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3.xml" ContentType="application/vnd.openxmlformats-officedocument.themeOverride+xml"/>
  <Override PartName="/xl/drawings/drawing11.xml" ContentType="application/vnd.openxmlformats-officedocument.drawing+xml"/>
  <Override PartName="/xl/drawings/drawing1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4.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5.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6.xml" ContentType="application/vnd.openxmlformats-officedocument.themeOverride+xml"/>
  <Override PartName="/xl/drawings/drawing13.xml" ContentType="application/vnd.openxmlformats-officedocument.drawing+xml"/>
  <Override PartName="/xl/drawings/drawing1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7.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8.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9.xml" ContentType="application/vnd.openxmlformats-officedocument.themeOverride+xml"/>
  <Override PartName="/xl/drawings/drawing15.xml" ContentType="application/vnd.openxmlformats-officedocument.drawing+xml"/>
  <Override PartName="/xl/charts/chart20.xml" ContentType="application/vnd.openxmlformats-officedocument.drawingml.chart+xml"/>
  <Override PartName="/xl/theme/themeOverride10.xml" ContentType="application/vnd.openxmlformats-officedocument.themeOverride+xml"/>
  <Override PartName="/xl/drawings/drawing16.xml" ContentType="application/vnd.openxmlformats-officedocument.drawing+xml"/>
  <Override PartName="/xl/charts/chart21.xml" ContentType="application/vnd.openxmlformats-officedocument.drawingml.chart+xml"/>
  <Override PartName="/xl/theme/themeOverride11.xml" ContentType="application/vnd.openxmlformats-officedocument.themeOverride+xml"/>
  <Override PartName="/xl/drawings/drawing17.xml" ContentType="application/vnd.openxmlformats-officedocument.drawing+xml"/>
  <Override PartName="/xl/charts/chart22.xml" ContentType="application/vnd.openxmlformats-officedocument.drawingml.chart+xml"/>
  <Override PartName="/xl/theme/themeOverride12.xml" ContentType="application/vnd.openxmlformats-officedocument.themeOverride+xml"/>
  <Override PartName="/xl/drawings/drawing18.xml" ContentType="application/vnd.openxmlformats-officedocument.drawing+xml"/>
  <Override PartName="/xl/charts/chart23.xml" ContentType="application/vnd.openxmlformats-officedocument.drawingml.chart+xml"/>
  <Override PartName="/xl/theme/themeOverride13.xml" ContentType="application/vnd.openxmlformats-officedocument.themeOverride+xml"/>
  <Override PartName="/xl/drawings/drawing19.xml" ContentType="application/vnd.openxmlformats-officedocument.drawing+xml"/>
  <Override PartName="/xl/charts/chart24.xml" ContentType="application/vnd.openxmlformats-officedocument.drawingml.chart+xml"/>
  <Override PartName="/xl/theme/themeOverride14.xml" ContentType="application/vnd.openxmlformats-officedocument.themeOverride+xml"/>
  <Override PartName="/xl/drawings/drawing20.xml" ContentType="application/vnd.openxmlformats-officedocument.drawing+xml"/>
  <Override PartName="/xl/charts/chart25.xml" ContentType="application/vnd.openxmlformats-officedocument.drawingml.chart+xml"/>
  <Override PartName="/xl/theme/themeOverride15.xml" ContentType="application/vnd.openxmlformats-officedocument.themeOverride+xml"/>
  <Override PartName="/xl/charts/chart26.xml" ContentType="application/vnd.openxmlformats-officedocument.drawingml.chart+xml"/>
  <Override PartName="/xl/theme/themeOverride16.xml" ContentType="application/vnd.openxmlformats-officedocument.themeOverride+xml"/>
  <Override PartName="/xl/charts/chart27.xml" ContentType="application/vnd.openxmlformats-officedocument.drawingml.chart+xml"/>
  <Override PartName="/xl/theme/themeOverride17.xml" ContentType="application/vnd.openxmlformats-officedocument.themeOverride+xml"/>
  <Override PartName="/xl/charts/chart28.xml" ContentType="application/vnd.openxmlformats-officedocument.drawingml.chart+xml"/>
  <Override PartName="/xl/theme/themeOverride18.xml" ContentType="application/vnd.openxmlformats-officedocument.themeOverride+xml"/>
  <Override PartName="/xl/charts/chart29.xml" ContentType="application/vnd.openxmlformats-officedocument.drawingml.chart+xml"/>
  <Override PartName="/xl/theme/themeOverride19.xml" ContentType="application/vnd.openxmlformats-officedocument.themeOverride+xml"/>
  <Override PartName="/xl/charts/chart30.xml" ContentType="application/vnd.openxmlformats-officedocument.drawingml.chart+xml"/>
  <Override PartName="/xl/theme/themeOverride20.xml" ContentType="application/vnd.openxmlformats-officedocument.themeOverride+xml"/>
  <Override PartName="/xl/charts/chart31.xml" ContentType="application/vnd.openxmlformats-officedocument.drawingml.chart+xml"/>
  <Override PartName="/xl/theme/themeOverride21.xml" ContentType="application/vnd.openxmlformats-officedocument.themeOverride+xml"/>
  <Override PartName="/xl/charts/chart32.xml" ContentType="application/vnd.openxmlformats-officedocument.drawingml.chart+xml"/>
  <Override PartName="/xl/theme/themeOverride22.xml" ContentType="application/vnd.openxmlformats-officedocument.themeOverride+xml"/>
  <Override PartName="/xl/charts/chart33.xml" ContentType="application/vnd.openxmlformats-officedocument.drawingml.chart+xml"/>
  <Override PartName="/xl/theme/themeOverride23.xml" ContentType="application/vnd.openxmlformats-officedocument.themeOverride+xml"/>
  <Override PartName="/xl/charts/chart34.xml" ContentType="application/vnd.openxmlformats-officedocument.drawingml.chart+xml"/>
  <Override PartName="/xl/theme/themeOverride24.xml" ContentType="application/vnd.openxmlformats-officedocument.themeOverride+xml"/>
  <Override PartName="/xl/charts/chart35.xml" ContentType="application/vnd.openxmlformats-officedocument.drawingml.chart+xml"/>
  <Override PartName="/xl/theme/themeOverride25.xml" ContentType="application/vnd.openxmlformats-officedocument.themeOverride+xml"/>
  <Override PartName="/xl/charts/chart36.xml" ContentType="application/vnd.openxmlformats-officedocument.drawingml.chart+xml"/>
  <Override PartName="/xl/theme/themeOverride26.xml" ContentType="application/vnd.openxmlformats-officedocument.themeOverride+xml"/>
  <Override PartName="/xl/drawings/drawing21.xml" ContentType="application/vnd.openxmlformats-officedocument.drawing+xml"/>
  <Override PartName="/xl/charts/chart37.xml" ContentType="application/vnd.openxmlformats-officedocument.drawingml.chart+xml"/>
  <Override PartName="/xl/drawings/drawing22.xml" ContentType="application/vnd.openxmlformats-officedocument.drawingml.chartshapes+xml"/>
  <Override PartName="/xl/charts/chart38.xml" ContentType="application/vnd.openxmlformats-officedocument.drawingml.chart+xml"/>
  <Override PartName="/xl/drawings/drawing23.xml" ContentType="application/vnd.openxmlformats-officedocument.drawingml.chartshapes+xml"/>
  <Override PartName="/xl/charts/chart39.xml" ContentType="application/vnd.openxmlformats-officedocument.drawingml.chart+xml"/>
  <Override PartName="/xl/drawings/drawing24.xml" ContentType="application/vnd.openxmlformats-officedocument.drawingml.chartshapes+xml"/>
  <Override PartName="/xl/charts/chart40.xml" ContentType="application/vnd.openxmlformats-officedocument.drawingml.chart+xml"/>
  <Override PartName="/xl/drawings/drawing25.xml" ContentType="application/vnd.openxmlformats-officedocument.drawingml.chartshapes+xml"/>
  <Override PartName="/xl/charts/chart41.xml" ContentType="application/vnd.openxmlformats-officedocument.drawingml.chart+xml"/>
  <Override PartName="/xl/drawings/drawing26.xml" ContentType="application/vnd.openxmlformats-officedocument.drawingml.chartshapes+xml"/>
  <Override PartName="/xl/charts/chart42.xml" ContentType="application/vnd.openxmlformats-officedocument.drawingml.chart+xml"/>
  <Override PartName="/xl/drawings/drawing27.xml" ContentType="application/vnd.openxmlformats-officedocument.drawingml.chartshapes+xml"/>
  <Override PartName="/xl/charts/chart43.xml" ContentType="application/vnd.openxmlformats-officedocument.drawingml.chart+xml"/>
  <Override PartName="/xl/drawings/drawing28.xml" ContentType="application/vnd.openxmlformats-officedocument.drawingml.chartshapes+xml"/>
  <Override PartName="/xl/charts/chart44.xml" ContentType="application/vnd.openxmlformats-officedocument.drawingml.chart+xml"/>
  <Override PartName="/xl/drawings/drawing29.xml" ContentType="application/vnd.openxmlformats-officedocument.drawingml.chartshapes+xml"/>
  <Override PartName="/xl/drawings/drawing30.xml" ContentType="application/vnd.openxmlformats-officedocument.drawing+xml"/>
  <Override PartName="/xl/charts/chart45.xml" ContentType="application/vnd.openxmlformats-officedocument.drawingml.chart+xml"/>
  <Override PartName="/xl/drawings/drawing31.xml" ContentType="application/vnd.openxmlformats-officedocument.drawingml.chartshapes+xml"/>
  <Override PartName="/xl/charts/chart46.xml" ContentType="application/vnd.openxmlformats-officedocument.drawingml.chart+xml"/>
  <Override PartName="/xl/drawings/drawing32.xml" ContentType="application/vnd.openxmlformats-officedocument.drawingml.chartshapes+xml"/>
  <Override PartName="/xl/charts/chart47.xml" ContentType="application/vnd.openxmlformats-officedocument.drawingml.chart+xml"/>
  <Override PartName="/xl/drawings/drawing33.xml" ContentType="application/vnd.openxmlformats-officedocument.drawingml.chartshapes+xml"/>
  <Override PartName="/xl/charts/chart48.xml" ContentType="application/vnd.openxmlformats-officedocument.drawingml.chart+xml"/>
  <Override PartName="/xl/drawings/drawing34.xml" ContentType="application/vnd.openxmlformats-officedocument.drawingml.chartshapes+xml"/>
  <Override PartName="/xl/charts/chart49.xml" ContentType="application/vnd.openxmlformats-officedocument.drawingml.chart+xml"/>
  <Override PartName="/xl/drawings/drawing35.xml" ContentType="application/vnd.openxmlformats-officedocument.drawingml.chartshapes+xml"/>
  <Override PartName="/xl/charts/chart50.xml" ContentType="application/vnd.openxmlformats-officedocument.drawingml.chart+xml"/>
  <Override PartName="/xl/drawings/drawing36.xml" ContentType="application/vnd.openxmlformats-officedocument.drawingml.chartshapes+xml"/>
  <Override PartName="/xl/charts/chart51.xml" ContentType="application/vnd.openxmlformats-officedocument.drawingml.chart+xml"/>
  <Override PartName="/xl/drawings/drawing37.xml" ContentType="application/vnd.openxmlformats-officedocument.drawingml.chartshapes+xml"/>
  <Override PartName="/xl/charts/chart52.xml" ContentType="application/vnd.openxmlformats-officedocument.drawingml.chart+xml"/>
  <Override PartName="/xl/drawings/drawing38.xml" ContentType="application/vnd.openxmlformats-officedocument.drawingml.chartshapes+xml"/>
  <Override PartName="/xl/drawings/drawing39.xml" ContentType="application/vnd.openxmlformats-officedocument.drawing+xml"/>
  <Override PartName="/xl/charts/chart53.xml" ContentType="application/vnd.openxmlformats-officedocument.drawingml.chart+xml"/>
  <Override PartName="/xl/drawings/drawing40.xml" ContentType="application/vnd.openxmlformats-officedocument.drawingml.chartshapes+xml"/>
  <Override PartName="/xl/charts/chart54.xml" ContentType="application/vnd.openxmlformats-officedocument.drawingml.chart+xml"/>
  <Override PartName="/xl/drawings/drawing41.xml" ContentType="application/vnd.openxmlformats-officedocument.drawingml.chartshapes+xml"/>
  <Override PartName="/xl/drawings/drawing42.xml" ContentType="application/vnd.openxmlformats-officedocument.drawing+xml"/>
  <Override PartName="/xl/charts/chart55.xml" ContentType="application/vnd.openxmlformats-officedocument.drawingml.chart+xml"/>
  <Override PartName="/xl/drawings/drawing43.xml" ContentType="application/vnd.openxmlformats-officedocument.drawingml.chartshapes+xml"/>
  <Override PartName="/xl/charts/chart56.xml" ContentType="application/vnd.openxmlformats-officedocument.drawingml.chart+xml"/>
  <Override PartName="/xl/drawings/drawing44.xml" ContentType="application/vnd.openxmlformats-officedocument.drawingml.chartshapes+xml"/>
  <Override PartName="/xl/charts/chart57.xml" ContentType="application/vnd.openxmlformats-officedocument.drawingml.chart+xml"/>
  <Override PartName="/xl/drawings/drawing45.xml" ContentType="application/vnd.openxmlformats-officedocument.drawingml.chartshapes+xml"/>
  <Override PartName="/xl/charts/chart58.xml" ContentType="application/vnd.openxmlformats-officedocument.drawingml.chart+xml"/>
  <Override PartName="/xl/drawings/drawing46.xml" ContentType="application/vnd.openxmlformats-officedocument.drawingml.chartshapes+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59.xml" ContentType="application/vnd.openxmlformats-officedocument.drawingml.chart+xml"/>
  <Override PartName="/xl/charts/chart60.xml" ContentType="application/vnd.openxmlformats-officedocument.drawingml.chart+xml"/>
  <Override PartName="/xl/drawings/drawing53.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61.xml" ContentType="application/vnd.openxmlformats-officedocument.drawingml.chart+xml"/>
  <Override PartName="/xl/charts/chart62.xml" ContentType="application/vnd.openxmlformats-officedocument.drawingml.chart+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japd\source\repos\IAHRIS\Desarrollo\IAHRIS 2.3\AlterAmbient\Report\"/>
    </mc:Choice>
  </mc:AlternateContent>
  <bookViews>
    <workbookView xWindow="1080" yWindow="1080" windowWidth="21600" windowHeight="11385" tabRatio="867" firstSheet="24" activeTab="24"/>
  </bookViews>
  <sheets>
    <sheet name="Carátula" sheetId="10" r:id="rId1"/>
    <sheet name="Informe nº1" sheetId="32" r:id="rId2"/>
    <sheet name="Informe nº1a" sheetId="33" r:id="rId3"/>
    <sheet name="Informe nº 1b" sheetId="46" r:id="rId4"/>
    <sheet name="Informe nº 2" sheetId="34" r:id="rId5"/>
    <sheet name="Informe nº2a" sheetId="35" r:id="rId6"/>
    <sheet name="Informe nº3" sheetId="36" r:id="rId7"/>
    <sheet name="Informe nº3a" sheetId="37" r:id="rId8"/>
    <sheet name="Informe nº 3b" sheetId="47" r:id="rId9"/>
    <sheet name="Informe nº4" sheetId="53" r:id="rId10"/>
    <sheet name="Informe nº4a" sheetId="52" r:id="rId11"/>
    <sheet name="Informe nº5" sheetId="51" r:id="rId12"/>
    <sheet name="Informe nº5a" sheetId="50" r:id="rId13"/>
    <sheet name="Informe nº5b" sheetId="49" r:id="rId14"/>
    <sheet name="Informe nº 6" sheetId="60" r:id="rId15"/>
    <sheet name="Informe nº 6a" sheetId="59" r:id="rId16"/>
    <sheet name="Informe nº6b" sheetId="58" r:id="rId17"/>
    <sheet name="Informe nº6c" sheetId="57" r:id="rId18"/>
    <sheet name="Informe nº6d" sheetId="56" r:id="rId19"/>
    <sheet name="Informe nº6e" sheetId="55" r:id="rId20"/>
    <sheet name="Informe nº 7a" sheetId="4" r:id="rId21"/>
    <sheet name="Informe nº 7b" sheetId="23" r:id="rId22"/>
    <sheet name="Informe nº 7c" sheetId="19" r:id="rId23"/>
    <sheet name="Informe nº 7d" sheetId="20" r:id="rId24"/>
    <sheet name="Informe nº 8" sheetId="25" r:id="rId25"/>
    <sheet name="Informe nº8a" sheetId="26" r:id="rId26"/>
    <sheet name="Informe nº8b" sheetId="27" r:id="rId27"/>
    <sheet name="Informe nº8c" sheetId="29" r:id="rId28"/>
    <sheet name="Informe nº8d" sheetId="28" r:id="rId29"/>
    <sheet name="Informe nº 9" sheetId="24" r:id="rId30"/>
    <sheet name="Informe nº9a" sheetId="30" r:id="rId31"/>
    <sheet name="Informe nº9b" sheetId="62" r:id="rId32"/>
    <sheet name="Informe nº10a" sheetId="64" r:id="rId33"/>
    <sheet name="Informe nº10b" sheetId="65" r:id="rId34"/>
    <sheet name="Informe nº 10c" sheetId="66" r:id="rId35"/>
    <sheet name="Informe nº10d" sheetId="63" r:id="rId36"/>
  </sheets>
  <definedNames>
    <definedName name="_xlnm.Print_Area" localSheetId="4">'Informe nº 2'!$A$1:$AE$37</definedName>
    <definedName name="_xlnm.Print_Area" localSheetId="20">'Informe nº 7a'!$A$1:$S$46</definedName>
    <definedName name="_xlnm.Print_Area" localSheetId="21">'Informe nº 7b'!$A$1:$S$42</definedName>
    <definedName name="_xlnm.Print_Area" localSheetId="22">'Informe nº 7c'!$A$1:$S$44</definedName>
    <definedName name="_xlnm.Print_Area" localSheetId="23">'Informe nº 7d'!$A$1:$S$50</definedName>
    <definedName name="_xlnm.Print_Area" localSheetId="24">'Informe nº 8'!$B$1:$J$50</definedName>
    <definedName name="_xlnm.Print_Area" localSheetId="29">'Informe nº 9'!$A$1:$H$73</definedName>
    <definedName name="_xlnm.Print_Area" localSheetId="1">'Informe nº1'!$B$2:$AG$46</definedName>
    <definedName name="_xlnm.Print_Area" localSheetId="2">'Informe nº1a'!$J$20</definedName>
    <definedName name="_xlnm.Print_Area" localSheetId="5">'Informe nº2a'!$B$2:$H$62</definedName>
    <definedName name="_xlnm.Print_Area" localSheetId="6">'Informe nº3'!$A$1:$AF$37</definedName>
    <definedName name="_xlnm.Print_Area" localSheetId="7">'Informe nº3a'!$B$2:$H$62</definedName>
    <definedName name="_xlnm.Print_Area" localSheetId="25">'Informe nº8a'!$A$1:$I$40</definedName>
    <definedName name="_xlnm.Print_Area" localSheetId="26">'Informe nº8b'!$A$1:$I$40</definedName>
    <definedName name="_xlnm.Print_Area" localSheetId="27">'Informe nº8c'!$A$1:$I$38</definedName>
    <definedName name="_xlnm.Print_Area" localSheetId="28">'Informe nº8d'!$A$1:$I$38</definedName>
    <definedName name="_xlnm.Print_Area" localSheetId="30">'Informe nº9a'!$A$1:$H$73</definedName>
    <definedName name="_xlnm.Print_Titles" localSheetId="0">Carátula!$1:$31</definedName>
    <definedName name="_xlnm.Print_Titles" localSheetId="1">'Informe nº1'!$1:$15</definedName>
    <definedName name="_xlnm.Print_Titles" localSheetId="2">'Informe nº1a'!$1:$15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 i="25" l="1"/>
  <c r="G24" i="25"/>
  <c r="G23" i="25"/>
  <c r="G22" i="25"/>
  <c r="G21" i="25"/>
  <c r="G20" i="25"/>
  <c r="G19" i="25"/>
  <c r="G18" i="25"/>
  <c r="G17" i="25"/>
  <c r="G16" i="25"/>
  <c r="G15" i="25"/>
  <c r="G14" i="25"/>
  <c r="I14" i="25" l="1"/>
  <c r="I15" i="25"/>
  <c r="I16" i="25"/>
  <c r="J16" i="25" s="1"/>
  <c r="J15" i="25"/>
  <c r="J14" i="25"/>
  <c r="G32" i="25"/>
  <c r="F32" i="25"/>
  <c r="E32" i="25"/>
  <c r="D32" i="25"/>
  <c r="C32" i="25"/>
  <c r="F25" i="25"/>
  <c r="F24" i="25"/>
  <c r="F23" i="25"/>
  <c r="F22" i="25"/>
  <c r="F21" i="25"/>
  <c r="F20" i="25"/>
  <c r="F19" i="25"/>
  <c r="F18" i="25"/>
  <c r="F17" i="25"/>
  <c r="F16" i="25"/>
  <c r="F15" i="25"/>
  <c r="F14" i="25"/>
  <c r="E25" i="25"/>
  <c r="E24" i="25"/>
  <c r="E23" i="25"/>
  <c r="E22" i="25"/>
  <c r="E21" i="25"/>
  <c r="E20" i="25"/>
  <c r="E19" i="25"/>
  <c r="E18" i="25"/>
  <c r="E17" i="25"/>
  <c r="E16" i="25"/>
  <c r="D25" i="25"/>
  <c r="D24" i="25"/>
  <c r="D23" i="25"/>
  <c r="D22" i="25"/>
  <c r="D21" i="25"/>
  <c r="D20" i="25"/>
  <c r="D19" i="25"/>
  <c r="D18" i="25"/>
  <c r="D17" i="25"/>
  <c r="D16" i="25"/>
  <c r="C25" i="25"/>
  <c r="C24" i="25"/>
  <c r="C23" i="25"/>
  <c r="C22" i="25"/>
  <c r="C21" i="25"/>
  <c r="C20" i="25"/>
  <c r="C19" i="25"/>
  <c r="C18" i="25"/>
  <c r="C17" i="25"/>
  <c r="C16" i="25"/>
  <c r="E15" i="25"/>
  <c r="C15" i="25"/>
  <c r="D15" i="25"/>
  <c r="E14" i="25"/>
  <c r="D14" i="25"/>
  <c r="C14" i="25"/>
  <c r="D613" i="34"/>
  <c r="E613" i="34"/>
  <c r="F613" i="34"/>
  <c r="G613" i="34"/>
  <c r="H613" i="34"/>
  <c r="I613" i="34"/>
  <c r="J613" i="34"/>
  <c r="K613" i="34"/>
  <c r="L613" i="34"/>
  <c r="M613" i="34"/>
  <c r="N613" i="34"/>
  <c r="D614" i="34"/>
  <c r="E614" i="34"/>
  <c r="F614" i="34"/>
  <c r="G614" i="34"/>
  <c r="H614" i="34"/>
  <c r="I614" i="34"/>
  <c r="J614" i="34"/>
  <c r="K614" i="34"/>
  <c r="L614" i="34"/>
  <c r="M614" i="34"/>
  <c r="N614" i="34"/>
  <c r="D615" i="34"/>
  <c r="E615" i="34"/>
  <c r="F615" i="34"/>
  <c r="G615" i="34"/>
  <c r="H615" i="34"/>
  <c r="I615" i="34"/>
  <c r="J615" i="34"/>
  <c r="K615" i="34"/>
  <c r="L615" i="34"/>
  <c r="M615" i="34"/>
  <c r="N615" i="34"/>
  <c r="C615" i="34"/>
  <c r="C614" i="34"/>
  <c r="C613" i="34"/>
  <c r="C16" i="30"/>
  <c r="B17" i="24"/>
  <c r="C17" i="24"/>
  <c r="D17" i="24"/>
  <c r="E17" i="24"/>
  <c r="B18" i="24"/>
  <c r="C18" i="24"/>
  <c r="D18" i="24"/>
  <c r="E18" i="24"/>
  <c r="B19" i="24"/>
  <c r="C19" i="24"/>
  <c r="D19" i="24"/>
  <c r="E19" i="24"/>
  <c r="B20" i="24"/>
  <c r="C20" i="24"/>
  <c r="D20" i="24"/>
  <c r="E20" i="24"/>
  <c r="B21" i="24"/>
  <c r="C21" i="24"/>
  <c r="D21" i="24"/>
  <c r="E21" i="24"/>
  <c r="B22" i="24"/>
  <c r="C22" i="24"/>
  <c r="D22" i="24"/>
  <c r="E22" i="24"/>
  <c r="B23" i="24"/>
  <c r="C23" i="24"/>
  <c r="D23" i="24"/>
  <c r="E23" i="24"/>
  <c r="B24" i="24"/>
  <c r="C24" i="24"/>
  <c r="D24" i="24"/>
  <c r="E24" i="24"/>
  <c r="B25" i="24"/>
  <c r="C25" i="24"/>
  <c r="D25" i="24"/>
  <c r="E25" i="24"/>
  <c r="B26" i="24"/>
  <c r="C26" i="24"/>
  <c r="D26" i="24"/>
  <c r="E26" i="24"/>
  <c r="B27" i="24"/>
  <c r="C27" i="24"/>
  <c r="D27" i="24"/>
  <c r="E27" i="24"/>
  <c r="D16" i="24"/>
  <c r="E16" i="24"/>
  <c r="B16" i="24"/>
  <c r="C16" i="24"/>
  <c r="K51" i="65" l="1"/>
  <c r="K47" i="65"/>
  <c r="K39" i="65"/>
  <c r="K38" i="65"/>
  <c r="K35" i="65"/>
  <c r="M35" i="65" s="1"/>
  <c r="K25" i="65"/>
  <c r="L25" i="65" s="1"/>
  <c r="K17" i="65"/>
  <c r="L17" i="65" s="1"/>
  <c r="K15" i="65"/>
  <c r="M15" i="65" s="1"/>
  <c r="D6" i="28"/>
  <c r="D7" i="28"/>
  <c r="D5" i="28"/>
  <c r="D6" i="29"/>
  <c r="D7" i="29"/>
  <c r="D5" i="29"/>
  <c r="D6" i="27"/>
  <c r="D7" i="27"/>
  <c r="D5" i="27"/>
  <c r="AC29" i="23"/>
  <c r="AA29" i="23"/>
  <c r="Y29" i="23"/>
  <c r="W29" i="23"/>
  <c r="AC29" i="4"/>
  <c r="AA29" i="4"/>
  <c r="Y29" i="4"/>
  <c r="W29" i="4"/>
  <c r="M79" i="64"/>
  <c r="D6" i="26"/>
  <c r="D7" i="26"/>
  <c r="D5" i="26"/>
  <c r="M79" i="66"/>
  <c r="M51" i="65"/>
  <c r="M38" i="65"/>
  <c r="L65" i="64"/>
  <c r="L85" i="64"/>
  <c r="L65" i="66"/>
  <c r="L85" i="66"/>
  <c r="E7" i="63"/>
  <c r="E6" i="63"/>
  <c r="E5" i="63"/>
  <c r="E7" i="66"/>
  <c r="E6" i="66"/>
  <c r="E5" i="66"/>
  <c r="E7" i="65"/>
  <c r="E6" i="65"/>
  <c r="E5" i="65"/>
  <c r="E7" i="64"/>
  <c r="E6" i="64"/>
  <c r="E5" i="64"/>
  <c r="E6" i="62"/>
  <c r="E7" i="62"/>
  <c r="E5" i="62"/>
  <c r="K51" i="63"/>
  <c r="M51" i="63" s="1"/>
  <c r="K50" i="63"/>
  <c r="K47" i="63"/>
  <c r="K39" i="63"/>
  <c r="L39" i="63" s="1"/>
  <c r="K38" i="63"/>
  <c r="M38" i="63" s="1"/>
  <c r="K35" i="63"/>
  <c r="M35" i="63" s="1"/>
  <c r="K25" i="63"/>
  <c r="M25" i="63" s="1"/>
  <c r="K17" i="63"/>
  <c r="M17" i="63" s="1"/>
  <c r="K16" i="63"/>
  <c r="M16" i="63" s="1"/>
  <c r="K15" i="63"/>
  <c r="M15" i="63" s="1"/>
  <c r="K90" i="66"/>
  <c r="M90" i="66" s="1"/>
  <c r="K89" i="66"/>
  <c r="L89" i="66" s="1"/>
  <c r="K86" i="66"/>
  <c r="L86" i="66" s="1"/>
  <c r="K85" i="66"/>
  <c r="M85" i="66" s="1"/>
  <c r="K84" i="66"/>
  <c r="L84" i="66" s="1"/>
  <c r="K83" i="66"/>
  <c r="L83" i="66" s="1"/>
  <c r="K82" i="66"/>
  <c r="M82" i="66" s="1"/>
  <c r="K81" i="66"/>
  <c r="K80" i="66"/>
  <c r="L80" i="66" s="1"/>
  <c r="K79" i="66"/>
  <c r="L79" i="66" s="1"/>
  <c r="K78" i="66"/>
  <c r="K70" i="66"/>
  <c r="M70" i="66" s="1"/>
  <c r="K69" i="66"/>
  <c r="M69" i="66" s="1"/>
  <c r="K66" i="66"/>
  <c r="M66" i="66" s="1"/>
  <c r="K65" i="66"/>
  <c r="M65" i="66" s="1"/>
  <c r="K64" i="66"/>
  <c r="M64" i="66" s="1"/>
  <c r="K63" i="66"/>
  <c r="M63" i="66" s="1"/>
  <c r="K62" i="66"/>
  <c r="M62" i="66" s="1"/>
  <c r="K61" i="66"/>
  <c r="M61" i="66" s="1"/>
  <c r="K60" i="66"/>
  <c r="K59" i="66"/>
  <c r="M59" i="66" s="1"/>
  <c r="K49" i="66"/>
  <c r="M49" i="66" s="1"/>
  <c r="K48" i="66"/>
  <c r="L48" i="66" s="1"/>
  <c r="K47" i="66"/>
  <c r="L47" i="66" s="1"/>
  <c r="K46" i="66"/>
  <c r="K45" i="66"/>
  <c r="M45" i="66" s="1"/>
  <c r="K44" i="66"/>
  <c r="M44" i="66" s="1"/>
  <c r="K43" i="66"/>
  <c r="M43" i="66" s="1"/>
  <c r="K41" i="66"/>
  <c r="L41" i="66" s="1"/>
  <c r="K33" i="66"/>
  <c r="M33" i="66" s="1"/>
  <c r="K32" i="66"/>
  <c r="M32" i="66" s="1"/>
  <c r="K31" i="66"/>
  <c r="M31" i="66" s="1"/>
  <c r="K30" i="66"/>
  <c r="L30" i="66" s="1"/>
  <c r="K29" i="66"/>
  <c r="M29" i="66" s="1"/>
  <c r="K28" i="66"/>
  <c r="M28" i="66" s="1"/>
  <c r="K27" i="66"/>
  <c r="M27" i="66" s="1"/>
  <c r="K26" i="66"/>
  <c r="M26" i="66" s="1"/>
  <c r="K25" i="66"/>
  <c r="M25" i="66" s="1"/>
  <c r="K17" i="66"/>
  <c r="M17" i="66" s="1"/>
  <c r="K16" i="66"/>
  <c r="M16" i="66" s="1"/>
  <c r="K15" i="66"/>
  <c r="M15" i="66" s="1"/>
  <c r="L39" i="65"/>
  <c r="K90" i="64"/>
  <c r="M90" i="64" s="1"/>
  <c r="K89" i="64"/>
  <c r="M89" i="64" s="1"/>
  <c r="K86" i="64"/>
  <c r="M86" i="64" s="1"/>
  <c r="K85" i="64"/>
  <c r="M85" i="64" s="1"/>
  <c r="K84" i="64"/>
  <c r="M84" i="64" s="1"/>
  <c r="K83" i="64"/>
  <c r="M83" i="64" s="1"/>
  <c r="K82" i="64"/>
  <c r="M82" i="64" s="1"/>
  <c r="K81" i="64"/>
  <c r="M81" i="64" s="1"/>
  <c r="K80" i="64"/>
  <c r="L80" i="64" s="1"/>
  <c r="K79" i="64"/>
  <c r="L79" i="64" s="1"/>
  <c r="K78" i="64"/>
  <c r="L78" i="64" s="1"/>
  <c r="K70" i="64"/>
  <c r="M70" i="64" s="1"/>
  <c r="K69" i="64"/>
  <c r="K66" i="64"/>
  <c r="M66" i="64" s="1"/>
  <c r="K65" i="64"/>
  <c r="K64" i="64"/>
  <c r="K63" i="64"/>
  <c r="L63" i="64" s="1"/>
  <c r="K62" i="64"/>
  <c r="K61" i="64"/>
  <c r="L61" i="64" s="1"/>
  <c r="K60" i="64"/>
  <c r="M60" i="64" s="1"/>
  <c r="K59" i="64"/>
  <c r="M59" i="64" s="1"/>
  <c r="K49" i="64"/>
  <c r="M49" i="64" s="1"/>
  <c r="K48" i="64"/>
  <c r="L48" i="64" s="1"/>
  <c r="K47" i="64"/>
  <c r="L47" i="64" s="1"/>
  <c r="K46" i="64"/>
  <c r="L46" i="64" s="1"/>
  <c r="K45" i="64"/>
  <c r="K44" i="64"/>
  <c r="M44" i="64" s="1"/>
  <c r="K43" i="64"/>
  <c r="K41" i="64"/>
  <c r="L41" i="64" s="1"/>
  <c r="K33" i="64"/>
  <c r="M33" i="64" s="1"/>
  <c r="K32" i="64"/>
  <c r="M32" i="64" s="1"/>
  <c r="K31" i="64"/>
  <c r="L31" i="64" s="1"/>
  <c r="K30" i="64"/>
  <c r="L30" i="64" s="1"/>
  <c r="K29" i="64"/>
  <c r="K28" i="64"/>
  <c r="K27" i="64"/>
  <c r="K26" i="64"/>
  <c r="K25" i="64"/>
  <c r="K17" i="64"/>
  <c r="M17" i="64" s="1"/>
  <c r="K16" i="64"/>
  <c r="K15" i="64"/>
  <c r="M86" i="66"/>
  <c r="M81" i="66"/>
  <c r="M80" i="66"/>
  <c r="M78" i="66"/>
  <c r="L70" i="66"/>
  <c r="M60" i="66"/>
  <c r="L60" i="66"/>
  <c r="M46" i="66"/>
  <c r="L46" i="66"/>
  <c r="L29" i="66"/>
  <c r="L25" i="66"/>
  <c r="L15" i="66"/>
  <c r="M47" i="65"/>
  <c r="L47" i="65"/>
  <c r="M25" i="65"/>
  <c r="L81" i="64"/>
  <c r="M78" i="64"/>
  <c r="M69" i="64"/>
  <c r="M65" i="64"/>
  <c r="M64" i="64"/>
  <c r="M62" i="64"/>
  <c r="L59" i="64"/>
  <c r="M45" i="64"/>
  <c r="M43" i="64"/>
  <c r="L43" i="64"/>
  <c r="M31" i="64"/>
  <c r="M29" i="64"/>
  <c r="M28" i="64"/>
  <c r="M27" i="64"/>
  <c r="L27" i="64"/>
  <c r="L26" i="64"/>
  <c r="M25" i="64"/>
  <c r="M16" i="64"/>
  <c r="L16" i="64"/>
  <c r="M15" i="64"/>
  <c r="L50" i="63"/>
  <c r="M47" i="63"/>
  <c r="M39" i="63"/>
  <c r="L25" i="63"/>
  <c r="L23" i="62" a="1"/>
  <c r="L23" i="62" s="1"/>
  <c r="G23" i="62" s="1"/>
  <c r="L22" i="62" a="1"/>
  <c r="L22" i="62" s="1"/>
  <c r="G22" i="62" s="1"/>
  <c r="G20" i="62"/>
  <c r="G19" i="62"/>
  <c r="L18" i="62" a="1"/>
  <c r="L18" i="62" s="1"/>
  <c r="L17" i="62"/>
  <c r="L16" i="62" a="1"/>
  <c r="L16" i="62" s="1"/>
  <c r="G16" i="62" s="1"/>
  <c r="G14" i="62"/>
  <c r="G13" i="62"/>
  <c r="L35" i="65" l="1"/>
  <c r="L15" i="65"/>
  <c r="M30" i="66"/>
  <c r="M83" i="66"/>
  <c r="L90" i="64"/>
  <c r="L51" i="63"/>
  <c r="L17" i="63"/>
  <c r="L69" i="66"/>
  <c r="L64" i="66"/>
  <c r="L61" i="66"/>
  <c r="L33" i="66"/>
  <c r="L26" i="66"/>
  <c r="L82" i="64"/>
  <c r="M63" i="64"/>
  <c r="L28" i="64"/>
  <c r="L32" i="64"/>
  <c r="L44" i="64"/>
  <c r="L49" i="64"/>
  <c r="L62" i="64"/>
  <c r="L66" i="64"/>
  <c r="M41" i="66"/>
  <c r="L45" i="66"/>
  <c r="M84" i="66"/>
  <c r="M89" i="66"/>
  <c r="L17" i="64"/>
  <c r="L44" i="66"/>
  <c r="L59" i="66"/>
  <c r="L63" i="66"/>
  <c r="L66" i="66"/>
  <c r="L82" i="66"/>
  <c r="L17" i="66"/>
  <c r="L28" i="66"/>
  <c r="L32" i="66"/>
  <c r="L16" i="66"/>
  <c r="L27" i="66"/>
  <c r="L31" i="66"/>
  <c r="L43" i="66"/>
  <c r="L49" i="66"/>
  <c r="L62" i="66"/>
  <c r="L78" i="66"/>
  <c r="L81" i="66"/>
  <c r="L90" i="66"/>
  <c r="M17" i="65"/>
  <c r="L38" i="65"/>
  <c r="M39" i="65"/>
  <c r="L51" i="65"/>
  <c r="L15" i="64"/>
  <c r="L70" i="64"/>
  <c r="L84" i="64"/>
  <c r="L89" i="64"/>
  <c r="L25" i="64"/>
  <c r="M26" i="64"/>
  <c r="L29" i="64"/>
  <c r="M30" i="64"/>
  <c r="L33" i="64"/>
  <c r="M41" i="64"/>
  <c r="L45" i="64"/>
  <c r="M46" i="64"/>
  <c r="L60" i="64"/>
  <c r="M61" i="64"/>
  <c r="L64" i="64"/>
  <c r="L69" i="64"/>
  <c r="M80" i="64"/>
  <c r="L83" i="64"/>
  <c r="L86" i="64"/>
  <c r="L16" i="63"/>
  <c r="L38" i="63"/>
  <c r="L15" i="63"/>
  <c r="L35" i="63"/>
  <c r="L47" i="63"/>
  <c r="M50" i="63"/>
  <c r="G17" i="62"/>
  <c r="K16" i="37" l="1"/>
  <c r="K17" i="37"/>
  <c r="K18" i="37"/>
  <c r="K19" i="37"/>
  <c r="K20" i="37"/>
  <c r="K21" i="37"/>
  <c r="K22" i="37"/>
  <c r="K23" i="37"/>
  <c r="K24" i="37"/>
  <c r="K25" i="37"/>
  <c r="K26" i="37"/>
  <c r="K15" i="37"/>
  <c r="F15" i="37"/>
  <c r="G26" i="37"/>
  <c r="G25" i="37"/>
  <c r="G24" i="37"/>
  <c r="G23" i="37"/>
  <c r="G22" i="37"/>
  <c r="G21" i="37"/>
  <c r="G20" i="37"/>
  <c r="G19" i="37"/>
  <c r="G18" i="37"/>
  <c r="G17" i="37"/>
  <c r="G16" i="37"/>
  <c r="G15" i="37"/>
  <c r="D11" i="28"/>
  <c r="D11" i="27" l="1"/>
  <c r="C17" i="30"/>
  <c r="D17" i="30"/>
  <c r="E17" i="30"/>
  <c r="C18" i="30"/>
  <c r="D18" i="30"/>
  <c r="E18" i="30"/>
  <c r="C19" i="30"/>
  <c r="D19" i="30"/>
  <c r="E19" i="30"/>
  <c r="C20" i="30"/>
  <c r="D20" i="30"/>
  <c r="E20" i="30"/>
  <c r="C21" i="30"/>
  <c r="D21" i="30"/>
  <c r="E21" i="30"/>
  <c r="C22" i="30"/>
  <c r="D22" i="30"/>
  <c r="E22" i="30"/>
  <c r="C23" i="30"/>
  <c r="D23" i="30"/>
  <c r="E23" i="30"/>
  <c r="C24" i="30"/>
  <c r="D24" i="30"/>
  <c r="E24" i="30"/>
  <c r="C25" i="30"/>
  <c r="D25" i="30"/>
  <c r="E25" i="30"/>
  <c r="C26" i="30"/>
  <c r="D26" i="30"/>
  <c r="E26" i="30"/>
  <c r="C27" i="30"/>
  <c r="D27" i="30"/>
  <c r="E27" i="30"/>
  <c r="D16" i="30"/>
  <c r="E16" i="30"/>
  <c r="K23" i="46"/>
  <c r="J23" i="46"/>
  <c r="J22" i="46"/>
  <c r="D31" i="24" l="1"/>
  <c r="M17" i="58"/>
  <c r="M18" i="58"/>
  <c r="M19" i="58"/>
  <c r="M20" i="58"/>
  <c r="M21" i="58"/>
  <c r="M22" i="58"/>
  <c r="M23" i="58"/>
  <c r="M24" i="58"/>
  <c r="M25" i="58"/>
  <c r="M26" i="58"/>
  <c r="M27" i="58"/>
  <c r="M28" i="58"/>
  <c r="M29" i="58"/>
  <c r="M30" i="58"/>
  <c r="M31" i="58"/>
  <c r="M32" i="58"/>
  <c r="M33" i="58"/>
  <c r="M34" i="58"/>
  <c r="M35" i="58"/>
  <c r="M36" i="58"/>
  <c r="M37" i="58"/>
  <c r="M38" i="58"/>
  <c r="M39" i="58"/>
  <c r="M40" i="58"/>
  <c r="M41" i="58"/>
  <c r="M42" i="58"/>
  <c r="M43" i="58"/>
  <c r="M44" i="58"/>
  <c r="M45" i="58"/>
  <c r="M46" i="58"/>
  <c r="M47" i="58"/>
  <c r="M48" i="58"/>
  <c r="M49" i="58"/>
  <c r="M50" i="58"/>
  <c r="M51" i="58"/>
  <c r="M52" i="58"/>
  <c r="M53" i="58"/>
  <c r="M54" i="58"/>
  <c r="M55" i="58"/>
  <c r="M56" i="58"/>
  <c r="M57" i="58"/>
  <c r="M58" i="58"/>
  <c r="M59" i="58"/>
  <c r="M60" i="58"/>
  <c r="M61" i="58"/>
  <c r="M62" i="58"/>
  <c r="M63" i="58"/>
  <c r="M64" i="58"/>
  <c r="M65" i="58"/>
  <c r="M66" i="58"/>
  <c r="M67" i="58"/>
  <c r="M68" i="58"/>
  <c r="M69" i="58"/>
  <c r="M70" i="58"/>
  <c r="M71" i="58"/>
  <c r="M72" i="58"/>
  <c r="M73" i="58"/>
  <c r="M74" i="58"/>
  <c r="M75" i="58"/>
  <c r="M76" i="58"/>
  <c r="M77" i="58"/>
  <c r="M78" i="58"/>
  <c r="M79" i="58"/>
  <c r="M80" i="58"/>
  <c r="M81" i="58"/>
  <c r="M82" i="58"/>
  <c r="M83" i="58"/>
  <c r="M84" i="58"/>
  <c r="M85" i="58"/>
  <c r="M86" i="58"/>
  <c r="M87" i="58"/>
  <c r="M88" i="58"/>
  <c r="M89" i="58"/>
  <c r="M90" i="58"/>
  <c r="M91" i="58"/>
  <c r="M92" i="58"/>
  <c r="M93" i="58"/>
  <c r="M94" i="58"/>
  <c r="M95" i="58"/>
  <c r="M96" i="58"/>
  <c r="M97" i="58"/>
  <c r="M98" i="58"/>
  <c r="M99" i="58"/>
  <c r="M100" i="58"/>
  <c r="M101" i="58"/>
  <c r="M102" i="58"/>
  <c r="M103" i="58"/>
  <c r="M104" i="58"/>
  <c r="M105" i="58"/>
  <c r="M106" i="58"/>
  <c r="M107" i="58"/>
  <c r="M108" i="58"/>
  <c r="M109" i="58"/>
  <c r="M110" i="58"/>
  <c r="M111" i="58"/>
  <c r="M112" i="58"/>
  <c r="M113" i="58"/>
  <c r="M114" i="58"/>
  <c r="M115" i="58"/>
  <c r="M116" i="58"/>
  <c r="M117" i="58"/>
  <c r="M118" i="58"/>
  <c r="M119" i="58"/>
  <c r="M120" i="58"/>
  <c r="M121" i="58"/>
  <c r="M122" i="58"/>
  <c r="M123" i="58"/>
  <c r="M124" i="58"/>
  <c r="M125" i="58"/>
  <c r="M126" i="58"/>
  <c r="M127" i="58"/>
  <c r="M128" i="58"/>
  <c r="M129" i="58"/>
  <c r="M130" i="58"/>
  <c r="M131" i="58"/>
  <c r="M132" i="58"/>
  <c r="M133" i="58"/>
  <c r="M134" i="58"/>
  <c r="M135" i="58"/>
  <c r="M136" i="58"/>
  <c r="M137" i="58"/>
  <c r="M138" i="58"/>
  <c r="M139" i="58"/>
  <c r="M140" i="58"/>
  <c r="M141" i="58"/>
  <c r="M142" i="58"/>
  <c r="M143" i="58"/>
  <c r="M144" i="58"/>
  <c r="M145" i="58"/>
  <c r="M146" i="58"/>
  <c r="M147" i="58"/>
  <c r="M148" i="58"/>
  <c r="M149" i="58"/>
  <c r="M150" i="58"/>
  <c r="M151" i="58"/>
  <c r="M152" i="58"/>
  <c r="M153" i="58"/>
  <c r="M154" i="58"/>
  <c r="M155" i="58"/>
  <c r="M156" i="58"/>
  <c r="M157" i="58"/>
  <c r="M158" i="58"/>
  <c r="M159" i="58"/>
  <c r="M160" i="58"/>
  <c r="M161" i="58"/>
  <c r="M162" i="58"/>
  <c r="M163" i="58"/>
  <c r="M164" i="58"/>
  <c r="M165" i="58"/>
  <c r="M166" i="58"/>
  <c r="M167" i="58"/>
  <c r="M168" i="58"/>
  <c r="M169" i="58"/>
  <c r="M170" i="58"/>
  <c r="M171" i="58"/>
  <c r="M172" i="58"/>
  <c r="M173" i="58"/>
  <c r="M174" i="58"/>
  <c r="M175" i="58"/>
  <c r="M176" i="58"/>
  <c r="M177" i="58"/>
  <c r="M178" i="58"/>
  <c r="M179" i="58"/>
  <c r="M180" i="58"/>
  <c r="M181" i="58"/>
  <c r="M182" i="58"/>
  <c r="M183" i="58"/>
  <c r="M184" i="58"/>
  <c r="M185" i="58"/>
  <c r="M186" i="58"/>
  <c r="M187" i="58"/>
  <c r="M188" i="58"/>
  <c r="M189" i="58"/>
  <c r="M190" i="58"/>
  <c r="M191" i="58"/>
  <c r="M192" i="58"/>
  <c r="M193" i="58"/>
  <c r="M194" i="58"/>
  <c r="M195" i="58"/>
  <c r="M196" i="58"/>
  <c r="M197" i="58"/>
  <c r="M198" i="58"/>
  <c r="M199" i="58"/>
  <c r="M200" i="58"/>
  <c r="M201" i="58"/>
  <c r="M202" i="58"/>
  <c r="M203" i="58"/>
  <c r="M204" i="58"/>
  <c r="M205" i="58"/>
  <c r="M206" i="58"/>
  <c r="M207" i="58"/>
  <c r="M208" i="58"/>
  <c r="M209" i="58"/>
  <c r="M210" i="58"/>
  <c r="M211" i="58"/>
  <c r="M212" i="58"/>
  <c r="M213" i="58"/>
  <c r="M214" i="58"/>
  <c r="M215" i="58"/>
  <c r="M216" i="58"/>
  <c r="M217" i="58"/>
  <c r="M218" i="58"/>
  <c r="M219" i="58"/>
  <c r="M220" i="58"/>
  <c r="M221" i="58"/>
  <c r="M222" i="58"/>
  <c r="M223" i="58"/>
  <c r="M224" i="58"/>
  <c r="M225" i="58"/>
  <c r="M226" i="58"/>
  <c r="M227" i="58"/>
  <c r="M228" i="58"/>
  <c r="M229" i="58"/>
  <c r="M230" i="58"/>
  <c r="M231" i="58"/>
  <c r="M232" i="58"/>
  <c r="M233" i="58"/>
  <c r="M234" i="58"/>
  <c r="M235" i="58"/>
  <c r="M236" i="58"/>
  <c r="M237" i="58"/>
  <c r="M238" i="58"/>
  <c r="M239" i="58"/>
  <c r="M240" i="58"/>
  <c r="M241" i="58"/>
  <c r="M242" i="58"/>
  <c r="M243" i="58"/>
  <c r="M244" i="58"/>
  <c r="M245" i="58"/>
  <c r="M246" i="58"/>
  <c r="M247" i="58"/>
  <c r="M248" i="58"/>
  <c r="M249" i="58"/>
  <c r="M250" i="58"/>
  <c r="M251" i="58"/>
  <c r="M252" i="58"/>
  <c r="M253" i="58"/>
  <c r="M254" i="58"/>
  <c r="M255" i="58"/>
  <c r="M256" i="58"/>
  <c r="M257" i="58"/>
  <c r="M258" i="58"/>
  <c r="M259" i="58"/>
  <c r="M260" i="58"/>
  <c r="M261" i="58"/>
  <c r="M262" i="58"/>
  <c r="M263" i="58"/>
  <c r="M264" i="58"/>
  <c r="M265" i="58"/>
  <c r="M266" i="58"/>
  <c r="M267" i="58"/>
  <c r="M268" i="58"/>
  <c r="M269" i="58"/>
  <c r="M270" i="58"/>
  <c r="M271" i="58"/>
  <c r="M272" i="58"/>
  <c r="M273" i="58"/>
  <c r="M274" i="58"/>
  <c r="M275" i="58"/>
  <c r="M276" i="58"/>
  <c r="M277" i="58"/>
  <c r="M278" i="58"/>
  <c r="M279" i="58"/>
  <c r="M280" i="58"/>
  <c r="M281" i="58"/>
  <c r="M282" i="58"/>
  <c r="M283" i="58"/>
  <c r="M284" i="58"/>
  <c r="M285" i="58"/>
  <c r="M286" i="58"/>
  <c r="M287" i="58"/>
  <c r="M288" i="58"/>
  <c r="M289" i="58"/>
  <c r="M290" i="58"/>
  <c r="M291" i="58"/>
  <c r="M292" i="58"/>
  <c r="M293" i="58"/>
  <c r="M294" i="58"/>
  <c r="M295" i="58"/>
  <c r="M296" i="58"/>
  <c r="M297" i="58"/>
  <c r="M298" i="58"/>
  <c r="M299" i="58"/>
  <c r="M300" i="58"/>
  <c r="M301" i="58"/>
  <c r="M302" i="58"/>
  <c r="M303" i="58"/>
  <c r="M304" i="58"/>
  <c r="M305" i="58"/>
  <c r="M306" i="58"/>
  <c r="M307" i="58"/>
  <c r="M308" i="58"/>
  <c r="M309" i="58"/>
  <c r="M310" i="58"/>
  <c r="M311" i="58"/>
  <c r="M312" i="58"/>
  <c r="M313" i="58"/>
  <c r="M314" i="58"/>
  <c r="M315" i="58"/>
  <c r="M316" i="58"/>
  <c r="M317" i="58"/>
  <c r="M318" i="58"/>
  <c r="M319" i="58"/>
  <c r="M320" i="58"/>
  <c r="M321" i="58"/>
  <c r="M322" i="58"/>
  <c r="M323" i="58"/>
  <c r="M324" i="58"/>
  <c r="M325" i="58"/>
  <c r="M326" i="58"/>
  <c r="M327" i="58"/>
  <c r="M328" i="58"/>
  <c r="M329" i="58"/>
  <c r="M330" i="58"/>
  <c r="M331" i="58"/>
  <c r="M332" i="58"/>
  <c r="M333" i="58"/>
  <c r="M334" i="58"/>
  <c r="M335" i="58"/>
  <c r="M336" i="58"/>
  <c r="M337" i="58"/>
  <c r="M338" i="58"/>
  <c r="M339" i="58"/>
  <c r="M340" i="58"/>
  <c r="M341" i="58"/>
  <c r="M342" i="58"/>
  <c r="M343" i="58"/>
  <c r="M344" i="58"/>
  <c r="M345" i="58"/>
  <c r="M346" i="58"/>
  <c r="M347" i="58"/>
  <c r="M348" i="58"/>
  <c r="M349" i="58"/>
  <c r="M350" i="58"/>
  <c r="M351" i="58"/>
  <c r="M352" i="58"/>
  <c r="M353" i="58"/>
  <c r="M354" i="58"/>
  <c r="M355" i="58"/>
  <c r="M356" i="58"/>
  <c r="M357" i="58"/>
  <c r="M358" i="58"/>
  <c r="M359" i="58"/>
  <c r="M360" i="58"/>
  <c r="M361" i="58"/>
  <c r="M362" i="58"/>
  <c r="M363" i="58"/>
  <c r="M364" i="58"/>
  <c r="M365" i="58"/>
  <c r="M366" i="58"/>
  <c r="M367" i="58"/>
  <c r="M368" i="58"/>
  <c r="M369" i="58"/>
  <c r="M370" i="58"/>
  <c r="M371" i="58"/>
  <c r="M372" i="58"/>
  <c r="M373" i="58"/>
  <c r="M374" i="58"/>
  <c r="M375" i="58"/>
  <c r="M376" i="58"/>
  <c r="M377" i="58"/>
  <c r="M378" i="58"/>
  <c r="M379" i="58"/>
  <c r="M380" i="58"/>
  <c r="M16" i="58"/>
  <c r="L19" i="58"/>
  <c r="L20" i="58"/>
  <c r="L21" i="58"/>
  <c r="L22" i="58"/>
  <c r="L23" i="58"/>
  <c r="L24" i="58"/>
  <c r="L25" i="58"/>
  <c r="L26" i="58"/>
  <c r="L27" i="58"/>
  <c r="L28" i="58"/>
  <c r="L29" i="58"/>
  <c r="L30" i="58"/>
  <c r="L31" i="58"/>
  <c r="L32" i="58"/>
  <c r="L33" i="58"/>
  <c r="L34" i="58"/>
  <c r="L35" i="58"/>
  <c r="L36" i="58"/>
  <c r="L37" i="58"/>
  <c r="L38" i="58"/>
  <c r="L39" i="58"/>
  <c r="L40" i="58"/>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L89" i="58"/>
  <c r="L90" i="58"/>
  <c r="L91" i="58"/>
  <c r="L92" i="58"/>
  <c r="L93" i="58"/>
  <c r="L94" i="58"/>
  <c r="L95" i="58"/>
  <c r="L96" i="58"/>
  <c r="L97" i="58"/>
  <c r="L98" i="58"/>
  <c r="L99" i="58"/>
  <c r="L100" i="58"/>
  <c r="L101" i="58"/>
  <c r="L102" i="58"/>
  <c r="L103" i="58"/>
  <c r="L104" i="58"/>
  <c r="L105" i="58"/>
  <c r="L106" i="58"/>
  <c r="L107" i="58"/>
  <c r="L108" i="58"/>
  <c r="L109" i="58"/>
  <c r="L110" i="58"/>
  <c r="L111" i="58"/>
  <c r="L112" i="58"/>
  <c r="L113" i="58"/>
  <c r="L114" i="58"/>
  <c r="L115" i="58"/>
  <c r="L116" i="58"/>
  <c r="L117" i="58"/>
  <c r="L118" i="58"/>
  <c r="L119" i="58"/>
  <c r="L120" i="58"/>
  <c r="L121" i="58"/>
  <c r="L122" i="58"/>
  <c r="L123" i="58"/>
  <c r="L124" i="58"/>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L202" i="58"/>
  <c r="L203" i="58"/>
  <c r="L204" i="58"/>
  <c r="L205" i="58"/>
  <c r="L206" i="58"/>
  <c r="L207" i="58"/>
  <c r="L208" i="58"/>
  <c r="L209" i="58"/>
  <c r="L210" i="58"/>
  <c r="L211" i="58"/>
  <c r="L212" i="58"/>
  <c r="L213" i="58"/>
  <c r="L214" i="58"/>
  <c r="L215" i="58"/>
  <c r="L216" i="58"/>
  <c r="L217" i="58"/>
  <c r="L218" i="58"/>
  <c r="L219" i="58"/>
  <c r="L220" i="58"/>
  <c r="L221" i="58"/>
  <c r="L222" i="58"/>
  <c r="L223" i="58"/>
  <c r="L224" i="58"/>
  <c r="L225" i="58"/>
  <c r="L226" i="58"/>
  <c r="L227" i="58"/>
  <c r="L228" i="58"/>
  <c r="L229" i="58"/>
  <c r="L230" i="58"/>
  <c r="L231" i="58"/>
  <c r="L232" i="58"/>
  <c r="L233" i="58"/>
  <c r="L234" i="58"/>
  <c r="L235" i="58"/>
  <c r="L236" i="58"/>
  <c r="L237" i="58"/>
  <c r="L238" i="58"/>
  <c r="L239" i="58"/>
  <c r="L240" i="58"/>
  <c r="L241" i="58"/>
  <c r="L242" i="58"/>
  <c r="L243" i="58"/>
  <c r="L244" i="58"/>
  <c r="L245" i="58"/>
  <c r="L246" i="58"/>
  <c r="L247" i="58"/>
  <c r="L248" i="58"/>
  <c r="L249" i="58"/>
  <c r="L250" i="58"/>
  <c r="L251" i="58"/>
  <c r="L252" i="58"/>
  <c r="L253" i="58"/>
  <c r="L254" i="58"/>
  <c r="L255" i="58"/>
  <c r="L256" i="58"/>
  <c r="L257" i="58"/>
  <c r="L258" i="58"/>
  <c r="L259" i="58"/>
  <c r="L260" i="58"/>
  <c r="L261" i="58"/>
  <c r="L262" i="58"/>
  <c r="L263" i="58"/>
  <c r="L264" i="58"/>
  <c r="L265" i="58"/>
  <c r="L266" i="58"/>
  <c r="L267" i="58"/>
  <c r="L268" i="58"/>
  <c r="L269" i="58"/>
  <c r="L270" i="58"/>
  <c r="L271" i="58"/>
  <c r="L272" i="58"/>
  <c r="L273" i="58"/>
  <c r="L274" i="58"/>
  <c r="L275" i="58"/>
  <c r="L276" i="58"/>
  <c r="L277" i="58"/>
  <c r="L278" i="58"/>
  <c r="L279" i="58"/>
  <c r="L280" i="58"/>
  <c r="L281" i="58"/>
  <c r="L282" i="58"/>
  <c r="L283" i="58"/>
  <c r="L284" i="58"/>
  <c r="L285" i="58"/>
  <c r="L286" i="58"/>
  <c r="L287" i="58"/>
  <c r="L288" i="58"/>
  <c r="L289" i="58"/>
  <c r="L290" i="58"/>
  <c r="L291" i="58"/>
  <c r="L292" i="58"/>
  <c r="L293" i="58"/>
  <c r="L294" i="58"/>
  <c r="L295" i="58"/>
  <c r="L296" i="58"/>
  <c r="L297" i="58"/>
  <c r="L298" i="58"/>
  <c r="L299" i="58"/>
  <c r="L300" i="58"/>
  <c r="L301" i="58"/>
  <c r="L302" i="58"/>
  <c r="L303" i="58"/>
  <c r="L304" i="58"/>
  <c r="L305" i="58"/>
  <c r="L306" i="58"/>
  <c r="L307" i="58"/>
  <c r="L308" i="58"/>
  <c r="L309" i="58"/>
  <c r="L310" i="58"/>
  <c r="L311" i="58"/>
  <c r="L312" i="58"/>
  <c r="L313" i="58"/>
  <c r="L314" i="58"/>
  <c r="L315" i="58"/>
  <c r="L316" i="58"/>
  <c r="L317" i="58"/>
  <c r="L318" i="58"/>
  <c r="L319" i="58"/>
  <c r="L320" i="58"/>
  <c r="L321" i="58"/>
  <c r="L322" i="58"/>
  <c r="L323" i="58"/>
  <c r="L324" i="58"/>
  <c r="L325" i="58"/>
  <c r="L326" i="58"/>
  <c r="L327" i="58"/>
  <c r="L328" i="58"/>
  <c r="L329" i="58"/>
  <c r="L330" i="58"/>
  <c r="L331" i="58"/>
  <c r="L332" i="58"/>
  <c r="L333" i="58"/>
  <c r="L334" i="58"/>
  <c r="L335" i="58"/>
  <c r="L336" i="58"/>
  <c r="L337" i="58"/>
  <c r="L338" i="58"/>
  <c r="L339" i="58"/>
  <c r="L340" i="58"/>
  <c r="L341" i="58"/>
  <c r="L342" i="58"/>
  <c r="L343" i="58"/>
  <c r="L344" i="58"/>
  <c r="L345" i="58"/>
  <c r="L346" i="58"/>
  <c r="L347" i="58"/>
  <c r="L348" i="58"/>
  <c r="L349" i="58"/>
  <c r="L350" i="58"/>
  <c r="L351" i="58"/>
  <c r="L352" i="58"/>
  <c r="L353" i="58"/>
  <c r="L354" i="58"/>
  <c r="L355" i="58"/>
  <c r="L356" i="58"/>
  <c r="L357" i="58"/>
  <c r="L358" i="58"/>
  <c r="L359" i="58"/>
  <c r="L360" i="58"/>
  <c r="L361" i="58"/>
  <c r="L362" i="58"/>
  <c r="L363" i="58"/>
  <c r="L364" i="58"/>
  <c r="L365" i="58"/>
  <c r="L366" i="58"/>
  <c r="L367" i="58"/>
  <c r="L368" i="58"/>
  <c r="L369" i="58"/>
  <c r="L370" i="58"/>
  <c r="L371" i="58"/>
  <c r="L372" i="58"/>
  <c r="L373" i="58"/>
  <c r="L374" i="58"/>
  <c r="L375" i="58"/>
  <c r="L376" i="58"/>
  <c r="L377" i="58"/>
  <c r="L378" i="58"/>
  <c r="L379" i="58"/>
  <c r="L380" i="58"/>
  <c r="L17" i="58"/>
  <c r="L18" i="58"/>
  <c r="L16" i="58"/>
  <c r="P34" i="56" l="1"/>
  <c r="AX34" i="55" s="1"/>
  <c r="O34" i="56"/>
  <c r="AT34" i="55" s="1"/>
  <c r="N34" i="56"/>
  <c r="AP34" i="55" s="1"/>
  <c r="M34" i="56"/>
  <c r="AL34" i="55" s="1"/>
  <c r="L34" i="56"/>
  <c r="AH34" i="55" s="1"/>
  <c r="K34" i="56"/>
  <c r="AD34" i="55" s="1"/>
  <c r="J34" i="56"/>
  <c r="Z34" i="55" s="1"/>
  <c r="I34" i="56"/>
  <c r="V34" i="55" s="1"/>
  <c r="H34" i="56"/>
  <c r="R34" i="55" s="1"/>
  <c r="G34" i="56"/>
  <c r="N34" i="55" s="1"/>
  <c r="F34" i="56"/>
  <c r="J34" i="55" s="1"/>
  <c r="E34" i="56"/>
  <c r="F34" i="55" s="1"/>
  <c r="P33" i="56"/>
  <c r="AX33" i="55" s="1"/>
  <c r="O33" i="56"/>
  <c r="AT33" i="55" s="1"/>
  <c r="N33" i="56"/>
  <c r="AP33" i="55" s="1"/>
  <c r="M33" i="56"/>
  <c r="AL33" i="55" s="1"/>
  <c r="L33" i="56"/>
  <c r="AH33" i="55" s="1"/>
  <c r="K33" i="56"/>
  <c r="AD33" i="55" s="1"/>
  <c r="J33" i="56"/>
  <c r="Z33" i="55" s="1"/>
  <c r="I33" i="56"/>
  <c r="V33" i="55" s="1"/>
  <c r="H33" i="56"/>
  <c r="R33" i="55" s="1"/>
  <c r="G33" i="56"/>
  <c r="N33" i="55" s="1"/>
  <c r="F33" i="56"/>
  <c r="J33" i="55" s="1"/>
  <c r="E33" i="56"/>
  <c r="F33" i="55" s="1"/>
  <c r="P32" i="56"/>
  <c r="AX32" i="55" s="1"/>
  <c r="O32" i="56"/>
  <c r="AT32" i="55" s="1"/>
  <c r="N32" i="56"/>
  <c r="AP32" i="55" s="1"/>
  <c r="M32" i="56"/>
  <c r="AL32" i="55" s="1"/>
  <c r="L32" i="56"/>
  <c r="AH32" i="55" s="1"/>
  <c r="K32" i="56"/>
  <c r="AD32" i="55" s="1"/>
  <c r="J32" i="56"/>
  <c r="Z32" i="55" s="1"/>
  <c r="I32" i="56"/>
  <c r="V32" i="55" s="1"/>
  <c r="H32" i="56"/>
  <c r="R32" i="55" s="1"/>
  <c r="G32" i="56"/>
  <c r="N32" i="55" s="1"/>
  <c r="F32" i="56"/>
  <c r="J32" i="55" s="1"/>
  <c r="E32" i="56"/>
  <c r="F32" i="55" s="1"/>
  <c r="P31" i="56"/>
  <c r="AX31" i="55" s="1"/>
  <c r="O31" i="56"/>
  <c r="AT31" i="55" s="1"/>
  <c r="N31" i="56"/>
  <c r="AP31" i="55" s="1"/>
  <c r="M31" i="56"/>
  <c r="AL31" i="55" s="1"/>
  <c r="L31" i="56"/>
  <c r="AH31" i="55" s="1"/>
  <c r="K31" i="56"/>
  <c r="AD31" i="55" s="1"/>
  <c r="J31" i="56"/>
  <c r="Z31" i="55" s="1"/>
  <c r="I31" i="56"/>
  <c r="V31" i="55" s="1"/>
  <c r="H31" i="56"/>
  <c r="R31" i="55" s="1"/>
  <c r="G31" i="56"/>
  <c r="N31" i="55" s="1"/>
  <c r="F31" i="56"/>
  <c r="J31" i="55" s="1"/>
  <c r="E31" i="56"/>
  <c r="F31" i="55" s="1"/>
  <c r="P30" i="56"/>
  <c r="AX30" i="55" s="1"/>
  <c r="O30" i="56"/>
  <c r="AT30" i="55" s="1"/>
  <c r="N30" i="56"/>
  <c r="AP30" i="55" s="1"/>
  <c r="M30" i="56"/>
  <c r="AL30" i="55" s="1"/>
  <c r="L30" i="56"/>
  <c r="AH30" i="55" s="1"/>
  <c r="K30" i="56"/>
  <c r="AD30" i="55" s="1"/>
  <c r="J30" i="56"/>
  <c r="Z30" i="55" s="1"/>
  <c r="I30" i="56"/>
  <c r="V30" i="55" s="1"/>
  <c r="H30" i="56"/>
  <c r="R30" i="55" s="1"/>
  <c r="G30" i="56"/>
  <c r="N30" i="55" s="1"/>
  <c r="F30" i="56"/>
  <c r="J30" i="55" s="1"/>
  <c r="E30" i="56"/>
  <c r="F30" i="55" s="1"/>
  <c r="P29" i="56"/>
  <c r="AX29" i="55" s="1"/>
  <c r="O29" i="56"/>
  <c r="AT29" i="55" s="1"/>
  <c r="N29" i="56"/>
  <c r="AP29" i="55" s="1"/>
  <c r="M29" i="56"/>
  <c r="AL29" i="55" s="1"/>
  <c r="L29" i="56"/>
  <c r="AH29" i="55" s="1"/>
  <c r="K29" i="56"/>
  <c r="AD29" i="55" s="1"/>
  <c r="J29" i="56"/>
  <c r="Z29" i="55" s="1"/>
  <c r="I29" i="56"/>
  <c r="V29" i="55" s="1"/>
  <c r="H29" i="56"/>
  <c r="R29" i="55" s="1"/>
  <c r="G29" i="56"/>
  <c r="N29" i="55" s="1"/>
  <c r="F29" i="56"/>
  <c r="J29" i="55" s="1"/>
  <c r="E29" i="56"/>
  <c r="F29" i="55" s="1"/>
  <c r="P28" i="56"/>
  <c r="AX28" i="55" s="1"/>
  <c r="O28" i="56"/>
  <c r="AT28" i="55" s="1"/>
  <c r="N28" i="56"/>
  <c r="AP28" i="55" s="1"/>
  <c r="M28" i="56"/>
  <c r="AL28" i="55" s="1"/>
  <c r="L28" i="56"/>
  <c r="AH28" i="55" s="1"/>
  <c r="K28" i="56"/>
  <c r="AD28" i="55" s="1"/>
  <c r="J28" i="56"/>
  <c r="Z28" i="55" s="1"/>
  <c r="I28" i="56"/>
  <c r="V28" i="55" s="1"/>
  <c r="H28" i="56"/>
  <c r="R28" i="55" s="1"/>
  <c r="G28" i="56"/>
  <c r="N28" i="55" s="1"/>
  <c r="F28" i="56"/>
  <c r="J28" i="55" s="1"/>
  <c r="E28" i="56"/>
  <c r="F28" i="55" s="1"/>
  <c r="P27" i="56"/>
  <c r="AX27" i="55" s="1"/>
  <c r="O27" i="56"/>
  <c r="AT27" i="55" s="1"/>
  <c r="N27" i="56"/>
  <c r="AP27" i="55" s="1"/>
  <c r="M27" i="56"/>
  <c r="AL27" i="55" s="1"/>
  <c r="L27" i="56"/>
  <c r="AH27" i="55" s="1"/>
  <c r="K27" i="56"/>
  <c r="AD27" i="55" s="1"/>
  <c r="J27" i="56"/>
  <c r="Z27" i="55" s="1"/>
  <c r="I27" i="56"/>
  <c r="V27" i="55" s="1"/>
  <c r="H27" i="56"/>
  <c r="R27" i="55" s="1"/>
  <c r="G27" i="56"/>
  <c r="N27" i="55" s="1"/>
  <c r="F27" i="56"/>
  <c r="J27" i="55" s="1"/>
  <c r="E27" i="56"/>
  <c r="F27" i="55" s="1"/>
  <c r="P26" i="56"/>
  <c r="AX26" i="55" s="1"/>
  <c r="O26" i="56"/>
  <c r="AT26" i="55" s="1"/>
  <c r="N26" i="56"/>
  <c r="AP26" i="55" s="1"/>
  <c r="M26" i="56"/>
  <c r="AL26" i="55" s="1"/>
  <c r="L26" i="56"/>
  <c r="AH26" i="55" s="1"/>
  <c r="K26" i="56"/>
  <c r="AD26" i="55" s="1"/>
  <c r="J26" i="56"/>
  <c r="Z26" i="55" s="1"/>
  <c r="I26" i="56"/>
  <c r="V26" i="55" s="1"/>
  <c r="H26" i="56"/>
  <c r="R26" i="55" s="1"/>
  <c r="G26" i="56"/>
  <c r="N26" i="55" s="1"/>
  <c r="F26" i="56"/>
  <c r="J26" i="55" s="1"/>
  <c r="E26" i="56"/>
  <c r="F26" i="55" s="1"/>
  <c r="P25" i="56"/>
  <c r="AX25" i="55" s="1"/>
  <c r="O25" i="56"/>
  <c r="AT25" i="55" s="1"/>
  <c r="N25" i="56"/>
  <c r="AP25" i="55" s="1"/>
  <c r="M25" i="56"/>
  <c r="AL25" i="55" s="1"/>
  <c r="L25" i="56"/>
  <c r="AH25" i="55" s="1"/>
  <c r="K25" i="56"/>
  <c r="AD25" i="55" s="1"/>
  <c r="J25" i="56"/>
  <c r="Z25" i="55" s="1"/>
  <c r="I25" i="56"/>
  <c r="V25" i="55" s="1"/>
  <c r="H25" i="56"/>
  <c r="R25" i="55" s="1"/>
  <c r="G25" i="56"/>
  <c r="N25" i="55" s="1"/>
  <c r="F25" i="56"/>
  <c r="J25" i="55" s="1"/>
  <c r="E25" i="56"/>
  <c r="F25" i="55" s="1"/>
  <c r="P24" i="56"/>
  <c r="AX24" i="55" s="1"/>
  <c r="O24" i="56"/>
  <c r="AT24" i="55" s="1"/>
  <c r="N24" i="56"/>
  <c r="AP24" i="55" s="1"/>
  <c r="M24" i="56"/>
  <c r="AL24" i="55" s="1"/>
  <c r="L24" i="56"/>
  <c r="AH24" i="55" s="1"/>
  <c r="K24" i="56"/>
  <c r="AD24" i="55" s="1"/>
  <c r="J24" i="56"/>
  <c r="Z24" i="55" s="1"/>
  <c r="I24" i="56"/>
  <c r="V24" i="55" s="1"/>
  <c r="H24" i="56"/>
  <c r="R24" i="55" s="1"/>
  <c r="G24" i="56"/>
  <c r="N24" i="55" s="1"/>
  <c r="F24" i="56"/>
  <c r="J24" i="55" s="1"/>
  <c r="E24" i="56"/>
  <c r="F24" i="55" s="1"/>
  <c r="P23" i="56"/>
  <c r="AX23" i="55" s="1"/>
  <c r="O23" i="56"/>
  <c r="AT23" i="55" s="1"/>
  <c r="N23" i="56"/>
  <c r="AP23" i="55" s="1"/>
  <c r="M23" i="56"/>
  <c r="AL23" i="55" s="1"/>
  <c r="L23" i="56"/>
  <c r="AH23" i="55" s="1"/>
  <c r="K23" i="56"/>
  <c r="AD23" i="55" s="1"/>
  <c r="J23" i="56"/>
  <c r="Z23" i="55" s="1"/>
  <c r="I23" i="56"/>
  <c r="V23" i="55" s="1"/>
  <c r="H23" i="56"/>
  <c r="R23" i="55" s="1"/>
  <c r="G23" i="56"/>
  <c r="N23" i="55" s="1"/>
  <c r="F23" i="56"/>
  <c r="J23" i="55" s="1"/>
  <c r="E23" i="56"/>
  <c r="F23" i="55" s="1"/>
  <c r="P22" i="56"/>
  <c r="AX22" i="55" s="1"/>
  <c r="O22" i="56"/>
  <c r="AT22" i="55" s="1"/>
  <c r="N22" i="56"/>
  <c r="AP22" i="55" s="1"/>
  <c r="M22" i="56"/>
  <c r="AL22" i="55" s="1"/>
  <c r="L22" i="56"/>
  <c r="AH22" i="55" s="1"/>
  <c r="K22" i="56"/>
  <c r="AD22" i="55" s="1"/>
  <c r="J22" i="56"/>
  <c r="Z22" i="55" s="1"/>
  <c r="I22" i="56"/>
  <c r="V22" i="55" s="1"/>
  <c r="H22" i="56"/>
  <c r="R22" i="55" s="1"/>
  <c r="G22" i="56"/>
  <c r="N22" i="55" s="1"/>
  <c r="F22" i="56"/>
  <c r="J22" i="55" s="1"/>
  <c r="E22" i="56"/>
  <c r="F22" i="55" s="1"/>
  <c r="P21" i="56"/>
  <c r="AX21" i="55" s="1"/>
  <c r="O21" i="56"/>
  <c r="AT21" i="55" s="1"/>
  <c r="N21" i="56"/>
  <c r="AP21" i="55" s="1"/>
  <c r="M21" i="56"/>
  <c r="AL21" i="55" s="1"/>
  <c r="L21" i="56"/>
  <c r="AH21" i="55" s="1"/>
  <c r="K21" i="56"/>
  <c r="AD21" i="55" s="1"/>
  <c r="J21" i="56"/>
  <c r="Z21" i="55" s="1"/>
  <c r="I21" i="56"/>
  <c r="V21" i="55" s="1"/>
  <c r="H21" i="56"/>
  <c r="R21" i="55" s="1"/>
  <c r="G21" i="56"/>
  <c r="N21" i="55" s="1"/>
  <c r="F21" i="56"/>
  <c r="J21" i="55" s="1"/>
  <c r="E21" i="56"/>
  <c r="F21" i="55" s="1"/>
  <c r="P20" i="56"/>
  <c r="AX20" i="55" s="1"/>
  <c r="O20" i="56"/>
  <c r="AT20" i="55" s="1"/>
  <c r="N20" i="56"/>
  <c r="AP20" i="55" s="1"/>
  <c r="M20" i="56"/>
  <c r="AL20" i="55" s="1"/>
  <c r="L20" i="56"/>
  <c r="AH20" i="55" s="1"/>
  <c r="K20" i="56"/>
  <c r="AD20" i="55" s="1"/>
  <c r="J20" i="56"/>
  <c r="Z20" i="55" s="1"/>
  <c r="I20" i="56"/>
  <c r="V20" i="55" s="1"/>
  <c r="H20" i="56"/>
  <c r="R20" i="55" s="1"/>
  <c r="G20" i="56"/>
  <c r="N20" i="55" s="1"/>
  <c r="F20" i="56"/>
  <c r="J20" i="55" s="1"/>
  <c r="E20" i="56"/>
  <c r="F20" i="55" s="1"/>
  <c r="P19" i="56"/>
  <c r="AX19" i="55" s="1"/>
  <c r="O19" i="56"/>
  <c r="AT19" i="55" s="1"/>
  <c r="N19" i="56"/>
  <c r="AP19" i="55" s="1"/>
  <c r="M19" i="56"/>
  <c r="AL19" i="55" s="1"/>
  <c r="L19" i="56"/>
  <c r="AH19" i="55" s="1"/>
  <c r="K19" i="56"/>
  <c r="AD19" i="55" s="1"/>
  <c r="J19" i="56"/>
  <c r="Z19" i="55" s="1"/>
  <c r="I19" i="56"/>
  <c r="V19" i="55" s="1"/>
  <c r="H19" i="56"/>
  <c r="R19" i="55" s="1"/>
  <c r="G19" i="56"/>
  <c r="N19" i="55" s="1"/>
  <c r="F19" i="56"/>
  <c r="J19" i="55" s="1"/>
  <c r="E19" i="56"/>
  <c r="F19" i="55" s="1"/>
  <c r="P18" i="56"/>
  <c r="AX18" i="55" s="1"/>
  <c r="O18" i="56"/>
  <c r="AT18" i="55" s="1"/>
  <c r="N18" i="56"/>
  <c r="AP18" i="55" s="1"/>
  <c r="M18" i="56"/>
  <c r="AL18" i="55" s="1"/>
  <c r="L18" i="56"/>
  <c r="AH18" i="55" s="1"/>
  <c r="K18" i="56"/>
  <c r="AD18" i="55" s="1"/>
  <c r="J18" i="56"/>
  <c r="Z18" i="55" s="1"/>
  <c r="I18" i="56"/>
  <c r="V18" i="55" s="1"/>
  <c r="H18" i="56"/>
  <c r="R18" i="55" s="1"/>
  <c r="G18" i="56"/>
  <c r="N18" i="55" s="1"/>
  <c r="F18" i="56"/>
  <c r="J18" i="55" s="1"/>
  <c r="E18" i="56"/>
  <c r="F18" i="55" s="1"/>
  <c r="P17" i="56"/>
  <c r="AX17" i="55" s="1"/>
  <c r="O17" i="56"/>
  <c r="AT17" i="55" s="1"/>
  <c r="N17" i="56"/>
  <c r="AP17" i="55" s="1"/>
  <c r="M17" i="56"/>
  <c r="AL17" i="55" s="1"/>
  <c r="L17" i="56"/>
  <c r="AH17" i="55" s="1"/>
  <c r="K17" i="56"/>
  <c r="AD17" i="55" s="1"/>
  <c r="J17" i="56"/>
  <c r="Z17" i="55" s="1"/>
  <c r="I17" i="56"/>
  <c r="V17" i="55" s="1"/>
  <c r="H17" i="56"/>
  <c r="R17" i="55" s="1"/>
  <c r="G17" i="56"/>
  <c r="N17" i="55" s="1"/>
  <c r="F17" i="56"/>
  <c r="J17" i="55" s="1"/>
  <c r="E17" i="56"/>
  <c r="F17" i="55" s="1"/>
  <c r="P16" i="56"/>
  <c r="AX16" i="55" s="1"/>
  <c r="O16" i="56"/>
  <c r="AT16" i="55" s="1"/>
  <c r="N16" i="56"/>
  <c r="AP16" i="55" s="1"/>
  <c r="M16" i="56"/>
  <c r="AL16" i="55" s="1"/>
  <c r="L16" i="56"/>
  <c r="AH16" i="55" s="1"/>
  <c r="K16" i="56"/>
  <c r="AD16" i="55" s="1"/>
  <c r="J16" i="56"/>
  <c r="Z16" i="55" s="1"/>
  <c r="I16" i="56"/>
  <c r="V16" i="55" s="1"/>
  <c r="H16" i="56"/>
  <c r="R16" i="55" s="1"/>
  <c r="G16" i="56"/>
  <c r="N16" i="55" s="1"/>
  <c r="F16" i="56"/>
  <c r="J16" i="55" s="1"/>
  <c r="E16" i="56"/>
  <c r="F16" i="55" s="1"/>
  <c r="AF65" i="57"/>
  <c r="AF64" i="57"/>
  <c r="AF63" i="57"/>
  <c r="AF62" i="57"/>
  <c r="AF61" i="57"/>
  <c r="AF60" i="57"/>
  <c r="AF59" i="57"/>
  <c r="AF58" i="57"/>
  <c r="AF57" i="57"/>
  <c r="AF56" i="57"/>
  <c r="AF55" i="57"/>
  <c r="AF54" i="57"/>
  <c r="AF53" i="57"/>
  <c r="AF52" i="57"/>
  <c r="AF51" i="57"/>
  <c r="AF50" i="57"/>
  <c r="P34" i="57"/>
  <c r="AW34" i="55" s="1"/>
  <c r="O34" i="57"/>
  <c r="AS34" i="55" s="1"/>
  <c r="N34" i="57"/>
  <c r="AO34" i="55" s="1"/>
  <c r="M34" i="57"/>
  <c r="AK34" i="55" s="1"/>
  <c r="L34" i="57"/>
  <c r="AG34" i="55" s="1"/>
  <c r="K34" i="57"/>
  <c r="AC34" i="55" s="1"/>
  <c r="J34" i="57"/>
  <c r="Y34" i="55" s="1"/>
  <c r="I34" i="57"/>
  <c r="U34" i="55" s="1"/>
  <c r="H34" i="57"/>
  <c r="Q34" i="55" s="1"/>
  <c r="G34" i="57"/>
  <c r="M34" i="55" s="1"/>
  <c r="F34" i="57"/>
  <c r="I34" i="55" s="1"/>
  <c r="E34" i="57"/>
  <c r="E34" i="55" s="1"/>
  <c r="P33" i="57"/>
  <c r="AW33" i="55" s="1"/>
  <c r="O33" i="57"/>
  <c r="AS33" i="55" s="1"/>
  <c r="N33" i="57"/>
  <c r="AO33" i="55" s="1"/>
  <c r="M33" i="57"/>
  <c r="AK33" i="55" s="1"/>
  <c r="L33" i="57"/>
  <c r="AG33" i="55" s="1"/>
  <c r="K33" i="57"/>
  <c r="AC33" i="55" s="1"/>
  <c r="J33" i="57"/>
  <c r="Y33" i="55" s="1"/>
  <c r="I33" i="57"/>
  <c r="U33" i="55" s="1"/>
  <c r="H33" i="57"/>
  <c r="Q33" i="55" s="1"/>
  <c r="G33" i="57"/>
  <c r="M33" i="55" s="1"/>
  <c r="F33" i="57"/>
  <c r="I33" i="55" s="1"/>
  <c r="E33" i="57"/>
  <c r="E33" i="55" s="1"/>
  <c r="P32" i="57"/>
  <c r="AW32" i="55" s="1"/>
  <c r="O32" i="57"/>
  <c r="AS32" i="55" s="1"/>
  <c r="N32" i="57"/>
  <c r="AO32" i="55" s="1"/>
  <c r="M32" i="57"/>
  <c r="AK32" i="55" s="1"/>
  <c r="L32" i="57"/>
  <c r="AG32" i="55" s="1"/>
  <c r="K32" i="57"/>
  <c r="AC32" i="55" s="1"/>
  <c r="J32" i="57"/>
  <c r="Y32" i="55" s="1"/>
  <c r="I32" i="57"/>
  <c r="U32" i="55" s="1"/>
  <c r="H32" i="57"/>
  <c r="Q32" i="55" s="1"/>
  <c r="G32" i="57"/>
  <c r="M32" i="55" s="1"/>
  <c r="F32" i="57"/>
  <c r="I32" i="55" s="1"/>
  <c r="E32" i="57"/>
  <c r="E32" i="55" s="1"/>
  <c r="P31" i="57"/>
  <c r="AW31" i="55" s="1"/>
  <c r="O31" i="57"/>
  <c r="AS31" i="55" s="1"/>
  <c r="N31" i="57"/>
  <c r="AO31" i="55" s="1"/>
  <c r="M31" i="57"/>
  <c r="AK31" i="55" s="1"/>
  <c r="L31" i="57"/>
  <c r="AG31" i="55" s="1"/>
  <c r="K31" i="57"/>
  <c r="AC31" i="55" s="1"/>
  <c r="J31" i="57"/>
  <c r="Y31" i="55" s="1"/>
  <c r="I31" i="57"/>
  <c r="U31" i="55" s="1"/>
  <c r="H31" i="57"/>
  <c r="Q31" i="55" s="1"/>
  <c r="G31" i="57"/>
  <c r="M31" i="55" s="1"/>
  <c r="F31" i="57"/>
  <c r="I31" i="55" s="1"/>
  <c r="E31" i="57"/>
  <c r="E31" i="55" s="1"/>
  <c r="P30" i="57"/>
  <c r="AW30" i="55" s="1"/>
  <c r="O30" i="57"/>
  <c r="AS30" i="55" s="1"/>
  <c r="N30" i="57"/>
  <c r="AO30" i="55" s="1"/>
  <c r="M30" i="57"/>
  <c r="AK30" i="55" s="1"/>
  <c r="L30" i="57"/>
  <c r="AG30" i="55" s="1"/>
  <c r="K30" i="57"/>
  <c r="AC30" i="55" s="1"/>
  <c r="J30" i="57"/>
  <c r="Y30" i="55" s="1"/>
  <c r="I30" i="57"/>
  <c r="U30" i="55" s="1"/>
  <c r="H30" i="57"/>
  <c r="Q30" i="55" s="1"/>
  <c r="G30" i="57"/>
  <c r="M30" i="55" s="1"/>
  <c r="F30" i="57"/>
  <c r="I30" i="55" s="1"/>
  <c r="E30" i="57"/>
  <c r="E30" i="55" s="1"/>
  <c r="P29" i="57"/>
  <c r="AW29" i="55" s="1"/>
  <c r="O29" i="57"/>
  <c r="AS29" i="55" s="1"/>
  <c r="N29" i="57"/>
  <c r="AO29" i="55" s="1"/>
  <c r="M29" i="57"/>
  <c r="AK29" i="55" s="1"/>
  <c r="L29" i="57"/>
  <c r="AG29" i="55" s="1"/>
  <c r="K29" i="57"/>
  <c r="AC29" i="55" s="1"/>
  <c r="J29" i="57"/>
  <c r="Y29" i="55" s="1"/>
  <c r="I29" i="57"/>
  <c r="U29" i="55" s="1"/>
  <c r="H29" i="57"/>
  <c r="Q29" i="55" s="1"/>
  <c r="G29" i="57"/>
  <c r="M29" i="55" s="1"/>
  <c r="F29" i="57"/>
  <c r="I29" i="55" s="1"/>
  <c r="E29" i="57"/>
  <c r="E29" i="55" s="1"/>
  <c r="P28" i="57"/>
  <c r="AW28" i="55" s="1"/>
  <c r="O28" i="57"/>
  <c r="AS28" i="55" s="1"/>
  <c r="N28" i="57"/>
  <c r="AO28" i="55" s="1"/>
  <c r="M28" i="57"/>
  <c r="AK28" i="55" s="1"/>
  <c r="L28" i="57"/>
  <c r="AG28" i="55" s="1"/>
  <c r="K28" i="57"/>
  <c r="AC28" i="55" s="1"/>
  <c r="J28" i="57"/>
  <c r="Y28" i="55" s="1"/>
  <c r="I28" i="57"/>
  <c r="U28" i="55" s="1"/>
  <c r="H28" i="57"/>
  <c r="Q28" i="55" s="1"/>
  <c r="G28" i="57"/>
  <c r="M28" i="55" s="1"/>
  <c r="F28" i="57"/>
  <c r="I28" i="55" s="1"/>
  <c r="E28" i="57"/>
  <c r="E28" i="55" s="1"/>
  <c r="P27" i="57"/>
  <c r="AW27" i="55" s="1"/>
  <c r="O27" i="57"/>
  <c r="AS27" i="55" s="1"/>
  <c r="N27" i="57"/>
  <c r="AO27" i="55" s="1"/>
  <c r="M27" i="57"/>
  <c r="AK27" i="55" s="1"/>
  <c r="L27" i="57"/>
  <c r="AG27" i="55" s="1"/>
  <c r="K27" i="57"/>
  <c r="AC27" i="55" s="1"/>
  <c r="J27" i="57"/>
  <c r="Y27" i="55" s="1"/>
  <c r="I27" i="57"/>
  <c r="U27" i="55" s="1"/>
  <c r="H27" i="57"/>
  <c r="Q27" i="55" s="1"/>
  <c r="G27" i="57"/>
  <c r="M27" i="55" s="1"/>
  <c r="F27" i="57"/>
  <c r="I27" i="55" s="1"/>
  <c r="E27" i="57"/>
  <c r="E27" i="55" s="1"/>
  <c r="P26" i="57"/>
  <c r="AW26" i="55" s="1"/>
  <c r="O26" i="57"/>
  <c r="AS26" i="55" s="1"/>
  <c r="N26" i="57"/>
  <c r="AO26" i="55" s="1"/>
  <c r="M26" i="57"/>
  <c r="AK26" i="55" s="1"/>
  <c r="L26" i="57"/>
  <c r="AG26" i="55" s="1"/>
  <c r="K26" i="57"/>
  <c r="AC26" i="55" s="1"/>
  <c r="J26" i="57"/>
  <c r="Y26" i="55" s="1"/>
  <c r="I26" i="57"/>
  <c r="U26" i="55" s="1"/>
  <c r="H26" i="57"/>
  <c r="Q26" i="55" s="1"/>
  <c r="G26" i="57"/>
  <c r="M26" i="55" s="1"/>
  <c r="F26" i="57"/>
  <c r="I26" i="55" s="1"/>
  <c r="E26" i="57"/>
  <c r="E26" i="55" s="1"/>
  <c r="P25" i="57"/>
  <c r="AW25" i="55" s="1"/>
  <c r="O25" i="57"/>
  <c r="AS25" i="55" s="1"/>
  <c r="N25" i="57"/>
  <c r="AO25" i="55" s="1"/>
  <c r="M25" i="57"/>
  <c r="AK25" i="55" s="1"/>
  <c r="L25" i="57"/>
  <c r="AG25" i="55" s="1"/>
  <c r="K25" i="57"/>
  <c r="AC25" i="55" s="1"/>
  <c r="J25" i="57"/>
  <c r="Y25" i="55" s="1"/>
  <c r="I25" i="57"/>
  <c r="U25" i="55" s="1"/>
  <c r="H25" i="57"/>
  <c r="Q25" i="55" s="1"/>
  <c r="G25" i="57"/>
  <c r="M25" i="55" s="1"/>
  <c r="F25" i="57"/>
  <c r="I25" i="55" s="1"/>
  <c r="E25" i="57"/>
  <c r="E25" i="55" s="1"/>
  <c r="P24" i="57"/>
  <c r="AW24" i="55" s="1"/>
  <c r="O24" i="57"/>
  <c r="AS24" i="55" s="1"/>
  <c r="N24" i="57"/>
  <c r="AO24" i="55" s="1"/>
  <c r="M24" i="57"/>
  <c r="AK24" i="55" s="1"/>
  <c r="L24" i="57"/>
  <c r="AG24" i="55" s="1"/>
  <c r="K24" i="57"/>
  <c r="AC24" i="55" s="1"/>
  <c r="J24" i="57"/>
  <c r="Y24" i="55" s="1"/>
  <c r="I24" i="57"/>
  <c r="U24" i="55" s="1"/>
  <c r="H24" i="57"/>
  <c r="Q24" i="55" s="1"/>
  <c r="G24" i="57"/>
  <c r="M24" i="55" s="1"/>
  <c r="F24" i="57"/>
  <c r="I24" i="55" s="1"/>
  <c r="E24" i="57"/>
  <c r="E24" i="55" s="1"/>
  <c r="P23" i="57"/>
  <c r="AW23" i="55" s="1"/>
  <c r="O23" i="57"/>
  <c r="AS23" i="55" s="1"/>
  <c r="N23" i="57"/>
  <c r="AO23" i="55" s="1"/>
  <c r="M23" i="57"/>
  <c r="AK23" i="55" s="1"/>
  <c r="L23" i="57"/>
  <c r="AG23" i="55" s="1"/>
  <c r="K23" i="57"/>
  <c r="AC23" i="55" s="1"/>
  <c r="J23" i="57"/>
  <c r="Y23" i="55" s="1"/>
  <c r="I23" i="57"/>
  <c r="U23" i="55" s="1"/>
  <c r="H23" i="57"/>
  <c r="Q23" i="55" s="1"/>
  <c r="G23" i="57"/>
  <c r="M23" i="55" s="1"/>
  <c r="F23" i="57"/>
  <c r="I23" i="55" s="1"/>
  <c r="E23" i="57"/>
  <c r="E23" i="55" s="1"/>
  <c r="P22" i="57"/>
  <c r="AW22" i="55" s="1"/>
  <c r="O22" i="57"/>
  <c r="AS22" i="55" s="1"/>
  <c r="N22" i="57"/>
  <c r="AO22" i="55" s="1"/>
  <c r="M22" i="57"/>
  <c r="AK22" i="55" s="1"/>
  <c r="L22" i="57"/>
  <c r="AG22" i="55" s="1"/>
  <c r="K22" i="57"/>
  <c r="AC22" i="55" s="1"/>
  <c r="J22" i="57"/>
  <c r="Y22" i="55" s="1"/>
  <c r="I22" i="57"/>
  <c r="U22" i="55" s="1"/>
  <c r="H22" i="57"/>
  <c r="Q22" i="55" s="1"/>
  <c r="G22" i="57"/>
  <c r="M22" i="55" s="1"/>
  <c r="F22" i="57"/>
  <c r="I22" i="55" s="1"/>
  <c r="E22" i="57"/>
  <c r="E22" i="55" s="1"/>
  <c r="P21" i="57"/>
  <c r="AW21" i="55" s="1"/>
  <c r="O21" i="57"/>
  <c r="AS21" i="55" s="1"/>
  <c r="N21" i="57"/>
  <c r="AO21" i="55" s="1"/>
  <c r="M21" i="57"/>
  <c r="AK21" i="55" s="1"/>
  <c r="L21" i="57"/>
  <c r="AG21" i="55" s="1"/>
  <c r="K21" i="57"/>
  <c r="AC21" i="55" s="1"/>
  <c r="J21" i="57"/>
  <c r="Y21" i="55" s="1"/>
  <c r="I21" i="57"/>
  <c r="U21" i="55" s="1"/>
  <c r="H21" i="57"/>
  <c r="Q21" i="55" s="1"/>
  <c r="G21" i="57"/>
  <c r="M21" i="55" s="1"/>
  <c r="F21" i="57"/>
  <c r="I21" i="55" s="1"/>
  <c r="E21" i="57"/>
  <c r="E21" i="55" s="1"/>
  <c r="P20" i="57"/>
  <c r="AW20" i="55" s="1"/>
  <c r="O20" i="57"/>
  <c r="AS20" i="55" s="1"/>
  <c r="N20" i="57"/>
  <c r="AO20" i="55" s="1"/>
  <c r="M20" i="57"/>
  <c r="AK20" i="55" s="1"/>
  <c r="L20" i="57"/>
  <c r="AG20" i="55" s="1"/>
  <c r="K20" i="57"/>
  <c r="AC20" i="55" s="1"/>
  <c r="J20" i="57"/>
  <c r="Y20" i="55" s="1"/>
  <c r="I20" i="57"/>
  <c r="U20" i="55" s="1"/>
  <c r="H20" i="57"/>
  <c r="Q20" i="55" s="1"/>
  <c r="G20" i="57"/>
  <c r="M20" i="55" s="1"/>
  <c r="F20" i="57"/>
  <c r="I20" i="55" s="1"/>
  <c r="E20" i="57"/>
  <c r="E20" i="55" s="1"/>
  <c r="P19" i="57"/>
  <c r="AW19" i="55" s="1"/>
  <c r="O19" i="57"/>
  <c r="AS19" i="55" s="1"/>
  <c r="N19" i="57"/>
  <c r="AO19" i="55" s="1"/>
  <c r="M19" i="57"/>
  <c r="AK19" i="55" s="1"/>
  <c r="L19" i="57"/>
  <c r="AG19" i="55" s="1"/>
  <c r="K19" i="57"/>
  <c r="AC19" i="55" s="1"/>
  <c r="J19" i="57"/>
  <c r="Y19" i="55" s="1"/>
  <c r="I19" i="57"/>
  <c r="U19" i="55" s="1"/>
  <c r="H19" i="57"/>
  <c r="Q19" i="55" s="1"/>
  <c r="G19" i="57"/>
  <c r="M19" i="55" s="1"/>
  <c r="F19" i="57"/>
  <c r="I19" i="55" s="1"/>
  <c r="E19" i="57"/>
  <c r="E19" i="55" s="1"/>
  <c r="P18" i="57"/>
  <c r="AW18" i="55" s="1"/>
  <c r="O18" i="57"/>
  <c r="AS18" i="55" s="1"/>
  <c r="N18" i="57"/>
  <c r="AO18" i="55" s="1"/>
  <c r="M18" i="57"/>
  <c r="AK18" i="55" s="1"/>
  <c r="L18" i="57"/>
  <c r="AG18" i="55" s="1"/>
  <c r="K18" i="57"/>
  <c r="AC18" i="55" s="1"/>
  <c r="J18" i="57"/>
  <c r="Y18" i="55" s="1"/>
  <c r="I18" i="57"/>
  <c r="U18" i="55" s="1"/>
  <c r="H18" i="57"/>
  <c r="Q18" i="55" s="1"/>
  <c r="G18" i="57"/>
  <c r="M18" i="55" s="1"/>
  <c r="F18" i="57"/>
  <c r="I18" i="55" s="1"/>
  <c r="E18" i="57"/>
  <c r="E18" i="55" s="1"/>
  <c r="P17" i="57"/>
  <c r="AW17" i="55" s="1"/>
  <c r="O17" i="57"/>
  <c r="AS17" i="55" s="1"/>
  <c r="N17" i="57"/>
  <c r="AO17" i="55" s="1"/>
  <c r="M17" i="57"/>
  <c r="AK17" i="55" s="1"/>
  <c r="L17" i="57"/>
  <c r="AG17" i="55" s="1"/>
  <c r="K17" i="57"/>
  <c r="AC17" i="55" s="1"/>
  <c r="J17" i="57"/>
  <c r="Y17" i="55" s="1"/>
  <c r="I17" i="57"/>
  <c r="U17" i="55" s="1"/>
  <c r="H17" i="57"/>
  <c r="Q17" i="55" s="1"/>
  <c r="G17" i="57"/>
  <c r="M17" i="55" s="1"/>
  <c r="F17" i="57"/>
  <c r="I17" i="55" s="1"/>
  <c r="E17" i="57"/>
  <c r="E17" i="55" s="1"/>
  <c r="P16" i="57"/>
  <c r="AW16" i="55" s="1"/>
  <c r="O16" i="57"/>
  <c r="AS16" i="55" s="1"/>
  <c r="N16" i="57"/>
  <c r="AO16" i="55" s="1"/>
  <c r="M16" i="57"/>
  <c r="AK16" i="55" s="1"/>
  <c r="L16" i="57"/>
  <c r="AG16" i="55" s="1"/>
  <c r="K16" i="57"/>
  <c r="AC16" i="55" s="1"/>
  <c r="J16" i="57"/>
  <c r="Y16" i="55" s="1"/>
  <c r="I16" i="57"/>
  <c r="U16" i="55" s="1"/>
  <c r="H16" i="57"/>
  <c r="Q16" i="55" s="1"/>
  <c r="G16" i="57"/>
  <c r="M16" i="55" s="1"/>
  <c r="F16" i="57"/>
  <c r="I16" i="55" s="1"/>
  <c r="E16" i="57"/>
  <c r="E16" i="55" s="1"/>
  <c r="K380" i="58"/>
  <c r="K379" i="58"/>
  <c r="K378" i="58"/>
  <c r="K377" i="58"/>
  <c r="K376" i="58"/>
  <c r="K375" i="58"/>
  <c r="K374" i="58"/>
  <c r="K373" i="58"/>
  <c r="K372" i="58"/>
  <c r="K371" i="58"/>
  <c r="K370" i="58"/>
  <c r="K369" i="58"/>
  <c r="K368" i="58"/>
  <c r="K367" i="58"/>
  <c r="K366" i="58"/>
  <c r="K365" i="58"/>
  <c r="K364" i="58"/>
  <c r="K363" i="58"/>
  <c r="K362" i="58"/>
  <c r="K361" i="58"/>
  <c r="K360" i="58"/>
  <c r="K359" i="58"/>
  <c r="K358" i="58"/>
  <c r="K357" i="58"/>
  <c r="K356" i="58"/>
  <c r="K355" i="58"/>
  <c r="K354" i="58"/>
  <c r="K353" i="58"/>
  <c r="K352" i="58"/>
  <c r="K351" i="58"/>
  <c r="K350" i="58"/>
  <c r="K349" i="58"/>
  <c r="K348" i="58"/>
  <c r="K347" i="58"/>
  <c r="K346" i="58"/>
  <c r="K345" i="58"/>
  <c r="K344" i="58"/>
  <c r="K343" i="58"/>
  <c r="K342" i="58"/>
  <c r="K341" i="58"/>
  <c r="K340" i="58"/>
  <c r="K339" i="58"/>
  <c r="K338" i="58"/>
  <c r="K337" i="58"/>
  <c r="K336" i="58"/>
  <c r="K335" i="58"/>
  <c r="K334" i="58"/>
  <c r="K333" i="58"/>
  <c r="K332" i="58"/>
  <c r="K331" i="58"/>
  <c r="K330" i="58"/>
  <c r="K329" i="58"/>
  <c r="K328" i="58"/>
  <c r="K327" i="58"/>
  <c r="K326" i="58"/>
  <c r="K325" i="58"/>
  <c r="K324" i="58"/>
  <c r="K323" i="58"/>
  <c r="K322" i="58"/>
  <c r="K321" i="58"/>
  <c r="K320" i="58"/>
  <c r="K319" i="58"/>
  <c r="K318" i="58"/>
  <c r="K317" i="58"/>
  <c r="K316" i="58"/>
  <c r="K315" i="58"/>
  <c r="K314" i="58"/>
  <c r="K313" i="58"/>
  <c r="K312" i="58"/>
  <c r="K311" i="58"/>
  <c r="K310" i="58"/>
  <c r="K309" i="58"/>
  <c r="K308" i="58"/>
  <c r="K307" i="58"/>
  <c r="K306" i="58"/>
  <c r="K305" i="58"/>
  <c r="K304" i="58"/>
  <c r="K303" i="58"/>
  <c r="K302" i="58"/>
  <c r="K301" i="58"/>
  <c r="K300" i="58"/>
  <c r="K299" i="58"/>
  <c r="K298" i="58"/>
  <c r="K297" i="58"/>
  <c r="K296" i="58"/>
  <c r="K295" i="58"/>
  <c r="K294" i="58"/>
  <c r="K293" i="58"/>
  <c r="K292" i="58"/>
  <c r="K291" i="58"/>
  <c r="K290" i="58"/>
  <c r="K289" i="58"/>
  <c r="K288" i="58"/>
  <c r="K287" i="58"/>
  <c r="K286" i="58"/>
  <c r="K285" i="58"/>
  <c r="K284" i="58"/>
  <c r="K283" i="58"/>
  <c r="K282" i="58"/>
  <c r="K281" i="58"/>
  <c r="K280" i="58"/>
  <c r="K279" i="58"/>
  <c r="K278" i="58"/>
  <c r="K277" i="58"/>
  <c r="K276" i="58"/>
  <c r="K275" i="58"/>
  <c r="K274" i="58"/>
  <c r="K273" i="58"/>
  <c r="K272" i="58"/>
  <c r="K271" i="58"/>
  <c r="K270" i="58"/>
  <c r="K269" i="58"/>
  <c r="K268" i="58"/>
  <c r="K267" i="58"/>
  <c r="K266" i="58"/>
  <c r="K265" i="58"/>
  <c r="K264" i="58"/>
  <c r="K263" i="58"/>
  <c r="K262" i="58"/>
  <c r="K261" i="58"/>
  <c r="K260" i="58"/>
  <c r="K259" i="58"/>
  <c r="K258" i="58"/>
  <c r="K257" i="58"/>
  <c r="K256" i="58"/>
  <c r="K255" i="58"/>
  <c r="K254" i="58"/>
  <c r="K253" i="58"/>
  <c r="K252" i="58"/>
  <c r="K251" i="58"/>
  <c r="K250" i="58"/>
  <c r="K249" i="58"/>
  <c r="K248" i="58"/>
  <c r="K247" i="58"/>
  <c r="K246" i="58"/>
  <c r="K245" i="58"/>
  <c r="K244" i="58"/>
  <c r="K243" i="58"/>
  <c r="K242" i="58"/>
  <c r="K241" i="58"/>
  <c r="K240" i="58"/>
  <c r="K239" i="58"/>
  <c r="K238" i="58"/>
  <c r="K237" i="58"/>
  <c r="K236" i="58"/>
  <c r="K235" i="58"/>
  <c r="K234" i="58"/>
  <c r="K233" i="58"/>
  <c r="K232" i="58"/>
  <c r="K231" i="58"/>
  <c r="K230" i="58"/>
  <c r="K229" i="58"/>
  <c r="K228" i="58"/>
  <c r="K227" i="58"/>
  <c r="K226" i="58"/>
  <c r="K225" i="58"/>
  <c r="K224" i="58"/>
  <c r="K223" i="58"/>
  <c r="K222" i="58"/>
  <c r="K221" i="58"/>
  <c r="K220" i="58"/>
  <c r="K219" i="58"/>
  <c r="K218" i="58"/>
  <c r="K217" i="58"/>
  <c r="K216" i="58"/>
  <c r="K215" i="58"/>
  <c r="K214" i="58"/>
  <c r="K213" i="58"/>
  <c r="K212" i="58"/>
  <c r="K211" i="58"/>
  <c r="K210" i="58"/>
  <c r="K209" i="58"/>
  <c r="K208" i="58"/>
  <c r="K207" i="58"/>
  <c r="K206" i="58"/>
  <c r="K205" i="58"/>
  <c r="K204" i="58"/>
  <c r="K203" i="58"/>
  <c r="K202" i="58"/>
  <c r="K201" i="58"/>
  <c r="K200" i="58"/>
  <c r="K199" i="58"/>
  <c r="K198" i="58"/>
  <c r="K197" i="58"/>
  <c r="K196" i="58"/>
  <c r="K195" i="58"/>
  <c r="K194" i="58"/>
  <c r="K193" i="58"/>
  <c r="K192" i="58"/>
  <c r="K191" i="58"/>
  <c r="K190" i="58"/>
  <c r="K189" i="58"/>
  <c r="K188" i="58"/>
  <c r="K187" i="58"/>
  <c r="K186" i="58"/>
  <c r="K185" i="58"/>
  <c r="K184" i="58"/>
  <c r="K183" i="58"/>
  <c r="K182" i="58"/>
  <c r="K181" i="58"/>
  <c r="K180" i="58"/>
  <c r="K179" i="58"/>
  <c r="K178" i="58"/>
  <c r="K177" i="58"/>
  <c r="K176" i="58"/>
  <c r="K175" i="58"/>
  <c r="K174" i="58"/>
  <c r="K173" i="58"/>
  <c r="K172" i="58"/>
  <c r="K171" i="58"/>
  <c r="K170" i="58"/>
  <c r="K169" i="58"/>
  <c r="K168" i="58"/>
  <c r="K167" i="58"/>
  <c r="K166" i="58"/>
  <c r="K165" i="58"/>
  <c r="K164" i="58"/>
  <c r="K163" i="58"/>
  <c r="K162" i="58"/>
  <c r="K161" i="58"/>
  <c r="K160" i="58"/>
  <c r="K159" i="58"/>
  <c r="K158" i="58"/>
  <c r="K157" i="58"/>
  <c r="K156" i="58"/>
  <c r="K155" i="58"/>
  <c r="K154" i="58"/>
  <c r="K153" i="58"/>
  <c r="K152" i="58"/>
  <c r="K151" i="58"/>
  <c r="K150" i="58"/>
  <c r="K149" i="58"/>
  <c r="K148" i="58"/>
  <c r="K147" i="58"/>
  <c r="K146" i="58"/>
  <c r="K145" i="58"/>
  <c r="K144" i="58"/>
  <c r="K143" i="58"/>
  <c r="K142" i="58"/>
  <c r="K141" i="58"/>
  <c r="K140" i="58"/>
  <c r="K139" i="58"/>
  <c r="K138" i="58"/>
  <c r="K137" i="58"/>
  <c r="K136" i="58"/>
  <c r="K135" i="58"/>
  <c r="K134" i="58"/>
  <c r="K133" i="58"/>
  <c r="K132" i="58"/>
  <c r="K131" i="58"/>
  <c r="K130" i="58"/>
  <c r="K129" i="58"/>
  <c r="K128" i="58"/>
  <c r="K127" i="58"/>
  <c r="K126" i="58"/>
  <c r="K125" i="58"/>
  <c r="K124" i="58"/>
  <c r="K123" i="58"/>
  <c r="K122" i="58"/>
  <c r="K121" i="58"/>
  <c r="K120" i="58"/>
  <c r="K119" i="58"/>
  <c r="K118" i="58"/>
  <c r="K117" i="58"/>
  <c r="K116" i="58"/>
  <c r="K115" i="58"/>
  <c r="K114" i="58"/>
  <c r="K113" i="58"/>
  <c r="K112" i="58"/>
  <c r="K111" i="58"/>
  <c r="K110" i="58"/>
  <c r="K109" i="58"/>
  <c r="K108" i="58"/>
  <c r="K107" i="58"/>
  <c r="K106" i="58"/>
  <c r="K105" i="58"/>
  <c r="K104" i="58"/>
  <c r="K103" i="58"/>
  <c r="K102" i="58"/>
  <c r="K101" i="58"/>
  <c r="K100" i="58"/>
  <c r="K99" i="58"/>
  <c r="K98" i="58"/>
  <c r="K97" i="58"/>
  <c r="K96" i="58"/>
  <c r="K95" i="58"/>
  <c r="K94" i="58"/>
  <c r="K93" i="58"/>
  <c r="K92" i="58"/>
  <c r="K91" i="58"/>
  <c r="K90" i="58"/>
  <c r="K89" i="58"/>
  <c r="K88" i="58"/>
  <c r="K87" i="58"/>
  <c r="K86" i="58"/>
  <c r="K85" i="58"/>
  <c r="K84" i="58"/>
  <c r="K83" i="58"/>
  <c r="K82" i="58"/>
  <c r="K81" i="58"/>
  <c r="K80" i="58"/>
  <c r="K79" i="58"/>
  <c r="K78" i="58"/>
  <c r="K77" i="58"/>
  <c r="K76" i="58"/>
  <c r="K75" i="58"/>
  <c r="K74" i="58"/>
  <c r="K73" i="58"/>
  <c r="K72" i="58"/>
  <c r="K71" i="58"/>
  <c r="K70" i="58"/>
  <c r="K69" i="58"/>
  <c r="K68" i="58"/>
  <c r="K67" i="58"/>
  <c r="K66" i="58"/>
  <c r="K65" i="58"/>
  <c r="K64" i="58"/>
  <c r="K63" i="58"/>
  <c r="K62" i="58"/>
  <c r="K61" i="58"/>
  <c r="K60" i="58"/>
  <c r="K59" i="58"/>
  <c r="K58" i="58"/>
  <c r="K57" i="58"/>
  <c r="K56" i="58"/>
  <c r="K55" i="58"/>
  <c r="K54" i="58"/>
  <c r="K53" i="58"/>
  <c r="K52" i="58"/>
  <c r="K51" i="58"/>
  <c r="K50" i="58"/>
  <c r="K49" i="58"/>
  <c r="K48" i="58"/>
  <c r="K47" i="58"/>
  <c r="K46" i="58"/>
  <c r="K45" i="58"/>
  <c r="K44" i="58"/>
  <c r="K43" i="58"/>
  <c r="K42" i="58"/>
  <c r="K41" i="58"/>
  <c r="K40" i="58"/>
  <c r="K39" i="58"/>
  <c r="K38" i="58"/>
  <c r="C38" i="58"/>
  <c r="K37" i="58"/>
  <c r="C37" i="58"/>
  <c r="K36" i="58"/>
  <c r="C36" i="58"/>
  <c r="K35" i="58"/>
  <c r="C35" i="58"/>
  <c r="K34" i="58"/>
  <c r="C34" i="58"/>
  <c r="K33" i="58"/>
  <c r="C33" i="58"/>
  <c r="K32" i="58"/>
  <c r="C32" i="58"/>
  <c r="K31" i="58"/>
  <c r="C31" i="58"/>
  <c r="K30" i="58"/>
  <c r="C30" i="58"/>
  <c r="K29" i="58"/>
  <c r="C29" i="58"/>
  <c r="K28" i="58"/>
  <c r="C28" i="58"/>
  <c r="K27" i="58"/>
  <c r="C27" i="58"/>
  <c r="K26" i="58"/>
  <c r="C26" i="58"/>
  <c r="K25" i="58"/>
  <c r="C25" i="58"/>
  <c r="K24" i="58"/>
  <c r="C24" i="58"/>
  <c r="K23" i="58"/>
  <c r="C23" i="58"/>
  <c r="K22" i="58"/>
  <c r="C22" i="58"/>
  <c r="K21" i="58"/>
  <c r="C21" i="58"/>
  <c r="K20" i="58"/>
  <c r="C20" i="58"/>
  <c r="K19" i="58"/>
  <c r="C19" i="58"/>
  <c r="E38" i="58"/>
  <c r="K18" i="58"/>
  <c r="C18" i="58"/>
  <c r="K17" i="58"/>
  <c r="C17" i="58"/>
  <c r="F37" i="58"/>
  <c r="E36" i="58"/>
  <c r="K16" i="58"/>
  <c r="C16" i="58"/>
  <c r="K380" i="59"/>
  <c r="K379" i="59"/>
  <c r="K378" i="59"/>
  <c r="K377" i="59"/>
  <c r="K376" i="59"/>
  <c r="K375" i="59"/>
  <c r="K374" i="59"/>
  <c r="K373" i="59"/>
  <c r="K372" i="59"/>
  <c r="K371" i="59"/>
  <c r="K370" i="59"/>
  <c r="K369" i="59"/>
  <c r="K368" i="59"/>
  <c r="K367" i="59"/>
  <c r="K366" i="59"/>
  <c r="K365" i="59"/>
  <c r="K364" i="59"/>
  <c r="K363" i="59"/>
  <c r="K362" i="59"/>
  <c r="K361" i="59"/>
  <c r="K360" i="59"/>
  <c r="K359" i="59"/>
  <c r="K358" i="59"/>
  <c r="K357" i="59"/>
  <c r="K356" i="59"/>
  <c r="K355" i="59"/>
  <c r="K354" i="59"/>
  <c r="K353" i="59"/>
  <c r="K352" i="59"/>
  <c r="K351" i="59"/>
  <c r="K350" i="59"/>
  <c r="K349" i="59"/>
  <c r="K348" i="59"/>
  <c r="K347" i="59"/>
  <c r="K346" i="59"/>
  <c r="K345" i="59"/>
  <c r="K344" i="59"/>
  <c r="K343" i="59"/>
  <c r="K342" i="59"/>
  <c r="K341" i="59"/>
  <c r="K340" i="59"/>
  <c r="K339" i="59"/>
  <c r="K338" i="59"/>
  <c r="K337" i="59"/>
  <c r="K336" i="59"/>
  <c r="K335" i="59"/>
  <c r="K334" i="59"/>
  <c r="K333" i="59"/>
  <c r="K332" i="59"/>
  <c r="K331" i="59"/>
  <c r="K330" i="59"/>
  <c r="K329" i="59"/>
  <c r="K328" i="59"/>
  <c r="K327" i="59"/>
  <c r="K326" i="59"/>
  <c r="K325" i="59"/>
  <c r="K324" i="59"/>
  <c r="K323" i="59"/>
  <c r="K322" i="59"/>
  <c r="K321" i="59"/>
  <c r="K320" i="59"/>
  <c r="K319" i="59"/>
  <c r="K318" i="59"/>
  <c r="K317" i="59"/>
  <c r="K316" i="59"/>
  <c r="K315" i="59"/>
  <c r="K314" i="59"/>
  <c r="K313" i="59"/>
  <c r="K312" i="59"/>
  <c r="K311" i="59"/>
  <c r="K310" i="59"/>
  <c r="K309" i="59"/>
  <c r="K308" i="59"/>
  <c r="K307" i="59"/>
  <c r="K306" i="59"/>
  <c r="K305" i="59"/>
  <c r="K304" i="59"/>
  <c r="K303" i="59"/>
  <c r="K302" i="59"/>
  <c r="K301" i="59"/>
  <c r="K300" i="59"/>
  <c r="K299" i="59"/>
  <c r="K298" i="59"/>
  <c r="K297" i="59"/>
  <c r="K296" i="59"/>
  <c r="K295" i="59"/>
  <c r="K294" i="59"/>
  <c r="K293" i="59"/>
  <c r="K292" i="59"/>
  <c r="K291" i="59"/>
  <c r="K290" i="59"/>
  <c r="K289" i="59"/>
  <c r="K288" i="59"/>
  <c r="K287" i="59"/>
  <c r="K286" i="59"/>
  <c r="K285" i="59"/>
  <c r="K284" i="59"/>
  <c r="K283" i="59"/>
  <c r="K282" i="59"/>
  <c r="K281" i="59"/>
  <c r="K280" i="59"/>
  <c r="K279" i="59"/>
  <c r="K278" i="59"/>
  <c r="K277" i="59"/>
  <c r="K276" i="59"/>
  <c r="K275" i="59"/>
  <c r="K274" i="59"/>
  <c r="K273" i="59"/>
  <c r="K272" i="59"/>
  <c r="K271" i="59"/>
  <c r="K270" i="59"/>
  <c r="K269" i="59"/>
  <c r="K268" i="59"/>
  <c r="K267" i="59"/>
  <c r="K266" i="59"/>
  <c r="K265" i="59"/>
  <c r="K264" i="59"/>
  <c r="K263" i="59"/>
  <c r="K262" i="59"/>
  <c r="K261" i="59"/>
  <c r="K260" i="59"/>
  <c r="K259" i="59"/>
  <c r="K258" i="59"/>
  <c r="K257" i="59"/>
  <c r="K256" i="59"/>
  <c r="K255" i="59"/>
  <c r="K254" i="59"/>
  <c r="K253" i="59"/>
  <c r="K252" i="59"/>
  <c r="K251" i="59"/>
  <c r="K250" i="59"/>
  <c r="K249" i="59"/>
  <c r="K248" i="59"/>
  <c r="K247" i="59"/>
  <c r="K246" i="59"/>
  <c r="K245" i="59"/>
  <c r="K244" i="59"/>
  <c r="K243" i="59"/>
  <c r="K242" i="59"/>
  <c r="K241" i="59"/>
  <c r="K240" i="59"/>
  <c r="K239" i="59"/>
  <c r="K238" i="59"/>
  <c r="K237" i="59"/>
  <c r="K236" i="59"/>
  <c r="K235" i="59"/>
  <c r="K234" i="59"/>
  <c r="K233" i="59"/>
  <c r="K232" i="59"/>
  <c r="K231" i="59"/>
  <c r="K230" i="59"/>
  <c r="K229" i="59"/>
  <c r="K228" i="59"/>
  <c r="K227" i="59"/>
  <c r="K226" i="59"/>
  <c r="K225" i="59"/>
  <c r="K224" i="59"/>
  <c r="K223" i="59"/>
  <c r="K222" i="59"/>
  <c r="K221" i="59"/>
  <c r="K220" i="59"/>
  <c r="K219" i="59"/>
  <c r="K218" i="59"/>
  <c r="K217" i="59"/>
  <c r="K216" i="59"/>
  <c r="K215" i="59"/>
  <c r="K214" i="59"/>
  <c r="K213" i="59"/>
  <c r="K212" i="59"/>
  <c r="K211" i="59"/>
  <c r="K210" i="59"/>
  <c r="K209" i="59"/>
  <c r="K208" i="59"/>
  <c r="K207" i="59"/>
  <c r="K206" i="59"/>
  <c r="K205" i="59"/>
  <c r="K204" i="59"/>
  <c r="K203" i="59"/>
  <c r="K202" i="59"/>
  <c r="K201" i="59"/>
  <c r="K200" i="59"/>
  <c r="K199" i="59"/>
  <c r="K198" i="59"/>
  <c r="K197" i="59"/>
  <c r="K196" i="59"/>
  <c r="K195" i="59"/>
  <c r="K194" i="59"/>
  <c r="K193" i="59"/>
  <c r="K192" i="59"/>
  <c r="K191" i="59"/>
  <c r="K190" i="59"/>
  <c r="K189" i="59"/>
  <c r="K188" i="59"/>
  <c r="K187" i="59"/>
  <c r="K186" i="59"/>
  <c r="K185" i="59"/>
  <c r="K184" i="59"/>
  <c r="K183" i="59"/>
  <c r="K182" i="59"/>
  <c r="K181" i="59"/>
  <c r="K180" i="59"/>
  <c r="K179" i="59"/>
  <c r="K178" i="59"/>
  <c r="K177" i="59"/>
  <c r="K176" i="59"/>
  <c r="K175" i="59"/>
  <c r="K174" i="59"/>
  <c r="K173" i="59"/>
  <c r="K172" i="59"/>
  <c r="K171" i="59"/>
  <c r="K170" i="59"/>
  <c r="K169" i="59"/>
  <c r="K168" i="59"/>
  <c r="K167" i="59"/>
  <c r="K166" i="59"/>
  <c r="K165" i="59"/>
  <c r="K164" i="59"/>
  <c r="K163" i="59"/>
  <c r="K162" i="59"/>
  <c r="K161" i="59"/>
  <c r="K160" i="59"/>
  <c r="K159" i="59"/>
  <c r="K158" i="59"/>
  <c r="K157" i="59"/>
  <c r="K156" i="59"/>
  <c r="K155" i="59"/>
  <c r="K154" i="59"/>
  <c r="K153" i="59"/>
  <c r="K152" i="59"/>
  <c r="K151" i="59"/>
  <c r="K150" i="59"/>
  <c r="K149" i="59"/>
  <c r="K148" i="59"/>
  <c r="K147" i="59"/>
  <c r="K146" i="59"/>
  <c r="K145" i="59"/>
  <c r="K144" i="59"/>
  <c r="K143" i="59"/>
  <c r="K142" i="59"/>
  <c r="K141" i="59"/>
  <c r="K140" i="59"/>
  <c r="K139" i="59"/>
  <c r="K138" i="59"/>
  <c r="K137" i="59"/>
  <c r="K136" i="59"/>
  <c r="K135" i="59"/>
  <c r="K134" i="59"/>
  <c r="K133" i="59"/>
  <c r="K132" i="59"/>
  <c r="K131" i="59"/>
  <c r="K130" i="59"/>
  <c r="K129" i="59"/>
  <c r="K128" i="59"/>
  <c r="K127" i="59"/>
  <c r="K126" i="59"/>
  <c r="K125" i="59"/>
  <c r="K124" i="59"/>
  <c r="K123" i="59"/>
  <c r="K122" i="59"/>
  <c r="K121" i="59"/>
  <c r="K120" i="59"/>
  <c r="K119" i="59"/>
  <c r="K118" i="59"/>
  <c r="K117" i="59"/>
  <c r="K116" i="59"/>
  <c r="K115" i="59"/>
  <c r="K114" i="59"/>
  <c r="K113" i="59"/>
  <c r="K112" i="59"/>
  <c r="K111" i="59"/>
  <c r="K110" i="59"/>
  <c r="K109" i="59"/>
  <c r="K108" i="59"/>
  <c r="K107" i="59"/>
  <c r="K106" i="59"/>
  <c r="K105" i="59"/>
  <c r="K104" i="59"/>
  <c r="K103" i="59"/>
  <c r="K102" i="59"/>
  <c r="K101" i="59"/>
  <c r="K100" i="59"/>
  <c r="K99" i="59"/>
  <c r="K98" i="59"/>
  <c r="K97" i="59"/>
  <c r="K96" i="59"/>
  <c r="K95" i="59"/>
  <c r="K94" i="59"/>
  <c r="K93" i="59"/>
  <c r="K92" i="59"/>
  <c r="K91" i="59"/>
  <c r="K90" i="59"/>
  <c r="K89" i="59"/>
  <c r="K88" i="59"/>
  <c r="K87" i="59"/>
  <c r="K86" i="59"/>
  <c r="K85" i="59"/>
  <c r="K84" i="59"/>
  <c r="K83" i="59"/>
  <c r="K82" i="59"/>
  <c r="K81" i="59"/>
  <c r="K80" i="59"/>
  <c r="K79" i="59"/>
  <c r="K78" i="59"/>
  <c r="K77" i="59"/>
  <c r="K76" i="59"/>
  <c r="K75" i="59"/>
  <c r="K74" i="59"/>
  <c r="K73" i="59"/>
  <c r="K72" i="59"/>
  <c r="K71" i="59"/>
  <c r="K70" i="59"/>
  <c r="K69" i="59"/>
  <c r="K68" i="59"/>
  <c r="K67" i="59"/>
  <c r="K66" i="59"/>
  <c r="K65" i="59"/>
  <c r="K64" i="59"/>
  <c r="K63" i="59"/>
  <c r="K62" i="59"/>
  <c r="K61" i="59"/>
  <c r="K60" i="59"/>
  <c r="K59" i="59"/>
  <c r="K58" i="59"/>
  <c r="K57" i="59"/>
  <c r="K56" i="59"/>
  <c r="K55" i="59"/>
  <c r="K54" i="59"/>
  <c r="K53" i="59"/>
  <c r="K52" i="59"/>
  <c r="K51" i="59"/>
  <c r="K50" i="59"/>
  <c r="K49" i="59"/>
  <c r="K48" i="59"/>
  <c r="K47" i="59"/>
  <c r="K46" i="59"/>
  <c r="K45" i="59"/>
  <c r="K44" i="59"/>
  <c r="K43" i="59"/>
  <c r="K42" i="59"/>
  <c r="K41" i="59"/>
  <c r="K40" i="59"/>
  <c r="K39" i="59"/>
  <c r="K38" i="59"/>
  <c r="F38" i="59"/>
  <c r="D38" i="59"/>
  <c r="K37" i="59"/>
  <c r="F37" i="59"/>
  <c r="D37" i="59"/>
  <c r="K36" i="59"/>
  <c r="F36" i="59"/>
  <c r="D36" i="59"/>
  <c r="K35" i="59"/>
  <c r="F35" i="59"/>
  <c r="D35" i="59"/>
  <c r="K34" i="59"/>
  <c r="F34" i="59"/>
  <c r="D34" i="59"/>
  <c r="K33" i="59"/>
  <c r="F33" i="59"/>
  <c r="D33" i="59"/>
  <c r="K32" i="59"/>
  <c r="F32" i="59"/>
  <c r="D32" i="59"/>
  <c r="K31" i="59"/>
  <c r="F31" i="59"/>
  <c r="D31" i="59"/>
  <c r="K30" i="59"/>
  <c r="F30" i="59"/>
  <c r="D30" i="59"/>
  <c r="K29" i="59"/>
  <c r="F29" i="59"/>
  <c r="D29" i="59"/>
  <c r="K28" i="59"/>
  <c r="F28" i="59"/>
  <c r="D28" i="59"/>
  <c r="K27" i="59"/>
  <c r="F27" i="59"/>
  <c r="D27" i="59"/>
  <c r="K26" i="59"/>
  <c r="F26" i="59"/>
  <c r="D26" i="59"/>
  <c r="K25" i="59"/>
  <c r="F25" i="59"/>
  <c r="D25" i="59"/>
  <c r="K24" i="59"/>
  <c r="F24" i="59"/>
  <c r="D24" i="59"/>
  <c r="K23" i="59"/>
  <c r="F23" i="59"/>
  <c r="D23" i="59"/>
  <c r="K22" i="59"/>
  <c r="F22" i="59"/>
  <c r="D22" i="59"/>
  <c r="K21" i="59"/>
  <c r="F21" i="59"/>
  <c r="D21" i="59"/>
  <c r="K20" i="59"/>
  <c r="F20" i="59"/>
  <c r="D20" i="59"/>
  <c r="K19" i="59"/>
  <c r="F19" i="59"/>
  <c r="D19" i="59"/>
  <c r="K18" i="59"/>
  <c r="F18" i="59"/>
  <c r="D18" i="59"/>
  <c r="K17" i="59"/>
  <c r="F17" i="59"/>
  <c r="D17" i="59"/>
  <c r="K16" i="59"/>
  <c r="F16" i="59"/>
  <c r="D16" i="59"/>
  <c r="K380" i="60"/>
  <c r="K379" i="60"/>
  <c r="K378" i="60"/>
  <c r="K377" i="60"/>
  <c r="K376" i="60"/>
  <c r="K375" i="60"/>
  <c r="K374" i="60"/>
  <c r="K373" i="60"/>
  <c r="K372" i="60"/>
  <c r="K371" i="60"/>
  <c r="K370" i="60"/>
  <c r="K369" i="60"/>
  <c r="K368" i="60"/>
  <c r="K367" i="60"/>
  <c r="K366" i="60"/>
  <c r="K365" i="60"/>
  <c r="K364" i="60"/>
  <c r="K363" i="60"/>
  <c r="K362" i="60"/>
  <c r="K361" i="60"/>
  <c r="K360" i="60"/>
  <c r="K359" i="60"/>
  <c r="K358" i="60"/>
  <c r="K357" i="60"/>
  <c r="K356" i="60"/>
  <c r="K355" i="60"/>
  <c r="K354" i="60"/>
  <c r="K353" i="60"/>
  <c r="K352" i="60"/>
  <c r="K351" i="60"/>
  <c r="K350" i="60"/>
  <c r="K349" i="60"/>
  <c r="K348" i="60"/>
  <c r="K347" i="60"/>
  <c r="K346" i="60"/>
  <c r="K345" i="60"/>
  <c r="K344" i="60"/>
  <c r="K343" i="60"/>
  <c r="K342" i="60"/>
  <c r="K341" i="60"/>
  <c r="K340" i="60"/>
  <c r="K339" i="60"/>
  <c r="K338" i="60"/>
  <c r="K337" i="60"/>
  <c r="K336" i="60"/>
  <c r="K335" i="60"/>
  <c r="K334" i="60"/>
  <c r="K333" i="60"/>
  <c r="K332" i="60"/>
  <c r="K331" i="60"/>
  <c r="K330" i="60"/>
  <c r="K329" i="60"/>
  <c r="K328" i="60"/>
  <c r="K327" i="60"/>
  <c r="K326" i="60"/>
  <c r="K325" i="60"/>
  <c r="K324" i="60"/>
  <c r="K323" i="60"/>
  <c r="K322" i="60"/>
  <c r="K321" i="60"/>
  <c r="K320" i="60"/>
  <c r="K319" i="60"/>
  <c r="K318" i="60"/>
  <c r="K317" i="60"/>
  <c r="K316" i="60"/>
  <c r="K315" i="60"/>
  <c r="K314" i="60"/>
  <c r="K313" i="60"/>
  <c r="K312" i="60"/>
  <c r="K311" i="60"/>
  <c r="K310" i="60"/>
  <c r="K309" i="60"/>
  <c r="K308" i="60"/>
  <c r="K307" i="60"/>
  <c r="K306" i="60"/>
  <c r="K305" i="60"/>
  <c r="K304" i="60"/>
  <c r="K303" i="60"/>
  <c r="K302" i="60"/>
  <c r="K301" i="60"/>
  <c r="K300" i="60"/>
  <c r="K299" i="60"/>
  <c r="K298" i="60"/>
  <c r="K297" i="60"/>
  <c r="K296" i="60"/>
  <c r="K295" i="60"/>
  <c r="K294" i="60"/>
  <c r="K293" i="60"/>
  <c r="K292" i="60"/>
  <c r="K291" i="60"/>
  <c r="K290" i="60"/>
  <c r="K289" i="60"/>
  <c r="K288" i="60"/>
  <c r="K287" i="60"/>
  <c r="K286" i="60"/>
  <c r="K285" i="60"/>
  <c r="K284" i="60"/>
  <c r="K283" i="60"/>
  <c r="K282" i="60"/>
  <c r="K281" i="60"/>
  <c r="K280" i="60"/>
  <c r="K279" i="60"/>
  <c r="K278" i="60"/>
  <c r="K277" i="60"/>
  <c r="K276" i="60"/>
  <c r="K275" i="60"/>
  <c r="K274" i="60"/>
  <c r="K273" i="60"/>
  <c r="K272" i="60"/>
  <c r="K271" i="60"/>
  <c r="K270" i="60"/>
  <c r="K269" i="60"/>
  <c r="K268" i="60"/>
  <c r="K267" i="60"/>
  <c r="K266" i="60"/>
  <c r="K265" i="60"/>
  <c r="K264" i="60"/>
  <c r="K263" i="60"/>
  <c r="K262" i="60"/>
  <c r="K261" i="60"/>
  <c r="K260" i="60"/>
  <c r="K259" i="60"/>
  <c r="K258" i="60"/>
  <c r="K257" i="60"/>
  <c r="K256" i="60"/>
  <c r="K255" i="60"/>
  <c r="K254" i="60"/>
  <c r="K253" i="60"/>
  <c r="K252" i="60"/>
  <c r="K251" i="60"/>
  <c r="K250" i="60"/>
  <c r="K249" i="60"/>
  <c r="K248" i="60"/>
  <c r="K247" i="60"/>
  <c r="K246" i="60"/>
  <c r="K245" i="60"/>
  <c r="K244" i="60"/>
  <c r="K243" i="60"/>
  <c r="K242" i="60"/>
  <c r="K241" i="60"/>
  <c r="K240" i="60"/>
  <c r="K239" i="60"/>
  <c r="K238" i="60"/>
  <c r="K237" i="60"/>
  <c r="K236" i="60"/>
  <c r="K235" i="60"/>
  <c r="K234" i="60"/>
  <c r="K233" i="60"/>
  <c r="K232" i="60"/>
  <c r="K231" i="60"/>
  <c r="K230" i="60"/>
  <c r="K229" i="60"/>
  <c r="K228" i="60"/>
  <c r="K227" i="60"/>
  <c r="K226" i="60"/>
  <c r="K225" i="60"/>
  <c r="K224" i="60"/>
  <c r="K223" i="60"/>
  <c r="K222" i="60"/>
  <c r="K221" i="60"/>
  <c r="K220" i="60"/>
  <c r="K219" i="60"/>
  <c r="K218" i="60"/>
  <c r="K217" i="60"/>
  <c r="K216" i="60"/>
  <c r="K215" i="60"/>
  <c r="K214" i="60"/>
  <c r="K213" i="60"/>
  <c r="K212" i="60"/>
  <c r="K211" i="60"/>
  <c r="K210" i="60"/>
  <c r="K209" i="60"/>
  <c r="K208" i="60"/>
  <c r="K207" i="60"/>
  <c r="K206" i="60"/>
  <c r="K205" i="60"/>
  <c r="K204" i="60"/>
  <c r="K203" i="60"/>
  <c r="K202" i="60"/>
  <c r="K201" i="60"/>
  <c r="K200" i="60"/>
  <c r="K199" i="60"/>
  <c r="K198" i="60"/>
  <c r="K197" i="60"/>
  <c r="K196" i="60"/>
  <c r="K195" i="60"/>
  <c r="K194" i="60"/>
  <c r="K193" i="60"/>
  <c r="K192" i="60"/>
  <c r="K191" i="60"/>
  <c r="K190" i="60"/>
  <c r="K189" i="60"/>
  <c r="K188" i="60"/>
  <c r="K187" i="60"/>
  <c r="K186" i="60"/>
  <c r="K185" i="60"/>
  <c r="K184" i="60"/>
  <c r="K183" i="60"/>
  <c r="K182" i="60"/>
  <c r="K181" i="60"/>
  <c r="K180" i="60"/>
  <c r="K179" i="60"/>
  <c r="K178" i="60"/>
  <c r="K177" i="60"/>
  <c r="K176" i="60"/>
  <c r="K175" i="60"/>
  <c r="K174" i="60"/>
  <c r="K173" i="60"/>
  <c r="K172" i="60"/>
  <c r="K171" i="60"/>
  <c r="K170" i="60"/>
  <c r="K169" i="60"/>
  <c r="K168" i="60"/>
  <c r="K167" i="60"/>
  <c r="K166" i="60"/>
  <c r="K165" i="60"/>
  <c r="K164" i="60"/>
  <c r="K163" i="60"/>
  <c r="K162" i="60"/>
  <c r="K161" i="60"/>
  <c r="K160" i="60"/>
  <c r="K159" i="60"/>
  <c r="K158" i="60"/>
  <c r="K157" i="60"/>
  <c r="K156" i="60"/>
  <c r="K155" i="60"/>
  <c r="K154" i="60"/>
  <c r="K153" i="60"/>
  <c r="K152" i="60"/>
  <c r="K151" i="60"/>
  <c r="K150" i="60"/>
  <c r="K149" i="60"/>
  <c r="K148" i="60"/>
  <c r="K147" i="60"/>
  <c r="K146" i="60"/>
  <c r="K145" i="60"/>
  <c r="K144" i="60"/>
  <c r="K143" i="60"/>
  <c r="K142" i="60"/>
  <c r="K141" i="60"/>
  <c r="K140" i="60"/>
  <c r="K139" i="60"/>
  <c r="K138" i="60"/>
  <c r="K137" i="60"/>
  <c r="K136" i="60"/>
  <c r="K135" i="60"/>
  <c r="K134" i="60"/>
  <c r="K133" i="60"/>
  <c r="K132" i="60"/>
  <c r="K131" i="60"/>
  <c r="K130" i="60"/>
  <c r="K129" i="60"/>
  <c r="K128" i="60"/>
  <c r="K127" i="60"/>
  <c r="K126" i="60"/>
  <c r="K125" i="60"/>
  <c r="K124" i="60"/>
  <c r="K123" i="60"/>
  <c r="K122" i="60"/>
  <c r="K121" i="60"/>
  <c r="K120" i="60"/>
  <c r="K119" i="60"/>
  <c r="K118" i="60"/>
  <c r="K117" i="60"/>
  <c r="K116" i="60"/>
  <c r="K115" i="60"/>
  <c r="K114" i="60"/>
  <c r="K113" i="60"/>
  <c r="K112" i="60"/>
  <c r="K111" i="60"/>
  <c r="K110" i="60"/>
  <c r="K109" i="60"/>
  <c r="K108" i="60"/>
  <c r="K107" i="60"/>
  <c r="K106" i="60"/>
  <c r="K105" i="60"/>
  <c r="K104" i="60"/>
  <c r="K103" i="60"/>
  <c r="K102" i="60"/>
  <c r="K101" i="60"/>
  <c r="K100" i="60"/>
  <c r="K99" i="60"/>
  <c r="K98" i="60"/>
  <c r="K97" i="60"/>
  <c r="K96" i="60"/>
  <c r="K95" i="60"/>
  <c r="K94" i="60"/>
  <c r="K93" i="60"/>
  <c r="K92" i="60"/>
  <c r="K91" i="60"/>
  <c r="K90" i="60"/>
  <c r="K89" i="60"/>
  <c r="K88" i="60"/>
  <c r="K87" i="60"/>
  <c r="K86" i="60"/>
  <c r="K85" i="60"/>
  <c r="K84" i="60"/>
  <c r="K83" i="60"/>
  <c r="K82" i="60"/>
  <c r="K81" i="60"/>
  <c r="K80" i="60"/>
  <c r="K79" i="60"/>
  <c r="K78" i="60"/>
  <c r="K77" i="60"/>
  <c r="K76" i="60"/>
  <c r="K75" i="60"/>
  <c r="K74" i="60"/>
  <c r="K73" i="60"/>
  <c r="K72" i="60"/>
  <c r="K71" i="60"/>
  <c r="K70" i="60"/>
  <c r="K69" i="60"/>
  <c r="K68" i="60"/>
  <c r="K67" i="60"/>
  <c r="K66" i="60"/>
  <c r="K65" i="60"/>
  <c r="K64" i="60"/>
  <c r="K63" i="60"/>
  <c r="K62" i="60"/>
  <c r="K61" i="60"/>
  <c r="K60" i="60"/>
  <c r="K59" i="60"/>
  <c r="K58" i="60"/>
  <c r="K57" i="60"/>
  <c r="K56" i="60"/>
  <c r="K55" i="60"/>
  <c r="K54" i="60"/>
  <c r="K53" i="60"/>
  <c r="K52" i="60"/>
  <c r="K51" i="60"/>
  <c r="K50" i="60"/>
  <c r="K49" i="60"/>
  <c r="K48" i="60"/>
  <c r="K47" i="60"/>
  <c r="K46" i="60"/>
  <c r="K45" i="60"/>
  <c r="K44" i="60"/>
  <c r="K43" i="60"/>
  <c r="K42" i="60"/>
  <c r="K41" i="60"/>
  <c r="K40" i="60"/>
  <c r="K39" i="60"/>
  <c r="K38" i="60"/>
  <c r="F38" i="60"/>
  <c r="D38" i="60"/>
  <c r="K37" i="60"/>
  <c r="F37" i="60"/>
  <c r="D37" i="60"/>
  <c r="K36" i="60"/>
  <c r="F36" i="60"/>
  <c r="D36" i="60"/>
  <c r="K35" i="60"/>
  <c r="F35" i="60"/>
  <c r="D35" i="60"/>
  <c r="K34" i="60"/>
  <c r="F34" i="60"/>
  <c r="D34" i="60"/>
  <c r="K33" i="60"/>
  <c r="F33" i="60"/>
  <c r="D33" i="60"/>
  <c r="K32" i="60"/>
  <c r="F32" i="60"/>
  <c r="D32" i="60"/>
  <c r="K31" i="60"/>
  <c r="F31" i="60"/>
  <c r="D31" i="60"/>
  <c r="K30" i="60"/>
  <c r="F30" i="60"/>
  <c r="D30" i="60"/>
  <c r="K29" i="60"/>
  <c r="F29" i="60"/>
  <c r="D29" i="60"/>
  <c r="K28" i="60"/>
  <c r="F28" i="60"/>
  <c r="D28" i="60"/>
  <c r="K27" i="60"/>
  <c r="F27" i="60"/>
  <c r="D27" i="60"/>
  <c r="K26" i="60"/>
  <c r="F26" i="60"/>
  <c r="D26" i="60"/>
  <c r="K25" i="60"/>
  <c r="F25" i="60"/>
  <c r="D25" i="60"/>
  <c r="K24" i="60"/>
  <c r="F24" i="60"/>
  <c r="D24" i="60"/>
  <c r="K23" i="60"/>
  <c r="F23" i="60"/>
  <c r="D23" i="60"/>
  <c r="K22" i="60"/>
  <c r="F22" i="60"/>
  <c r="D22" i="60"/>
  <c r="K21" i="60"/>
  <c r="F21" i="60"/>
  <c r="D21" i="60"/>
  <c r="K20" i="60"/>
  <c r="F20" i="60"/>
  <c r="D20" i="60"/>
  <c r="K19" i="60"/>
  <c r="F19" i="60"/>
  <c r="D19" i="60"/>
  <c r="K18" i="60"/>
  <c r="F18" i="60"/>
  <c r="D18" i="60"/>
  <c r="K17" i="60"/>
  <c r="F17" i="60"/>
  <c r="D17" i="60"/>
  <c r="K16" i="60"/>
  <c r="F16" i="60"/>
  <c r="D16" i="60"/>
  <c r="E22" i="58" l="1"/>
  <c r="E16" i="58"/>
  <c r="E24" i="58"/>
  <c r="E32" i="58"/>
  <c r="E30" i="58"/>
  <c r="E18" i="58"/>
  <c r="E26" i="58"/>
  <c r="E34" i="58"/>
  <c r="E20" i="58"/>
  <c r="E28" i="58"/>
  <c r="E33" i="58"/>
  <c r="F16" i="58"/>
  <c r="F18" i="58"/>
  <c r="F20" i="58"/>
  <c r="F22" i="58"/>
  <c r="F24" i="58"/>
  <c r="F26" i="58"/>
  <c r="F28" i="58"/>
  <c r="F30" i="58"/>
  <c r="F32" i="58"/>
  <c r="F34" i="58"/>
  <c r="F36" i="58"/>
  <c r="F38" i="58"/>
  <c r="E17" i="58"/>
  <c r="E21" i="58"/>
  <c r="E25" i="58"/>
  <c r="E29" i="58"/>
  <c r="E31" i="58"/>
  <c r="E35" i="58"/>
  <c r="E37" i="58"/>
  <c r="E19" i="58"/>
  <c r="E23" i="58"/>
  <c r="E27" i="58"/>
  <c r="F17" i="58"/>
  <c r="F19" i="58"/>
  <c r="F21" i="58"/>
  <c r="F23" i="58"/>
  <c r="F25" i="58"/>
  <c r="F27" i="58"/>
  <c r="F29" i="58"/>
  <c r="F31" i="58"/>
  <c r="F33" i="58"/>
  <c r="F35" i="58"/>
  <c r="Y44" i="51"/>
  <c r="Z44" i="51"/>
  <c r="AA44" i="51"/>
  <c r="AB44" i="51"/>
  <c r="AC44" i="51"/>
  <c r="AD44" i="51"/>
  <c r="AE44" i="51"/>
  <c r="AF44" i="51"/>
  <c r="AG44" i="51"/>
  <c r="AH44" i="51"/>
  <c r="AI44" i="51"/>
  <c r="Y45" i="51"/>
  <c r="Z45" i="51"/>
  <c r="AA45" i="51"/>
  <c r="AB45" i="51"/>
  <c r="AC45" i="51"/>
  <c r="AD45" i="51"/>
  <c r="AE45" i="51"/>
  <c r="AF45" i="51"/>
  <c r="AG45" i="51"/>
  <c r="AH45" i="51"/>
  <c r="AI45" i="51"/>
  <c r="Y46" i="51"/>
  <c r="Z46" i="51"/>
  <c r="AA46" i="51"/>
  <c r="AB46" i="51"/>
  <c r="AC46" i="51"/>
  <c r="AD46" i="51"/>
  <c r="AE46" i="51"/>
  <c r="AF46" i="51"/>
  <c r="AG46" i="51"/>
  <c r="AH46" i="51"/>
  <c r="AI46" i="51"/>
  <c r="Y43" i="51"/>
  <c r="Z43" i="51"/>
  <c r="AA43" i="51"/>
  <c r="AB43" i="51"/>
  <c r="AC43" i="51"/>
  <c r="AD43" i="51"/>
  <c r="AE43" i="51"/>
  <c r="AF43" i="51"/>
  <c r="AG43" i="51"/>
  <c r="AH43" i="51"/>
  <c r="AI43" i="51"/>
  <c r="X44" i="51"/>
  <c r="X45" i="51"/>
  <c r="X46" i="51"/>
  <c r="X43" i="51"/>
  <c r="C34" i="47" l="1"/>
  <c r="D34" i="47"/>
  <c r="E34" i="47"/>
  <c r="C35" i="47"/>
  <c r="D35" i="47"/>
  <c r="E35" i="47"/>
  <c r="C36" i="47"/>
  <c r="D36" i="47"/>
  <c r="E36" i="47"/>
  <c r="C37" i="47"/>
  <c r="D37" i="47"/>
  <c r="E37" i="47"/>
  <c r="C38" i="47"/>
  <c r="D38" i="47"/>
  <c r="E38" i="47"/>
  <c r="C39" i="47"/>
  <c r="D39" i="47"/>
  <c r="E39" i="47"/>
  <c r="C40" i="47"/>
  <c r="D40" i="47"/>
  <c r="E40" i="47"/>
  <c r="C41" i="47"/>
  <c r="D41" i="47"/>
  <c r="E41" i="47"/>
  <c r="C42" i="47"/>
  <c r="D42" i="47"/>
  <c r="E42" i="47"/>
  <c r="C43" i="47"/>
  <c r="D43" i="47"/>
  <c r="E43" i="47"/>
  <c r="C44" i="47"/>
  <c r="D44" i="47"/>
  <c r="E44" i="47"/>
  <c r="C33" i="47"/>
  <c r="D33" i="47"/>
  <c r="E33" i="47"/>
  <c r="C16" i="47"/>
  <c r="T6" i="47" s="1"/>
  <c r="D16" i="47"/>
  <c r="E16" i="47"/>
  <c r="C17" i="47"/>
  <c r="T7" i="47" s="1"/>
  <c r="D17" i="47"/>
  <c r="E17" i="47"/>
  <c r="C18" i="47"/>
  <c r="T8" i="47" s="1"/>
  <c r="D18" i="47"/>
  <c r="E18" i="47"/>
  <c r="C19" i="47"/>
  <c r="D19" i="47"/>
  <c r="E19" i="47"/>
  <c r="C20" i="47"/>
  <c r="D20" i="47"/>
  <c r="E20" i="47"/>
  <c r="C21" i="47"/>
  <c r="T11" i="47" s="1"/>
  <c r="D21" i="47"/>
  <c r="E21" i="47"/>
  <c r="C22" i="47"/>
  <c r="D22" i="47"/>
  <c r="E22" i="47"/>
  <c r="C23" i="47"/>
  <c r="D23" i="47"/>
  <c r="E23" i="47"/>
  <c r="C24" i="47"/>
  <c r="T14" i="47" s="1"/>
  <c r="D24" i="47"/>
  <c r="E24" i="47"/>
  <c r="C25" i="47"/>
  <c r="T15" i="47" s="1"/>
  <c r="D25" i="47"/>
  <c r="E25" i="47"/>
  <c r="C26" i="47"/>
  <c r="T16" i="47" s="1"/>
  <c r="D26" i="47"/>
  <c r="E26" i="47"/>
  <c r="D15" i="47"/>
  <c r="E15" i="47"/>
  <c r="C15" i="47"/>
  <c r="T5" i="47" s="1"/>
  <c r="T13" i="47"/>
  <c r="T12" i="47"/>
  <c r="T10" i="47"/>
  <c r="T9" i="47"/>
  <c r="Z13" i="46"/>
  <c r="AA13" i="46"/>
  <c r="AD13" i="46"/>
  <c r="Z14" i="46"/>
  <c r="AA14" i="46"/>
  <c r="AD14" i="46"/>
  <c r="Z15" i="46"/>
  <c r="AA15" i="46"/>
  <c r="AD15" i="46"/>
  <c r="Z16" i="46"/>
  <c r="AA16" i="46"/>
  <c r="AD16" i="46"/>
  <c r="Z17" i="46"/>
  <c r="AA17" i="46"/>
  <c r="AD17" i="46"/>
  <c r="Z18" i="46"/>
  <c r="AA18" i="46"/>
  <c r="AD18" i="46"/>
  <c r="Z19" i="46"/>
  <c r="AA19" i="46"/>
  <c r="AD19" i="46"/>
  <c r="Z20" i="46"/>
  <c r="AA20" i="46"/>
  <c r="AD20" i="46"/>
  <c r="Z21" i="46"/>
  <c r="AA21" i="46"/>
  <c r="AD21" i="46"/>
  <c r="Z22" i="46"/>
  <c r="AA22" i="46"/>
  <c r="AD22" i="46"/>
  <c r="Z23" i="46"/>
  <c r="AA23" i="46"/>
  <c r="AD23" i="46"/>
  <c r="Z24" i="46"/>
  <c r="AA24" i="46"/>
  <c r="AD24" i="46"/>
  <c r="Z25" i="46"/>
  <c r="AA25" i="46"/>
  <c r="AD25" i="46"/>
  <c r="Z26" i="46"/>
  <c r="AA26" i="46"/>
  <c r="AD26" i="46"/>
  <c r="Z27" i="46"/>
  <c r="AA27" i="46"/>
  <c r="AD27" i="46"/>
  <c r="Z28" i="46"/>
  <c r="AA28" i="46"/>
  <c r="AD28" i="46"/>
  <c r="Z29" i="46"/>
  <c r="AA29" i="46"/>
  <c r="AD29" i="46"/>
  <c r="Z30" i="46"/>
  <c r="AA30" i="46"/>
  <c r="AD30" i="46"/>
  <c r="Z31" i="46"/>
  <c r="AA31" i="46"/>
  <c r="AD31" i="46"/>
  <c r="Z32" i="46"/>
  <c r="AA32" i="46"/>
  <c r="AD32" i="46"/>
  <c r="Z33" i="46"/>
  <c r="AA33" i="46"/>
  <c r="AD33" i="46"/>
  <c r="Z34" i="46"/>
  <c r="AA34" i="46"/>
  <c r="AD34" i="46"/>
  <c r="Z35" i="46"/>
  <c r="AA35" i="46"/>
  <c r="AD35" i="46"/>
  <c r="Z36" i="46"/>
  <c r="AA36" i="46"/>
  <c r="AD36" i="46"/>
  <c r="Z37" i="46"/>
  <c r="AA37" i="46"/>
  <c r="AD37" i="46"/>
  <c r="Z38" i="46"/>
  <c r="AA38" i="46"/>
  <c r="AD38" i="46"/>
  <c r="Z39" i="46"/>
  <c r="AA39" i="46"/>
  <c r="AD39" i="46"/>
  <c r="Z40" i="46"/>
  <c r="AA40" i="46"/>
  <c r="AD40" i="46"/>
  <c r="Z41" i="46"/>
  <c r="AA41" i="46"/>
  <c r="AD41" i="46"/>
  <c r="Z42" i="46"/>
  <c r="AA42" i="46"/>
  <c r="AD42" i="46"/>
  <c r="Z43" i="46"/>
  <c r="AA43" i="46"/>
  <c r="AD43" i="46"/>
  <c r="Z44" i="46"/>
  <c r="AA44" i="46"/>
  <c r="AD44" i="46"/>
  <c r="Z45" i="46"/>
  <c r="AA45" i="46"/>
  <c r="AD45" i="46"/>
  <c r="Z46" i="46"/>
  <c r="AA46" i="46"/>
  <c r="AD46" i="46"/>
  <c r="Z47" i="46"/>
  <c r="AA47" i="46"/>
  <c r="AD47" i="46"/>
  <c r="Z48" i="46"/>
  <c r="AA48" i="46"/>
  <c r="AD48" i="46"/>
  <c r="Z49" i="46"/>
  <c r="AA49" i="46"/>
  <c r="AD49" i="46"/>
  <c r="Z50" i="46"/>
  <c r="AA50" i="46"/>
  <c r="AD50" i="46"/>
  <c r="Z51" i="46"/>
  <c r="AA51" i="46"/>
  <c r="AD51" i="46"/>
  <c r="Z52" i="46"/>
  <c r="AA52" i="46"/>
  <c r="AD52" i="46"/>
  <c r="Z53" i="46"/>
  <c r="AA53" i="46"/>
  <c r="AD53" i="46"/>
  <c r="Z54" i="46"/>
  <c r="AA54" i="46"/>
  <c r="AD54" i="46"/>
  <c r="Z55" i="46"/>
  <c r="AA55" i="46"/>
  <c r="AD55" i="46"/>
  <c r="Z56" i="46"/>
  <c r="AA56" i="46"/>
  <c r="AD56" i="46"/>
  <c r="Z57" i="46"/>
  <c r="AA57" i="46"/>
  <c r="AD57" i="46"/>
  <c r="Z58" i="46"/>
  <c r="AA58" i="46"/>
  <c r="AD58" i="46"/>
  <c r="Z59" i="46"/>
  <c r="AA59" i="46"/>
  <c r="AD59" i="46"/>
  <c r="Z60" i="46"/>
  <c r="AA60" i="46"/>
  <c r="AD60" i="46"/>
  <c r="Z61" i="46"/>
  <c r="AA61" i="46"/>
  <c r="AD61" i="46"/>
  <c r="Z62" i="46"/>
  <c r="AA62" i="46"/>
  <c r="AD62" i="46"/>
  <c r="Z63" i="46"/>
  <c r="AA63" i="46"/>
  <c r="AD63" i="46"/>
  <c r="Z64" i="46"/>
  <c r="AA64" i="46"/>
  <c r="AD64" i="46"/>
  <c r="Z65" i="46"/>
  <c r="AA65" i="46"/>
  <c r="AD65" i="46"/>
  <c r="Z66" i="46"/>
  <c r="AA66" i="46"/>
  <c r="AD66" i="46"/>
  <c r="Z67" i="46"/>
  <c r="AA67" i="46"/>
  <c r="AD67" i="46"/>
  <c r="Z68" i="46"/>
  <c r="AA68" i="46"/>
  <c r="AD68" i="46"/>
  <c r="Z69" i="46"/>
  <c r="AA69" i="46"/>
  <c r="AD69" i="46"/>
  <c r="Z70" i="46"/>
  <c r="AA70" i="46"/>
  <c r="AD70" i="46"/>
  <c r="Z71" i="46"/>
  <c r="AA71" i="46"/>
  <c r="AD71" i="46"/>
  <c r="Z72" i="46"/>
  <c r="AA72" i="46"/>
  <c r="AD72" i="46"/>
  <c r="Z73" i="46"/>
  <c r="AA73" i="46"/>
  <c r="AD73" i="46"/>
  <c r="Z74" i="46"/>
  <c r="AA74" i="46"/>
  <c r="AD74" i="46"/>
  <c r="Z75" i="46"/>
  <c r="AA75" i="46"/>
  <c r="AD75" i="46"/>
  <c r="Z76" i="46"/>
  <c r="AA76" i="46"/>
  <c r="AD76" i="46"/>
  <c r="Z77" i="46"/>
  <c r="AA77" i="46"/>
  <c r="AD77" i="46"/>
  <c r="Z78" i="46"/>
  <c r="AA78" i="46"/>
  <c r="AD78" i="46"/>
  <c r="Z79" i="46"/>
  <c r="AA79" i="46"/>
  <c r="AD79" i="46"/>
  <c r="Z80" i="46"/>
  <c r="AA80" i="46"/>
  <c r="AD80" i="46"/>
  <c r="Z81" i="46"/>
  <c r="AA81" i="46"/>
  <c r="AD81" i="46"/>
  <c r="Z82" i="46"/>
  <c r="AA82" i="46"/>
  <c r="AD82" i="46"/>
  <c r="Z83" i="46"/>
  <c r="AA83" i="46"/>
  <c r="AD83" i="46"/>
  <c r="Z84" i="46"/>
  <c r="AA84" i="46"/>
  <c r="AD84" i="46"/>
  <c r="Z85" i="46"/>
  <c r="AA85" i="46"/>
  <c r="AD85" i="46"/>
  <c r="Z86" i="46"/>
  <c r="AA86" i="46"/>
  <c r="AD86" i="46"/>
  <c r="Z87" i="46"/>
  <c r="AA87" i="46"/>
  <c r="AD87" i="46"/>
  <c r="Z88" i="46"/>
  <c r="AA88" i="46"/>
  <c r="AD88" i="46"/>
  <c r="Z89" i="46"/>
  <c r="AA89" i="46"/>
  <c r="AD89" i="46"/>
  <c r="Z90" i="46"/>
  <c r="AA90" i="46"/>
  <c r="AD90" i="46"/>
  <c r="Z91" i="46"/>
  <c r="AA91" i="46"/>
  <c r="AD91" i="46"/>
  <c r="Z92" i="46"/>
  <c r="AA92" i="46"/>
  <c r="AD92" i="46"/>
  <c r="Z93" i="46"/>
  <c r="AA93" i="46"/>
  <c r="AD93" i="46"/>
  <c r="Z94" i="46"/>
  <c r="AA94" i="46"/>
  <c r="AD94" i="46"/>
  <c r="Z95" i="46"/>
  <c r="AA95" i="46"/>
  <c r="AD95" i="46"/>
  <c r="Z96" i="46"/>
  <c r="AA96" i="46"/>
  <c r="AD96" i="46"/>
  <c r="Z97" i="46"/>
  <c r="AA97" i="46"/>
  <c r="AD97" i="46"/>
  <c r="Z98" i="46"/>
  <c r="AA98" i="46"/>
  <c r="AD98" i="46"/>
  <c r="Z99" i="46"/>
  <c r="AA99" i="46"/>
  <c r="AD99" i="46"/>
  <c r="Z100" i="46"/>
  <c r="AA100" i="46"/>
  <c r="AD100" i="46"/>
  <c r="Z101" i="46"/>
  <c r="AA101" i="46"/>
  <c r="AD101" i="46"/>
  <c r="Z102" i="46"/>
  <c r="AA102" i="46"/>
  <c r="AD102" i="46"/>
  <c r="Z103" i="46"/>
  <c r="AA103" i="46"/>
  <c r="AD103" i="46"/>
  <c r="Z104" i="46"/>
  <c r="AA104" i="46"/>
  <c r="AD104" i="46"/>
  <c r="Z105" i="46"/>
  <c r="AA105" i="46"/>
  <c r="AD105" i="46"/>
  <c r="Z106" i="46"/>
  <c r="AA106" i="46"/>
  <c r="AD106" i="46"/>
  <c r="Z107" i="46"/>
  <c r="AA107" i="46"/>
  <c r="AD107" i="46"/>
  <c r="Z108" i="46"/>
  <c r="AA108" i="46"/>
  <c r="AD108" i="46"/>
  <c r="Z109" i="46"/>
  <c r="AA109" i="46"/>
  <c r="AD109" i="46"/>
  <c r="Z110" i="46"/>
  <c r="AA110" i="46"/>
  <c r="AD110" i="46"/>
  <c r="Z111" i="46"/>
  <c r="AA111" i="46"/>
  <c r="AD111" i="46"/>
  <c r="Z112" i="46"/>
  <c r="AA112" i="46"/>
  <c r="AD112" i="46"/>
  <c r="Z113" i="46"/>
  <c r="AA113" i="46"/>
  <c r="AD113" i="46"/>
  <c r="Z114" i="46"/>
  <c r="AA114" i="46"/>
  <c r="AD114" i="46"/>
  <c r="Z115" i="46"/>
  <c r="AA115" i="46"/>
  <c r="AD115" i="46"/>
  <c r="Z116" i="46"/>
  <c r="AA116" i="46"/>
  <c r="AD116" i="46"/>
  <c r="Z117" i="46"/>
  <c r="AA117" i="46"/>
  <c r="AD117" i="46"/>
  <c r="Z118" i="46"/>
  <c r="AA118" i="46"/>
  <c r="AD118" i="46"/>
  <c r="Z119" i="46"/>
  <c r="AA119" i="46"/>
  <c r="AD119" i="46"/>
  <c r="Z120" i="46"/>
  <c r="AA120" i="46"/>
  <c r="AD120" i="46"/>
  <c r="Z121" i="46"/>
  <c r="AA121" i="46"/>
  <c r="AD121" i="46"/>
  <c r="Z122" i="46"/>
  <c r="AA122" i="46"/>
  <c r="AD122" i="46"/>
  <c r="Z123" i="46"/>
  <c r="AA123" i="46"/>
  <c r="AD123" i="46"/>
  <c r="Z124" i="46"/>
  <c r="AA124" i="46"/>
  <c r="AD124" i="46"/>
  <c r="Z125" i="46"/>
  <c r="AA125" i="46"/>
  <c r="AD125" i="46"/>
  <c r="Z126" i="46"/>
  <c r="AA126" i="46"/>
  <c r="AD126" i="46"/>
  <c r="Z127" i="46"/>
  <c r="AA127" i="46"/>
  <c r="AD127" i="46"/>
  <c r="Z128" i="46"/>
  <c r="AA128" i="46"/>
  <c r="AD128" i="46"/>
  <c r="Z129" i="46"/>
  <c r="AA129" i="46"/>
  <c r="AD129" i="46"/>
  <c r="Z130" i="46"/>
  <c r="AA130" i="46"/>
  <c r="AD130" i="46"/>
  <c r="Z131" i="46"/>
  <c r="AA131" i="46"/>
  <c r="AD131" i="46"/>
  <c r="Z132" i="46"/>
  <c r="AA132" i="46"/>
  <c r="AD132" i="46"/>
  <c r="Z133" i="46"/>
  <c r="AA133" i="46"/>
  <c r="AD133" i="46"/>
  <c r="Z134" i="46"/>
  <c r="AA134" i="46"/>
  <c r="AD134" i="46"/>
  <c r="Z135" i="46"/>
  <c r="AA135" i="46"/>
  <c r="AD135" i="46"/>
  <c r="Z136" i="46"/>
  <c r="AA136" i="46"/>
  <c r="AD136" i="46"/>
  <c r="Z137" i="46"/>
  <c r="AA137" i="46"/>
  <c r="AD137" i="46"/>
  <c r="Z138" i="46"/>
  <c r="AA138" i="46"/>
  <c r="AD138" i="46"/>
  <c r="Z139" i="46"/>
  <c r="AA139" i="46"/>
  <c r="AD139" i="46"/>
  <c r="Z140" i="46"/>
  <c r="AA140" i="46"/>
  <c r="AD140" i="46"/>
  <c r="Z141" i="46"/>
  <c r="AA141" i="46"/>
  <c r="AD141" i="46"/>
  <c r="Z142" i="46"/>
  <c r="AA142" i="46"/>
  <c r="AD142" i="46"/>
  <c r="Z143" i="46"/>
  <c r="AA143" i="46"/>
  <c r="AD143" i="46"/>
  <c r="Z144" i="46"/>
  <c r="AA144" i="46"/>
  <c r="AD144" i="46"/>
  <c r="Z145" i="46"/>
  <c r="AA145" i="46"/>
  <c r="AD145" i="46"/>
  <c r="Z146" i="46"/>
  <c r="AA146" i="46"/>
  <c r="AD146" i="46"/>
  <c r="Z147" i="46"/>
  <c r="AA147" i="46"/>
  <c r="AD147" i="46"/>
  <c r="Z148" i="46"/>
  <c r="AA148" i="46"/>
  <c r="AD148" i="46"/>
  <c r="Z149" i="46"/>
  <c r="AA149" i="46"/>
  <c r="AD149" i="46"/>
  <c r="Z150" i="46"/>
  <c r="AA150" i="46"/>
  <c r="AD150" i="46"/>
  <c r="Z151" i="46"/>
  <c r="AA151" i="46"/>
  <c r="AD151" i="46"/>
  <c r="Z152" i="46"/>
  <c r="AA152" i="46"/>
  <c r="AD152" i="46"/>
  <c r="Z153" i="46"/>
  <c r="AA153" i="46"/>
  <c r="AD153" i="46"/>
  <c r="Z154" i="46"/>
  <c r="AA154" i="46"/>
  <c r="AD154" i="46"/>
  <c r="Z155" i="46"/>
  <c r="AA155" i="46"/>
  <c r="AD155" i="46"/>
  <c r="Z156" i="46"/>
  <c r="AA156" i="46"/>
  <c r="AD156" i="46"/>
  <c r="Z157" i="46"/>
  <c r="AA157" i="46"/>
  <c r="AD157" i="46"/>
  <c r="Z158" i="46"/>
  <c r="AA158" i="46"/>
  <c r="AD158" i="46"/>
  <c r="Z159" i="46"/>
  <c r="AA159" i="46"/>
  <c r="AD159" i="46"/>
  <c r="Z160" i="46"/>
  <c r="AA160" i="46"/>
  <c r="AD160" i="46"/>
  <c r="Z161" i="46"/>
  <c r="AA161" i="46"/>
  <c r="AD161" i="46"/>
  <c r="Z162" i="46"/>
  <c r="AA162" i="46"/>
  <c r="AD162" i="46"/>
  <c r="Z163" i="46"/>
  <c r="AA163" i="46"/>
  <c r="AD163" i="46"/>
  <c r="Z164" i="46"/>
  <c r="AA164" i="46"/>
  <c r="AD164" i="46"/>
  <c r="Z165" i="46"/>
  <c r="AA165" i="46"/>
  <c r="AD165" i="46"/>
  <c r="Z166" i="46"/>
  <c r="AA166" i="46"/>
  <c r="AD166" i="46"/>
  <c r="Z167" i="46"/>
  <c r="AA167" i="46"/>
  <c r="AD167" i="46"/>
  <c r="Z168" i="46"/>
  <c r="AA168" i="46"/>
  <c r="AD168" i="46"/>
  <c r="Z169" i="46"/>
  <c r="AA169" i="46"/>
  <c r="AD169" i="46"/>
  <c r="Z170" i="46"/>
  <c r="AA170" i="46"/>
  <c r="AD170" i="46"/>
  <c r="Z171" i="46"/>
  <c r="AA171" i="46"/>
  <c r="AD171" i="46"/>
  <c r="Z172" i="46"/>
  <c r="AA172" i="46"/>
  <c r="AD172" i="46"/>
  <c r="Z173" i="46"/>
  <c r="AA173" i="46"/>
  <c r="AD173" i="46"/>
  <c r="Z174" i="46"/>
  <c r="AA174" i="46"/>
  <c r="AD174" i="46"/>
  <c r="Z175" i="46"/>
  <c r="AA175" i="46"/>
  <c r="AD175" i="46"/>
  <c r="Z176" i="46"/>
  <c r="AA176" i="46"/>
  <c r="AD176" i="46"/>
  <c r="Z177" i="46"/>
  <c r="AA177" i="46"/>
  <c r="AD177" i="46"/>
  <c r="Z178" i="46"/>
  <c r="AA178" i="46"/>
  <c r="AD178" i="46"/>
  <c r="Z179" i="46"/>
  <c r="AA179" i="46"/>
  <c r="AD179" i="46"/>
  <c r="Z180" i="46"/>
  <c r="AA180" i="46"/>
  <c r="AD180" i="46"/>
  <c r="Z181" i="46"/>
  <c r="AA181" i="46"/>
  <c r="AD181" i="46"/>
  <c r="Z182" i="46"/>
  <c r="AA182" i="46"/>
  <c r="AD182" i="46"/>
  <c r="Z183" i="46"/>
  <c r="AA183" i="46"/>
  <c r="AD183" i="46"/>
  <c r="Z184" i="46"/>
  <c r="AA184" i="46"/>
  <c r="AD184" i="46"/>
  <c r="Z185" i="46"/>
  <c r="AA185" i="46"/>
  <c r="AD185" i="46"/>
  <c r="Z186" i="46"/>
  <c r="AA186" i="46"/>
  <c r="AD186" i="46"/>
  <c r="Z187" i="46"/>
  <c r="AA187" i="46"/>
  <c r="AD187" i="46"/>
  <c r="Z188" i="46"/>
  <c r="AA188" i="46"/>
  <c r="AD188" i="46"/>
  <c r="Z189" i="46"/>
  <c r="AA189" i="46"/>
  <c r="AD189" i="46"/>
  <c r="Z190" i="46"/>
  <c r="AA190" i="46"/>
  <c r="AD190" i="46"/>
  <c r="Z191" i="46"/>
  <c r="AA191" i="46"/>
  <c r="AD191" i="46"/>
  <c r="Z192" i="46"/>
  <c r="AA192" i="46"/>
  <c r="AD192" i="46"/>
  <c r="Z193" i="46"/>
  <c r="AA193" i="46"/>
  <c r="AD193" i="46"/>
  <c r="Z194" i="46"/>
  <c r="AA194" i="46"/>
  <c r="AD194" i="46"/>
  <c r="Z195" i="46"/>
  <c r="AA195" i="46"/>
  <c r="AD195" i="46"/>
  <c r="Z196" i="46"/>
  <c r="AA196" i="46"/>
  <c r="AD196" i="46"/>
  <c r="Z197" i="46"/>
  <c r="AA197" i="46"/>
  <c r="AD197" i="46"/>
  <c r="Z198" i="46"/>
  <c r="AA198" i="46"/>
  <c r="AD198" i="46"/>
  <c r="Z199" i="46"/>
  <c r="AA199" i="46"/>
  <c r="AD199" i="46"/>
  <c r="Z200" i="46"/>
  <c r="AA200" i="46"/>
  <c r="AD200" i="46"/>
  <c r="Z201" i="46"/>
  <c r="AA201" i="46"/>
  <c r="AD201" i="46"/>
  <c r="Z202" i="46"/>
  <c r="AA202" i="46"/>
  <c r="AD202" i="46"/>
  <c r="Z203" i="46"/>
  <c r="AA203" i="46"/>
  <c r="AD203" i="46"/>
  <c r="Z204" i="46"/>
  <c r="AA204" i="46"/>
  <c r="AD204" i="46"/>
  <c r="Z205" i="46"/>
  <c r="AA205" i="46"/>
  <c r="AD205" i="46"/>
  <c r="Z206" i="46"/>
  <c r="AA206" i="46"/>
  <c r="AD206" i="46"/>
  <c r="Z207" i="46"/>
  <c r="AA207" i="46"/>
  <c r="AD207" i="46"/>
  <c r="Z208" i="46"/>
  <c r="AA208" i="46"/>
  <c r="AD208" i="46"/>
  <c r="Z209" i="46"/>
  <c r="AA209" i="46"/>
  <c r="AD209" i="46"/>
  <c r="Z210" i="46"/>
  <c r="AA210" i="46"/>
  <c r="AD210" i="46"/>
  <c r="Z211" i="46"/>
  <c r="AA211" i="46"/>
  <c r="AD211" i="46"/>
  <c r="Z212" i="46"/>
  <c r="AA212" i="46"/>
  <c r="AD212" i="46"/>
  <c r="Z213" i="46"/>
  <c r="AA213" i="46"/>
  <c r="AD213" i="46"/>
  <c r="Z214" i="46"/>
  <c r="AA214" i="46"/>
  <c r="AD214" i="46"/>
  <c r="Z215" i="46"/>
  <c r="AA215" i="46"/>
  <c r="AD215" i="46"/>
  <c r="Z216" i="46"/>
  <c r="AA216" i="46"/>
  <c r="AD216" i="46"/>
  <c r="Z217" i="46"/>
  <c r="AA217" i="46"/>
  <c r="AD217" i="46"/>
  <c r="Z218" i="46"/>
  <c r="AA218" i="46"/>
  <c r="AD218" i="46"/>
  <c r="Z219" i="46"/>
  <c r="AA219" i="46"/>
  <c r="AD219" i="46"/>
  <c r="Z220" i="46"/>
  <c r="AA220" i="46"/>
  <c r="AD220" i="46"/>
  <c r="Z221" i="46"/>
  <c r="AA221" i="46"/>
  <c r="AD221" i="46"/>
  <c r="Z222" i="46"/>
  <c r="AA222" i="46"/>
  <c r="AD222" i="46"/>
  <c r="Z223" i="46"/>
  <c r="AA223" i="46"/>
  <c r="AD223" i="46"/>
  <c r="Z224" i="46"/>
  <c r="AA224" i="46"/>
  <c r="AD224" i="46"/>
  <c r="Z225" i="46"/>
  <c r="AA225" i="46"/>
  <c r="AD225" i="46"/>
  <c r="Z226" i="46"/>
  <c r="AA226" i="46"/>
  <c r="AD226" i="46"/>
  <c r="Z227" i="46"/>
  <c r="AA227" i="46"/>
  <c r="AD227" i="46"/>
  <c r="Z228" i="46"/>
  <c r="AA228" i="46"/>
  <c r="AD228" i="46"/>
  <c r="Z229" i="46"/>
  <c r="AA229" i="46"/>
  <c r="AD229" i="46"/>
  <c r="Z230" i="46"/>
  <c r="AA230" i="46"/>
  <c r="AD230" i="46"/>
  <c r="Z231" i="46"/>
  <c r="AA231" i="46"/>
  <c r="AD231" i="46"/>
  <c r="Z232" i="46"/>
  <c r="AA232" i="46"/>
  <c r="AD232" i="46"/>
  <c r="Z233" i="46"/>
  <c r="AA233" i="46"/>
  <c r="AD233" i="46"/>
  <c r="Z234" i="46"/>
  <c r="AA234" i="46"/>
  <c r="AD234" i="46"/>
  <c r="Z235" i="46"/>
  <c r="AA235" i="46"/>
  <c r="AD235" i="46"/>
  <c r="Z236" i="46"/>
  <c r="AA236" i="46"/>
  <c r="AD236" i="46"/>
  <c r="Z237" i="46"/>
  <c r="AA237" i="46"/>
  <c r="AD237" i="46"/>
  <c r="Z238" i="46"/>
  <c r="AA238" i="46"/>
  <c r="AD238" i="46"/>
  <c r="Z239" i="46"/>
  <c r="AA239" i="46"/>
  <c r="AD239" i="46"/>
  <c r="Z240" i="46"/>
  <c r="AA240" i="46"/>
  <c r="AD240" i="46"/>
  <c r="Z241" i="46"/>
  <c r="AA241" i="46"/>
  <c r="AD241" i="46"/>
  <c r="Z242" i="46"/>
  <c r="AA242" i="46"/>
  <c r="AD242" i="46"/>
  <c r="Z243" i="46"/>
  <c r="AA243" i="46"/>
  <c r="AD243" i="46"/>
  <c r="Z244" i="46"/>
  <c r="AA244" i="46"/>
  <c r="AD244" i="46"/>
  <c r="Z245" i="46"/>
  <c r="AA245" i="46"/>
  <c r="AD245" i="46"/>
  <c r="Z246" i="46"/>
  <c r="AA246" i="46"/>
  <c r="AD246" i="46"/>
  <c r="Z247" i="46"/>
  <c r="AA247" i="46"/>
  <c r="AD247" i="46"/>
  <c r="Z248" i="46"/>
  <c r="AA248" i="46"/>
  <c r="AD248" i="46"/>
  <c r="Z249" i="46"/>
  <c r="AA249" i="46"/>
  <c r="AD249" i="46"/>
  <c r="Z250" i="46"/>
  <c r="AA250" i="46"/>
  <c r="AD250" i="46"/>
  <c r="Z251" i="46"/>
  <c r="AA251" i="46"/>
  <c r="AD251" i="46"/>
  <c r="Z252" i="46"/>
  <c r="AA252" i="46"/>
  <c r="AD252" i="46"/>
  <c r="Z253" i="46"/>
  <c r="AA253" i="46"/>
  <c r="AD253" i="46"/>
  <c r="Z254" i="46"/>
  <c r="AA254" i="46"/>
  <c r="AD254" i="46"/>
  <c r="Z255" i="46"/>
  <c r="AA255" i="46"/>
  <c r="AD255" i="46"/>
  <c r="Z256" i="46"/>
  <c r="AA256" i="46"/>
  <c r="AD256" i="46"/>
  <c r="Z257" i="46"/>
  <c r="AA257" i="46"/>
  <c r="AD257" i="46"/>
  <c r="Z258" i="46"/>
  <c r="AA258" i="46"/>
  <c r="AD258" i="46"/>
  <c r="Z259" i="46"/>
  <c r="AA259" i="46"/>
  <c r="AD259" i="46"/>
  <c r="Z260" i="46"/>
  <c r="AA260" i="46"/>
  <c r="AD260" i="46"/>
  <c r="Z261" i="46"/>
  <c r="AA261" i="46"/>
  <c r="AD261" i="46"/>
  <c r="Z262" i="46"/>
  <c r="AA262" i="46"/>
  <c r="AD262" i="46"/>
  <c r="Z263" i="46"/>
  <c r="AA263" i="46"/>
  <c r="AD263" i="46"/>
  <c r="Z264" i="46"/>
  <c r="AA264" i="46"/>
  <c r="AD264" i="46"/>
  <c r="Z265" i="46"/>
  <c r="AA265" i="46"/>
  <c r="AD265" i="46"/>
  <c r="Z266" i="46"/>
  <c r="AA266" i="46"/>
  <c r="AD266" i="46"/>
  <c r="Z267" i="46"/>
  <c r="AA267" i="46"/>
  <c r="AD267" i="46"/>
  <c r="Z268" i="46"/>
  <c r="AA268" i="46"/>
  <c r="AD268" i="46"/>
  <c r="Z269" i="46"/>
  <c r="AA269" i="46"/>
  <c r="AD269" i="46"/>
  <c r="Z270" i="46"/>
  <c r="AA270" i="46"/>
  <c r="AD270" i="46"/>
  <c r="Z271" i="46"/>
  <c r="AA271" i="46"/>
  <c r="AD271" i="46"/>
  <c r="Z272" i="46"/>
  <c r="AA272" i="46"/>
  <c r="AD272" i="46"/>
  <c r="Z273" i="46"/>
  <c r="AA273" i="46"/>
  <c r="AD273" i="46"/>
  <c r="Z274" i="46"/>
  <c r="AA274" i="46"/>
  <c r="AD274" i="46"/>
  <c r="Z275" i="46"/>
  <c r="AA275" i="46"/>
  <c r="AD275" i="46"/>
  <c r="Z276" i="46"/>
  <c r="AA276" i="46"/>
  <c r="AD276" i="46"/>
  <c r="Z277" i="46"/>
  <c r="AA277" i="46"/>
  <c r="AD277" i="46"/>
  <c r="Z278" i="46"/>
  <c r="AA278" i="46"/>
  <c r="AD278" i="46"/>
  <c r="Z279" i="46"/>
  <c r="AA279" i="46"/>
  <c r="AD279" i="46"/>
  <c r="Z280" i="46"/>
  <c r="AA280" i="46"/>
  <c r="AD280" i="46"/>
  <c r="Z281" i="46"/>
  <c r="AA281" i="46"/>
  <c r="AD281" i="46"/>
  <c r="Z282" i="46"/>
  <c r="AA282" i="46"/>
  <c r="AD282" i="46"/>
  <c r="Z283" i="46"/>
  <c r="AA283" i="46"/>
  <c r="AD283" i="46"/>
  <c r="Z284" i="46"/>
  <c r="AA284" i="46"/>
  <c r="AD284" i="46"/>
  <c r="Z285" i="46"/>
  <c r="AA285" i="46"/>
  <c r="AD285" i="46"/>
  <c r="Z286" i="46"/>
  <c r="AA286" i="46"/>
  <c r="AD286" i="46"/>
  <c r="Z287" i="46"/>
  <c r="AA287" i="46"/>
  <c r="AD287" i="46"/>
  <c r="Z288" i="46"/>
  <c r="AA288" i="46"/>
  <c r="AD288" i="46"/>
  <c r="Z289" i="46"/>
  <c r="AA289" i="46"/>
  <c r="AD289" i="46"/>
  <c r="Z290" i="46"/>
  <c r="AA290" i="46"/>
  <c r="AD290" i="46"/>
  <c r="Z291" i="46"/>
  <c r="AA291" i="46"/>
  <c r="AD291" i="46"/>
  <c r="Z292" i="46"/>
  <c r="AA292" i="46"/>
  <c r="AD292" i="46"/>
  <c r="Z293" i="46"/>
  <c r="AA293" i="46"/>
  <c r="AD293" i="46"/>
  <c r="Z294" i="46"/>
  <c r="AA294" i="46"/>
  <c r="AD294" i="46"/>
  <c r="Z295" i="46"/>
  <c r="AA295" i="46"/>
  <c r="AD295" i="46"/>
  <c r="Z296" i="46"/>
  <c r="AA296" i="46"/>
  <c r="AD296" i="46"/>
  <c r="Z297" i="46"/>
  <c r="AA297" i="46"/>
  <c r="AD297" i="46"/>
  <c r="Z298" i="46"/>
  <c r="AA298" i="46"/>
  <c r="AD298" i="46"/>
  <c r="Z299" i="46"/>
  <c r="AA299" i="46"/>
  <c r="AD299" i="46"/>
  <c r="Z300" i="46"/>
  <c r="AA300" i="46"/>
  <c r="AD300" i="46"/>
  <c r="Z301" i="46"/>
  <c r="AA301" i="46"/>
  <c r="AD301" i="46"/>
  <c r="Z302" i="46"/>
  <c r="AA302" i="46"/>
  <c r="AD302" i="46"/>
  <c r="Z303" i="46"/>
  <c r="AA303" i="46"/>
  <c r="AD303" i="46"/>
  <c r="Z304" i="46"/>
  <c r="AA304" i="46"/>
  <c r="AD304" i="46"/>
  <c r="Z305" i="46"/>
  <c r="AA305" i="46"/>
  <c r="AD305" i="46"/>
  <c r="Z306" i="46"/>
  <c r="AA306" i="46"/>
  <c r="AD306" i="46"/>
  <c r="Z307" i="46"/>
  <c r="AA307" i="46"/>
  <c r="AD307" i="46"/>
  <c r="Z308" i="46"/>
  <c r="AA308" i="46"/>
  <c r="AD308" i="46"/>
  <c r="Z309" i="46"/>
  <c r="AA309" i="46"/>
  <c r="AD309" i="46"/>
  <c r="Z310" i="46"/>
  <c r="AA310" i="46"/>
  <c r="AD310" i="46"/>
  <c r="Z311" i="46"/>
  <c r="AA311" i="46"/>
  <c r="AD311" i="46"/>
  <c r="Z312" i="46"/>
  <c r="AA312" i="46"/>
  <c r="AD312" i="46"/>
  <c r="Z313" i="46"/>
  <c r="AA313" i="46"/>
  <c r="AD313" i="46"/>
  <c r="Z314" i="46"/>
  <c r="AA314" i="46"/>
  <c r="AD314" i="46"/>
  <c r="Z315" i="46"/>
  <c r="AA315" i="46"/>
  <c r="AD315" i="46"/>
  <c r="Z316" i="46"/>
  <c r="AA316" i="46"/>
  <c r="AD316" i="46"/>
  <c r="Z317" i="46"/>
  <c r="AA317" i="46"/>
  <c r="AD317" i="46"/>
  <c r="Z318" i="46"/>
  <c r="AA318" i="46"/>
  <c r="AD318" i="46"/>
  <c r="Z319" i="46"/>
  <c r="AA319" i="46"/>
  <c r="AD319" i="46"/>
  <c r="Z320" i="46"/>
  <c r="AA320" i="46"/>
  <c r="AD320" i="46"/>
  <c r="Z321" i="46"/>
  <c r="AA321" i="46"/>
  <c r="AD321" i="46"/>
  <c r="Z322" i="46"/>
  <c r="AA322" i="46"/>
  <c r="AD322" i="46"/>
  <c r="Z323" i="46"/>
  <c r="AA323" i="46"/>
  <c r="AD323" i="46"/>
  <c r="Z324" i="46"/>
  <c r="AA324" i="46"/>
  <c r="AD324" i="46"/>
  <c r="Z325" i="46"/>
  <c r="AA325" i="46"/>
  <c r="AD325" i="46"/>
  <c r="Z326" i="46"/>
  <c r="AA326" i="46"/>
  <c r="AD326" i="46"/>
  <c r="Z327" i="46"/>
  <c r="AA327" i="46"/>
  <c r="AD327" i="46"/>
  <c r="Z328" i="46"/>
  <c r="AA328" i="46"/>
  <c r="AD328" i="46"/>
  <c r="Z329" i="46"/>
  <c r="AA329" i="46"/>
  <c r="AD329" i="46"/>
  <c r="Z330" i="46"/>
  <c r="AA330" i="46"/>
  <c r="AD330" i="46"/>
  <c r="Z331" i="46"/>
  <c r="AA331" i="46"/>
  <c r="AD331" i="46"/>
  <c r="Z332" i="46"/>
  <c r="AA332" i="46"/>
  <c r="AD332" i="46"/>
  <c r="Z333" i="46"/>
  <c r="AA333" i="46"/>
  <c r="AD333" i="46"/>
  <c r="Z334" i="46"/>
  <c r="AA334" i="46"/>
  <c r="AD334" i="46"/>
  <c r="Z335" i="46"/>
  <c r="AA335" i="46"/>
  <c r="AD335" i="46"/>
  <c r="Z336" i="46"/>
  <c r="AA336" i="46"/>
  <c r="AD336" i="46"/>
  <c r="Z337" i="46"/>
  <c r="AA337" i="46"/>
  <c r="AD337" i="46"/>
  <c r="Z338" i="46"/>
  <c r="AA338" i="46"/>
  <c r="AD338" i="46"/>
  <c r="Z339" i="46"/>
  <c r="AA339" i="46"/>
  <c r="AD339" i="46"/>
  <c r="Z340" i="46"/>
  <c r="AA340" i="46"/>
  <c r="AD340" i="46"/>
  <c r="Z341" i="46"/>
  <c r="AA341" i="46"/>
  <c r="AD341" i="46"/>
  <c r="Z342" i="46"/>
  <c r="AA342" i="46"/>
  <c r="AD342" i="46"/>
  <c r="Z343" i="46"/>
  <c r="AA343" i="46"/>
  <c r="AD343" i="46"/>
  <c r="Z344" i="46"/>
  <c r="AA344" i="46"/>
  <c r="AD344" i="46"/>
  <c r="Z345" i="46"/>
  <c r="AA345" i="46"/>
  <c r="AD345" i="46"/>
  <c r="Z346" i="46"/>
  <c r="AA346" i="46"/>
  <c r="AD346" i="46"/>
  <c r="Z347" i="46"/>
  <c r="AA347" i="46"/>
  <c r="AD347" i="46"/>
  <c r="Z348" i="46"/>
  <c r="AA348" i="46"/>
  <c r="AD348" i="46"/>
  <c r="Z349" i="46"/>
  <c r="AA349" i="46"/>
  <c r="AD349" i="46"/>
  <c r="Z350" i="46"/>
  <c r="AA350" i="46"/>
  <c r="AD350" i="46"/>
  <c r="Z351" i="46"/>
  <c r="AA351" i="46"/>
  <c r="AD351" i="46"/>
  <c r="Z352" i="46"/>
  <c r="AA352" i="46"/>
  <c r="AD352" i="46"/>
  <c r="Z353" i="46"/>
  <c r="AA353" i="46"/>
  <c r="AD353" i="46"/>
  <c r="Z354" i="46"/>
  <c r="AA354" i="46"/>
  <c r="AD354" i="46"/>
  <c r="Z355" i="46"/>
  <c r="AA355" i="46"/>
  <c r="AD355" i="46"/>
  <c r="Z356" i="46"/>
  <c r="AA356" i="46"/>
  <c r="AD356" i="46"/>
  <c r="Z357" i="46"/>
  <c r="AA357" i="46"/>
  <c r="AD357" i="46"/>
  <c r="Z358" i="46"/>
  <c r="AA358" i="46"/>
  <c r="AD358" i="46"/>
  <c r="Z359" i="46"/>
  <c r="AA359" i="46"/>
  <c r="AD359" i="46"/>
  <c r="Z360" i="46"/>
  <c r="AA360" i="46"/>
  <c r="AD360" i="46"/>
  <c r="Z361" i="46"/>
  <c r="AA361" i="46"/>
  <c r="AD361" i="46"/>
  <c r="Z362" i="46"/>
  <c r="AA362" i="46"/>
  <c r="AD362" i="46"/>
  <c r="Z363" i="46"/>
  <c r="AA363" i="46"/>
  <c r="AD363" i="46"/>
  <c r="Z364" i="46"/>
  <c r="AA364" i="46"/>
  <c r="AD364" i="46"/>
  <c r="Z365" i="46"/>
  <c r="AA365" i="46"/>
  <c r="AD365" i="46"/>
  <c r="Z366" i="46"/>
  <c r="AA366" i="46"/>
  <c r="AD366" i="46"/>
  <c r="Z367" i="46"/>
  <c r="AA367" i="46"/>
  <c r="AD367" i="46"/>
  <c r="Z368" i="46"/>
  <c r="AA368" i="46"/>
  <c r="AD368" i="46"/>
  <c r="Z369" i="46"/>
  <c r="AA369" i="46"/>
  <c r="AD369" i="46"/>
  <c r="Z370" i="46"/>
  <c r="AA370" i="46"/>
  <c r="AD370" i="46"/>
  <c r="Z371" i="46"/>
  <c r="AA371" i="46"/>
  <c r="AD371" i="46"/>
  <c r="Z372" i="46"/>
  <c r="AA372" i="46"/>
  <c r="AD372" i="46"/>
  <c r="Z373" i="46"/>
  <c r="AA373" i="46"/>
  <c r="AD373" i="46"/>
  <c r="Z374" i="46"/>
  <c r="AA374" i="46"/>
  <c r="AD374" i="46"/>
  <c r="Z375" i="46"/>
  <c r="AA375" i="46"/>
  <c r="AD375" i="46"/>
  <c r="Z376" i="46"/>
  <c r="AA376" i="46"/>
  <c r="AD376" i="46"/>
  <c r="Z377" i="46"/>
  <c r="AA377" i="46"/>
  <c r="AD377" i="46"/>
  <c r="Z378" i="46"/>
  <c r="AA378" i="46"/>
  <c r="AD378" i="46"/>
  <c r="Z379" i="46"/>
  <c r="AA379" i="46"/>
  <c r="AD379" i="46"/>
  <c r="Z380" i="46"/>
  <c r="AA380" i="46"/>
  <c r="AD380" i="46"/>
  <c r="Z381" i="46"/>
  <c r="AA381" i="46"/>
  <c r="AD381" i="46"/>
  <c r="Z382" i="46"/>
  <c r="AA382" i="46"/>
  <c r="AD382" i="46"/>
  <c r="Z383" i="46"/>
  <c r="AA383" i="46"/>
  <c r="AD383" i="46"/>
  <c r="Z384" i="46"/>
  <c r="AA384" i="46"/>
  <c r="AD384" i="46"/>
  <c r="Z385" i="46"/>
  <c r="AA385" i="46"/>
  <c r="AD385" i="46"/>
  <c r="Z386" i="46"/>
  <c r="AA386" i="46"/>
  <c r="AD386" i="46"/>
  <c r="Z387" i="46"/>
  <c r="AA387" i="46"/>
  <c r="AD387" i="46"/>
  <c r="Z388" i="46"/>
  <c r="AA388" i="46"/>
  <c r="AD388" i="46"/>
  <c r="Z389" i="46"/>
  <c r="AA389" i="46"/>
  <c r="AD389" i="46"/>
  <c r="Z390" i="46"/>
  <c r="AA390" i="46"/>
  <c r="AD390" i="46"/>
  <c r="Z391" i="46"/>
  <c r="AA391" i="46"/>
  <c r="AD391" i="46"/>
  <c r="Z392" i="46"/>
  <c r="AA392" i="46"/>
  <c r="AD392" i="46"/>
  <c r="Z393" i="46"/>
  <c r="AA393" i="46"/>
  <c r="AD393" i="46"/>
  <c r="Z394" i="46"/>
  <c r="AA394" i="46"/>
  <c r="AD394" i="46"/>
  <c r="Z395" i="46"/>
  <c r="AA395" i="46"/>
  <c r="AD395" i="46"/>
  <c r="Z396" i="46"/>
  <c r="AA396" i="46"/>
  <c r="AD396" i="46"/>
  <c r="Z397" i="46"/>
  <c r="AA397" i="46"/>
  <c r="AD397" i="46"/>
  <c r="Z398" i="46"/>
  <c r="AA398" i="46"/>
  <c r="AD398" i="46"/>
  <c r="Z399" i="46"/>
  <c r="AA399" i="46"/>
  <c r="AD399" i="46"/>
  <c r="Z400" i="46"/>
  <c r="AA400" i="46"/>
  <c r="AD400" i="46"/>
  <c r="Z401" i="46"/>
  <c r="AA401" i="46"/>
  <c r="AD401" i="46"/>
  <c r="Z402" i="46"/>
  <c r="AA402" i="46"/>
  <c r="AD402" i="46"/>
  <c r="Z403" i="46"/>
  <c r="AA403" i="46"/>
  <c r="AD403" i="46"/>
  <c r="Z404" i="46"/>
  <c r="AA404" i="46"/>
  <c r="AD404" i="46"/>
  <c r="Z405" i="46"/>
  <c r="AA405" i="46"/>
  <c r="AD405" i="46"/>
  <c r="Z406" i="46"/>
  <c r="AA406" i="46"/>
  <c r="AD406" i="46"/>
  <c r="Z407" i="46"/>
  <c r="AA407" i="46"/>
  <c r="AD407" i="46"/>
  <c r="Z408" i="46"/>
  <c r="AA408" i="46"/>
  <c r="AD408" i="46"/>
  <c r="Z409" i="46"/>
  <c r="AA409" i="46"/>
  <c r="AD409" i="46"/>
  <c r="Z410" i="46"/>
  <c r="AA410" i="46"/>
  <c r="AD410" i="46"/>
  <c r="Z411" i="46"/>
  <c r="AA411" i="46"/>
  <c r="AD411" i="46"/>
  <c r="Z412" i="46"/>
  <c r="AA412" i="46"/>
  <c r="AD412" i="46"/>
  <c r="Z413" i="46"/>
  <c r="AA413" i="46"/>
  <c r="AD413" i="46"/>
  <c r="Z414" i="46"/>
  <c r="AA414" i="46"/>
  <c r="AD414" i="46"/>
  <c r="Z415" i="46"/>
  <c r="AA415" i="46"/>
  <c r="AD415" i="46"/>
  <c r="Z416" i="46"/>
  <c r="AA416" i="46"/>
  <c r="AD416" i="46"/>
  <c r="Z417" i="46"/>
  <c r="AA417" i="46"/>
  <c r="AD417" i="46"/>
  <c r="Z418" i="46"/>
  <c r="AA418" i="46"/>
  <c r="AD418" i="46"/>
  <c r="Z419" i="46"/>
  <c r="AA419" i="46"/>
  <c r="AD419" i="46"/>
  <c r="Z420" i="46"/>
  <c r="AA420" i="46"/>
  <c r="AD420" i="46"/>
  <c r="Z421" i="46"/>
  <c r="AA421" i="46"/>
  <c r="AD421" i="46"/>
  <c r="Z422" i="46"/>
  <c r="AA422" i="46"/>
  <c r="AD422" i="46"/>
  <c r="Z423" i="46"/>
  <c r="AA423" i="46"/>
  <c r="AD423" i="46"/>
  <c r="Z424" i="46"/>
  <c r="AA424" i="46"/>
  <c r="AD424" i="46"/>
  <c r="Z425" i="46"/>
  <c r="AA425" i="46"/>
  <c r="AD425" i="46"/>
  <c r="Z426" i="46"/>
  <c r="AA426" i="46"/>
  <c r="AD426" i="46"/>
  <c r="Z427" i="46"/>
  <c r="AA427" i="46"/>
  <c r="AD427" i="46"/>
  <c r="Z428" i="46"/>
  <c r="AA428" i="46"/>
  <c r="AD428" i="46"/>
  <c r="Z429" i="46"/>
  <c r="AA429" i="46"/>
  <c r="AD429" i="46"/>
  <c r="Z430" i="46"/>
  <c r="AA430" i="46"/>
  <c r="AD430" i="46"/>
  <c r="Z431" i="46"/>
  <c r="AA431" i="46"/>
  <c r="AD431" i="46"/>
  <c r="Z432" i="46"/>
  <c r="AA432" i="46"/>
  <c r="AD432" i="46"/>
  <c r="Z433" i="46"/>
  <c r="AA433" i="46"/>
  <c r="AD433" i="46"/>
  <c r="Z434" i="46"/>
  <c r="AA434" i="46"/>
  <c r="AD434" i="46"/>
  <c r="Z435" i="46"/>
  <c r="AA435" i="46"/>
  <c r="AD435" i="46"/>
  <c r="Z436" i="46"/>
  <c r="AA436" i="46"/>
  <c r="AD436" i="46"/>
  <c r="Z437" i="46"/>
  <c r="AA437" i="46"/>
  <c r="AD437" i="46"/>
  <c r="Z438" i="46"/>
  <c r="AA438" i="46"/>
  <c r="AD438" i="46"/>
  <c r="Z439" i="46"/>
  <c r="AA439" i="46"/>
  <c r="AD439" i="46"/>
  <c r="Z440" i="46"/>
  <c r="AA440" i="46"/>
  <c r="AD440" i="46"/>
  <c r="Z441" i="46"/>
  <c r="AA441" i="46"/>
  <c r="AD441" i="46"/>
  <c r="Z442" i="46"/>
  <c r="AA442" i="46"/>
  <c r="AD442" i="46"/>
  <c r="Z443" i="46"/>
  <c r="AA443" i="46"/>
  <c r="AD443" i="46"/>
  <c r="Z444" i="46"/>
  <c r="AA444" i="46"/>
  <c r="AD444" i="46"/>
  <c r="Z445" i="46"/>
  <c r="AA445" i="46"/>
  <c r="AD445" i="46"/>
  <c r="Z446" i="46"/>
  <c r="AA446" i="46"/>
  <c r="AD446" i="46"/>
  <c r="Z447" i="46"/>
  <c r="AA447" i="46"/>
  <c r="AD447" i="46"/>
  <c r="Z448" i="46"/>
  <c r="AA448" i="46"/>
  <c r="AD448" i="46"/>
  <c r="Z449" i="46"/>
  <c r="AA449" i="46"/>
  <c r="AD449" i="46"/>
  <c r="Z450" i="46"/>
  <c r="AA450" i="46"/>
  <c r="AD450" i="46"/>
  <c r="Z451" i="46"/>
  <c r="AA451" i="46"/>
  <c r="AD451" i="46"/>
  <c r="Z452" i="46"/>
  <c r="AA452" i="46"/>
  <c r="AD452" i="46"/>
  <c r="Z453" i="46"/>
  <c r="AA453" i="46"/>
  <c r="AD453" i="46"/>
  <c r="Z454" i="46"/>
  <c r="AA454" i="46"/>
  <c r="AD454" i="46"/>
  <c r="Z455" i="46"/>
  <c r="AA455" i="46"/>
  <c r="AD455" i="46"/>
  <c r="Z456" i="46"/>
  <c r="AA456" i="46"/>
  <c r="AD456" i="46"/>
  <c r="Z457" i="46"/>
  <c r="AA457" i="46"/>
  <c r="AD457" i="46"/>
  <c r="Z458" i="46"/>
  <c r="AA458" i="46"/>
  <c r="AD458" i="46"/>
  <c r="Z459" i="46"/>
  <c r="AA459" i="46"/>
  <c r="AD459" i="46"/>
  <c r="Z460" i="46"/>
  <c r="AA460" i="46"/>
  <c r="AD460" i="46"/>
  <c r="Z461" i="46"/>
  <c r="AA461" i="46"/>
  <c r="AD461" i="46"/>
  <c r="Z462" i="46"/>
  <c r="AA462" i="46"/>
  <c r="AD462" i="46"/>
  <c r="Z463" i="46"/>
  <c r="AA463" i="46"/>
  <c r="AD463" i="46"/>
  <c r="Z464" i="46"/>
  <c r="AA464" i="46"/>
  <c r="AD464" i="46"/>
  <c r="Z465" i="46"/>
  <c r="AA465" i="46"/>
  <c r="AD465" i="46"/>
  <c r="Z466" i="46"/>
  <c r="AA466" i="46"/>
  <c r="AD466" i="46"/>
  <c r="Z467" i="46"/>
  <c r="AA467" i="46"/>
  <c r="AD467" i="46"/>
  <c r="Z468" i="46"/>
  <c r="AA468" i="46"/>
  <c r="AD468" i="46"/>
  <c r="Z469" i="46"/>
  <c r="AA469" i="46"/>
  <c r="AD469" i="46"/>
  <c r="Z470" i="46"/>
  <c r="AA470" i="46"/>
  <c r="AD470" i="46"/>
  <c r="Z471" i="46"/>
  <c r="AA471" i="46"/>
  <c r="AD471" i="46"/>
  <c r="Z472" i="46"/>
  <c r="AA472" i="46"/>
  <c r="AD472" i="46"/>
  <c r="Z473" i="46"/>
  <c r="AA473" i="46"/>
  <c r="AD473" i="46"/>
  <c r="Z474" i="46"/>
  <c r="AA474" i="46"/>
  <c r="AD474" i="46"/>
  <c r="Z475" i="46"/>
  <c r="AA475" i="46"/>
  <c r="AD475" i="46"/>
  <c r="Z476" i="46"/>
  <c r="AA476" i="46"/>
  <c r="AD476" i="46"/>
  <c r="Z477" i="46"/>
  <c r="AA477" i="46"/>
  <c r="AD477" i="46"/>
  <c r="Z478" i="46"/>
  <c r="AA478" i="46"/>
  <c r="AD478" i="46"/>
  <c r="Z479" i="46"/>
  <c r="AA479" i="46"/>
  <c r="AD479" i="46"/>
  <c r="Z480" i="46"/>
  <c r="AA480" i="46"/>
  <c r="AD480" i="46"/>
  <c r="Z481" i="46"/>
  <c r="AA481" i="46"/>
  <c r="AD481" i="46"/>
  <c r="Z482" i="46"/>
  <c r="AA482" i="46"/>
  <c r="AD482" i="46"/>
  <c r="Z483" i="46"/>
  <c r="AA483" i="46"/>
  <c r="AD483" i="46"/>
  <c r="Z484" i="46"/>
  <c r="AA484" i="46"/>
  <c r="AD484" i="46"/>
  <c r="Z485" i="46"/>
  <c r="AA485" i="46"/>
  <c r="AD485" i="46"/>
  <c r="Z486" i="46"/>
  <c r="AA486" i="46"/>
  <c r="AD486" i="46"/>
  <c r="Z487" i="46"/>
  <c r="AA487" i="46"/>
  <c r="AD487" i="46"/>
  <c r="Z488" i="46"/>
  <c r="AA488" i="46"/>
  <c r="AD488" i="46"/>
  <c r="Z489" i="46"/>
  <c r="AA489" i="46"/>
  <c r="AD489" i="46"/>
  <c r="Z490" i="46"/>
  <c r="AA490" i="46"/>
  <c r="AD490" i="46"/>
  <c r="Z491" i="46"/>
  <c r="AA491" i="46"/>
  <c r="AD491" i="46"/>
  <c r="Z492" i="46"/>
  <c r="AA492" i="46"/>
  <c r="AD492" i="46"/>
  <c r="Z493" i="46"/>
  <c r="AA493" i="46"/>
  <c r="AD493" i="46"/>
  <c r="Z494" i="46"/>
  <c r="AA494" i="46"/>
  <c r="AD494" i="46"/>
  <c r="Z495" i="46"/>
  <c r="AA495" i="46"/>
  <c r="AD495" i="46"/>
  <c r="Z496" i="46"/>
  <c r="AA496" i="46"/>
  <c r="AD496" i="46"/>
  <c r="Z497" i="46"/>
  <c r="AA497" i="46"/>
  <c r="AD497" i="46"/>
  <c r="Z498" i="46"/>
  <c r="AA498" i="46"/>
  <c r="AD498" i="46"/>
  <c r="Z499" i="46"/>
  <c r="AA499" i="46"/>
  <c r="AD499" i="46"/>
  <c r="Z500" i="46"/>
  <c r="AA500" i="46"/>
  <c r="AD500" i="46"/>
  <c r="Z501" i="46"/>
  <c r="AA501" i="46"/>
  <c r="AD501" i="46"/>
  <c r="Z502" i="46"/>
  <c r="AA502" i="46"/>
  <c r="AD502" i="46"/>
  <c r="Z503" i="46"/>
  <c r="AA503" i="46"/>
  <c r="AD503" i="46"/>
  <c r="Z504" i="46"/>
  <c r="AA504" i="46"/>
  <c r="AD504" i="46"/>
  <c r="Z505" i="46"/>
  <c r="AA505" i="46"/>
  <c r="AD505" i="46"/>
  <c r="Z506" i="46"/>
  <c r="AA506" i="46"/>
  <c r="AD506" i="46"/>
  <c r="Z507" i="46"/>
  <c r="AA507" i="46"/>
  <c r="AD507" i="46"/>
  <c r="Z508" i="46"/>
  <c r="AA508" i="46"/>
  <c r="AD508" i="46"/>
  <c r="Z509" i="46"/>
  <c r="AA509" i="46"/>
  <c r="AD509" i="46"/>
  <c r="Z510" i="46"/>
  <c r="AA510" i="46"/>
  <c r="AD510" i="46"/>
  <c r="Z511" i="46"/>
  <c r="AA511" i="46"/>
  <c r="AD511" i="46"/>
  <c r="Z512" i="46"/>
  <c r="AA512" i="46"/>
  <c r="AD512" i="46"/>
  <c r="Z513" i="46"/>
  <c r="AA513" i="46"/>
  <c r="AD513" i="46"/>
  <c r="Z514" i="46"/>
  <c r="AA514" i="46"/>
  <c r="AD514" i="46"/>
  <c r="Z515" i="46"/>
  <c r="AA515" i="46"/>
  <c r="AD515" i="46"/>
  <c r="Z516" i="46"/>
  <c r="AA516" i="46"/>
  <c r="AD516" i="46"/>
  <c r="Z517" i="46"/>
  <c r="AA517" i="46"/>
  <c r="AD517" i="46"/>
  <c r="Z518" i="46"/>
  <c r="AA518" i="46"/>
  <c r="AD518" i="46"/>
  <c r="Z519" i="46"/>
  <c r="AA519" i="46"/>
  <c r="AD519" i="46"/>
  <c r="Z520" i="46"/>
  <c r="AA520" i="46"/>
  <c r="AD520" i="46"/>
  <c r="Z521" i="46"/>
  <c r="AA521" i="46"/>
  <c r="AD521" i="46"/>
  <c r="Z522" i="46"/>
  <c r="AA522" i="46"/>
  <c r="AD522" i="46"/>
  <c r="Z523" i="46"/>
  <c r="AA523" i="46"/>
  <c r="AD523" i="46"/>
  <c r="Z524" i="46"/>
  <c r="AA524" i="46"/>
  <c r="AD524" i="46"/>
  <c r="Z525" i="46"/>
  <c r="AA525" i="46"/>
  <c r="AD525" i="46"/>
  <c r="Z526" i="46"/>
  <c r="AA526" i="46"/>
  <c r="AD526" i="46"/>
  <c r="Z527" i="46"/>
  <c r="AA527" i="46"/>
  <c r="AD527" i="46"/>
  <c r="Z528" i="46"/>
  <c r="AA528" i="46"/>
  <c r="AD528" i="46"/>
  <c r="Z529" i="46"/>
  <c r="AA529" i="46"/>
  <c r="AD529" i="46"/>
  <c r="Z530" i="46"/>
  <c r="AA530" i="46"/>
  <c r="AD530" i="46"/>
  <c r="Z531" i="46"/>
  <c r="AA531" i="46"/>
  <c r="AD531" i="46"/>
  <c r="Z532" i="46"/>
  <c r="AA532" i="46"/>
  <c r="AD532" i="46"/>
  <c r="Z533" i="46"/>
  <c r="AA533" i="46"/>
  <c r="AD533" i="46"/>
  <c r="Z534" i="46"/>
  <c r="AA534" i="46"/>
  <c r="AD534" i="46"/>
  <c r="Z535" i="46"/>
  <c r="AA535" i="46"/>
  <c r="AD535" i="46"/>
  <c r="Z536" i="46"/>
  <c r="AA536" i="46"/>
  <c r="AD536" i="46"/>
  <c r="Z537" i="46"/>
  <c r="AA537" i="46"/>
  <c r="AD537" i="46"/>
  <c r="Z538" i="46"/>
  <c r="AA538" i="46"/>
  <c r="AD538" i="46"/>
  <c r="Z539" i="46"/>
  <c r="AA539" i="46"/>
  <c r="AD539" i="46"/>
  <c r="Z540" i="46"/>
  <c r="AA540" i="46"/>
  <c r="AD540" i="46"/>
  <c r="Z541" i="46"/>
  <c r="AA541" i="46"/>
  <c r="AD541" i="46"/>
  <c r="Z542" i="46"/>
  <c r="AA542" i="46"/>
  <c r="AD542" i="46"/>
  <c r="Z543" i="46"/>
  <c r="AA543" i="46"/>
  <c r="AD543" i="46"/>
  <c r="Z544" i="46"/>
  <c r="AA544" i="46"/>
  <c r="AD544" i="46"/>
  <c r="Z545" i="46"/>
  <c r="AA545" i="46"/>
  <c r="AD545" i="46"/>
  <c r="Z546" i="46"/>
  <c r="AA546" i="46"/>
  <c r="AD546" i="46"/>
  <c r="Z547" i="46"/>
  <c r="AA547" i="46"/>
  <c r="AD547" i="46"/>
  <c r="Z548" i="46"/>
  <c r="AA548" i="46"/>
  <c r="AD548" i="46"/>
  <c r="Z549" i="46"/>
  <c r="AA549" i="46"/>
  <c r="AD549" i="46"/>
  <c r="Z550" i="46"/>
  <c r="AA550" i="46"/>
  <c r="AD550" i="46"/>
  <c r="Z551" i="46"/>
  <c r="AA551" i="46"/>
  <c r="AD551" i="46"/>
  <c r="Z552" i="46"/>
  <c r="AA552" i="46"/>
  <c r="AD552" i="46"/>
  <c r="Z553" i="46"/>
  <c r="AA553" i="46"/>
  <c r="AD553" i="46"/>
  <c r="Z554" i="46"/>
  <c r="AA554" i="46"/>
  <c r="AD554" i="46"/>
  <c r="Z555" i="46"/>
  <c r="AA555" i="46"/>
  <c r="AD555" i="46"/>
  <c r="Z556" i="46"/>
  <c r="AA556" i="46"/>
  <c r="AD556" i="46"/>
  <c r="Z557" i="46"/>
  <c r="AA557" i="46"/>
  <c r="AD557" i="46"/>
  <c r="Z558" i="46"/>
  <c r="AA558" i="46"/>
  <c r="AD558" i="46"/>
  <c r="Z559" i="46"/>
  <c r="AA559" i="46"/>
  <c r="AD559" i="46"/>
  <c r="Z560" i="46"/>
  <c r="AA560" i="46"/>
  <c r="AD560" i="46"/>
  <c r="Z561" i="46"/>
  <c r="AA561" i="46"/>
  <c r="AD561" i="46"/>
  <c r="Z562" i="46"/>
  <c r="AA562" i="46"/>
  <c r="AD562" i="46"/>
  <c r="Z563" i="46"/>
  <c r="AA563" i="46"/>
  <c r="AD563" i="46"/>
  <c r="Z564" i="46"/>
  <c r="AA564" i="46"/>
  <c r="AD564" i="46"/>
  <c r="Z565" i="46"/>
  <c r="AA565" i="46"/>
  <c r="AD565" i="46"/>
  <c r="Z566" i="46"/>
  <c r="AA566" i="46"/>
  <c r="AD566" i="46"/>
  <c r="Z567" i="46"/>
  <c r="AA567" i="46"/>
  <c r="AD567" i="46"/>
  <c r="Z568" i="46"/>
  <c r="AA568" i="46"/>
  <c r="AD568" i="46"/>
  <c r="Z569" i="46"/>
  <c r="AA569" i="46"/>
  <c r="AD569" i="46"/>
  <c r="Z570" i="46"/>
  <c r="AA570" i="46"/>
  <c r="AD570" i="46"/>
  <c r="Z571" i="46"/>
  <c r="AA571" i="46"/>
  <c r="AD571" i="46"/>
  <c r="Z572" i="46"/>
  <c r="AA572" i="46"/>
  <c r="AD572" i="46"/>
  <c r="Z573" i="46"/>
  <c r="AA573" i="46"/>
  <c r="AD573" i="46"/>
  <c r="Z574" i="46"/>
  <c r="AA574" i="46"/>
  <c r="AD574" i="46"/>
  <c r="Z575" i="46"/>
  <c r="AA575" i="46"/>
  <c r="AD575" i="46"/>
  <c r="Z576" i="46"/>
  <c r="AA576" i="46"/>
  <c r="AD576" i="46"/>
  <c r="Z577" i="46"/>
  <c r="AA577" i="46"/>
  <c r="AD577" i="46"/>
  <c r="Z578" i="46"/>
  <c r="AA578" i="46"/>
  <c r="AD578" i="46"/>
  <c r="Z579" i="46"/>
  <c r="AA579" i="46"/>
  <c r="AD579" i="46"/>
  <c r="Z580" i="46"/>
  <c r="AA580" i="46"/>
  <c r="AD580" i="46"/>
  <c r="Z581" i="46"/>
  <c r="AA581" i="46"/>
  <c r="AD581" i="46"/>
  <c r="Z582" i="46"/>
  <c r="AA582" i="46"/>
  <c r="AD582" i="46"/>
  <c r="Z583" i="46"/>
  <c r="AA583" i="46"/>
  <c r="AD583" i="46"/>
  <c r="Z584" i="46"/>
  <c r="AA584" i="46"/>
  <c r="AD584" i="46"/>
  <c r="Z585" i="46"/>
  <c r="AA585" i="46"/>
  <c r="AD585" i="46"/>
  <c r="Z586" i="46"/>
  <c r="AA586" i="46"/>
  <c r="AD586" i="46"/>
  <c r="Z587" i="46"/>
  <c r="AA587" i="46"/>
  <c r="AD587" i="46"/>
  <c r="Z588" i="46"/>
  <c r="AA588" i="46"/>
  <c r="AD588" i="46"/>
  <c r="Z589" i="46"/>
  <c r="AA589" i="46"/>
  <c r="AD589" i="46"/>
  <c r="Z590" i="46"/>
  <c r="AA590" i="46"/>
  <c r="AD590" i="46"/>
  <c r="Z591" i="46"/>
  <c r="AA591" i="46"/>
  <c r="AD591" i="46"/>
  <c r="Z592" i="46"/>
  <c r="AA592" i="46"/>
  <c r="AD592" i="46"/>
  <c r="Z593" i="46"/>
  <c r="AA593" i="46"/>
  <c r="AD593" i="46"/>
  <c r="Z594" i="46"/>
  <c r="AA594" i="46"/>
  <c r="AD594" i="46"/>
  <c r="Z595" i="46"/>
  <c r="AA595" i="46"/>
  <c r="AD595" i="46"/>
  <c r="Z596" i="46"/>
  <c r="AA596" i="46"/>
  <c r="AD596" i="46"/>
  <c r="Z597" i="46"/>
  <c r="AA597" i="46"/>
  <c r="AD597" i="46"/>
  <c r="Z598" i="46"/>
  <c r="AA598" i="46"/>
  <c r="AD598" i="46"/>
  <c r="Z599" i="46"/>
  <c r="AA599" i="46"/>
  <c r="AD599" i="46"/>
  <c r="Z600" i="46"/>
  <c r="AA600" i="46"/>
  <c r="AD600" i="46"/>
  <c r="Z601" i="46"/>
  <c r="AA601" i="46"/>
  <c r="AD601" i="46"/>
  <c r="Z602" i="46"/>
  <c r="AA602" i="46"/>
  <c r="AD602" i="46"/>
  <c r="Z603" i="46"/>
  <c r="AA603" i="46"/>
  <c r="AD603" i="46"/>
  <c r="Z604" i="46"/>
  <c r="AA604" i="46"/>
  <c r="AD604" i="46"/>
  <c r="Z605" i="46"/>
  <c r="AA605" i="46"/>
  <c r="AD605" i="46"/>
  <c r="Z606" i="46"/>
  <c r="AA606" i="46"/>
  <c r="AD606" i="46"/>
  <c r="Z607" i="46"/>
  <c r="AA607" i="46"/>
  <c r="AD607" i="46"/>
  <c r="Z608" i="46"/>
  <c r="AA608" i="46"/>
  <c r="AD608" i="46"/>
  <c r="Z609" i="46"/>
  <c r="AA609" i="46"/>
  <c r="AD609" i="46"/>
  <c r="Z610" i="46"/>
  <c r="AA610" i="46"/>
  <c r="AD610" i="46"/>
  <c r="Z611" i="46"/>
  <c r="AA611" i="46"/>
  <c r="AD611" i="46"/>
  <c r="Z612" i="46"/>
  <c r="AA612" i="46"/>
  <c r="AD612" i="46"/>
  <c r="AD12" i="46"/>
  <c r="K22" i="46"/>
  <c r="Z12" i="46"/>
  <c r="X5" i="47" l="1" a="1"/>
  <c r="X5" i="47" s="1"/>
  <c r="V5" i="47" a="1"/>
  <c r="V5" i="47" s="1"/>
  <c r="AC15" i="46"/>
  <c r="AC19" i="46"/>
  <c r="AC23" i="46"/>
  <c r="AC27" i="46"/>
  <c r="AC31" i="46"/>
  <c r="AC35" i="46"/>
  <c r="AC39" i="46"/>
  <c r="AC43" i="46"/>
  <c r="AC47" i="46"/>
  <c r="AC51" i="46"/>
  <c r="AC55" i="46"/>
  <c r="AC59" i="46"/>
  <c r="AC63" i="46"/>
  <c r="AC67" i="46"/>
  <c r="AC71" i="46"/>
  <c r="AC75" i="46"/>
  <c r="AC79" i="46"/>
  <c r="AC83" i="46"/>
  <c r="AC87" i="46"/>
  <c r="AC91" i="46"/>
  <c r="AC95" i="46"/>
  <c r="AC99" i="46"/>
  <c r="AC103" i="46"/>
  <c r="AC107" i="46"/>
  <c r="AC111" i="46"/>
  <c r="AC115" i="46"/>
  <c r="AC119" i="46"/>
  <c r="AC123" i="46"/>
  <c r="AC127" i="46"/>
  <c r="AC131" i="46"/>
  <c r="AC135" i="46"/>
  <c r="AC139" i="46"/>
  <c r="AC143" i="46"/>
  <c r="AC147" i="46"/>
  <c r="AC151" i="46"/>
  <c r="AC155" i="46"/>
  <c r="AC159" i="46"/>
  <c r="AC163" i="46"/>
  <c r="AC167" i="46"/>
  <c r="AC171" i="46"/>
  <c r="AC175" i="46"/>
  <c r="AC179" i="46"/>
  <c r="AC183" i="46"/>
  <c r="AC187" i="46"/>
  <c r="AC191" i="46"/>
  <c r="AC195" i="46"/>
  <c r="AC199" i="46"/>
  <c r="AC203" i="46"/>
  <c r="AC207" i="46"/>
  <c r="AC211" i="46"/>
  <c r="AC215" i="46"/>
  <c r="AC219" i="46"/>
  <c r="AC223" i="46"/>
  <c r="AC227" i="46"/>
  <c r="AC231" i="46"/>
  <c r="AC235" i="46"/>
  <c r="AC239" i="46"/>
  <c r="AC243" i="46"/>
  <c r="AC247" i="46"/>
  <c r="AC251" i="46"/>
  <c r="AC255" i="46"/>
  <c r="AC259" i="46"/>
  <c r="AC263" i="46"/>
  <c r="AC267" i="46"/>
  <c r="AC271" i="46"/>
  <c r="AC275" i="46"/>
  <c r="AC279" i="46"/>
  <c r="AC283" i="46"/>
  <c r="AC287" i="46"/>
  <c r="AC291" i="46"/>
  <c r="AC295" i="46"/>
  <c r="AC299" i="46"/>
  <c r="AC303" i="46"/>
  <c r="AC307" i="46"/>
  <c r="AC311" i="46"/>
  <c r="AC315" i="46"/>
  <c r="AC319" i="46"/>
  <c r="AC323" i="46"/>
  <c r="AC327" i="46"/>
  <c r="AC331" i="46"/>
  <c r="AC335" i="46"/>
  <c r="AC339" i="46"/>
  <c r="AC343" i="46"/>
  <c r="AC347" i="46"/>
  <c r="AC351" i="46"/>
  <c r="AC355" i="46"/>
  <c r="AC359" i="46"/>
  <c r="AC363" i="46"/>
  <c r="AC367" i="46"/>
  <c r="AC371" i="46"/>
  <c r="AC375" i="46"/>
  <c r="AC379" i="46"/>
  <c r="AC383" i="46"/>
  <c r="AC387" i="46"/>
  <c r="AC391" i="46"/>
  <c r="AC395" i="46"/>
  <c r="AC399" i="46"/>
  <c r="AC403" i="46"/>
  <c r="AC407" i="46"/>
  <c r="AC411" i="46"/>
  <c r="AC415" i="46"/>
  <c r="AC419" i="46"/>
  <c r="AC423" i="46"/>
  <c r="AC427" i="46"/>
  <c r="AC431" i="46"/>
  <c r="AC435" i="46"/>
  <c r="AC439" i="46"/>
  <c r="AC443" i="46"/>
  <c r="AC447" i="46"/>
  <c r="AC451" i="46"/>
  <c r="AC455" i="46"/>
  <c r="AC459" i="46"/>
  <c r="AC463" i="46"/>
  <c r="AC467" i="46"/>
  <c r="AC471" i="46"/>
  <c r="AC475" i="46"/>
  <c r="AC479" i="46"/>
  <c r="AC483" i="46"/>
  <c r="AC487" i="46"/>
  <c r="AC491" i="46"/>
  <c r="AC495" i="46"/>
  <c r="AC499" i="46"/>
  <c r="AC503" i="46"/>
  <c r="AC507" i="46"/>
  <c r="AC511" i="46"/>
  <c r="AC17" i="46"/>
  <c r="AC22" i="46"/>
  <c r="AC28" i="46"/>
  <c r="AC33" i="46"/>
  <c r="AC38" i="46"/>
  <c r="AC44" i="46"/>
  <c r="AC49" i="46"/>
  <c r="AC54" i="46"/>
  <c r="AC60" i="46"/>
  <c r="AC65" i="46"/>
  <c r="AC70" i="46"/>
  <c r="AC76" i="46"/>
  <c r="AC81" i="46"/>
  <c r="AC86" i="46"/>
  <c r="AC92" i="46"/>
  <c r="AC97" i="46"/>
  <c r="AC102" i="46"/>
  <c r="AC108" i="46"/>
  <c r="AC113" i="46"/>
  <c r="AC118" i="46"/>
  <c r="AC124" i="46"/>
  <c r="AC129" i="46"/>
  <c r="AC134" i="46"/>
  <c r="AC140" i="46"/>
  <c r="AC145" i="46"/>
  <c r="AC150" i="46"/>
  <c r="AC156" i="46"/>
  <c r="AC161" i="46"/>
  <c r="AC166" i="46"/>
  <c r="AC172" i="46"/>
  <c r="AC177" i="46"/>
  <c r="AC182" i="46"/>
  <c r="AC188" i="46"/>
  <c r="AC193" i="46"/>
  <c r="AC198" i="46"/>
  <c r="AC204" i="46"/>
  <c r="AC209" i="46"/>
  <c r="AC214" i="46"/>
  <c r="AC220" i="46"/>
  <c r="AC14" i="46"/>
  <c r="AC20" i="46"/>
  <c r="AC25" i="46"/>
  <c r="AC30" i="46"/>
  <c r="AC36" i="46"/>
  <c r="AC41" i="46"/>
  <c r="AC46" i="46"/>
  <c r="AC52" i="46"/>
  <c r="AC57" i="46"/>
  <c r="AC62" i="46"/>
  <c r="AC68" i="46"/>
  <c r="AC73" i="46"/>
  <c r="AC78" i="46"/>
  <c r="AC84" i="46"/>
  <c r="AC89" i="46"/>
  <c r="AC94" i="46"/>
  <c r="AC100" i="46"/>
  <c r="AC105" i="46"/>
  <c r="AC110" i="46"/>
  <c r="AC116" i="46"/>
  <c r="AC121" i="46"/>
  <c r="AC126" i="46"/>
  <c r="AC132" i="46"/>
  <c r="AC137" i="46"/>
  <c r="AC142" i="46"/>
  <c r="AC148" i="46"/>
  <c r="AC153" i="46"/>
  <c r="AC158" i="46"/>
  <c r="AC164" i="46"/>
  <c r="AC169" i="46"/>
  <c r="AC174" i="46"/>
  <c r="AC180" i="46"/>
  <c r="AC185" i="46"/>
  <c r="AC190" i="46"/>
  <c r="AC196" i="46"/>
  <c r="AC201" i="46"/>
  <c r="AC206" i="46"/>
  <c r="AC212" i="46"/>
  <c r="AC217" i="46"/>
  <c r="AC222" i="46"/>
  <c r="AC228" i="46"/>
  <c r="AC233" i="46"/>
  <c r="AC238" i="46"/>
  <c r="AC244" i="46"/>
  <c r="AC249" i="46"/>
  <c r="AC254" i="46"/>
  <c r="AC260" i="46"/>
  <c r="AC265" i="46"/>
  <c r="AC270" i="46"/>
  <c r="AC276" i="46"/>
  <c r="AC281" i="46"/>
  <c r="AC286" i="46"/>
  <c r="AC292" i="46"/>
  <c r="AC297" i="46"/>
  <c r="AC302" i="46"/>
  <c r="AC308" i="46"/>
  <c r="AC313" i="46"/>
  <c r="AC318" i="46"/>
  <c r="AC324" i="46"/>
  <c r="AC329" i="46"/>
  <c r="AC334" i="46"/>
  <c r="AC340" i="46"/>
  <c r="AC13" i="46"/>
  <c r="AC24" i="46"/>
  <c r="AC34" i="46"/>
  <c r="AC45" i="46"/>
  <c r="AC56" i="46"/>
  <c r="AC66" i="46"/>
  <c r="AC77" i="46"/>
  <c r="AC88" i="46"/>
  <c r="AC98" i="46"/>
  <c r="AC109" i="46"/>
  <c r="AC120" i="46"/>
  <c r="AC130" i="46"/>
  <c r="AC141" i="46"/>
  <c r="AC152" i="46"/>
  <c r="AC162" i="46"/>
  <c r="AC173" i="46"/>
  <c r="AC184" i="46"/>
  <c r="AC194" i="46"/>
  <c r="AC205" i="46"/>
  <c r="AC216" i="46"/>
  <c r="AC225" i="46"/>
  <c r="AC232" i="46"/>
  <c r="AC240" i="46"/>
  <c r="AC246" i="46"/>
  <c r="AC253" i="46"/>
  <c r="AC261" i="46"/>
  <c r="AC268" i="46"/>
  <c r="AC274" i="46"/>
  <c r="AC282" i="46"/>
  <c r="AC289" i="46"/>
  <c r="AC296" i="46"/>
  <c r="AC304" i="46"/>
  <c r="AC310" i="46"/>
  <c r="AC317" i="46"/>
  <c r="AC325" i="46"/>
  <c r="AC332" i="46"/>
  <c r="AC338" i="46"/>
  <c r="AC345" i="46"/>
  <c r="AC350" i="46"/>
  <c r="AC356" i="46"/>
  <c r="AC361" i="46"/>
  <c r="AC366" i="46"/>
  <c r="AC372" i="46"/>
  <c r="AC377" i="46"/>
  <c r="AC382" i="46"/>
  <c r="AC388" i="46"/>
  <c r="AC393" i="46"/>
  <c r="AC398" i="46"/>
  <c r="AC16" i="46"/>
  <c r="AC26" i="46"/>
  <c r="AC37" i="46"/>
  <c r="AC48" i="46"/>
  <c r="AC58" i="46"/>
  <c r="AC69" i="46"/>
  <c r="AC80" i="46"/>
  <c r="AC90" i="46"/>
  <c r="AC101" i="46"/>
  <c r="AC112" i="46"/>
  <c r="AC122" i="46"/>
  <c r="AC133" i="46"/>
  <c r="AC144" i="46"/>
  <c r="AC154" i="46"/>
  <c r="AC165" i="46"/>
  <c r="AC176" i="46"/>
  <c r="AC186" i="46"/>
  <c r="AC197" i="46"/>
  <c r="AC208" i="46"/>
  <c r="AC218" i="46"/>
  <c r="AC226" i="46"/>
  <c r="AC234" i="46"/>
  <c r="AC241" i="46"/>
  <c r="AC248" i="46"/>
  <c r="AC256" i="46"/>
  <c r="AC262" i="46"/>
  <c r="AC269" i="46"/>
  <c r="AC277" i="46"/>
  <c r="AC284" i="46"/>
  <c r="AC290" i="46"/>
  <c r="AC298" i="46"/>
  <c r="AC18" i="46"/>
  <c r="AC29" i="46"/>
  <c r="AC40" i="46"/>
  <c r="AC50" i="46"/>
  <c r="AC61" i="46"/>
  <c r="AC72" i="46"/>
  <c r="AC82" i="46"/>
  <c r="AC93" i="46"/>
  <c r="AC104" i="46"/>
  <c r="AC114" i="46"/>
  <c r="AC125" i="46"/>
  <c r="AC136" i="46"/>
  <c r="AC146" i="46"/>
  <c r="AC157" i="46"/>
  <c r="AC168" i="46"/>
  <c r="AC178" i="46"/>
  <c r="AC189" i="46"/>
  <c r="AC200" i="46"/>
  <c r="AC210" i="46"/>
  <c r="AC221" i="46"/>
  <c r="AC229" i="46"/>
  <c r="AC236" i="46"/>
  <c r="AC242" i="46"/>
  <c r="AC250" i="46"/>
  <c r="AC257" i="46"/>
  <c r="AC264" i="46"/>
  <c r="AC272" i="46"/>
  <c r="AC278" i="46"/>
  <c r="AC285" i="46"/>
  <c r="AC293" i="46"/>
  <c r="AC300" i="46"/>
  <c r="AC306" i="46"/>
  <c r="AC314" i="46"/>
  <c r="AC321" i="46"/>
  <c r="AC328" i="46"/>
  <c r="AC336" i="46"/>
  <c r="AC342" i="46"/>
  <c r="AC348" i="46"/>
  <c r="AC353" i="46"/>
  <c r="AC358" i="46"/>
  <c r="AC364" i="46"/>
  <c r="AC369" i="46"/>
  <c r="AC374" i="46"/>
  <c r="AC380" i="46"/>
  <c r="AC385" i="46"/>
  <c r="AC390" i="46"/>
  <c r="AC396" i="46"/>
  <c r="AC401" i="46"/>
  <c r="AC406" i="46"/>
  <c r="AC412" i="46"/>
  <c r="AC417" i="46"/>
  <c r="AC422" i="46"/>
  <c r="AC428" i="46"/>
  <c r="AC433" i="46"/>
  <c r="AC438" i="46"/>
  <c r="AC444" i="46"/>
  <c r="AC449" i="46"/>
  <c r="AC454" i="46"/>
  <c r="AC460" i="46"/>
  <c r="AC465" i="46"/>
  <c r="AC470" i="46"/>
  <c r="AC476" i="46"/>
  <c r="AC42" i="46"/>
  <c r="AC85" i="46"/>
  <c r="AC128" i="46"/>
  <c r="AC170" i="46"/>
  <c r="AC213" i="46"/>
  <c r="AC245" i="46"/>
  <c r="AC273" i="46"/>
  <c r="AC301" i="46"/>
  <c r="AC316" i="46"/>
  <c r="AC330" i="46"/>
  <c r="AC344" i="46"/>
  <c r="AC354" i="46"/>
  <c r="AC365" i="46"/>
  <c r="AC376" i="46"/>
  <c r="AC386" i="46"/>
  <c r="AC397" i="46"/>
  <c r="AC405" i="46"/>
  <c r="AC413" i="46"/>
  <c r="AC420" i="46"/>
  <c r="AC426" i="46"/>
  <c r="AC434" i="46"/>
  <c r="AC441" i="46"/>
  <c r="AC448" i="46"/>
  <c r="AC456" i="46"/>
  <c r="AC462" i="46"/>
  <c r="AC469" i="46"/>
  <c r="AC477" i="46"/>
  <c r="AC482" i="46"/>
  <c r="AC488" i="46"/>
  <c r="AC493" i="46"/>
  <c r="AC498" i="46"/>
  <c r="AC504" i="46"/>
  <c r="AC509" i="46"/>
  <c r="AC514" i="46"/>
  <c r="AC518" i="46"/>
  <c r="AC522" i="46"/>
  <c r="AC526" i="46"/>
  <c r="AC530" i="46"/>
  <c r="AC534" i="46"/>
  <c r="AC538" i="46"/>
  <c r="AC542" i="46"/>
  <c r="AC546" i="46"/>
  <c r="AC550" i="46"/>
  <c r="AC554" i="46"/>
  <c r="AC558" i="46"/>
  <c r="AC562" i="46"/>
  <c r="AC566" i="46"/>
  <c r="AC570" i="46"/>
  <c r="AC574" i="46"/>
  <c r="AC578" i="46"/>
  <c r="AC582" i="46"/>
  <c r="AC586" i="46"/>
  <c r="AC590" i="46"/>
  <c r="AC594" i="46"/>
  <c r="AC598" i="46"/>
  <c r="AC602" i="46"/>
  <c r="AC606" i="46"/>
  <c r="AC610" i="46"/>
  <c r="AC53" i="46"/>
  <c r="AC96" i="46"/>
  <c r="AC138" i="46"/>
  <c r="AC181" i="46"/>
  <c r="AC224" i="46"/>
  <c r="AC252" i="46"/>
  <c r="AC280" i="46"/>
  <c r="AC305" i="46"/>
  <c r="AC320" i="46"/>
  <c r="AC333" i="46"/>
  <c r="AC346" i="46"/>
  <c r="AC357" i="46"/>
  <c r="AC368" i="46"/>
  <c r="AC378" i="46"/>
  <c r="AC389" i="46"/>
  <c r="AC400" i="46"/>
  <c r="AC408" i="46"/>
  <c r="AC414" i="46"/>
  <c r="AC421" i="46"/>
  <c r="AC429" i="46"/>
  <c r="AC436" i="46"/>
  <c r="AC442" i="46"/>
  <c r="AC450" i="46"/>
  <c r="AC457" i="46"/>
  <c r="AC464" i="46"/>
  <c r="AC472" i="46"/>
  <c r="AC478" i="46"/>
  <c r="AC484" i="46"/>
  <c r="AC489" i="46"/>
  <c r="AC494" i="46"/>
  <c r="AC500" i="46"/>
  <c r="AC505" i="46"/>
  <c r="AC510" i="46"/>
  <c r="AC515" i="46"/>
  <c r="AC519" i="46"/>
  <c r="AC523" i="46"/>
  <c r="AC527" i="46"/>
  <c r="AC531" i="46"/>
  <c r="AC535" i="46"/>
  <c r="AC539" i="46"/>
  <c r="AC543" i="46"/>
  <c r="AC547" i="46"/>
  <c r="AC551" i="46"/>
  <c r="AC555" i="46"/>
  <c r="AC559" i="46"/>
  <c r="AC563" i="46"/>
  <c r="AC567" i="46"/>
  <c r="AC571" i="46"/>
  <c r="AC575" i="46"/>
  <c r="AC579" i="46"/>
  <c r="AC583" i="46"/>
  <c r="AC587" i="46"/>
  <c r="AC591" i="46"/>
  <c r="AC595" i="46"/>
  <c r="AC599" i="46"/>
  <c r="AC603" i="46"/>
  <c r="AC607" i="46"/>
  <c r="AC611" i="46"/>
  <c r="AC21" i="46"/>
  <c r="AC64" i="46"/>
  <c r="AC106" i="46"/>
  <c r="AC149" i="46"/>
  <c r="AC192" i="46"/>
  <c r="AC230" i="46"/>
  <c r="AC258" i="46"/>
  <c r="AC288" i="46"/>
  <c r="AC309" i="46"/>
  <c r="AC322" i="46"/>
  <c r="AC337" i="46"/>
  <c r="AC349" i="46"/>
  <c r="AC360" i="46"/>
  <c r="AC370" i="46"/>
  <c r="AC381" i="46"/>
  <c r="AC392" i="46"/>
  <c r="AC402" i="46"/>
  <c r="AC409" i="46"/>
  <c r="AC416" i="46"/>
  <c r="AC424" i="46"/>
  <c r="AC430" i="46"/>
  <c r="AC437" i="46"/>
  <c r="AC445" i="46"/>
  <c r="AC452" i="46"/>
  <c r="AC458" i="46"/>
  <c r="AC466" i="46"/>
  <c r="AC473" i="46"/>
  <c r="AC480" i="46"/>
  <c r="AC485" i="46"/>
  <c r="AC490" i="46"/>
  <c r="AC496" i="46"/>
  <c r="AC501" i="46"/>
  <c r="AC506" i="46"/>
  <c r="AC512" i="46"/>
  <c r="AC516" i="46"/>
  <c r="AC520" i="46"/>
  <c r="AC524" i="46"/>
  <c r="AC528" i="46"/>
  <c r="AC532" i="46"/>
  <c r="AC536" i="46"/>
  <c r="AC540" i="46"/>
  <c r="AC544" i="46"/>
  <c r="AC548" i="46"/>
  <c r="AC552" i="46"/>
  <c r="AC556" i="46"/>
  <c r="AC560" i="46"/>
  <c r="AC564" i="46"/>
  <c r="AC568" i="46"/>
  <c r="AC572" i="46"/>
  <c r="AC576" i="46"/>
  <c r="AC580" i="46"/>
  <c r="AC584" i="46"/>
  <c r="AC588" i="46"/>
  <c r="AC592" i="46"/>
  <c r="AC596" i="46"/>
  <c r="AC600" i="46"/>
  <c r="AC604" i="46"/>
  <c r="AC608" i="46"/>
  <c r="AC612" i="46"/>
  <c r="AC160" i="46"/>
  <c r="AC294" i="46"/>
  <c r="AC352" i="46"/>
  <c r="AC394" i="46"/>
  <c r="AC425" i="46"/>
  <c r="AC453" i="46"/>
  <c r="AC481" i="46"/>
  <c r="AC502" i="46"/>
  <c r="AC521" i="46"/>
  <c r="AC537" i="46"/>
  <c r="AC553" i="46"/>
  <c r="AC569" i="46"/>
  <c r="AC585" i="46"/>
  <c r="AC601" i="46"/>
  <c r="AC117" i="46"/>
  <c r="AC341" i="46"/>
  <c r="AC446" i="46"/>
  <c r="AC517" i="46"/>
  <c r="AC565" i="46"/>
  <c r="AC32" i="46"/>
  <c r="AC202" i="46"/>
  <c r="AC312" i="46"/>
  <c r="AC362" i="46"/>
  <c r="AC404" i="46"/>
  <c r="AC432" i="46"/>
  <c r="AC461" i="46"/>
  <c r="AC486" i="46"/>
  <c r="AC508" i="46"/>
  <c r="AC525" i="46"/>
  <c r="AC541" i="46"/>
  <c r="AC557" i="46"/>
  <c r="AC573" i="46"/>
  <c r="AC589" i="46"/>
  <c r="AC605" i="46"/>
  <c r="AC266" i="46"/>
  <c r="AC418" i="46"/>
  <c r="AC474" i="46"/>
  <c r="AC533" i="46"/>
  <c r="AC581" i="46"/>
  <c r="AC12" i="46"/>
  <c r="AC74" i="46"/>
  <c r="AC237" i="46"/>
  <c r="AC326" i="46"/>
  <c r="AC373" i="46"/>
  <c r="AC410" i="46"/>
  <c r="AC440" i="46"/>
  <c r="AC468" i="46"/>
  <c r="AC492" i="46"/>
  <c r="AC513" i="46"/>
  <c r="AC529" i="46"/>
  <c r="AC545" i="46"/>
  <c r="AC561" i="46"/>
  <c r="AC577" i="46"/>
  <c r="AC593" i="46"/>
  <c r="AC609" i="46"/>
  <c r="AC384" i="46"/>
  <c r="AC497" i="46"/>
  <c r="AC549" i="46"/>
  <c r="AC597" i="46"/>
  <c r="AB13" i="46"/>
  <c r="AB17" i="46"/>
  <c r="AB21" i="46"/>
  <c r="AB25" i="46"/>
  <c r="AB29" i="46"/>
  <c r="AB33" i="46"/>
  <c r="AB37" i="46"/>
  <c r="AB41" i="46"/>
  <c r="AB45" i="46"/>
  <c r="AB49" i="46"/>
  <c r="AB53" i="46"/>
  <c r="AB57" i="46"/>
  <c r="AB61" i="46"/>
  <c r="AB65" i="46"/>
  <c r="AB69" i="46"/>
  <c r="AB73" i="46"/>
  <c r="AB77" i="46"/>
  <c r="AB81" i="46"/>
  <c r="AB85" i="46"/>
  <c r="AB89" i="46"/>
  <c r="AB93" i="46"/>
  <c r="AB97" i="46"/>
  <c r="AB101" i="46"/>
  <c r="AB105" i="46"/>
  <c r="AB109" i="46"/>
  <c r="AB113" i="46"/>
  <c r="AB117" i="46"/>
  <c r="AB121" i="46"/>
  <c r="AB125" i="46"/>
  <c r="AB129" i="46"/>
  <c r="AB133" i="46"/>
  <c r="AB137" i="46"/>
  <c r="AB141" i="46"/>
  <c r="AB145" i="46"/>
  <c r="AB149" i="46"/>
  <c r="AB153" i="46"/>
  <c r="AB157" i="46"/>
  <c r="AB161" i="46"/>
  <c r="AB165" i="46"/>
  <c r="AB169" i="46"/>
  <c r="AB173" i="46"/>
  <c r="AB177" i="46"/>
  <c r="AB181" i="46"/>
  <c r="AB185" i="46"/>
  <c r="AB189" i="46"/>
  <c r="AB193" i="46"/>
  <c r="AB197" i="46"/>
  <c r="AB201" i="46"/>
  <c r="AB205" i="46"/>
  <c r="AB209" i="46"/>
  <c r="AB213" i="46"/>
  <c r="AB217" i="46"/>
  <c r="AB221" i="46"/>
  <c r="AB225" i="46"/>
  <c r="AB229" i="46"/>
  <c r="AB233" i="46"/>
  <c r="AB237" i="46"/>
  <c r="AB241" i="46"/>
  <c r="AB245" i="46"/>
  <c r="AB249" i="46"/>
  <c r="AB253" i="46"/>
  <c r="AB257" i="46"/>
  <c r="AB261" i="46"/>
  <c r="AB265" i="46"/>
  <c r="AB269" i="46"/>
  <c r="AB273" i="46"/>
  <c r="AB277" i="46"/>
  <c r="AB281" i="46"/>
  <c r="AB285" i="46"/>
  <c r="AB289" i="46"/>
  <c r="AB293" i="46"/>
  <c r="AB297" i="46"/>
  <c r="AB301" i="46"/>
  <c r="AB305" i="46"/>
  <c r="AB309" i="46"/>
  <c r="AB313" i="46"/>
  <c r="AB317" i="46"/>
  <c r="AB321" i="46"/>
  <c r="AB325" i="46"/>
  <c r="AB329" i="46"/>
  <c r="AB333" i="46"/>
  <c r="AB337" i="46"/>
  <c r="AB341" i="46"/>
  <c r="AB345" i="46"/>
  <c r="AB349" i="46"/>
  <c r="AB353" i="46"/>
  <c r="AB357" i="46"/>
  <c r="AB361" i="46"/>
  <c r="AB365" i="46"/>
  <c r="AB369" i="46"/>
  <c r="AB373" i="46"/>
  <c r="AB377" i="46"/>
  <c r="AB381" i="46"/>
  <c r="AB385" i="46"/>
  <c r="AB389" i="46"/>
  <c r="AB393" i="46"/>
  <c r="AB397" i="46"/>
  <c r="AB401" i="46"/>
  <c r="AB405" i="46"/>
  <c r="AB14" i="46"/>
  <c r="AB18" i="46"/>
  <c r="AB22" i="46"/>
  <c r="AB26" i="46"/>
  <c r="AB30" i="46"/>
  <c r="AB34" i="46"/>
  <c r="AB38" i="46"/>
  <c r="AB42" i="46"/>
  <c r="AB46" i="46"/>
  <c r="AB50" i="46"/>
  <c r="AB54" i="46"/>
  <c r="AB58" i="46"/>
  <c r="AB62" i="46"/>
  <c r="AB66" i="46"/>
  <c r="AB70" i="46"/>
  <c r="AB74" i="46"/>
  <c r="AB78" i="46"/>
  <c r="AB82" i="46"/>
  <c r="AB86" i="46"/>
  <c r="AB90" i="46"/>
  <c r="AB94" i="46"/>
  <c r="AB98" i="46"/>
  <c r="AB102" i="46"/>
  <c r="AB106" i="46"/>
  <c r="AB110" i="46"/>
  <c r="AB114" i="46"/>
  <c r="AB118" i="46"/>
  <c r="AB122" i="46"/>
  <c r="AB126" i="46"/>
  <c r="AB130" i="46"/>
  <c r="AB134" i="46"/>
  <c r="AB138" i="46"/>
  <c r="AB142" i="46"/>
  <c r="AB146" i="46"/>
  <c r="AB150" i="46"/>
  <c r="AB154" i="46"/>
  <c r="AB158" i="46"/>
  <c r="AB162" i="46"/>
  <c r="AB166" i="46"/>
  <c r="AB170" i="46"/>
  <c r="AB174" i="46"/>
  <c r="AB178" i="46"/>
  <c r="AB182" i="46"/>
  <c r="AB186" i="46"/>
  <c r="AB190" i="46"/>
  <c r="AB194" i="46"/>
  <c r="AB198" i="46"/>
  <c r="AB202" i="46"/>
  <c r="AB206" i="46"/>
  <c r="AB210" i="46"/>
  <c r="AB214" i="46"/>
  <c r="AB218" i="46"/>
  <c r="AB222" i="46"/>
  <c r="AB226" i="46"/>
  <c r="AB230" i="46"/>
  <c r="AB234" i="46"/>
  <c r="AB238" i="46"/>
  <c r="AB242" i="46"/>
  <c r="AB246" i="46"/>
  <c r="AB250" i="46"/>
  <c r="AB254" i="46"/>
  <c r="AB258" i="46"/>
  <c r="AB262" i="46"/>
  <c r="AB266" i="46"/>
  <c r="AB270" i="46"/>
  <c r="AB274" i="46"/>
  <c r="AB278" i="46"/>
  <c r="AB282" i="46"/>
  <c r="AB286" i="46"/>
  <c r="AB290" i="46"/>
  <c r="AB294" i="46"/>
  <c r="AB298" i="46"/>
  <c r="AB302" i="46"/>
  <c r="AB306" i="46"/>
  <c r="AB310" i="46"/>
  <c r="AB314" i="46"/>
  <c r="AB318" i="46"/>
  <c r="AB322" i="46"/>
  <c r="AB326" i="46"/>
  <c r="AB330" i="46"/>
  <c r="AB334" i="46"/>
  <c r="AB338" i="46"/>
  <c r="AB342" i="46"/>
  <c r="AB346" i="46"/>
  <c r="AB350" i="46"/>
  <c r="AB354" i="46"/>
  <c r="AB358" i="46"/>
  <c r="AB362" i="46"/>
  <c r="AB366" i="46"/>
  <c r="AB370" i="46"/>
  <c r="AB374" i="46"/>
  <c r="AB378" i="46"/>
  <c r="AB382" i="46"/>
  <c r="AB386" i="46"/>
  <c r="AB390" i="46"/>
  <c r="AB394" i="46"/>
  <c r="AB398" i="46"/>
  <c r="AB402" i="46"/>
  <c r="AB15" i="46"/>
  <c r="AB19" i="46"/>
  <c r="AB23" i="46"/>
  <c r="AB27" i="46"/>
  <c r="AB31" i="46"/>
  <c r="AB35" i="46"/>
  <c r="AB39" i="46"/>
  <c r="AB43" i="46"/>
  <c r="AB47" i="46"/>
  <c r="AB51" i="46"/>
  <c r="AB55" i="46"/>
  <c r="AB59" i="46"/>
  <c r="AB63" i="46"/>
  <c r="AB67" i="46"/>
  <c r="AB71" i="46"/>
  <c r="AB75" i="46"/>
  <c r="AB79" i="46"/>
  <c r="AB83" i="46"/>
  <c r="AB87" i="46"/>
  <c r="AB91" i="46"/>
  <c r="AB95" i="46"/>
  <c r="AB99" i="46"/>
  <c r="AB103" i="46"/>
  <c r="AB107" i="46"/>
  <c r="AB111" i="46"/>
  <c r="AB115" i="46"/>
  <c r="AB119" i="46"/>
  <c r="AB123" i="46"/>
  <c r="AB127" i="46"/>
  <c r="AB131" i="46"/>
  <c r="AB135" i="46"/>
  <c r="AB139" i="46"/>
  <c r="AB143" i="46"/>
  <c r="AB147" i="46"/>
  <c r="AB151" i="46"/>
  <c r="AB155" i="46"/>
  <c r="AB159" i="46"/>
  <c r="AB163" i="46"/>
  <c r="AB167" i="46"/>
  <c r="AB171" i="46"/>
  <c r="AB175" i="46"/>
  <c r="AB179" i="46"/>
  <c r="AB183" i="46"/>
  <c r="AB187" i="46"/>
  <c r="AB191" i="46"/>
  <c r="AB195" i="46"/>
  <c r="AB199" i="46"/>
  <c r="AB203" i="46"/>
  <c r="AB207" i="46"/>
  <c r="AB211" i="46"/>
  <c r="AB215" i="46"/>
  <c r="AB219" i="46"/>
  <c r="AB223" i="46"/>
  <c r="AB227" i="46"/>
  <c r="AB231" i="46"/>
  <c r="AB235" i="46"/>
  <c r="AB239" i="46"/>
  <c r="AB243" i="46"/>
  <c r="AB247" i="46"/>
  <c r="AB251" i="46"/>
  <c r="AB255" i="46"/>
  <c r="AB259" i="46"/>
  <c r="AB263" i="46"/>
  <c r="AB267" i="46"/>
  <c r="AB271" i="46"/>
  <c r="AB275" i="46"/>
  <c r="AB279" i="46"/>
  <c r="AB283" i="46"/>
  <c r="AB16" i="46"/>
  <c r="AB32" i="46"/>
  <c r="AB48" i="46"/>
  <c r="AB64" i="46"/>
  <c r="AB80" i="46"/>
  <c r="AB96" i="46"/>
  <c r="AB112" i="46"/>
  <c r="AB128" i="46"/>
  <c r="AB144" i="46"/>
  <c r="AB160" i="46"/>
  <c r="AB176" i="46"/>
  <c r="AB192" i="46"/>
  <c r="AB208" i="46"/>
  <c r="AB224" i="46"/>
  <c r="AB240" i="46"/>
  <c r="AB256" i="46"/>
  <c r="AB272" i="46"/>
  <c r="AB287" i="46"/>
  <c r="AB295" i="46"/>
  <c r="AB303" i="46"/>
  <c r="AB311" i="46"/>
  <c r="AB319" i="46"/>
  <c r="AB327" i="46"/>
  <c r="AB335" i="46"/>
  <c r="AB343" i="46"/>
  <c r="AB351" i="46"/>
  <c r="AB359" i="46"/>
  <c r="AB367" i="46"/>
  <c r="AB375" i="46"/>
  <c r="AB383" i="46"/>
  <c r="AB391" i="46"/>
  <c r="AB399" i="46"/>
  <c r="AB406" i="46"/>
  <c r="AB410" i="46"/>
  <c r="AB414" i="46"/>
  <c r="AB418" i="46"/>
  <c r="AB422" i="46"/>
  <c r="AB426" i="46"/>
  <c r="AB430" i="46"/>
  <c r="AB434" i="46"/>
  <c r="AB438" i="46"/>
  <c r="AB442" i="46"/>
  <c r="AB446" i="46"/>
  <c r="AB450" i="46"/>
  <c r="AB454" i="46"/>
  <c r="AB458" i="46"/>
  <c r="AB462" i="46"/>
  <c r="AB466" i="46"/>
  <c r="AB470" i="46"/>
  <c r="AB474" i="46"/>
  <c r="AB478" i="46"/>
  <c r="AB482" i="46"/>
  <c r="AB486" i="46"/>
  <c r="AB490" i="46"/>
  <c r="AB494" i="46"/>
  <c r="AB498" i="46"/>
  <c r="AB502" i="46"/>
  <c r="AB506" i="46"/>
  <c r="AB510" i="46"/>
  <c r="AB514" i="46"/>
  <c r="AB518" i="46"/>
  <c r="AB522" i="46"/>
  <c r="AB526" i="46"/>
  <c r="AB530" i="46"/>
  <c r="AB534" i="46"/>
  <c r="AB538" i="46"/>
  <c r="AB542" i="46"/>
  <c r="AB546" i="46"/>
  <c r="AB550" i="46"/>
  <c r="AB554" i="46"/>
  <c r="AB558" i="46"/>
  <c r="AB562" i="46"/>
  <c r="AB566" i="46"/>
  <c r="AB570" i="46"/>
  <c r="AB574" i="46"/>
  <c r="AB578" i="46"/>
  <c r="AB582" i="46"/>
  <c r="AB586" i="46"/>
  <c r="AB590" i="46"/>
  <c r="AB594" i="46"/>
  <c r="AB598" i="46"/>
  <c r="AB602" i="46"/>
  <c r="AB606" i="46"/>
  <c r="AB610" i="46"/>
  <c r="AB564" i="46"/>
  <c r="AB572" i="46"/>
  <c r="AB580" i="46"/>
  <c r="AB592" i="46"/>
  <c r="AB600" i="46"/>
  <c r="AB608" i="46"/>
  <c r="AB28" i="46"/>
  <c r="AB60" i="46"/>
  <c r="AB108" i="46"/>
  <c r="AB156" i="46"/>
  <c r="AB204" i="46"/>
  <c r="AB268" i="46"/>
  <c r="AB300" i="46"/>
  <c r="AB316" i="46"/>
  <c r="AB332" i="46"/>
  <c r="AB364" i="46"/>
  <c r="AB388" i="46"/>
  <c r="AB409" i="46"/>
  <c r="AB421" i="46"/>
  <c r="AB429" i="46"/>
  <c r="AB441" i="46"/>
  <c r="AB457" i="46"/>
  <c r="AB465" i="46"/>
  <c r="AB481" i="46"/>
  <c r="AB489" i="46"/>
  <c r="AB501" i="46"/>
  <c r="AB517" i="46"/>
  <c r="AB529" i="46"/>
  <c r="AB541" i="46"/>
  <c r="AB549" i="46"/>
  <c r="AB561" i="46"/>
  <c r="AB573" i="46"/>
  <c r="AB585" i="46"/>
  <c r="AB597" i="46"/>
  <c r="AB609" i="46"/>
  <c r="AB20" i="46"/>
  <c r="AB36" i="46"/>
  <c r="AB52" i="46"/>
  <c r="AB68" i="46"/>
  <c r="AB84" i="46"/>
  <c r="AB100" i="46"/>
  <c r="AB116" i="46"/>
  <c r="AB132" i="46"/>
  <c r="AB148" i="46"/>
  <c r="AB164" i="46"/>
  <c r="AB180" i="46"/>
  <c r="AB196" i="46"/>
  <c r="AB212" i="46"/>
  <c r="AB228" i="46"/>
  <c r="AB244" i="46"/>
  <c r="AB260" i="46"/>
  <c r="AB276" i="46"/>
  <c r="AB288" i="46"/>
  <c r="AB296" i="46"/>
  <c r="AB304" i="46"/>
  <c r="AB312" i="46"/>
  <c r="AB320" i="46"/>
  <c r="AB328" i="46"/>
  <c r="AB336" i="46"/>
  <c r="AB344" i="46"/>
  <c r="AB352" i="46"/>
  <c r="AB360" i="46"/>
  <c r="AB368" i="46"/>
  <c r="AB376" i="46"/>
  <c r="AB384" i="46"/>
  <c r="AB392" i="46"/>
  <c r="AB400" i="46"/>
  <c r="AB407" i="46"/>
  <c r="AB411" i="46"/>
  <c r="AB415" i="46"/>
  <c r="AB419" i="46"/>
  <c r="AB423" i="46"/>
  <c r="AB427" i="46"/>
  <c r="AB431" i="46"/>
  <c r="AB435" i="46"/>
  <c r="AB439" i="46"/>
  <c r="AB443" i="46"/>
  <c r="AB447" i="46"/>
  <c r="AB451" i="46"/>
  <c r="AB455" i="46"/>
  <c r="AB459" i="46"/>
  <c r="AB463" i="46"/>
  <c r="AB467" i="46"/>
  <c r="AB471" i="46"/>
  <c r="AB475" i="46"/>
  <c r="AB479" i="46"/>
  <c r="AB483" i="46"/>
  <c r="AB487" i="46"/>
  <c r="AB491" i="46"/>
  <c r="AB495" i="46"/>
  <c r="AB499" i="46"/>
  <c r="AB503" i="46"/>
  <c r="AB507" i="46"/>
  <c r="AB511" i="46"/>
  <c r="AB515" i="46"/>
  <c r="AB519" i="46"/>
  <c r="AB523" i="46"/>
  <c r="AB527" i="46"/>
  <c r="AB531" i="46"/>
  <c r="AB535" i="46"/>
  <c r="AB539" i="46"/>
  <c r="AB543" i="46"/>
  <c r="AB547" i="46"/>
  <c r="AB551" i="46"/>
  <c r="AB555" i="46"/>
  <c r="AB559" i="46"/>
  <c r="AB563" i="46"/>
  <c r="AB567" i="46"/>
  <c r="AB571" i="46"/>
  <c r="AB575" i="46"/>
  <c r="AB579" i="46"/>
  <c r="AB583" i="46"/>
  <c r="AB587" i="46"/>
  <c r="AB591" i="46"/>
  <c r="AB595" i="46"/>
  <c r="AB599" i="46"/>
  <c r="AB603" i="46"/>
  <c r="AB607" i="46"/>
  <c r="AB611" i="46"/>
  <c r="AB528" i="46"/>
  <c r="AB536" i="46"/>
  <c r="AB544" i="46"/>
  <c r="AB552" i="46"/>
  <c r="AB560" i="46"/>
  <c r="AB576" i="46"/>
  <c r="AB584" i="46"/>
  <c r="AB596" i="46"/>
  <c r="AB604" i="46"/>
  <c r="AB76" i="46"/>
  <c r="AB124" i="46"/>
  <c r="AB172" i="46"/>
  <c r="AB220" i="46"/>
  <c r="AB252" i="46"/>
  <c r="AB292" i="46"/>
  <c r="AB308" i="46"/>
  <c r="AB340" i="46"/>
  <c r="AB356" i="46"/>
  <c r="AB380" i="46"/>
  <c r="AB404" i="46"/>
  <c r="AB417" i="46"/>
  <c r="AB433" i="46"/>
  <c r="AB445" i="46"/>
  <c r="AB453" i="46"/>
  <c r="AB469" i="46"/>
  <c r="AB477" i="46"/>
  <c r="AB493" i="46"/>
  <c r="AB505" i="46"/>
  <c r="AB513" i="46"/>
  <c r="AB525" i="46"/>
  <c r="AB533" i="46"/>
  <c r="AB545" i="46"/>
  <c r="AB557" i="46"/>
  <c r="AB569" i="46"/>
  <c r="AB581" i="46"/>
  <c r="AB593" i="46"/>
  <c r="AB605" i="46"/>
  <c r="AB24" i="46"/>
  <c r="AB40" i="46"/>
  <c r="AB56" i="46"/>
  <c r="AB72" i="46"/>
  <c r="AB88" i="46"/>
  <c r="AB104" i="46"/>
  <c r="AB120" i="46"/>
  <c r="AB136" i="46"/>
  <c r="AB152" i="46"/>
  <c r="AB168" i="46"/>
  <c r="AB184" i="46"/>
  <c r="AB200" i="46"/>
  <c r="AB216" i="46"/>
  <c r="AB232" i="46"/>
  <c r="AB248" i="46"/>
  <c r="AB264" i="46"/>
  <c r="AB280" i="46"/>
  <c r="AB291" i="46"/>
  <c r="AB299" i="46"/>
  <c r="AB307" i="46"/>
  <c r="AB315" i="46"/>
  <c r="AB323" i="46"/>
  <c r="AB331" i="46"/>
  <c r="AB339" i="46"/>
  <c r="AB347" i="46"/>
  <c r="AB355" i="46"/>
  <c r="AB363" i="46"/>
  <c r="AB371" i="46"/>
  <c r="AB379" i="46"/>
  <c r="AB387" i="46"/>
  <c r="AB395" i="46"/>
  <c r="AB403" i="46"/>
  <c r="AB408" i="46"/>
  <c r="AB412" i="46"/>
  <c r="AB416" i="46"/>
  <c r="AB420" i="46"/>
  <c r="AB424" i="46"/>
  <c r="AB428" i="46"/>
  <c r="AB432" i="46"/>
  <c r="AB436" i="46"/>
  <c r="AB440" i="46"/>
  <c r="AB444" i="46"/>
  <c r="AB448" i="46"/>
  <c r="AB452" i="46"/>
  <c r="AB456" i="46"/>
  <c r="AB460" i="46"/>
  <c r="AB464" i="46"/>
  <c r="AB468" i="46"/>
  <c r="AB472" i="46"/>
  <c r="AB476" i="46"/>
  <c r="AB480" i="46"/>
  <c r="AB484" i="46"/>
  <c r="AB488" i="46"/>
  <c r="AB492" i="46"/>
  <c r="AB496" i="46"/>
  <c r="AB500" i="46"/>
  <c r="AB504" i="46"/>
  <c r="AB508" i="46"/>
  <c r="AB512" i="46"/>
  <c r="AB516" i="46"/>
  <c r="AB520" i="46"/>
  <c r="AB524" i="46"/>
  <c r="AB532" i="46"/>
  <c r="AB540" i="46"/>
  <c r="AB548" i="46"/>
  <c r="AB556" i="46"/>
  <c r="AB568" i="46"/>
  <c r="AB588" i="46"/>
  <c r="AB612" i="46"/>
  <c r="AB44" i="46"/>
  <c r="AB92" i="46"/>
  <c r="AB140" i="46"/>
  <c r="AB188" i="46"/>
  <c r="AB236" i="46"/>
  <c r="AB284" i="46"/>
  <c r="AB324" i="46"/>
  <c r="AB348" i="46"/>
  <c r="AB372" i="46"/>
  <c r="AB396" i="46"/>
  <c r="AB413" i="46"/>
  <c r="AB425" i="46"/>
  <c r="AB437" i="46"/>
  <c r="AB449" i="46"/>
  <c r="AB461" i="46"/>
  <c r="AB473" i="46"/>
  <c r="AB485" i="46"/>
  <c r="AB497" i="46"/>
  <c r="AB509" i="46"/>
  <c r="AB521" i="46"/>
  <c r="AB537" i="46"/>
  <c r="AB553" i="46"/>
  <c r="AB565" i="46"/>
  <c r="AB577" i="46"/>
  <c r="AB589" i="46"/>
  <c r="AB601" i="46"/>
  <c r="AB12" i="46"/>
  <c r="AE14" i="46"/>
  <c r="AE18" i="46"/>
  <c r="AE22" i="46"/>
  <c r="AE26" i="46"/>
  <c r="AE30" i="46"/>
  <c r="AE34" i="46"/>
  <c r="AE38" i="46"/>
  <c r="AE42" i="46"/>
  <c r="AE46" i="46"/>
  <c r="AE50" i="46"/>
  <c r="AE54" i="46"/>
  <c r="AE58" i="46"/>
  <c r="AE62" i="46"/>
  <c r="AE66" i="46"/>
  <c r="AE70" i="46"/>
  <c r="AE74" i="46"/>
  <c r="AE78" i="46"/>
  <c r="AE82" i="46"/>
  <c r="AE86" i="46"/>
  <c r="AE90" i="46"/>
  <c r="AE94" i="46"/>
  <c r="AE98" i="46"/>
  <c r="AE102" i="46"/>
  <c r="AE106" i="46"/>
  <c r="AE110" i="46"/>
  <c r="AE114" i="46"/>
  <c r="AE118" i="46"/>
  <c r="AE122" i="46"/>
  <c r="AE126" i="46"/>
  <c r="AE130" i="46"/>
  <c r="AE134" i="46"/>
  <c r="AE138" i="46"/>
  <c r="AE142" i="46"/>
  <c r="AE146" i="46"/>
  <c r="AE150" i="46"/>
  <c r="AE154" i="46"/>
  <c r="AE158" i="46"/>
  <c r="AE162" i="46"/>
  <c r="AE166" i="46"/>
  <c r="AE170" i="46"/>
  <c r="AE174" i="46"/>
  <c r="AE178" i="46"/>
  <c r="AE182" i="46"/>
  <c r="AE186" i="46"/>
  <c r="AE190" i="46"/>
  <c r="AE194" i="46"/>
  <c r="AE198" i="46"/>
  <c r="AE202" i="46"/>
  <c r="AE206" i="46"/>
  <c r="AE210" i="46"/>
  <c r="AE214" i="46"/>
  <c r="AE218" i="46"/>
  <c r="AE222" i="46"/>
  <c r="AE226" i="46"/>
  <c r="AE230" i="46"/>
  <c r="AE234" i="46"/>
  <c r="AE238" i="46"/>
  <c r="AE242" i="46"/>
  <c r="AE246" i="46"/>
  <c r="AE250" i="46"/>
  <c r="AE254" i="46"/>
  <c r="AE258" i="46"/>
  <c r="AE15" i="46"/>
  <c r="AE20" i="46"/>
  <c r="AE25" i="46"/>
  <c r="AE31" i="46"/>
  <c r="AE36" i="46"/>
  <c r="AE41" i="46"/>
  <c r="AE47" i="46"/>
  <c r="AE52" i="46"/>
  <c r="AE57" i="46"/>
  <c r="AE63" i="46"/>
  <c r="AE68" i="46"/>
  <c r="AE73" i="46"/>
  <c r="AE79" i="46"/>
  <c r="AE84" i="46"/>
  <c r="AE89" i="46"/>
  <c r="AE95" i="46"/>
  <c r="AE100" i="46"/>
  <c r="AE105" i="46"/>
  <c r="AE111" i="46"/>
  <c r="AE116" i="46"/>
  <c r="AE121" i="46"/>
  <c r="AE127" i="46"/>
  <c r="AE132" i="46"/>
  <c r="AE137" i="46"/>
  <c r="AE143" i="46"/>
  <c r="AE148" i="46"/>
  <c r="AE153" i="46"/>
  <c r="AE159" i="46"/>
  <c r="AE164" i="46"/>
  <c r="AE169" i="46"/>
  <c r="AE175" i="46"/>
  <c r="AE180" i="46"/>
  <c r="AE185" i="46"/>
  <c r="AE191" i="46"/>
  <c r="AE196" i="46"/>
  <c r="AE201" i="46"/>
  <c r="AE207" i="46"/>
  <c r="AE212" i="46"/>
  <c r="AE217" i="46"/>
  <c r="AE223" i="46"/>
  <c r="AE228" i="46"/>
  <c r="AE233" i="46"/>
  <c r="AE239" i="46"/>
  <c r="AE244" i="46"/>
  <c r="AE249" i="46"/>
  <c r="AE255" i="46"/>
  <c r="AE260" i="46"/>
  <c r="AE264" i="46"/>
  <c r="AE268" i="46"/>
  <c r="AE272" i="46"/>
  <c r="AE276" i="46"/>
  <c r="AE280" i="46"/>
  <c r="AE284" i="46"/>
  <c r="AE288" i="46"/>
  <c r="AE292" i="46"/>
  <c r="AE296" i="46"/>
  <c r="AE300" i="46"/>
  <c r="AE304" i="46"/>
  <c r="AE308" i="46"/>
  <c r="AE312" i="46"/>
  <c r="AE316" i="46"/>
  <c r="AE320" i="46"/>
  <c r="AE324" i="46"/>
  <c r="AE328" i="46"/>
  <c r="AE332" i="46"/>
  <c r="AE336" i="46"/>
  <c r="AE340" i="46"/>
  <c r="AE344" i="46"/>
  <c r="AE348" i="46"/>
  <c r="AE352" i="46"/>
  <c r="AE356" i="46"/>
  <c r="AE360" i="46"/>
  <c r="AE364" i="46"/>
  <c r="AE368" i="46"/>
  <c r="AE372" i="46"/>
  <c r="AE376" i="46"/>
  <c r="AE380" i="46"/>
  <c r="AE384" i="46"/>
  <c r="AE388" i="46"/>
  <c r="AE392" i="46"/>
  <c r="AE396" i="46"/>
  <c r="AE400" i="46"/>
  <c r="AE404" i="46"/>
  <c r="AE408" i="46"/>
  <c r="AE412" i="46"/>
  <c r="AE416" i="46"/>
  <c r="AE420" i="46"/>
  <c r="AE424" i="46"/>
  <c r="AE428" i="46"/>
  <c r="AE432" i="46"/>
  <c r="AE436" i="46"/>
  <c r="AE440" i="46"/>
  <c r="AE444" i="46"/>
  <c r="AE448" i="46"/>
  <c r="AE452" i="46"/>
  <c r="AE456" i="46"/>
  <c r="AE460" i="46"/>
  <c r="AE464" i="46"/>
  <c r="AE468" i="46"/>
  <c r="AE472" i="46"/>
  <c r="AE476" i="46"/>
  <c r="AE480" i="46"/>
  <c r="AE484" i="46"/>
  <c r="AE488" i="46"/>
  <c r="AE492" i="46"/>
  <c r="AE496" i="46"/>
  <c r="AE500" i="46"/>
  <c r="AE504" i="46"/>
  <c r="AE508" i="46"/>
  <c r="AE512" i="46"/>
  <c r="AE516" i="46"/>
  <c r="AE520" i="46"/>
  <c r="AE524" i="46"/>
  <c r="AE528" i="46"/>
  <c r="AE532" i="46"/>
  <c r="AE536" i="46"/>
  <c r="AE540" i="46"/>
  <c r="AE544" i="46"/>
  <c r="AE548" i="46"/>
  <c r="AE552" i="46"/>
  <c r="AE556" i="46"/>
  <c r="AE560" i="46"/>
  <c r="AE564" i="46"/>
  <c r="AE568" i="46"/>
  <c r="AE572" i="46"/>
  <c r="AE576" i="46"/>
  <c r="AE580" i="46"/>
  <c r="AE584" i="46"/>
  <c r="AE588" i="46"/>
  <c r="AE592" i="46"/>
  <c r="AE596" i="46"/>
  <c r="AE600" i="46"/>
  <c r="AE604" i="46"/>
  <c r="AE608" i="46"/>
  <c r="AE612" i="46"/>
  <c r="AE17" i="46"/>
  <c r="AE24" i="46"/>
  <c r="AE32" i="46"/>
  <c r="AE39" i="46"/>
  <c r="AE45" i="46"/>
  <c r="AE53" i="46"/>
  <c r="AE60" i="46"/>
  <c r="AE67" i="46"/>
  <c r="AE75" i="46"/>
  <c r="AE81" i="46"/>
  <c r="AE88" i="46"/>
  <c r="AE96" i="46"/>
  <c r="AE103" i="46"/>
  <c r="AE109" i="46"/>
  <c r="AE117" i="46"/>
  <c r="AE124" i="46"/>
  <c r="AE131" i="46"/>
  <c r="AE139" i="46"/>
  <c r="AE145" i="46"/>
  <c r="AE152" i="46"/>
  <c r="AE160" i="46"/>
  <c r="AE167" i="46"/>
  <c r="AE173" i="46"/>
  <c r="AE181" i="46"/>
  <c r="AE188" i="46"/>
  <c r="AE195" i="46"/>
  <c r="AE203" i="46"/>
  <c r="AE209" i="46"/>
  <c r="AE216" i="46"/>
  <c r="AE224" i="46"/>
  <c r="AE231" i="46"/>
  <c r="AE237" i="46"/>
  <c r="AE245" i="46"/>
  <c r="AE252" i="46"/>
  <c r="AE259" i="46"/>
  <c r="AE265" i="46"/>
  <c r="AE270" i="46"/>
  <c r="AE275" i="46"/>
  <c r="AE281" i="46"/>
  <c r="AE286" i="46"/>
  <c r="AE291" i="46"/>
  <c r="AE297" i="46"/>
  <c r="AE302" i="46"/>
  <c r="AE307" i="46"/>
  <c r="AE313" i="46"/>
  <c r="AE318" i="46"/>
  <c r="AE323" i="46"/>
  <c r="AE329" i="46"/>
  <c r="AE334" i="46"/>
  <c r="AE339" i="46"/>
  <c r="AE345" i="46"/>
  <c r="AE350" i="46"/>
  <c r="AE355" i="46"/>
  <c r="AE361" i="46"/>
  <c r="AE366" i="46"/>
  <c r="AE371" i="46"/>
  <c r="AE377" i="46"/>
  <c r="AE382" i="46"/>
  <c r="AE387" i="46"/>
  <c r="AE393" i="46"/>
  <c r="AE398" i="46"/>
  <c r="AE403" i="46"/>
  <c r="AE409" i="46"/>
  <c r="AE414" i="46"/>
  <c r="AE419" i="46"/>
  <c r="AE425" i="46"/>
  <c r="AE430" i="46"/>
  <c r="AE13" i="46"/>
  <c r="AE21" i="46"/>
  <c r="AE28" i="46"/>
  <c r="AE35" i="46"/>
  <c r="AE43" i="46"/>
  <c r="AE49" i="46"/>
  <c r="AE56" i="46"/>
  <c r="AE64" i="46"/>
  <c r="AE71" i="46"/>
  <c r="AE77" i="46"/>
  <c r="AE85" i="46"/>
  <c r="AE92" i="46"/>
  <c r="AE99" i="46"/>
  <c r="AE107" i="46"/>
  <c r="AE113" i="46"/>
  <c r="AE120" i="46"/>
  <c r="AE128" i="46"/>
  <c r="AE135" i="46"/>
  <c r="AE141" i="46"/>
  <c r="AE149" i="46"/>
  <c r="AE156" i="46"/>
  <c r="AE163" i="46"/>
  <c r="AE171" i="46"/>
  <c r="AE177" i="46"/>
  <c r="AE184" i="46"/>
  <c r="AE27" i="46"/>
  <c r="AE40" i="46"/>
  <c r="AE55" i="46"/>
  <c r="AE69" i="46"/>
  <c r="AE83" i="46"/>
  <c r="AE97" i="46"/>
  <c r="AE112" i="46"/>
  <c r="AE125" i="46"/>
  <c r="AE140" i="46"/>
  <c r="AE155" i="46"/>
  <c r="AE168" i="46"/>
  <c r="AE183" i="46"/>
  <c r="AE193" i="46"/>
  <c r="AE204" i="46"/>
  <c r="AE213" i="46"/>
  <c r="AE221" i="46"/>
  <c r="AE232" i="46"/>
  <c r="AE241" i="46"/>
  <c r="AE251" i="46"/>
  <c r="AE261" i="46"/>
  <c r="AE267" i="46"/>
  <c r="AE274" i="46"/>
  <c r="AE282" i="46"/>
  <c r="AE289" i="46"/>
  <c r="AE295" i="46"/>
  <c r="AE303" i="46"/>
  <c r="AE310" i="46"/>
  <c r="AE317" i="46"/>
  <c r="AE325" i="46"/>
  <c r="AE331" i="46"/>
  <c r="AE338" i="46"/>
  <c r="AE346" i="46"/>
  <c r="AE353" i="46"/>
  <c r="AE359" i="46"/>
  <c r="AE367" i="46"/>
  <c r="AE374" i="46"/>
  <c r="AE381" i="46"/>
  <c r="AE389" i="46"/>
  <c r="AE395" i="46"/>
  <c r="AE402" i="46"/>
  <c r="AE410" i="46"/>
  <c r="AE417" i="46"/>
  <c r="AE423" i="46"/>
  <c r="AE431" i="46"/>
  <c r="AE437" i="46"/>
  <c r="AE442" i="46"/>
  <c r="AE447" i="46"/>
  <c r="AE453" i="46"/>
  <c r="AE458" i="46"/>
  <c r="AE463" i="46"/>
  <c r="AE469" i="46"/>
  <c r="AE474" i="46"/>
  <c r="AE479" i="46"/>
  <c r="AE485" i="46"/>
  <c r="AE490" i="46"/>
  <c r="AE495" i="46"/>
  <c r="AE501" i="46"/>
  <c r="AE506" i="46"/>
  <c r="AE511" i="46"/>
  <c r="AE517" i="46"/>
  <c r="AE522" i="46"/>
  <c r="AE527" i="46"/>
  <c r="AE533" i="46"/>
  <c r="AE538" i="46"/>
  <c r="AE543" i="46"/>
  <c r="AE549" i="46"/>
  <c r="AE554" i="46"/>
  <c r="AE559" i="46"/>
  <c r="AE565" i="46"/>
  <c r="AE570" i="46"/>
  <c r="AE575" i="46"/>
  <c r="AE581" i="46"/>
  <c r="AE586" i="46"/>
  <c r="AE591" i="46"/>
  <c r="AE597" i="46"/>
  <c r="AE602" i="46"/>
  <c r="AE607" i="46"/>
  <c r="AE12" i="46"/>
  <c r="AE19" i="46"/>
  <c r="AE33" i="46"/>
  <c r="AE48" i="46"/>
  <c r="AE61" i="46"/>
  <c r="AE76" i="46"/>
  <c r="AE91" i="46"/>
  <c r="AE104" i="46"/>
  <c r="AE119" i="46"/>
  <c r="AE133" i="46"/>
  <c r="AE147" i="46"/>
  <c r="AE161" i="46"/>
  <c r="AE176" i="46"/>
  <c r="AE189" i="46"/>
  <c r="AE199" i="46"/>
  <c r="AE208" i="46"/>
  <c r="AE219" i="46"/>
  <c r="AE227" i="46"/>
  <c r="AE236" i="46"/>
  <c r="AE247" i="46"/>
  <c r="AE256" i="46"/>
  <c r="AE263" i="46"/>
  <c r="AE271" i="46"/>
  <c r="AE278" i="46"/>
  <c r="AE285" i="46"/>
  <c r="AE293" i="46"/>
  <c r="AE299" i="46"/>
  <c r="AE306" i="46"/>
  <c r="AE314" i="46"/>
  <c r="AE321" i="46"/>
  <c r="AE327" i="46"/>
  <c r="AE335" i="46"/>
  <c r="AE342" i="46"/>
  <c r="AE349" i="46"/>
  <c r="AE357" i="46"/>
  <c r="AE363" i="46"/>
  <c r="AE370" i="46"/>
  <c r="AE378" i="46"/>
  <c r="AE385" i="46"/>
  <c r="AE391" i="46"/>
  <c r="AE399" i="46"/>
  <c r="AE406" i="46"/>
  <c r="AE413" i="46"/>
  <c r="AE421" i="46"/>
  <c r="AE427" i="46"/>
  <c r="AE434" i="46"/>
  <c r="AE439" i="46"/>
  <c r="AE445" i="46"/>
  <c r="AE450" i="46"/>
  <c r="AE455" i="46"/>
  <c r="AE461" i="46"/>
  <c r="AE466" i="46"/>
  <c r="AE471" i="46"/>
  <c r="AE477" i="46"/>
  <c r="AE482" i="46"/>
  <c r="AE487" i="46"/>
  <c r="AE493" i="46"/>
  <c r="AE498" i="46"/>
  <c r="AE503" i="46"/>
  <c r="AE509" i="46"/>
  <c r="AE514" i="46"/>
  <c r="AE519" i="46"/>
  <c r="AE525" i="46"/>
  <c r="AE530" i="46"/>
  <c r="AE535" i="46"/>
  <c r="AE541" i="46"/>
  <c r="AE546" i="46"/>
  <c r="AE551" i="46"/>
  <c r="AE557" i="46"/>
  <c r="AE562" i="46"/>
  <c r="AE567" i="46"/>
  <c r="AE573" i="46"/>
  <c r="AE578" i="46"/>
  <c r="AE583" i="46"/>
  <c r="AE589" i="46"/>
  <c r="AE594" i="46"/>
  <c r="AE599" i="46"/>
  <c r="AE605" i="46"/>
  <c r="AE610" i="46"/>
  <c r="AE16" i="46"/>
  <c r="AE44" i="46"/>
  <c r="AE72" i="46"/>
  <c r="AE101" i="46"/>
  <c r="AE129" i="46"/>
  <c r="AE157" i="46"/>
  <c r="AE187" i="46"/>
  <c r="AE205" i="46"/>
  <c r="AE225" i="46"/>
  <c r="AE243" i="46"/>
  <c r="AE262" i="46"/>
  <c r="AE277" i="46"/>
  <c r="AE290" i="46"/>
  <c r="AE305" i="46"/>
  <c r="AE319" i="46"/>
  <c r="AE333" i="46"/>
  <c r="AE347" i="46"/>
  <c r="AE362" i="46"/>
  <c r="AE375" i="46"/>
  <c r="AE390" i="46"/>
  <c r="AE405" i="46"/>
  <c r="AE418" i="46"/>
  <c r="AE433" i="46"/>
  <c r="AE443" i="46"/>
  <c r="AE454" i="46"/>
  <c r="AE465" i="46"/>
  <c r="AE475" i="46"/>
  <c r="AE486" i="46"/>
  <c r="AE497" i="46"/>
  <c r="AE507" i="46"/>
  <c r="AE518" i="46"/>
  <c r="AE529" i="46"/>
  <c r="AE539" i="46"/>
  <c r="AE550" i="46"/>
  <c r="AE561" i="46"/>
  <c r="AE571" i="46"/>
  <c r="AE582" i="46"/>
  <c r="AE593" i="46"/>
  <c r="AE603" i="46"/>
  <c r="AE23" i="46"/>
  <c r="AE51" i="46"/>
  <c r="AE80" i="46"/>
  <c r="AE108" i="46"/>
  <c r="AE136" i="46"/>
  <c r="AE165" i="46"/>
  <c r="AE192" i="46"/>
  <c r="AE211" i="46"/>
  <c r="AE229" i="46"/>
  <c r="AE248" i="46"/>
  <c r="AE266" i="46"/>
  <c r="AE279" i="46"/>
  <c r="AE294" i="46"/>
  <c r="AE309" i="46"/>
  <c r="AE322" i="46"/>
  <c r="AE337" i="46"/>
  <c r="AE351" i="46"/>
  <c r="AE365" i="46"/>
  <c r="AE379" i="46"/>
  <c r="AE394" i="46"/>
  <c r="AE407" i="46"/>
  <c r="AE422" i="46"/>
  <c r="AE435" i="46"/>
  <c r="AE446" i="46"/>
  <c r="AE457" i="46"/>
  <c r="AE467" i="46"/>
  <c r="AE478" i="46"/>
  <c r="AE489" i="46"/>
  <c r="AE499" i="46"/>
  <c r="AE510" i="46"/>
  <c r="AE521" i="46"/>
  <c r="AE531" i="46"/>
  <c r="AE542" i="46"/>
  <c r="AE553" i="46"/>
  <c r="AE563" i="46"/>
  <c r="AE574" i="46"/>
  <c r="AE585" i="46"/>
  <c r="AE595" i="46"/>
  <c r="AE606" i="46"/>
  <c r="AE29" i="46"/>
  <c r="AE59" i="46"/>
  <c r="AE87" i="46"/>
  <c r="AE115" i="46"/>
  <c r="AE144" i="46"/>
  <c r="AE172" i="46"/>
  <c r="AE197" i="46"/>
  <c r="AE215" i="46"/>
  <c r="AE235" i="46"/>
  <c r="AE253" i="46"/>
  <c r="AE269" i="46"/>
  <c r="AE283" i="46"/>
  <c r="AE298" i="46"/>
  <c r="AE311" i="46"/>
  <c r="AE326" i="46"/>
  <c r="AE341" i="46"/>
  <c r="AE354" i="46"/>
  <c r="AE369" i="46"/>
  <c r="AE383" i="46"/>
  <c r="AE397" i="46"/>
  <c r="AE411" i="46"/>
  <c r="AE426" i="46"/>
  <c r="AE438" i="46"/>
  <c r="AE449" i="46"/>
  <c r="AE459" i="46"/>
  <c r="AE470" i="46"/>
  <c r="AE481" i="46"/>
  <c r="AE491" i="46"/>
  <c r="AE502" i="46"/>
  <c r="AE513" i="46"/>
  <c r="AE523" i="46"/>
  <c r="AE534" i="46"/>
  <c r="AE545" i="46"/>
  <c r="AE555" i="46"/>
  <c r="AE566" i="46"/>
  <c r="AE577" i="46"/>
  <c r="AE587" i="46"/>
  <c r="AE598" i="46"/>
  <c r="AE609" i="46"/>
  <c r="AE65" i="46"/>
  <c r="AE179" i="46"/>
  <c r="AE257" i="46"/>
  <c r="AE315" i="46"/>
  <c r="AE373" i="46"/>
  <c r="AE429" i="46"/>
  <c r="AE473" i="46"/>
  <c r="AE515" i="46"/>
  <c r="AE558" i="46"/>
  <c r="AE601" i="46"/>
  <c r="AE93" i="46"/>
  <c r="AE200" i="46"/>
  <c r="AE273" i="46"/>
  <c r="AE330" i="46"/>
  <c r="AE386" i="46"/>
  <c r="AE441" i="46"/>
  <c r="AE483" i="46"/>
  <c r="AE526" i="46"/>
  <c r="AE569" i="46"/>
  <c r="AE611" i="46"/>
  <c r="AE123" i="46"/>
  <c r="AE220" i="46"/>
  <c r="AE287" i="46"/>
  <c r="AE343" i="46"/>
  <c r="AE401" i="46"/>
  <c r="AE451" i="46"/>
  <c r="AE494" i="46"/>
  <c r="AE537" i="46"/>
  <c r="AE579" i="46"/>
  <c r="AE151" i="46"/>
  <c r="AE415" i="46"/>
  <c r="AE590" i="46"/>
  <c r="AE358" i="46"/>
  <c r="AE240" i="46"/>
  <c r="AE462" i="46"/>
  <c r="AE37" i="46"/>
  <c r="AE301" i="46"/>
  <c r="AE505" i="46"/>
  <c r="AE547" i="46"/>
  <c r="AF13" i="46"/>
  <c r="AF17" i="46"/>
  <c r="AF21" i="46"/>
  <c r="AF25" i="46"/>
  <c r="AF29" i="46"/>
  <c r="AF33" i="46"/>
  <c r="AF37" i="46"/>
  <c r="AF41" i="46"/>
  <c r="AF45" i="46"/>
  <c r="AF49" i="46"/>
  <c r="AF53" i="46"/>
  <c r="AF57" i="46"/>
  <c r="AF61" i="46"/>
  <c r="AF65" i="46"/>
  <c r="AF69" i="46"/>
  <c r="AF73" i="46"/>
  <c r="AF77" i="46"/>
  <c r="AF81" i="46"/>
  <c r="AF85" i="46"/>
  <c r="AF89" i="46"/>
  <c r="AF93" i="46"/>
  <c r="AF97" i="46"/>
  <c r="AF101" i="46"/>
  <c r="AF105" i="46"/>
  <c r="AF109" i="46"/>
  <c r="AF113" i="46"/>
  <c r="AF117" i="46"/>
  <c r="AF121" i="46"/>
  <c r="AF125" i="46"/>
  <c r="AF129" i="46"/>
  <c r="AF133" i="46"/>
  <c r="AF137" i="46"/>
  <c r="AF141" i="46"/>
  <c r="AF145" i="46"/>
  <c r="AF149" i="46"/>
  <c r="AF153" i="46"/>
  <c r="AF157" i="46"/>
  <c r="AF161" i="46"/>
  <c r="AF165" i="46"/>
  <c r="AF169" i="46"/>
  <c r="AF173" i="46"/>
  <c r="AF177" i="46"/>
  <c r="AF181" i="46"/>
  <c r="AF185" i="46"/>
  <c r="AF189" i="46"/>
  <c r="AF193" i="46"/>
  <c r="AF197" i="46"/>
  <c r="AF201" i="46"/>
  <c r="AF205" i="46"/>
  <c r="AF209" i="46"/>
  <c r="AF213" i="46"/>
  <c r="AF217" i="46"/>
  <c r="AF221" i="46"/>
  <c r="AF225" i="46"/>
  <c r="AF229" i="46"/>
  <c r="AF233" i="46"/>
  <c r="AF237" i="46"/>
  <c r="AF241" i="46"/>
  <c r="AF245" i="46"/>
  <c r="AF249" i="46"/>
  <c r="AF253" i="46"/>
  <c r="AF257" i="46"/>
  <c r="AF261" i="46"/>
  <c r="AF265" i="46"/>
  <c r="AF269" i="46"/>
  <c r="AF273" i="46"/>
  <c r="AF277" i="46"/>
  <c r="AF281" i="46"/>
  <c r="AF285" i="46"/>
  <c r="AF289" i="46"/>
  <c r="AF293" i="46"/>
  <c r="AF297" i="46"/>
  <c r="AF301" i="46"/>
  <c r="AF305" i="46"/>
  <c r="AF309" i="46"/>
  <c r="AF313" i="46"/>
  <c r="AF317" i="46"/>
  <c r="AF321" i="46"/>
  <c r="AF325" i="46"/>
  <c r="AF329" i="46"/>
  <c r="AF333" i="46"/>
  <c r="AF337" i="46"/>
  <c r="AF341" i="46"/>
  <c r="AF345" i="46"/>
  <c r="AF349" i="46"/>
  <c r="AF14" i="46"/>
  <c r="AF18" i="46"/>
  <c r="AF22" i="46"/>
  <c r="AF26" i="46"/>
  <c r="AF30" i="46"/>
  <c r="AF34" i="46"/>
  <c r="AF38" i="46"/>
  <c r="AF42" i="46"/>
  <c r="AF46" i="46"/>
  <c r="AF50" i="46"/>
  <c r="AF54" i="46"/>
  <c r="AF58" i="46"/>
  <c r="AF62" i="46"/>
  <c r="AF66" i="46"/>
  <c r="AF70" i="46"/>
  <c r="AF74" i="46"/>
  <c r="AF78" i="46"/>
  <c r="AF82" i="46"/>
  <c r="AF86" i="46"/>
  <c r="AF90" i="46"/>
  <c r="AF94" i="46"/>
  <c r="AF98" i="46"/>
  <c r="AF102" i="46"/>
  <c r="AF106" i="46"/>
  <c r="AF110" i="46"/>
  <c r="AF114" i="46"/>
  <c r="AF118" i="46"/>
  <c r="AF122" i="46"/>
  <c r="AF126" i="46"/>
  <c r="AF130" i="46"/>
  <c r="AF134" i="46"/>
  <c r="AF138" i="46"/>
  <c r="AF142" i="46"/>
  <c r="AF146" i="46"/>
  <c r="AF150" i="46"/>
  <c r="AF154" i="46"/>
  <c r="AF158" i="46"/>
  <c r="AF162" i="46"/>
  <c r="AF166" i="46"/>
  <c r="AF170" i="46"/>
  <c r="AF174" i="46"/>
  <c r="AF178" i="46"/>
  <c r="AF182" i="46"/>
  <c r="AF186" i="46"/>
  <c r="AF190" i="46"/>
  <c r="AF194" i="46"/>
  <c r="AF198" i="46"/>
  <c r="AF202" i="46"/>
  <c r="AF206" i="46"/>
  <c r="AF210" i="46"/>
  <c r="AF214" i="46"/>
  <c r="AF218" i="46"/>
  <c r="AF222" i="46"/>
  <c r="AF226" i="46"/>
  <c r="AF230" i="46"/>
  <c r="AF234" i="46"/>
  <c r="AF238" i="46"/>
  <c r="AF242" i="46"/>
  <c r="AF246" i="46"/>
  <c r="AF250" i="46"/>
  <c r="AF254" i="46"/>
  <c r="AF258" i="46"/>
  <c r="AF262" i="46"/>
  <c r="AF266" i="46"/>
  <c r="AF270" i="46"/>
  <c r="AF274" i="46"/>
  <c r="AF278" i="46"/>
  <c r="AF282" i="46"/>
  <c r="AF286" i="46"/>
  <c r="AF290" i="46"/>
  <c r="AF294" i="46"/>
  <c r="AF298" i="46"/>
  <c r="AF302" i="46"/>
  <c r="AF306" i="46"/>
  <c r="AF310" i="46"/>
  <c r="AF314" i="46"/>
  <c r="AF318" i="46"/>
  <c r="AF322" i="46"/>
  <c r="AF326" i="46"/>
  <c r="AF330" i="46"/>
  <c r="AF334" i="46"/>
  <c r="AF338" i="46"/>
  <c r="AF342" i="46"/>
  <c r="AF346" i="46"/>
  <c r="AF350" i="46"/>
  <c r="AF15" i="46"/>
  <c r="AF23" i="46"/>
  <c r="AF31" i="46"/>
  <c r="AF39" i="46"/>
  <c r="AF47" i="46"/>
  <c r="AF55" i="46"/>
  <c r="AF63" i="46"/>
  <c r="AF71" i="46"/>
  <c r="AF79" i="46"/>
  <c r="AF87" i="46"/>
  <c r="AF95" i="46"/>
  <c r="AF103" i="46"/>
  <c r="AF111" i="46"/>
  <c r="AF119" i="46"/>
  <c r="AF127" i="46"/>
  <c r="AF135" i="46"/>
  <c r="AF143" i="46"/>
  <c r="AF151" i="46"/>
  <c r="AF159" i="46"/>
  <c r="AF167" i="46"/>
  <c r="AF175" i="46"/>
  <c r="AF183" i="46"/>
  <c r="AF191" i="46"/>
  <c r="AF199" i="46"/>
  <c r="AF207" i="46"/>
  <c r="AF215" i="46"/>
  <c r="AF223" i="46"/>
  <c r="AF231" i="46"/>
  <c r="AF239" i="46"/>
  <c r="AF247" i="46"/>
  <c r="AF255" i="46"/>
  <c r="AF263" i="46"/>
  <c r="AF271" i="46"/>
  <c r="AF279" i="46"/>
  <c r="AF287" i="46"/>
  <c r="AF295" i="46"/>
  <c r="AF303" i="46"/>
  <c r="AF311" i="46"/>
  <c r="AF319" i="46"/>
  <c r="AF327" i="46"/>
  <c r="AF335" i="46"/>
  <c r="AF343" i="46"/>
  <c r="AF351" i="46"/>
  <c r="AF355" i="46"/>
  <c r="AF359" i="46"/>
  <c r="AF363" i="46"/>
  <c r="AF367" i="46"/>
  <c r="AF371" i="46"/>
  <c r="AF375" i="46"/>
  <c r="AF379" i="46"/>
  <c r="AF383" i="46"/>
  <c r="AF387" i="46"/>
  <c r="AF391" i="46"/>
  <c r="AF395" i="46"/>
  <c r="AF399" i="46"/>
  <c r="AF403" i="46"/>
  <c r="AF407" i="46"/>
  <c r="AF411" i="46"/>
  <c r="AF415" i="46"/>
  <c r="AF419" i="46"/>
  <c r="AF423" i="46"/>
  <c r="AF427" i="46"/>
  <c r="AF431" i="46"/>
  <c r="AF435" i="46"/>
  <c r="AF439" i="46"/>
  <c r="AF443" i="46"/>
  <c r="AF447" i="46"/>
  <c r="AF451" i="46"/>
  <c r="AF455" i="46"/>
  <c r="AF459" i="46"/>
  <c r="AF463" i="46"/>
  <c r="AF467" i="46"/>
  <c r="AF471" i="46"/>
  <c r="AF475" i="46"/>
  <c r="AF479" i="46"/>
  <c r="AF483" i="46"/>
  <c r="AF487" i="46"/>
  <c r="AF491" i="46"/>
  <c r="AF495" i="46"/>
  <c r="AF499" i="46"/>
  <c r="AF503" i="46"/>
  <c r="AF507" i="46"/>
  <c r="AF511" i="46"/>
  <c r="AF515" i="46"/>
  <c r="AF519" i="46"/>
  <c r="AF523" i="46"/>
  <c r="AF527" i="46"/>
  <c r="AF531" i="46"/>
  <c r="AF535" i="46"/>
  <c r="AF539" i="46"/>
  <c r="AF543" i="46"/>
  <c r="AF547" i="46"/>
  <c r="AF551" i="46"/>
  <c r="AF555" i="46"/>
  <c r="AF559" i="46"/>
  <c r="AF563" i="46"/>
  <c r="AF567" i="46"/>
  <c r="AF571" i="46"/>
  <c r="AF575" i="46"/>
  <c r="AF579" i="46"/>
  <c r="AF583" i="46"/>
  <c r="AF587" i="46"/>
  <c r="AF591" i="46"/>
  <c r="AF595" i="46"/>
  <c r="AF599" i="46"/>
  <c r="AF603" i="46"/>
  <c r="AF607" i="46"/>
  <c r="AF611" i="46"/>
  <c r="AF16" i="46"/>
  <c r="AF27" i="46"/>
  <c r="AF36" i="46"/>
  <c r="AF48" i="46"/>
  <c r="AF59" i="46"/>
  <c r="AF68" i="46"/>
  <c r="AF80" i="46"/>
  <c r="AF91" i="46"/>
  <c r="AF100" i="46"/>
  <c r="AF112" i="46"/>
  <c r="AF123" i="46"/>
  <c r="AF132" i="46"/>
  <c r="AF144" i="46"/>
  <c r="AF155" i="46"/>
  <c r="AF164" i="46"/>
  <c r="AF176" i="46"/>
  <c r="AF187" i="46"/>
  <c r="AF196" i="46"/>
  <c r="AF208" i="46"/>
  <c r="AF219" i="46"/>
  <c r="AF228" i="46"/>
  <c r="AF240" i="46"/>
  <c r="AF251" i="46"/>
  <c r="AF260" i="46"/>
  <c r="AF272" i="46"/>
  <c r="AF283" i="46"/>
  <c r="AF292" i="46"/>
  <c r="AF304" i="46"/>
  <c r="AF315" i="46"/>
  <c r="AF324" i="46"/>
  <c r="AF336" i="46"/>
  <c r="AF347" i="46"/>
  <c r="AF354" i="46"/>
  <c r="AF360" i="46"/>
  <c r="AF365" i="46"/>
  <c r="AF370" i="46"/>
  <c r="AF376" i="46"/>
  <c r="AF381" i="46"/>
  <c r="AF386" i="46"/>
  <c r="AF392" i="46"/>
  <c r="AF397" i="46"/>
  <c r="AF402" i="46"/>
  <c r="AF408" i="46"/>
  <c r="AF413" i="46"/>
  <c r="AF418" i="46"/>
  <c r="AF424" i="46"/>
  <c r="AF429" i="46"/>
  <c r="AF434" i="46"/>
  <c r="AF440" i="46"/>
  <c r="AF445" i="46"/>
  <c r="AF450" i="46"/>
  <c r="AF456" i="46"/>
  <c r="AF461" i="46"/>
  <c r="AF466" i="46"/>
  <c r="AF472" i="46"/>
  <c r="AF477" i="46"/>
  <c r="AF482" i="46"/>
  <c r="AF488" i="46"/>
  <c r="AF493" i="46"/>
  <c r="AF498" i="46"/>
  <c r="AF504" i="46"/>
  <c r="AF509" i="46"/>
  <c r="AF514" i="46"/>
  <c r="AF520" i="46"/>
  <c r="AF525" i="46"/>
  <c r="AF530" i="46"/>
  <c r="AF536" i="46"/>
  <c r="AF541" i="46"/>
  <c r="AF546" i="46"/>
  <c r="AF552" i="46"/>
  <c r="AF557" i="46"/>
  <c r="AF562" i="46"/>
  <c r="AF568" i="46"/>
  <c r="AF573" i="46"/>
  <c r="AF578" i="46"/>
  <c r="AF584" i="46"/>
  <c r="AF589" i="46"/>
  <c r="AF594" i="46"/>
  <c r="AF600" i="46"/>
  <c r="AF605" i="46"/>
  <c r="AF610" i="46"/>
  <c r="AF19" i="46"/>
  <c r="AF32" i="46"/>
  <c r="AF44" i="46"/>
  <c r="AF60" i="46"/>
  <c r="AF75" i="46"/>
  <c r="AF88" i="46"/>
  <c r="AF104" i="46"/>
  <c r="AF116" i="46"/>
  <c r="AF131" i="46"/>
  <c r="AF147" i="46"/>
  <c r="AF160" i="46"/>
  <c r="AF172" i="46"/>
  <c r="AF188" i="46"/>
  <c r="AF203" i="46"/>
  <c r="AF216" i="46"/>
  <c r="AF232" i="46"/>
  <c r="AF244" i="46"/>
  <c r="AF259" i="46"/>
  <c r="AF275" i="46"/>
  <c r="AF288" i="46"/>
  <c r="AF300" i="46"/>
  <c r="AF316" i="46"/>
  <c r="AF331" i="46"/>
  <c r="AF344" i="46"/>
  <c r="AF356" i="46"/>
  <c r="AF362" i="46"/>
  <c r="AF369" i="46"/>
  <c r="AF377" i="46"/>
  <c r="AF384" i="46"/>
  <c r="AF390" i="46"/>
  <c r="AF398" i="46"/>
  <c r="AF405" i="46"/>
  <c r="AF412" i="46"/>
  <c r="AF420" i="46"/>
  <c r="AF426" i="46"/>
  <c r="AF433" i="46"/>
  <c r="AF441" i="46"/>
  <c r="AF448" i="46"/>
  <c r="AF454" i="46"/>
  <c r="AF462" i="46"/>
  <c r="AF469" i="46"/>
  <c r="AF476" i="46"/>
  <c r="AF484" i="46"/>
  <c r="AF490" i="46"/>
  <c r="AF497" i="46"/>
  <c r="AF505" i="46"/>
  <c r="AF512" i="46"/>
  <c r="AF518" i="46"/>
  <c r="AF526" i="46"/>
  <c r="AF533" i="46"/>
  <c r="AF540" i="46"/>
  <c r="AF548" i="46"/>
  <c r="AF554" i="46"/>
  <c r="AF561" i="46"/>
  <c r="AF569" i="46"/>
  <c r="AF576" i="46"/>
  <c r="AF582" i="46"/>
  <c r="AF590" i="46"/>
  <c r="AF597" i="46"/>
  <c r="AF604" i="46"/>
  <c r="AF612" i="46"/>
  <c r="AF24" i="46"/>
  <c r="AF40" i="46"/>
  <c r="AF52" i="46"/>
  <c r="AF67" i="46"/>
  <c r="AF83" i="46"/>
  <c r="AF96" i="46"/>
  <c r="AF108" i="46"/>
  <c r="AF124" i="46"/>
  <c r="AF139" i="46"/>
  <c r="AF152" i="46"/>
  <c r="AF168" i="46"/>
  <c r="AF180" i="46"/>
  <c r="AF195" i="46"/>
  <c r="AF211" i="46"/>
  <c r="AF224" i="46"/>
  <c r="AF236" i="46"/>
  <c r="AF252" i="46"/>
  <c r="AF267" i="46"/>
  <c r="AF280" i="46"/>
  <c r="AF296" i="46"/>
  <c r="AF308" i="46"/>
  <c r="AF323" i="46"/>
  <c r="AF339" i="46"/>
  <c r="AF352" i="46"/>
  <c r="AF358" i="46"/>
  <c r="AF366" i="46"/>
  <c r="AF373" i="46"/>
  <c r="AF380" i="46"/>
  <c r="AF388" i="46"/>
  <c r="AF394" i="46"/>
  <c r="AF401" i="46"/>
  <c r="AF409" i="46"/>
  <c r="AF416" i="46"/>
  <c r="AF422" i="46"/>
  <c r="AF430" i="46"/>
  <c r="AF437" i="46"/>
  <c r="AF444" i="46"/>
  <c r="AF452" i="46"/>
  <c r="AF458" i="46"/>
  <c r="AF465" i="46"/>
  <c r="AF473" i="46"/>
  <c r="AF480" i="46"/>
  <c r="AF486" i="46"/>
  <c r="AF494" i="46"/>
  <c r="AF501" i="46"/>
  <c r="AF508" i="46"/>
  <c r="AF516" i="46"/>
  <c r="AF522" i="46"/>
  <c r="AF529" i="46"/>
  <c r="AF537" i="46"/>
  <c r="AF544" i="46"/>
  <c r="AF550" i="46"/>
  <c r="AF558" i="46"/>
  <c r="AF565" i="46"/>
  <c r="AF572" i="46"/>
  <c r="AF580" i="46"/>
  <c r="AF586" i="46"/>
  <c r="AF593" i="46"/>
  <c r="AF601" i="46"/>
  <c r="AF608" i="46"/>
  <c r="AF20" i="46"/>
  <c r="AF51" i="46"/>
  <c r="AF76" i="46"/>
  <c r="AF107" i="46"/>
  <c r="AF136" i="46"/>
  <c r="AF163" i="46"/>
  <c r="AF192" i="46"/>
  <c r="AF220" i="46"/>
  <c r="AF248" i="46"/>
  <c r="AF276" i="46"/>
  <c r="AF307" i="46"/>
  <c r="AF332" i="46"/>
  <c r="AF357" i="46"/>
  <c r="AF372" i="46"/>
  <c r="AF385" i="46"/>
  <c r="AF400" i="46"/>
  <c r="AF414" i="46"/>
  <c r="AF428" i="46"/>
  <c r="AF442" i="46"/>
  <c r="AF457" i="46"/>
  <c r="AF470" i="46"/>
  <c r="AF485" i="46"/>
  <c r="AF500" i="46"/>
  <c r="AF513" i="46"/>
  <c r="AF528" i="46"/>
  <c r="AF542" i="46"/>
  <c r="AF556" i="46"/>
  <c r="AF570" i="46"/>
  <c r="AF585" i="46"/>
  <c r="AF598" i="46"/>
  <c r="AF12" i="46"/>
  <c r="AF35" i="46"/>
  <c r="AF64" i="46"/>
  <c r="AF92" i="46"/>
  <c r="AF120" i="46"/>
  <c r="AF148" i="46"/>
  <c r="AF179" i="46"/>
  <c r="AF204" i="46"/>
  <c r="AF235" i="46"/>
  <c r="AF264" i="46"/>
  <c r="AF291" i="46"/>
  <c r="AF320" i="46"/>
  <c r="AF348" i="46"/>
  <c r="AF364" i="46"/>
  <c r="AF378" i="46"/>
  <c r="AF393" i="46"/>
  <c r="AF406" i="46"/>
  <c r="AF421" i="46"/>
  <c r="AF436" i="46"/>
  <c r="AF449" i="46"/>
  <c r="AF464" i="46"/>
  <c r="AF478" i="46"/>
  <c r="AF492" i="46"/>
  <c r="AF506" i="46"/>
  <c r="AF521" i="46"/>
  <c r="AF534" i="46"/>
  <c r="AF549" i="46"/>
  <c r="AF564" i="46"/>
  <c r="AF577" i="46"/>
  <c r="AF592" i="46"/>
  <c r="AF606" i="46"/>
  <c r="AF28" i="46"/>
  <c r="AF84" i="46"/>
  <c r="AF140" i="46"/>
  <c r="AF200" i="46"/>
  <c r="AF256" i="46"/>
  <c r="AF312" i="46"/>
  <c r="AF361" i="46"/>
  <c r="AF389" i="46"/>
  <c r="AF417" i="46"/>
  <c r="AF446" i="46"/>
  <c r="AF474" i="46"/>
  <c r="AF502" i="46"/>
  <c r="AF532" i="46"/>
  <c r="AF560" i="46"/>
  <c r="AF588" i="46"/>
  <c r="AF43" i="46"/>
  <c r="AF99" i="46"/>
  <c r="AF156" i="46"/>
  <c r="AF212" i="46"/>
  <c r="AF268" i="46"/>
  <c r="AF328" i="46"/>
  <c r="AF368" i="46"/>
  <c r="AF396" i="46"/>
  <c r="AF425" i="46"/>
  <c r="AF453" i="46"/>
  <c r="AF481" i="46"/>
  <c r="AF510" i="46"/>
  <c r="AF538" i="46"/>
  <c r="AF566" i="46"/>
  <c r="AF596" i="46"/>
  <c r="AF56" i="46"/>
  <c r="AF115" i="46"/>
  <c r="AF171" i="46"/>
  <c r="AF227" i="46"/>
  <c r="AF284" i="46"/>
  <c r="AF340" i="46"/>
  <c r="AF374" i="46"/>
  <c r="AF404" i="46"/>
  <c r="AF432" i="46"/>
  <c r="AF460" i="46"/>
  <c r="AF489" i="46"/>
  <c r="AF517" i="46"/>
  <c r="AF545" i="46"/>
  <c r="AF574" i="46"/>
  <c r="AF602" i="46"/>
  <c r="AF72" i="46"/>
  <c r="AF299" i="46"/>
  <c r="AF438" i="46"/>
  <c r="AF553" i="46"/>
  <c r="AF128" i="46"/>
  <c r="AF353" i="46"/>
  <c r="AF468" i="46"/>
  <c r="AF581" i="46"/>
  <c r="AF184" i="46"/>
  <c r="AF382" i="46"/>
  <c r="AF496" i="46"/>
  <c r="AF609" i="46"/>
  <c r="AF243" i="46"/>
  <c r="AF410" i="46"/>
  <c r="AF524" i="46"/>
  <c r="AA12" i="46"/>
  <c r="Y5" i="37" l="1" a="1"/>
  <c r="Y5" i="37" s="1"/>
  <c r="W5" i="37" a="1"/>
  <c r="W5" i="37" s="1"/>
  <c r="U5" i="37" a="1"/>
  <c r="U5" i="37" s="1"/>
  <c r="T16" i="37"/>
  <c r="T15" i="37"/>
  <c r="T14" i="37"/>
  <c r="T13" i="37"/>
  <c r="T12" i="37"/>
  <c r="T11" i="37"/>
  <c r="T10" i="37"/>
  <c r="T9" i="37"/>
  <c r="T8" i="37"/>
  <c r="T7" i="37"/>
  <c r="T6" i="37"/>
  <c r="X5" i="37" a="1"/>
  <c r="X15" i="37" s="1"/>
  <c r="V5" i="37" a="1"/>
  <c r="V13" i="37" s="1"/>
  <c r="T5" i="37"/>
  <c r="B16" i="37"/>
  <c r="B17" i="37"/>
  <c r="B18" i="37"/>
  <c r="B20" i="37"/>
  <c r="B21" i="37"/>
  <c r="B22" i="37"/>
  <c r="B24" i="37"/>
  <c r="B25" i="37"/>
  <c r="B26" i="37"/>
  <c r="AA16" i="36"/>
  <c r="AE12" i="36"/>
  <c r="AD12" i="36"/>
  <c r="AC12" i="36"/>
  <c r="AB12" i="36"/>
  <c r="AA12" i="36"/>
  <c r="Z12" i="36"/>
  <c r="Y12" i="36"/>
  <c r="X12" i="36"/>
  <c r="W12" i="36"/>
  <c r="V12" i="36"/>
  <c r="U12" i="36"/>
  <c r="T12" i="36"/>
  <c r="AE11" i="36"/>
  <c r="AD11" i="36"/>
  <c r="AC11" i="36"/>
  <c r="AB11" i="36"/>
  <c r="AA11" i="36"/>
  <c r="Z11" i="36"/>
  <c r="Y11" i="36"/>
  <c r="X11" i="36"/>
  <c r="W11" i="36"/>
  <c r="V11" i="36"/>
  <c r="U11" i="36"/>
  <c r="T11" i="36"/>
  <c r="AD16" i="36"/>
  <c r="AC16" i="36"/>
  <c r="Z16" i="36"/>
  <c r="V16" i="36"/>
  <c r="U16" i="36"/>
  <c r="AE9" i="36"/>
  <c r="AD9" i="36"/>
  <c r="AC9" i="36"/>
  <c r="AB9" i="36"/>
  <c r="AA9" i="36"/>
  <c r="Z9" i="36"/>
  <c r="Y9" i="36"/>
  <c r="X9" i="36"/>
  <c r="W9" i="36"/>
  <c r="V9" i="36"/>
  <c r="U9" i="36"/>
  <c r="T9" i="36"/>
  <c r="AE8" i="36"/>
  <c r="AD8" i="36"/>
  <c r="AC8" i="36"/>
  <c r="AC25" i="36" s="1"/>
  <c r="AB8" i="36"/>
  <c r="AA8" i="36"/>
  <c r="Z8" i="36"/>
  <c r="Z25" i="36" s="1"/>
  <c r="Y8" i="36"/>
  <c r="Y25" i="36" s="1"/>
  <c r="X8" i="36"/>
  <c r="X25" i="36" s="1"/>
  <c r="W8" i="36"/>
  <c r="V8" i="36"/>
  <c r="V25" i="36" s="1"/>
  <c r="U8" i="36"/>
  <c r="U25" i="36" s="1"/>
  <c r="T8" i="36"/>
  <c r="T25" i="36" s="1"/>
  <c r="AE7" i="36"/>
  <c r="AE24" i="36" s="1"/>
  <c r="AD7" i="36"/>
  <c r="AD24" i="36" s="1"/>
  <c r="AC7" i="36"/>
  <c r="AC24" i="36" s="1"/>
  <c r="AB7" i="36"/>
  <c r="AB24" i="36" s="1"/>
  <c r="AA7" i="36"/>
  <c r="AA24" i="36" s="1"/>
  <c r="Z7" i="36"/>
  <c r="Z24" i="36" s="1"/>
  <c r="Y7" i="36"/>
  <c r="Y24" i="36" s="1"/>
  <c r="X7" i="36"/>
  <c r="X24" i="36" s="1"/>
  <c r="W7" i="36"/>
  <c r="W24" i="36" s="1"/>
  <c r="V7" i="36"/>
  <c r="V24" i="36" s="1"/>
  <c r="U7" i="36"/>
  <c r="U24" i="36" s="1"/>
  <c r="T7" i="36"/>
  <c r="T24" i="36" s="1"/>
  <c r="AE6" i="36"/>
  <c r="AE23" i="36" s="1"/>
  <c r="AD6" i="36"/>
  <c r="AD23" i="36" s="1"/>
  <c r="AC6" i="36"/>
  <c r="AC23" i="36" s="1"/>
  <c r="AB6" i="36"/>
  <c r="AB23" i="36" s="1"/>
  <c r="AA6" i="36"/>
  <c r="AA23" i="36" s="1"/>
  <c r="Z6" i="36"/>
  <c r="Z23" i="36" s="1"/>
  <c r="Y6" i="36"/>
  <c r="Y23" i="36" s="1"/>
  <c r="X6" i="36"/>
  <c r="X23" i="36" s="1"/>
  <c r="W6" i="36"/>
  <c r="W23" i="36" s="1"/>
  <c r="V6" i="36"/>
  <c r="V23" i="36" s="1"/>
  <c r="U6" i="36"/>
  <c r="U23" i="36" s="1"/>
  <c r="T6" i="36"/>
  <c r="T23" i="36" s="1"/>
  <c r="AE5" i="36"/>
  <c r="AE22" i="36" s="1"/>
  <c r="AD5" i="36"/>
  <c r="AD22" i="36" s="1"/>
  <c r="AC5" i="36"/>
  <c r="AC22" i="36" s="1"/>
  <c r="AB5" i="36"/>
  <c r="AB22" i="36" s="1"/>
  <c r="AA5" i="36"/>
  <c r="AA22" i="36" s="1"/>
  <c r="Z5" i="36"/>
  <c r="Z22" i="36" s="1"/>
  <c r="Y5" i="36"/>
  <c r="Y22" i="36" s="1"/>
  <c r="X5" i="36"/>
  <c r="X22" i="36" s="1"/>
  <c r="W5" i="36"/>
  <c r="W22" i="36" s="1"/>
  <c r="V5" i="36"/>
  <c r="V22" i="36" s="1"/>
  <c r="U5" i="36"/>
  <c r="U22" i="36" s="1"/>
  <c r="T5" i="36"/>
  <c r="T22" i="36" s="1"/>
  <c r="AE4" i="36"/>
  <c r="AD4" i="36"/>
  <c r="AC4" i="36"/>
  <c r="AB4" i="36"/>
  <c r="AA4" i="36"/>
  <c r="Z4" i="36"/>
  <c r="Y4" i="36"/>
  <c r="X4" i="36"/>
  <c r="W4" i="36"/>
  <c r="V4" i="36"/>
  <c r="U4" i="36"/>
  <c r="T4" i="36"/>
  <c r="AE3" i="36"/>
  <c r="AE21" i="36" s="1"/>
  <c r="AD3" i="36"/>
  <c r="AD21" i="36" s="1"/>
  <c r="AC3" i="36"/>
  <c r="AC21" i="36" s="1"/>
  <c r="AA3" i="36"/>
  <c r="AA21" i="36" s="1"/>
  <c r="Z3" i="36"/>
  <c r="Z21" i="36" s="1"/>
  <c r="Y3" i="36"/>
  <c r="Y21" i="36" s="1"/>
  <c r="W3" i="36"/>
  <c r="W21" i="36" s="1"/>
  <c r="V3" i="36"/>
  <c r="V21" i="36" s="1"/>
  <c r="U3" i="36"/>
  <c r="U21" i="36" s="1"/>
  <c r="U16" i="37" l="1"/>
  <c r="W15" i="37"/>
  <c r="U12" i="37"/>
  <c r="W12" i="37"/>
  <c r="U8" i="37"/>
  <c r="W7" i="37"/>
  <c r="S14" i="37"/>
  <c r="B42" i="47"/>
  <c r="G42" i="47"/>
  <c r="H24" i="37"/>
  <c r="H42" i="47" s="1"/>
  <c r="F24" i="37"/>
  <c r="F42" i="47" s="1"/>
  <c r="S8" i="37"/>
  <c r="B36" i="47"/>
  <c r="H18" i="37"/>
  <c r="H36" i="47" s="1"/>
  <c r="G36" i="47"/>
  <c r="F18" i="37"/>
  <c r="F36" i="47" s="1"/>
  <c r="S12" i="37"/>
  <c r="B40" i="47"/>
  <c r="H22" i="37"/>
  <c r="H40" i="47" s="1"/>
  <c r="G40" i="47"/>
  <c r="F22" i="37"/>
  <c r="F40" i="47" s="1"/>
  <c r="S7" i="37"/>
  <c r="H17" i="37"/>
  <c r="H35" i="47" s="1"/>
  <c r="G35" i="47"/>
  <c r="B35" i="47"/>
  <c r="F17" i="37"/>
  <c r="F35" i="47" s="1"/>
  <c r="S16" i="37"/>
  <c r="B44" i="47"/>
  <c r="H26" i="37"/>
  <c r="H44" i="47" s="1"/>
  <c r="G44" i="47"/>
  <c r="F26" i="37"/>
  <c r="F44" i="47" s="1"/>
  <c r="S11" i="37"/>
  <c r="H21" i="37"/>
  <c r="H39" i="47" s="1"/>
  <c r="G39" i="47"/>
  <c r="B39" i="47"/>
  <c r="F21" i="37"/>
  <c r="F39" i="47" s="1"/>
  <c r="S6" i="37"/>
  <c r="B34" i="47"/>
  <c r="G34" i="47"/>
  <c r="F16" i="37"/>
  <c r="F34" i="47" s="1"/>
  <c r="H16" i="37"/>
  <c r="H34" i="47" s="1"/>
  <c r="X9" i="37"/>
  <c r="Y12" i="37"/>
  <c r="S15" i="37"/>
  <c r="H25" i="37"/>
  <c r="H43" i="47" s="1"/>
  <c r="G43" i="47"/>
  <c r="B43" i="47"/>
  <c r="F25" i="37"/>
  <c r="F43" i="47" s="1"/>
  <c r="S10" i="37"/>
  <c r="B38" i="47"/>
  <c r="G38" i="47"/>
  <c r="F20" i="37"/>
  <c r="F38" i="47" s="1"/>
  <c r="H20" i="37"/>
  <c r="H38" i="47" s="1"/>
  <c r="AE16" i="36"/>
  <c r="X13" i="37"/>
  <c r="U15" i="37"/>
  <c r="U7" i="37"/>
  <c r="Y11" i="37"/>
  <c r="W11" i="37"/>
  <c r="Y16" i="37"/>
  <c r="Y8" i="37"/>
  <c r="Y16" i="36"/>
  <c r="W16" i="36"/>
  <c r="T16" i="36"/>
  <c r="B15" i="37"/>
  <c r="AB16" i="36"/>
  <c r="B23" i="37"/>
  <c r="X16" i="36"/>
  <c r="B19" i="37"/>
  <c r="X5" i="37"/>
  <c r="U11" i="37"/>
  <c r="W16" i="37"/>
  <c r="W8" i="37"/>
  <c r="Y15" i="37"/>
  <c r="Y7" i="37"/>
  <c r="Y14" i="37"/>
  <c r="Y10" i="37"/>
  <c r="Y6" i="37"/>
  <c r="Y13" i="37"/>
  <c r="Y9" i="37"/>
  <c r="W14" i="37"/>
  <c r="W10" i="37"/>
  <c r="W6" i="37"/>
  <c r="W13" i="37"/>
  <c r="W9" i="37"/>
  <c r="U14" i="37"/>
  <c r="U10" i="37"/>
  <c r="U6" i="37"/>
  <c r="U13" i="37"/>
  <c r="U9" i="37"/>
  <c r="V6" i="37"/>
  <c r="V10" i="37"/>
  <c r="V14" i="37"/>
  <c r="X8" i="37"/>
  <c r="X12" i="37"/>
  <c r="X16" i="37"/>
  <c r="V7" i="37"/>
  <c r="V11" i="37"/>
  <c r="V15" i="37"/>
  <c r="V8" i="37"/>
  <c r="V12" i="37"/>
  <c r="V16" i="37"/>
  <c r="X6" i="37"/>
  <c r="X10" i="37"/>
  <c r="X14" i="37"/>
  <c r="V5" i="37"/>
  <c r="V9" i="37"/>
  <c r="X7" i="37"/>
  <c r="X11" i="37"/>
  <c r="W10" i="36"/>
  <c r="AA10" i="36"/>
  <c r="AE10" i="36"/>
  <c r="AB10" i="36"/>
  <c r="V10" i="36"/>
  <c r="Z10" i="36"/>
  <c r="AD10" i="36"/>
  <c r="AD25" i="36"/>
  <c r="X3" i="36"/>
  <c r="X21" i="36" s="1"/>
  <c r="AB3" i="36"/>
  <c r="AB21" i="36" s="1"/>
  <c r="T3" i="36"/>
  <c r="T21" i="36" s="1"/>
  <c r="T10" i="36"/>
  <c r="U10" i="36"/>
  <c r="Y10" i="36"/>
  <c r="AC10" i="36"/>
  <c r="W25" i="36"/>
  <c r="AA25" i="36"/>
  <c r="AE25" i="36"/>
  <c r="X10" i="36"/>
  <c r="AB25" i="36"/>
  <c r="S9" i="37" l="1"/>
  <c r="B37" i="47"/>
  <c r="F19" i="37"/>
  <c r="F37" i="47" s="1"/>
  <c r="G37" i="47"/>
  <c r="H19" i="37"/>
  <c r="H37" i="47" s="1"/>
  <c r="S5" i="37"/>
  <c r="F33" i="47"/>
  <c r="G33" i="47"/>
  <c r="B33" i="47"/>
  <c r="H15" i="37"/>
  <c r="H33" i="47" s="1"/>
  <c r="S13" i="37"/>
  <c r="B41" i="47"/>
  <c r="F23" i="37"/>
  <c r="F41" i="47" s="1"/>
  <c r="H23" i="37"/>
  <c r="H41" i="47" s="1"/>
  <c r="G41" i="47"/>
  <c r="B26" i="35"/>
  <c r="B25" i="35"/>
  <c r="B24" i="35"/>
  <c r="B23" i="35"/>
  <c r="B22" i="35"/>
  <c r="B21" i="35"/>
  <c r="B20" i="35"/>
  <c r="B19" i="35"/>
  <c r="B18" i="35"/>
  <c r="B17" i="35"/>
  <c r="B16" i="35"/>
  <c r="B15" i="35"/>
  <c r="K21" i="35" l="1"/>
  <c r="G21" i="35"/>
  <c r="G18" i="35"/>
  <c r="K18" i="35"/>
  <c r="G22" i="35"/>
  <c r="K22" i="35"/>
  <c r="G26" i="35"/>
  <c r="K26" i="35"/>
  <c r="F15" i="35"/>
  <c r="G15" i="35"/>
  <c r="K15" i="35"/>
  <c r="G23" i="35"/>
  <c r="G23" i="47" s="1"/>
  <c r="K23" i="35"/>
  <c r="K19" i="35"/>
  <c r="G19" i="35"/>
  <c r="G19" i="47" s="1"/>
  <c r="K16" i="35"/>
  <c r="G16" i="35"/>
  <c r="K20" i="35"/>
  <c r="G20" i="35"/>
  <c r="K24" i="35"/>
  <c r="G24" i="35"/>
  <c r="G17" i="35"/>
  <c r="K17" i="35"/>
  <c r="G25" i="35"/>
  <c r="G25" i="47" s="1"/>
  <c r="K25" i="35"/>
  <c r="B19" i="30"/>
  <c r="B23" i="30"/>
  <c r="B27" i="30"/>
  <c r="B21" i="30"/>
  <c r="B18" i="30"/>
  <c r="B16" i="30"/>
  <c r="B20" i="30"/>
  <c r="B24" i="30"/>
  <c r="B17" i="30"/>
  <c r="B25" i="30"/>
  <c r="B22" i="30"/>
  <c r="B26" i="30"/>
  <c r="B17" i="47"/>
  <c r="S7" i="47" s="1"/>
  <c r="G17" i="47"/>
  <c r="F17" i="35"/>
  <c r="F17" i="47" s="1"/>
  <c r="H17" i="35"/>
  <c r="H17" i="47" s="1"/>
  <c r="B21" i="47"/>
  <c r="S11" i="47" s="1"/>
  <c r="G21" i="47"/>
  <c r="H21" i="35"/>
  <c r="H21" i="47" s="1"/>
  <c r="F21" i="35"/>
  <c r="F21" i="47" s="1"/>
  <c r="H18" i="35"/>
  <c r="H18" i="47" s="1"/>
  <c r="B18" i="47"/>
  <c r="S8" i="47" s="1"/>
  <c r="G18" i="47"/>
  <c r="F18" i="35"/>
  <c r="F18" i="47" s="1"/>
  <c r="H22" i="35"/>
  <c r="H22" i="47" s="1"/>
  <c r="G22" i="47"/>
  <c r="B22" i="47"/>
  <c r="S12" i="47" s="1"/>
  <c r="F22" i="35"/>
  <c r="F22" i="47" s="1"/>
  <c r="H26" i="35"/>
  <c r="H26" i="47" s="1"/>
  <c r="B26" i="47"/>
  <c r="S16" i="47" s="1"/>
  <c r="G26" i="47"/>
  <c r="F26" i="35"/>
  <c r="F26" i="47" s="1"/>
  <c r="F15" i="47"/>
  <c r="G15" i="47"/>
  <c r="B15" i="47"/>
  <c r="S5" i="47" s="1"/>
  <c r="H15" i="35"/>
  <c r="H15" i="47" s="1"/>
  <c r="H19" i="35"/>
  <c r="H19" i="47" s="1"/>
  <c r="F19" i="35"/>
  <c r="F19" i="47" s="1"/>
  <c r="B19" i="47"/>
  <c r="S9" i="47" s="1"/>
  <c r="F23" i="35"/>
  <c r="F23" i="47" s="1"/>
  <c r="H23" i="35"/>
  <c r="H23" i="47" s="1"/>
  <c r="B23" i="47"/>
  <c r="S13" i="47" s="1"/>
  <c r="B16" i="47"/>
  <c r="S6" i="47" s="1"/>
  <c r="F16" i="35"/>
  <c r="F16" i="47" s="1"/>
  <c r="G16" i="47"/>
  <c r="H16" i="35"/>
  <c r="H16" i="47" s="1"/>
  <c r="B20" i="47"/>
  <c r="S10" i="47" s="1"/>
  <c r="F20" i="35"/>
  <c r="F20" i="47" s="1"/>
  <c r="G20" i="47"/>
  <c r="H20" i="35"/>
  <c r="H20" i="47" s="1"/>
  <c r="B24" i="47"/>
  <c r="S14" i="47" s="1"/>
  <c r="F24" i="35"/>
  <c r="F24" i="47" s="1"/>
  <c r="G24" i="47"/>
  <c r="H24" i="35"/>
  <c r="H24" i="47" s="1"/>
  <c r="B25" i="47"/>
  <c r="S15" i="47" s="1"/>
  <c r="F25" i="35"/>
  <c r="F25" i="47" s="1"/>
  <c r="H25" i="35"/>
  <c r="H25" i="47" s="1"/>
  <c r="T16" i="34"/>
  <c r="U16" i="34"/>
  <c r="V16" i="34"/>
  <c r="W16" i="34"/>
  <c r="X16" i="34"/>
  <c r="Y16" i="34"/>
  <c r="Z16" i="34"/>
  <c r="AA16" i="34"/>
  <c r="AB16" i="34"/>
  <c r="AC16" i="34"/>
  <c r="AD16" i="34"/>
  <c r="S16" i="34"/>
  <c r="S3" i="34" l="1"/>
  <c r="T3" i="34"/>
  <c r="U3" i="34"/>
  <c r="V3" i="34"/>
  <c r="W3" i="34"/>
  <c r="X3" i="34"/>
  <c r="Y3" i="34"/>
  <c r="Z3" i="34"/>
  <c r="AA3" i="34"/>
  <c r="AB3" i="34"/>
  <c r="AC3" i="34"/>
  <c r="AD3" i="34"/>
  <c r="S4" i="34"/>
  <c r="T4" i="34"/>
  <c r="U4" i="34"/>
  <c r="V4" i="34"/>
  <c r="W4" i="34"/>
  <c r="X4" i="34"/>
  <c r="Y4" i="34"/>
  <c r="Z4" i="34"/>
  <c r="AA4" i="34"/>
  <c r="AB4" i="34"/>
  <c r="AC4" i="34"/>
  <c r="AD4" i="34"/>
  <c r="S5" i="34"/>
  <c r="T5" i="34"/>
  <c r="U5" i="34"/>
  <c r="V5" i="34"/>
  <c r="W5" i="34"/>
  <c r="X5" i="34"/>
  <c r="Y5" i="34"/>
  <c r="Z5" i="34"/>
  <c r="AA5" i="34"/>
  <c r="AB5" i="34"/>
  <c r="AC5" i="34"/>
  <c r="AD5" i="34"/>
  <c r="S6" i="34"/>
  <c r="T6" i="34"/>
  <c r="U6" i="34"/>
  <c r="V6" i="34"/>
  <c r="W6" i="34"/>
  <c r="X6" i="34"/>
  <c r="Y6" i="34"/>
  <c r="Z6" i="34"/>
  <c r="AA6" i="34"/>
  <c r="AB6" i="34"/>
  <c r="AC6" i="34"/>
  <c r="AD6" i="34"/>
  <c r="S7" i="34"/>
  <c r="T7" i="34"/>
  <c r="U7" i="34"/>
  <c r="V7" i="34"/>
  <c r="W7" i="34"/>
  <c r="X7" i="34"/>
  <c r="Y7" i="34"/>
  <c r="Z7" i="34"/>
  <c r="AA7" i="34"/>
  <c r="AB7" i="34"/>
  <c r="AC7" i="34"/>
  <c r="AD7" i="34"/>
  <c r="S8" i="34"/>
  <c r="T8" i="34"/>
  <c r="U8" i="34"/>
  <c r="V8" i="34"/>
  <c r="W8" i="34"/>
  <c r="X8" i="34"/>
  <c r="Y8" i="34"/>
  <c r="Z8" i="34"/>
  <c r="AA8" i="34"/>
  <c r="AB8" i="34"/>
  <c r="AC8" i="34"/>
  <c r="AC10" i="34" s="1"/>
  <c r="AD8" i="34"/>
  <c r="AD10" i="34" s="1"/>
  <c r="S9" i="34"/>
  <c r="T9" i="34"/>
  <c r="U9" i="34"/>
  <c r="V9" i="34"/>
  <c r="W9" i="34"/>
  <c r="X9" i="34"/>
  <c r="Y9" i="34"/>
  <c r="Z9" i="34"/>
  <c r="AA9" i="34"/>
  <c r="AB9" i="34"/>
  <c r="AC9" i="34"/>
  <c r="AD9" i="34"/>
  <c r="S10" i="34"/>
  <c r="T10" i="34"/>
  <c r="U10" i="34"/>
  <c r="V10" i="34"/>
  <c r="W10" i="34"/>
  <c r="X10" i="34"/>
  <c r="Y10" i="34"/>
  <c r="Z10" i="34"/>
  <c r="AA10" i="34"/>
  <c r="AB10" i="34"/>
  <c r="S11" i="34"/>
  <c r="T11" i="34"/>
  <c r="U11" i="34"/>
  <c r="V11" i="34"/>
  <c r="W11" i="34"/>
  <c r="X11" i="34"/>
  <c r="Y11" i="34"/>
  <c r="Z11" i="34"/>
  <c r="AA11" i="34"/>
  <c r="AB11" i="34"/>
  <c r="AC11" i="34"/>
  <c r="AD11" i="34"/>
  <c r="S12" i="34"/>
  <c r="T12" i="34"/>
  <c r="U12" i="34"/>
  <c r="V12" i="34"/>
  <c r="W12" i="34"/>
  <c r="X12" i="34"/>
  <c r="Y12" i="34"/>
  <c r="Z12" i="34"/>
  <c r="AA12" i="34"/>
  <c r="AB12" i="34"/>
  <c r="AC12" i="34"/>
  <c r="AD12" i="34"/>
  <c r="Y13" i="33"/>
  <c r="Z13" i="33"/>
  <c r="Y14" i="33"/>
  <c r="Z14" i="33"/>
  <c r="Y15" i="33"/>
  <c r="Z15" i="33"/>
  <c r="Y16" i="33"/>
  <c r="Z16" i="33"/>
  <c r="Y17" i="33"/>
  <c r="Z17" i="33"/>
  <c r="Y18" i="33"/>
  <c r="Z18" i="33"/>
  <c r="Y19" i="33"/>
  <c r="Z19" i="33"/>
  <c r="Y20" i="33"/>
  <c r="Z20" i="33"/>
  <c r="Y21" i="33"/>
  <c r="Z21" i="33"/>
  <c r="Y22" i="33"/>
  <c r="Z22" i="33"/>
  <c r="Y23" i="33"/>
  <c r="Z23" i="33"/>
  <c r="Y24" i="33"/>
  <c r="Z24" i="33"/>
  <c r="Y25" i="33"/>
  <c r="Z25" i="33"/>
  <c r="Y26" i="33"/>
  <c r="Z26" i="33"/>
  <c r="Y27" i="33"/>
  <c r="Z27" i="33"/>
  <c r="Y28" i="33"/>
  <c r="Z28" i="33"/>
  <c r="Y29" i="33"/>
  <c r="Z29" i="33"/>
  <c r="Y30" i="33"/>
  <c r="Z30" i="33"/>
  <c r="Y31" i="33"/>
  <c r="Z31" i="33"/>
  <c r="Y32" i="33"/>
  <c r="Z32" i="33"/>
  <c r="Y33" i="33"/>
  <c r="Z33" i="33"/>
  <c r="Y34" i="33"/>
  <c r="Z34" i="33"/>
  <c r="Y35" i="33"/>
  <c r="Z35" i="33"/>
  <c r="Y36" i="33"/>
  <c r="Z36" i="33"/>
  <c r="Y37" i="33"/>
  <c r="Z37" i="33"/>
  <c r="Y38" i="33"/>
  <c r="Z38" i="33"/>
  <c r="Y39" i="33"/>
  <c r="Z39" i="33"/>
  <c r="Y40" i="33"/>
  <c r="Z40" i="33"/>
  <c r="Y41" i="33"/>
  <c r="Z41" i="33"/>
  <c r="Y42" i="33"/>
  <c r="Z42" i="33"/>
  <c r="Y43" i="33"/>
  <c r="Z43" i="33"/>
  <c r="Y44" i="33"/>
  <c r="Z44" i="33"/>
  <c r="Y45" i="33"/>
  <c r="Z45" i="33"/>
  <c r="Y46" i="33"/>
  <c r="Z46" i="33"/>
  <c r="Y47" i="33"/>
  <c r="Z47" i="33"/>
  <c r="Y48" i="33"/>
  <c r="Z48" i="33"/>
  <c r="Y49" i="33"/>
  <c r="Z49" i="33"/>
  <c r="Y50" i="33"/>
  <c r="Z50" i="33"/>
  <c r="Y51" i="33"/>
  <c r="Z51" i="33"/>
  <c r="Y52" i="33"/>
  <c r="Z52" i="33"/>
  <c r="Y53" i="33"/>
  <c r="Z53" i="33"/>
  <c r="Y54" i="33"/>
  <c r="Z54" i="33"/>
  <c r="Y55" i="33"/>
  <c r="Z55" i="33"/>
  <c r="Y56" i="33"/>
  <c r="Z56" i="33"/>
  <c r="Y57" i="33"/>
  <c r="Z57" i="33"/>
  <c r="Y58" i="33"/>
  <c r="Z58" i="33"/>
  <c r="Y59" i="33"/>
  <c r="Z59" i="33"/>
  <c r="Y60" i="33"/>
  <c r="Z60" i="33"/>
  <c r="Y61" i="33"/>
  <c r="Z61" i="33"/>
  <c r="Y62" i="33"/>
  <c r="Z62" i="33"/>
  <c r="Y63" i="33"/>
  <c r="Z63" i="33"/>
  <c r="Y64" i="33"/>
  <c r="Z64" i="33"/>
  <c r="Y65" i="33"/>
  <c r="Z65" i="33"/>
  <c r="Y66" i="33"/>
  <c r="Z66" i="33"/>
  <c r="Y67" i="33"/>
  <c r="Z67" i="33"/>
  <c r="Y68" i="33"/>
  <c r="Z68" i="33"/>
  <c r="Y69" i="33"/>
  <c r="Z69" i="33"/>
  <c r="Y70" i="33"/>
  <c r="Z70" i="33"/>
  <c r="Y71" i="33"/>
  <c r="Z71" i="33"/>
  <c r="Y72" i="33"/>
  <c r="Z72" i="33"/>
  <c r="Y73" i="33"/>
  <c r="Z73" i="33"/>
  <c r="Y74" i="33"/>
  <c r="Z74" i="33"/>
  <c r="Y75" i="33"/>
  <c r="Z75" i="33"/>
  <c r="Y76" i="33"/>
  <c r="Z76" i="33"/>
  <c r="Y77" i="33"/>
  <c r="Z77" i="33"/>
  <c r="Y78" i="33"/>
  <c r="Z78" i="33"/>
  <c r="Y79" i="33"/>
  <c r="Z79" i="33"/>
  <c r="Y80" i="33"/>
  <c r="Z80" i="33"/>
  <c r="Y81" i="33"/>
  <c r="Z81" i="33"/>
  <c r="Y82" i="33"/>
  <c r="Z82" i="33"/>
  <c r="Y83" i="33"/>
  <c r="Z83" i="33"/>
  <c r="Y84" i="33"/>
  <c r="Z84" i="33"/>
  <c r="Y85" i="33"/>
  <c r="Z85" i="33"/>
  <c r="Y86" i="33"/>
  <c r="Z86" i="33"/>
  <c r="Y87" i="33"/>
  <c r="Z87" i="33"/>
  <c r="Y88" i="33"/>
  <c r="Z88" i="33"/>
  <c r="Y89" i="33"/>
  <c r="Z89" i="33"/>
  <c r="Y90" i="33"/>
  <c r="Z90" i="33"/>
  <c r="Y91" i="33"/>
  <c r="Z91" i="33"/>
  <c r="Y92" i="33"/>
  <c r="Z92" i="33"/>
  <c r="Y93" i="33"/>
  <c r="Z93" i="33"/>
  <c r="Y94" i="33"/>
  <c r="Z94" i="33"/>
  <c r="Y95" i="33"/>
  <c r="Z95" i="33"/>
  <c r="Y96" i="33"/>
  <c r="Z96" i="33"/>
  <c r="Y97" i="33"/>
  <c r="Z97" i="33"/>
  <c r="Y98" i="33"/>
  <c r="Z98" i="33"/>
  <c r="Y99" i="33"/>
  <c r="Z99" i="33"/>
  <c r="Y100" i="33"/>
  <c r="Z100" i="33"/>
  <c r="Y101" i="33"/>
  <c r="Z101" i="33"/>
  <c r="Y102" i="33"/>
  <c r="Z102" i="33"/>
  <c r="Y103" i="33"/>
  <c r="Z103" i="33"/>
  <c r="Y104" i="33"/>
  <c r="Z104" i="33"/>
  <c r="Y105" i="33"/>
  <c r="Z105" i="33"/>
  <c r="Y106" i="33"/>
  <c r="Z106" i="33"/>
  <c r="Y107" i="33"/>
  <c r="Z107" i="33"/>
  <c r="Y108" i="33"/>
  <c r="Z108" i="33"/>
  <c r="Y109" i="33"/>
  <c r="Z109" i="33"/>
  <c r="Y110" i="33"/>
  <c r="Z110" i="33"/>
  <c r="Y111" i="33"/>
  <c r="Z111" i="33"/>
  <c r="Y112" i="33"/>
  <c r="Z112" i="33"/>
  <c r="Y113" i="33"/>
  <c r="Z113" i="33"/>
  <c r="Y114" i="33"/>
  <c r="Z114" i="33"/>
  <c r="Y115" i="33"/>
  <c r="Z115" i="33"/>
  <c r="Y116" i="33"/>
  <c r="Z116" i="33"/>
  <c r="Y117" i="33"/>
  <c r="Z117" i="33"/>
  <c r="Y118" i="33"/>
  <c r="Z118" i="33"/>
  <c r="Y119" i="33"/>
  <c r="Z119" i="33"/>
  <c r="Y120" i="33"/>
  <c r="Z120" i="33"/>
  <c r="Y121" i="33"/>
  <c r="Z121" i="33"/>
  <c r="Y122" i="33"/>
  <c r="Z122" i="33"/>
  <c r="Y123" i="33"/>
  <c r="Z123" i="33"/>
  <c r="Y124" i="33"/>
  <c r="Z124" i="33"/>
  <c r="Y125" i="33"/>
  <c r="Z125" i="33"/>
  <c r="Y126" i="33"/>
  <c r="Z126" i="33"/>
  <c r="Y127" i="33"/>
  <c r="Z127" i="33"/>
  <c r="Y128" i="33"/>
  <c r="Z128" i="33"/>
  <c r="Y129" i="33"/>
  <c r="Z129" i="33"/>
  <c r="Y130" i="33"/>
  <c r="Z130" i="33"/>
  <c r="Y131" i="33"/>
  <c r="Z131" i="33"/>
  <c r="Y132" i="33"/>
  <c r="Z132" i="33"/>
  <c r="Y133" i="33"/>
  <c r="Z133" i="33"/>
  <c r="Y134" i="33"/>
  <c r="Z134" i="33"/>
  <c r="Y135" i="33"/>
  <c r="Z135" i="33"/>
  <c r="Y136" i="33"/>
  <c r="Z136" i="33"/>
  <c r="Y137" i="33"/>
  <c r="Z137" i="33"/>
  <c r="Y138" i="33"/>
  <c r="Z138" i="33"/>
  <c r="Y139" i="33"/>
  <c r="Z139" i="33"/>
  <c r="Y140" i="33"/>
  <c r="Z140" i="33"/>
  <c r="Y141" i="33"/>
  <c r="Z141" i="33"/>
  <c r="Y142" i="33"/>
  <c r="Z142" i="33"/>
  <c r="Y143" i="33"/>
  <c r="Z143" i="33"/>
  <c r="Y144" i="33"/>
  <c r="Z144" i="33"/>
  <c r="Y145" i="33"/>
  <c r="Z145" i="33"/>
  <c r="Y146" i="33"/>
  <c r="Z146" i="33"/>
  <c r="Y147" i="33"/>
  <c r="Z147" i="33"/>
  <c r="Y148" i="33"/>
  <c r="Z148" i="33"/>
  <c r="Y149" i="33"/>
  <c r="Z149" i="33"/>
  <c r="Y150" i="33"/>
  <c r="Z150" i="33"/>
  <c r="Y151" i="33"/>
  <c r="Z151" i="33"/>
  <c r="Y152" i="33"/>
  <c r="Z152" i="33"/>
  <c r="Y153" i="33"/>
  <c r="Z153" i="33"/>
  <c r="Y154" i="33"/>
  <c r="Z154" i="33"/>
  <c r="Y155" i="33"/>
  <c r="Z155" i="33"/>
  <c r="Y156" i="33"/>
  <c r="Z156" i="33"/>
  <c r="Y157" i="33"/>
  <c r="Z157" i="33"/>
  <c r="Y158" i="33"/>
  <c r="Z158" i="33"/>
  <c r="Y159" i="33"/>
  <c r="Z159" i="33"/>
  <c r="Y160" i="33"/>
  <c r="Z160" i="33"/>
  <c r="Y161" i="33"/>
  <c r="Z161" i="33"/>
  <c r="Y162" i="33"/>
  <c r="Z162" i="33"/>
  <c r="Y163" i="33"/>
  <c r="Z163" i="33"/>
  <c r="Y164" i="33"/>
  <c r="Z164" i="33"/>
  <c r="Y165" i="33"/>
  <c r="Z165" i="33"/>
  <c r="Y166" i="33"/>
  <c r="Z166" i="33"/>
  <c r="Y167" i="33"/>
  <c r="Z167" i="33"/>
  <c r="Y168" i="33"/>
  <c r="Z168" i="33"/>
  <c r="Y169" i="33"/>
  <c r="Z169" i="33"/>
  <c r="Y170" i="33"/>
  <c r="Z170" i="33"/>
  <c r="Y171" i="33"/>
  <c r="Z171" i="33"/>
  <c r="Y172" i="33"/>
  <c r="Z172" i="33"/>
  <c r="Y173" i="33"/>
  <c r="Z173" i="33"/>
  <c r="Y174" i="33"/>
  <c r="Z174" i="33"/>
  <c r="Y175" i="33"/>
  <c r="Z175" i="33"/>
  <c r="Y176" i="33"/>
  <c r="Z176" i="33"/>
  <c r="Y177" i="33"/>
  <c r="Z177" i="33"/>
  <c r="Y178" i="33"/>
  <c r="Z178" i="33"/>
  <c r="Y179" i="33"/>
  <c r="Z179" i="33"/>
  <c r="Y180" i="33"/>
  <c r="Z180" i="33"/>
  <c r="Y181" i="33"/>
  <c r="Z181" i="33"/>
  <c r="Y182" i="33"/>
  <c r="Z182" i="33"/>
  <c r="Y183" i="33"/>
  <c r="Z183" i="33"/>
  <c r="Y184" i="33"/>
  <c r="Z184" i="33"/>
  <c r="Y185" i="33"/>
  <c r="Z185" i="33"/>
  <c r="Y186" i="33"/>
  <c r="Z186" i="33"/>
  <c r="Y187" i="33"/>
  <c r="Z187" i="33"/>
  <c r="Y188" i="33"/>
  <c r="Z188" i="33"/>
  <c r="Y189" i="33"/>
  <c r="Z189" i="33"/>
  <c r="Y190" i="33"/>
  <c r="Z190" i="33"/>
  <c r="Y191" i="33"/>
  <c r="Z191" i="33"/>
  <c r="Y192" i="33"/>
  <c r="Z192" i="33"/>
  <c r="Y193" i="33"/>
  <c r="Z193" i="33"/>
  <c r="Y194" i="33"/>
  <c r="Z194" i="33"/>
  <c r="Y195" i="33"/>
  <c r="Z195" i="33"/>
  <c r="Y196" i="33"/>
  <c r="Z196" i="33"/>
  <c r="Y197" i="33"/>
  <c r="Z197" i="33"/>
  <c r="Y198" i="33"/>
  <c r="Z198" i="33"/>
  <c r="Y199" i="33"/>
  <c r="Z199" i="33"/>
  <c r="Y200" i="33"/>
  <c r="Z200" i="33"/>
  <c r="Y201" i="33"/>
  <c r="Z201" i="33"/>
  <c r="Y202" i="33"/>
  <c r="Z202" i="33"/>
  <c r="Y203" i="33"/>
  <c r="Z203" i="33"/>
  <c r="Y204" i="33"/>
  <c r="Z204" i="33"/>
  <c r="Y205" i="33"/>
  <c r="Z205" i="33"/>
  <c r="Y206" i="33"/>
  <c r="Z206" i="33"/>
  <c r="Y207" i="33"/>
  <c r="Z207" i="33"/>
  <c r="Y208" i="33"/>
  <c r="Z208" i="33"/>
  <c r="Y209" i="33"/>
  <c r="Z209" i="33"/>
  <c r="Y210" i="33"/>
  <c r="Z210" i="33"/>
  <c r="Y211" i="33"/>
  <c r="Z211" i="33"/>
  <c r="Y212" i="33"/>
  <c r="Z212" i="33"/>
  <c r="Y213" i="33"/>
  <c r="Z213" i="33"/>
  <c r="Y214" i="33"/>
  <c r="Z214" i="33"/>
  <c r="Y215" i="33"/>
  <c r="Z215" i="33"/>
  <c r="Y216" i="33"/>
  <c r="Z216" i="33"/>
  <c r="Y217" i="33"/>
  <c r="Z217" i="33"/>
  <c r="Y218" i="33"/>
  <c r="Z218" i="33"/>
  <c r="Y219" i="33"/>
  <c r="Z219" i="33"/>
  <c r="Y220" i="33"/>
  <c r="Z220" i="33"/>
  <c r="Y221" i="33"/>
  <c r="Z221" i="33"/>
  <c r="Y222" i="33"/>
  <c r="Z222" i="33"/>
  <c r="Y223" i="33"/>
  <c r="Z223" i="33"/>
  <c r="Y224" i="33"/>
  <c r="Z224" i="33"/>
  <c r="Y225" i="33"/>
  <c r="Z225" i="33"/>
  <c r="Y226" i="33"/>
  <c r="Z226" i="33"/>
  <c r="Y227" i="33"/>
  <c r="Z227" i="33"/>
  <c r="Y228" i="33"/>
  <c r="Z228" i="33"/>
  <c r="Y229" i="33"/>
  <c r="Z229" i="33"/>
  <c r="Y230" i="33"/>
  <c r="Z230" i="33"/>
  <c r="Y231" i="33"/>
  <c r="Z231" i="33"/>
  <c r="Y232" i="33"/>
  <c r="Z232" i="33"/>
  <c r="Y233" i="33"/>
  <c r="Z233" i="33"/>
  <c r="Y234" i="33"/>
  <c r="Z234" i="33"/>
  <c r="Y235" i="33"/>
  <c r="Z235" i="33"/>
  <c r="Y236" i="33"/>
  <c r="Z236" i="33"/>
  <c r="Y237" i="33"/>
  <c r="Z237" i="33"/>
  <c r="Y238" i="33"/>
  <c r="Z238" i="33"/>
  <c r="Y239" i="33"/>
  <c r="Z239" i="33"/>
  <c r="Y240" i="33"/>
  <c r="Z240" i="33"/>
  <c r="Y241" i="33"/>
  <c r="Z241" i="33"/>
  <c r="Y242" i="33"/>
  <c r="Z242" i="33"/>
  <c r="Y243" i="33"/>
  <c r="Z243" i="33"/>
  <c r="Y244" i="33"/>
  <c r="Z244" i="33"/>
  <c r="Y245" i="33"/>
  <c r="Z245" i="33"/>
  <c r="Y246" i="33"/>
  <c r="Z246" i="33"/>
  <c r="Y247" i="33"/>
  <c r="Z247" i="33"/>
  <c r="Y248" i="33"/>
  <c r="Z248" i="33"/>
  <c r="Y249" i="33"/>
  <c r="Z249" i="33"/>
  <c r="Y250" i="33"/>
  <c r="Z250" i="33"/>
  <c r="Y251" i="33"/>
  <c r="Z251" i="33"/>
  <c r="Y252" i="33"/>
  <c r="Z252" i="33"/>
  <c r="Y253" i="33"/>
  <c r="Z253" i="33"/>
  <c r="Y254" i="33"/>
  <c r="Z254" i="33"/>
  <c r="Y255" i="33"/>
  <c r="Z255" i="33"/>
  <c r="Y256" i="33"/>
  <c r="Z256" i="33"/>
  <c r="Y257" i="33"/>
  <c r="Z257" i="33"/>
  <c r="Y258" i="33"/>
  <c r="Z258" i="33"/>
  <c r="Y259" i="33"/>
  <c r="Z259" i="33"/>
  <c r="Y260" i="33"/>
  <c r="Z260" i="33"/>
  <c r="Y261" i="33"/>
  <c r="Z261" i="33"/>
  <c r="Y262" i="33"/>
  <c r="Z262" i="33"/>
  <c r="Y263" i="33"/>
  <c r="Z263" i="33"/>
  <c r="Y264" i="33"/>
  <c r="Z264" i="33"/>
  <c r="Y265" i="33"/>
  <c r="Z265" i="33"/>
  <c r="Y266" i="33"/>
  <c r="Z266" i="33"/>
  <c r="Y267" i="33"/>
  <c r="Z267" i="33"/>
  <c r="Y268" i="33"/>
  <c r="Z268" i="33"/>
  <c r="Y269" i="33"/>
  <c r="Z269" i="33"/>
  <c r="Y270" i="33"/>
  <c r="Z270" i="33"/>
  <c r="Y271" i="33"/>
  <c r="Z271" i="33"/>
  <c r="Y272" i="33"/>
  <c r="Z272" i="33"/>
  <c r="Y273" i="33"/>
  <c r="Z273" i="33"/>
  <c r="Y274" i="33"/>
  <c r="Z274" i="33"/>
  <c r="Y275" i="33"/>
  <c r="Z275" i="33"/>
  <c r="Y276" i="33"/>
  <c r="Z276" i="33"/>
  <c r="Y277" i="33"/>
  <c r="Z277" i="33"/>
  <c r="Y278" i="33"/>
  <c r="Z278" i="33"/>
  <c r="Y279" i="33"/>
  <c r="Z279" i="33"/>
  <c r="Y280" i="33"/>
  <c r="Z280" i="33"/>
  <c r="Y281" i="33"/>
  <c r="Z281" i="33"/>
  <c r="Y282" i="33"/>
  <c r="Z282" i="33"/>
  <c r="Y283" i="33"/>
  <c r="Z283" i="33"/>
  <c r="Y284" i="33"/>
  <c r="Z284" i="33"/>
  <c r="Y285" i="33"/>
  <c r="Z285" i="33"/>
  <c r="Y286" i="33"/>
  <c r="Z286" i="33"/>
  <c r="Y287" i="33"/>
  <c r="Z287" i="33"/>
  <c r="Y288" i="33"/>
  <c r="Z288" i="33"/>
  <c r="Y289" i="33"/>
  <c r="Z289" i="33"/>
  <c r="Y290" i="33"/>
  <c r="Z290" i="33"/>
  <c r="Y291" i="33"/>
  <c r="Z291" i="33"/>
  <c r="Y292" i="33"/>
  <c r="Z292" i="33"/>
  <c r="Y293" i="33"/>
  <c r="Z293" i="33"/>
  <c r="Y294" i="33"/>
  <c r="Z294" i="33"/>
  <c r="Y295" i="33"/>
  <c r="Z295" i="33"/>
  <c r="Y296" i="33"/>
  <c r="Z296" i="33"/>
  <c r="Y297" i="33"/>
  <c r="Z297" i="33"/>
  <c r="Y298" i="33"/>
  <c r="Z298" i="33"/>
  <c r="Y299" i="33"/>
  <c r="Z299" i="33"/>
  <c r="Y300" i="33"/>
  <c r="Z300" i="33"/>
  <c r="Y301" i="33"/>
  <c r="Z301" i="33"/>
  <c r="Y302" i="33"/>
  <c r="Z302" i="33"/>
  <c r="Y303" i="33"/>
  <c r="Z303" i="33"/>
  <c r="Y304" i="33"/>
  <c r="Z304" i="33"/>
  <c r="Y305" i="33"/>
  <c r="Z305" i="33"/>
  <c r="Y306" i="33"/>
  <c r="Z306" i="33"/>
  <c r="Y307" i="33"/>
  <c r="Z307" i="33"/>
  <c r="Y308" i="33"/>
  <c r="Z308" i="33"/>
  <c r="Y309" i="33"/>
  <c r="Z309" i="33"/>
  <c r="Y310" i="33"/>
  <c r="Z310" i="33"/>
  <c r="Y311" i="33"/>
  <c r="Z311" i="33"/>
  <c r="Y312" i="33"/>
  <c r="Z312" i="33"/>
  <c r="Y313" i="33"/>
  <c r="Z313" i="33"/>
  <c r="Y314" i="33"/>
  <c r="Z314" i="33"/>
  <c r="Y315" i="33"/>
  <c r="Z315" i="33"/>
  <c r="Y316" i="33"/>
  <c r="Z316" i="33"/>
  <c r="Y317" i="33"/>
  <c r="Z317" i="33"/>
  <c r="Y318" i="33"/>
  <c r="Z318" i="33"/>
  <c r="Y319" i="33"/>
  <c r="Z319" i="33"/>
  <c r="Y320" i="33"/>
  <c r="Z320" i="33"/>
  <c r="Y321" i="33"/>
  <c r="Z321" i="33"/>
  <c r="Y322" i="33"/>
  <c r="Z322" i="33"/>
  <c r="Y323" i="33"/>
  <c r="Z323" i="33"/>
  <c r="Y324" i="33"/>
  <c r="Z324" i="33"/>
  <c r="Y325" i="33"/>
  <c r="Z325" i="33"/>
  <c r="Y326" i="33"/>
  <c r="Z326" i="33"/>
  <c r="Y327" i="33"/>
  <c r="Z327" i="33"/>
  <c r="Y328" i="33"/>
  <c r="Z328" i="33"/>
  <c r="Y329" i="33"/>
  <c r="Z329" i="33"/>
  <c r="Y330" i="33"/>
  <c r="Z330" i="33"/>
  <c r="Y331" i="33"/>
  <c r="Z331" i="33"/>
  <c r="Y332" i="33"/>
  <c r="Z332" i="33"/>
  <c r="Y333" i="33"/>
  <c r="Z333" i="33"/>
  <c r="Y334" i="33"/>
  <c r="Z334" i="33"/>
  <c r="Y335" i="33"/>
  <c r="Z335" i="33"/>
  <c r="Y336" i="33"/>
  <c r="Z336" i="33"/>
  <c r="Y337" i="33"/>
  <c r="Z337" i="33"/>
  <c r="Y338" i="33"/>
  <c r="Z338" i="33"/>
  <c r="Y339" i="33"/>
  <c r="Z339" i="33"/>
  <c r="Y340" i="33"/>
  <c r="Z340" i="33"/>
  <c r="Y341" i="33"/>
  <c r="Z341" i="33"/>
  <c r="Y342" i="33"/>
  <c r="Z342" i="33"/>
  <c r="Y343" i="33"/>
  <c r="Z343" i="33"/>
  <c r="Y344" i="33"/>
  <c r="Z344" i="33"/>
  <c r="Y345" i="33"/>
  <c r="Z345" i="33"/>
  <c r="Y346" i="33"/>
  <c r="Z346" i="33"/>
  <c r="Y347" i="33"/>
  <c r="Z347" i="33"/>
  <c r="Y348" i="33"/>
  <c r="Z348" i="33"/>
  <c r="Y349" i="33"/>
  <c r="Z349" i="33"/>
  <c r="Y350" i="33"/>
  <c r="Z350" i="33"/>
  <c r="Y351" i="33"/>
  <c r="Z351" i="33"/>
  <c r="Y352" i="33"/>
  <c r="Z352" i="33"/>
  <c r="Y353" i="33"/>
  <c r="Z353" i="33"/>
  <c r="Y354" i="33"/>
  <c r="Z354" i="33"/>
  <c r="Y355" i="33"/>
  <c r="Z355" i="33"/>
  <c r="Y356" i="33"/>
  <c r="Z356" i="33"/>
  <c r="Y357" i="33"/>
  <c r="Z357" i="33"/>
  <c r="Y358" i="33"/>
  <c r="Z358" i="33"/>
  <c r="Y359" i="33"/>
  <c r="Z359" i="33"/>
  <c r="Y360" i="33"/>
  <c r="Z360" i="33"/>
  <c r="Y361" i="33"/>
  <c r="Z361" i="33"/>
  <c r="Y362" i="33"/>
  <c r="Z362" i="33"/>
  <c r="Y363" i="33"/>
  <c r="Z363" i="33"/>
  <c r="Y364" i="33"/>
  <c r="Z364" i="33"/>
  <c r="Y365" i="33"/>
  <c r="Z365" i="33"/>
  <c r="Y366" i="33"/>
  <c r="Z366" i="33"/>
  <c r="Y367" i="33"/>
  <c r="Z367" i="33"/>
  <c r="Y368" i="33"/>
  <c r="Z368" i="33"/>
  <c r="Y369" i="33"/>
  <c r="Z369" i="33"/>
  <c r="Y370" i="33"/>
  <c r="Z370" i="33"/>
  <c r="Y371" i="33"/>
  <c r="Z371" i="33"/>
  <c r="Y372" i="33"/>
  <c r="Z372" i="33"/>
  <c r="Y373" i="33"/>
  <c r="Z373" i="33"/>
  <c r="Y374" i="33"/>
  <c r="Z374" i="33"/>
  <c r="Y375" i="33"/>
  <c r="Z375" i="33"/>
  <c r="Y376" i="33"/>
  <c r="Z376" i="33"/>
  <c r="Y377" i="33"/>
  <c r="Z377" i="33"/>
  <c r="Y378" i="33"/>
  <c r="Z378" i="33"/>
  <c r="Y379" i="33"/>
  <c r="Z379" i="33"/>
  <c r="Y380" i="33"/>
  <c r="Z380" i="33"/>
  <c r="Y381" i="33"/>
  <c r="Z381" i="33"/>
  <c r="Y382" i="33"/>
  <c r="Z382" i="33"/>
  <c r="Y383" i="33"/>
  <c r="Z383" i="33"/>
  <c r="Y384" i="33"/>
  <c r="Z384" i="33"/>
  <c r="Y385" i="33"/>
  <c r="Z385" i="33"/>
  <c r="Y386" i="33"/>
  <c r="Z386" i="33"/>
  <c r="Y387" i="33"/>
  <c r="Z387" i="33"/>
  <c r="Y388" i="33"/>
  <c r="Z388" i="33"/>
  <c r="Y389" i="33"/>
  <c r="Z389" i="33"/>
  <c r="Y390" i="33"/>
  <c r="Z390" i="33"/>
  <c r="Y391" i="33"/>
  <c r="Z391" i="33"/>
  <c r="Y392" i="33"/>
  <c r="Z392" i="33"/>
  <c r="Y393" i="33"/>
  <c r="Z393" i="33"/>
  <c r="Y394" i="33"/>
  <c r="Z394" i="33"/>
  <c r="Y395" i="33"/>
  <c r="Z395" i="33"/>
  <c r="Y396" i="33"/>
  <c r="Z396" i="33"/>
  <c r="Y397" i="33"/>
  <c r="Z397" i="33"/>
  <c r="Y398" i="33"/>
  <c r="Z398" i="33"/>
  <c r="Y399" i="33"/>
  <c r="Z399" i="33"/>
  <c r="Y400" i="33"/>
  <c r="Z400" i="33"/>
  <c r="Y401" i="33"/>
  <c r="Z401" i="33"/>
  <c r="Y402" i="33"/>
  <c r="Z402" i="33"/>
  <c r="Y403" i="33"/>
  <c r="Z403" i="33"/>
  <c r="Y404" i="33"/>
  <c r="Z404" i="33"/>
  <c r="Y405" i="33"/>
  <c r="Z405" i="33"/>
  <c r="Y406" i="33"/>
  <c r="Z406" i="33"/>
  <c r="Y407" i="33"/>
  <c r="Z407" i="33"/>
  <c r="Y408" i="33"/>
  <c r="Z408" i="33"/>
  <c r="Y409" i="33"/>
  <c r="Z409" i="33"/>
  <c r="Y410" i="33"/>
  <c r="Z410" i="33"/>
  <c r="Y411" i="33"/>
  <c r="Z411" i="33"/>
  <c r="Y412" i="33"/>
  <c r="Z412" i="33"/>
  <c r="Y413" i="33"/>
  <c r="Z413" i="33"/>
  <c r="Y414" i="33"/>
  <c r="Z414" i="33"/>
  <c r="Y415" i="33"/>
  <c r="Z415" i="33"/>
  <c r="Y416" i="33"/>
  <c r="Z416" i="33"/>
  <c r="Y417" i="33"/>
  <c r="Z417" i="33"/>
  <c r="Y418" i="33"/>
  <c r="Z418" i="33"/>
  <c r="Y419" i="33"/>
  <c r="Z419" i="33"/>
  <c r="Y420" i="33"/>
  <c r="Z420" i="33"/>
  <c r="Y421" i="33"/>
  <c r="Z421" i="33"/>
  <c r="Y422" i="33"/>
  <c r="Z422" i="33"/>
  <c r="Y423" i="33"/>
  <c r="Z423" i="33"/>
  <c r="Y424" i="33"/>
  <c r="Z424" i="33"/>
  <c r="Y425" i="33"/>
  <c r="Z425" i="33"/>
  <c r="Y426" i="33"/>
  <c r="Z426" i="33"/>
  <c r="Y427" i="33"/>
  <c r="Z427" i="33"/>
  <c r="Y428" i="33"/>
  <c r="Z428" i="33"/>
  <c r="Y429" i="33"/>
  <c r="Z429" i="33"/>
  <c r="Y430" i="33"/>
  <c r="Z430" i="33"/>
  <c r="Y431" i="33"/>
  <c r="Z431" i="33"/>
  <c r="Y432" i="33"/>
  <c r="Z432" i="33"/>
  <c r="Y433" i="33"/>
  <c r="Z433" i="33"/>
  <c r="Y434" i="33"/>
  <c r="Z434" i="33"/>
  <c r="Y435" i="33"/>
  <c r="Z435" i="33"/>
  <c r="Y436" i="33"/>
  <c r="Z436" i="33"/>
  <c r="Y437" i="33"/>
  <c r="Z437" i="33"/>
  <c r="Y438" i="33"/>
  <c r="Z438" i="33"/>
  <c r="Y439" i="33"/>
  <c r="Z439" i="33"/>
  <c r="Y440" i="33"/>
  <c r="Z440" i="33"/>
  <c r="Y441" i="33"/>
  <c r="Z441" i="33"/>
  <c r="Y442" i="33"/>
  <c r="Z442" i="33"/>
  <c r="Y443" i="33"/>
  <c r="Z443" i="33"/>
  <c r="Y444" i="33"/>
  <c r="Z444" i="33"/>
  <c r="Y445" i="33"/>
  <c r="Z445" i="33"/>
  <c r="Y446" i="33"/>
  <c r="Z446" i="33"/>
  <c r="Y447" i="33"/>
  <c r="Z447" i="33"/>
  <c r="Y448" i="33"/>
  <c r="Z448" i="33"/>
  <c r="Y449" i="33"/>
  <c r="Z449" i="33"/>
  <c r="Y450" i="33"/>
  <c r="Z450" i="33"/>
  <c r="Y451" i="33"/>
  <c r="Z451" i="33"/>
  <c r="Y452" i="33"/>
  <c r="Z452" i="33"/>
  <c r="Y453" i="33"/>
  <c r="Z453" i="33"/>
  <c r="Y454" i="33"/>
  <c r="Z454" i="33"/>
  <c r="Y455" i="33"/>
  <c r="Z455" i="33"/>
  <c r="Y456" i="33"/>
  <c r="Z456" i="33"/>
  <c r="Y457" i="33"/>
  <c r="Z457" i="33"/>
  <c r="Y458" i="33"/>
  <c r="Z458" i="33"/>
  <c r="Y459" i="33"/>
  <c r="Z459" i="33"/>
  <c r="Y460" i="33"/>
  <c r="Z460" i="33"/>
  <c r="Y461" i="33"/>
  <c r="Z461" i="33"/>
  <c r="Y462" i="33"/>
  <c r="Z462" i="33"/>
  <c r="Y463" i="33"/>
  <c r="Z463" i="33"/>
  <c r="Y464" i="33"/>
  <c r="Z464" i="33"/>
  <c r="Y465" i="33"/>
  <c r="Z465" i="33"/>
  <c r="Y466" i="33"/>
  <c r="Z466" i="33"/>
  <c r="Y467" i="33"/>
  <c r="Z467" i="33"/>
  <c r="Y468" i="33"/>
  <c r="Z468" i="33"/>
  <c r="Y469" i="33"/>
  <c r="Z469" i="33"/>
  <c r="Y470" i="33"/>
  <c r="Z470" i="33"/>
  <c r="Y471" i="33"/>
  <c r="Z471" i="33"/>
  <c r="Y472" i="33"/>
  <c r="Z472" i="33"/>
  <c r="Y473" i="33"/>
  <c r="Z473" i="33"/>
  <c r="Y474" i="33"/>
  <c r="Z474" i="33"/>
  <c r="Y475" i="33"/>
  <c r="Z475" i="33"/>
  <c r="Y476" i="33"/>
  <c r="Z476" i="33"/>
  <c r="Y477" i="33"/>
  <c r="Z477" i="33"/>
  <c r="Y478" i="33"/>
  <c r="Z478" i="33"/>
  <c r="Y479" i="33"/>
  <c r="Z479" i="33"/>
  <c r="Y480" i="33"/>
  <c r="Z480" i="33"/>
  <c r="Y481" i="33"/>
  <c r="Z481" i="33"/>
  <c r="Y482" i="33"/>
  <c r="Z482" i="33"/>
  <c r="Y483" i="33"/>
  <c r="Z483" i="33"/>
  <c r="Y484" i="33"/>
  <c r="Z484" i="33"/>
  <c r="Y485" i="33"/>
  <c r="Z485" i="33"/>
  <c r="Y486" i="33"/>
  <c r="Z486" i="33"/>
  <c r="Y487" i="33"/>
  <c r="Z487" i="33"/>
  <c r="Y488" i="33"/>
  <c r="Z488" i="33"/>
  <c r="Y489" i="33"/>
  <c r="Z489" i="33"/>
  <c r="Y490" i="33"/>
  <c r="Z490" i="33"/>
  <c r="Y491" i="33"/>
  <c r="Z491" i="33"/>
  <c r="Y492" i="33"/>
  <c r="Z492" i="33"/>
  <c r="Y493" i="33"/>
  <c r="Z493" i="33"/>
  <c r="Y494" i="33"/>
  <c r="Z494" i="33"/>
  <c r="Y495" i="33"/>
  <c r="Z495" i="33"/>
  <c r="Y496" i="33"/>
  <c r="Z496" i="33"/>
  <c r="Y497" i="33"/>
  <c r="Z497" i="33"/>
  <c r="Y498" i="33"/>
  <c r="Z498" i="33"/>
  <c r="Y499" i="33"/>
  <c r="Z499" i="33"/>
  <c r="Y500" i="33"/>
  <c r="Z500" i="33"/>
  <c r="Y501" i="33"/>
  <c r="Z501" i="33"/>
  <c r="Y502" i="33"/>
  <c r="Z502" i="33"/>
  <c r="Y503" i="33"/>
  <c r="Z503" i="33"/>
  <c r="Y504" i="33"/>
  <c r="Z504" i="33"/>
  <c r="Y505" i="33"/>
  <c r="Z505" i="33"/>
  <c r="Y506" i="33"/>
  <c r="Z506" i="33"/>
  <c r="Y507" i="33"/>
  <c r="Z507" i="33"/>
  <c r="Y508" i="33"/>
  <c r="Z508" i="33"/>
  <c r="Y509" i="33"/>
  <c r="Z509" i="33"/>
  <c r="Y510" i="33"/>
  <c r="Z510" i="33"/>
  <c r="Y511" i="33"/>
  <c r="Z511" i="33"/>
  <c r="Y512" i="33"/>
  <c r="Z512" i="33"/>
  <c r="Y513" i="33"/>
  <c r="Z513" i="33"/>
  <c r="Y514" i="33"/>
  <c r="Z514" i="33"/>
  <c r="Y515" i="33"/>
  <c r="Z515" i="33"/>
  <c r="Y516" i="33"/>
  <c r="Z516" i="33"/>
  <c r="Y517" i="33"/>
  <c r="Z517" i="33"/>
  <c r="Y518" i="33"/>
  <c r="Z518" i="33"/>
  <c r="Y519" i="33"/>
  <c r="Z519" i="33"/>
  <c r="Y520" i="33"/>
  <c r="Z520" i="33"/>
  <c r="Y521" i="33"/>
  <c r="Z521" i="33"/>
  <c r="Y522" i="33"/>
  <c r="Z522" i="33"/>
  <c r="Y523" i="33"/>
  <c r="Z523" i="33"/>
  <c r="Y524" i="33"/>
  <c r="Z524" i="33"/>
  <c r="Y525" i="33"/>
  <c r="Z525" i="33"/>
  <c r="Y526" i="33"/>
  <c r="Z526" i="33"/>
  <c r="Y527" i="33"/>
  <c r="Z527" i="33"/>
  <c r="Y528" i="33"/>
  <c r="Z528" i="33"/>
  <c r="Y529" i="33"/>
  <c r="Z529" i="33"/>
  <c r="Y530" i="33"/>
  <c r="Z530" i="33"/>
  <c r="Y531" i="33"/>
  <c r="Z531" i="33"/>
  <c r="Y532" i="33"/>
  <c r="Z532" i="33"/>
  <c r="Y533" i="33"/>
  <c r="Z533" i="33"/>
  <c r="Y534" i="33"/>
  <c r="Z534" i="33"/>
  <c r="Y535" i="33"/>
  <c r="Z535" i="33"/>
  <c r="Y536" i="33"/>
  <c r="Z536" i="33"/>
  <c r="Y537" i="33"/>
  <c r="Z537" i="33"/>
  <c r="Y538" i="33"/>
  <c r="Z538" i="33"/>
  <c r="Y539" i="33"/>
  <c r="Z539" i="33"/>
  <c r="Y540" i="33"/>
  <c r="Z540" i="33"/>
  <c r="Y541" i="33"/>
  <c r="Z541" i="33"/>
  <c r="Y542" i="33"/>
  <c r="Z542" i="33"/>
  <c r="Y543" i="33"/>
  <c r="Z543" i="33"/>
  <c r="Y544" i="33"/>
  <c r="Z544" i="33"/>
  <c r="Y545" i="33"/>
  <c r="Z545" i="33"/>
  <c r="Y546" i="33"/>
  <c r="Z546" i="33"/>
  <c r="Y547" i="33"/>
  <c r="Z547" i="33"/>
  <c r="Y548" i="33"/>
  <c r="Z548" i="33"/>
  <c r="Y549" i="33"/>
  <c r="Z549" i="33"/>
  <c r="Y550" i="33"/>
  <c r="Z550" i="33"/>
  <c r="Y551" i="33"/>
  <c r="Z551" i="33"/>
  <c r="Y552" i="33"/>
  <c r="Z552" i="33"/>
  <c r="Y553" i="33"/>
  <c r="Z553" i="33"/>
  <c r="Y554" i="33"/>
  <c r="Z554" i="33"/>
  <c r="Y555" i="33"/>
  <c r="Z555" i="33"/>
  <c r="Y556" i="33"/>
  <c r="Z556" i="33"/>
  <c r="Y557" i="33"/>
  <c r="Z557" i="33"/>
  <c r="Y558" i="33"/>
  <c r="Z558" i="33"/>
  <c r="Y559" i="33"/>
  <c r="Z559" i="33"/>
  <c r="Y560" i="33"/>
  <c r="Z560" i="33"/>
  <c r="Y561" i="33"/>
  <c r="Z561" i="33"/>
  <c r="Y562" i="33"/>
  <c r="Z562" i="33"/>
  <c r="Y563" i="33"/>
  <c r="Z563" i="33"/>
  <c r="Y564" i="33"/>
  <c r="Z564" i="33"/>
  <c r="Y565" i="33"/>
  <c r="Z565" i="33"/>
  <c r="Y566" i="33"/>
  <c r="Z566" i="33"/>
  <c r="Y567" i="33"/>
  <c r="Z567" i="33"/>
  <c r="Y568" i="33"/>
  <c r="Z568" i="33"/>
  <c r="Y569" i="33"/>
  <c r="Z569" i="33"/>
  <c r="Y570" i="33"/>
  <c r="Z570" i="33"/>
  <c r="Y571" i="33"/>
  <c r="Z571" i="33"/>
  <c r="Y572" i="33"/>
  <c r="Z572" i="33"/>
  <c r="Y573" i="33"/>
  <c r="Z573" i="33"/>
  <c r="Y574" i="33"/>
  <c r="Z574" i="33"/>
  <c r="Y575" i="33"/>
  <c r="Z575" i="33"/>
  <c r="Y576" i="33"/>
  <c r="Z576" i="33"/>
  <c r="Y577" i="33"/>
  <c r="Z577" i="33"/>
  <c r="Y578" i="33"/>
  <c r="Z578" i="33"/>
  <c r="Y579" i="33"/>
  <c r="Z579" i="33"/>
  <c r="Y580" i="33"/>
  <c r="Z580" i="33"/>
  <c r="Y581" i="33"/>
  <c r="Z581" i="33"/>
  <c r="Y582" i="33"/>
  <c r="Z582" i="33"/>
  <c r="Y583" i="33"/>
  <c r="Z583" i="33"/>
  <c r="Y584" i="33"/>
  <c r="Z584" i="33"/>
  <c r="Y585" i="33"/>
  <c r="Z585" i="33"/>
  <c r="Y586" i="33"/>
  <c r="Z586" i="33"/>
  <c r="Y587" i="33"/>
  <c r="Z587" i="33"/>
  <c r="Y588" i="33"/>
  <c r="Z588" i="33"/>
  <c r="Y589" i="33"/>
  <c r="Z589" i="33"/>
  <c r="Y590" i="33"/>
  <c r="Z590" i="33"/>
  <c r="Y591" i="33"/>
  <c r="Z591" i="33"/>
  <c r="Y592" i="33"/>
  <c r="Z592" i="33"/>
  <c r="Y593" i="33"/>
  <c r="Z593" i="33"/>
  <c r="Y594" i="33"/>
  <c r="Z594" i="33"/>
  <c r="Y595" i="33"/>
  <c r="Z595" i="33"/>
  <c r="Y596" i="33"/>
  <c r="Z596" i="33"/>
  <c r="Y597" i="33"/>
  <c r="Z597" i="33"/>
  <c r="Y598" i="33"/>
  <c r="Z598" i="33"/>
  <c r="Y599" i="33"/>
  <c r="Z599" i="33"/>
  <c r="Y600" i="33"/>
  <c r="Z600" i="33"/>
  <c r="Y601" i="33"/>
  <c r="Z601" i="33"/>
  <c r="Y602" i="33"/>
  <c r="Z602" i="33"/>
  <c r="Y603" i="33"/>
  <c r="Z603" i="33"/>
  <c r="Y604" i="33"/>
  <c r="Z604" i="33"/>
  <c r="Y605" i="33"/>
  <c r="Z605" i="33"/>
  <c r="Y606" i="33"/>
  <c r="Z606" i="33"/>
  <c r="Y607" i="33"/>
  <c r="Z607" i="33"/>
  <c r="Y608" i="33"/>
  <c r="Z608" i="33"/>
  <c r="Y609" i="33"/>
  <c r="Z609" i="33"/>
  <c r="Y610" i="33"/>
  <c r="Z610" i="33"/>
  <c r="Y611" i="33"/>
  <c r="Z611" i="33"/>
  <c r="Y612" i="33"/>
  <c r="Z612" i="33"/>
  <c r="Y12" i="33"/>
  <c r="Z12" i="33"/>
  <c r="I20" i="33"/>
  <c r="I21" i="33"/>
  <c r="AB485" i="33" s="1"/>
  <c r="I22" i="33"/>
  <c r="I23" i="33"/>
  <c r="I24" i="33"/>
  <c r="I25" i="33"/>
  <c r="I27" i="33"/>
  <c r="I28" i="33"/>
  <c r="AB599" i="33" l="1"/>
  <c r="AB598" i="33"/>
  <c r="AB597" i="33"/>
  <c r="AB596" i="33"/>
  <c r="AB595" i="33"/>
  <c r="AB591" i="33"/>
  <c r="AA13" i="33"/>
  <c r="AA14" i="33"/>
  <c r="AA15" i="33"/>
  <c r="AA16" i="33"/>
  <c r="AA17" i="33"/>
  <c r="AA18" i="33"/>
  <c r="AA19" i="33"/>
  <c r="AA20" i="33"/>
  <c r="AA21" i="33"/>
  <c r="AA22" i="33"/>
  <c r="AA23" i="33"/>
  <c r="AA24" i="33"/>
  <c r="AA25" i="33"/>
  <c r="AA26" i="33"/>
  <c r="AA27" i="33"/>
  <c r="AA28" i="33"/>
  <c r="AA29" i="33"/>
  <c r="AA30" i="33"/>
  <c r="AA35" i="33"/>
  <c r="AA31" i="33"/>
  <c r="AA32" i="33"/>
  <c r="AA36" i="33"/>
  <c r="AA40" i="33"/>
  <c r="AA44" i="33"/>
  <c r="AA48" i="33"/>
  <c r="AA52" i="33"/>
  <c r="AA33" i="33"/>
  <c r="AA37" i="33"/>
  <c r="AA34" i="33"/>
  <c r="AA38" i="33"/>
  <c r="AA42" i="33"/>
  <c r="AA46" i="33"/>
  <c r="AA50" i="33"/>
  <c r="AA54" i="33"/>
  <c r="AA56" i="33"/>
  <c r="AA57" i="33"/>
  <c r="AA58" i="33"/>
  <c r="AA59" i="33"/>
  <c r="AA60" i="33"/>
  <c r="AA61" i="33"/>
  <c r="AA62" i="33"/>
  <c r="AA63" i="33"/>
  <c r="AA64" i="33"/>
  <c r="AA65" i="33"/>
  <c r="AA66" i="33"/>
  <c r="AA67" i="33"/>
  <c r="AA68" i="33"/>
  <c r="AA69" i="33"/>
  <c r="AA70" i="33"/>
  <c r="AA71" i="33"/>
  <c r="AA72" i="33"/>
  <c r="AA73" i="33"/>
  <c r="AA74" i="33"/>
  <c r="AA75" i="33"/>
  <c r="AA76" i="33"/>
  <c r="AA77" i="33"/>
  <c r="AA78" i="33"/>
  <c r="AA79" i="33"/>
  <c r="AA80" i="33"/>
  <c r="AA81" i="33"/>
  <c r="AA82" i="33"/>
  <c r="AA83" i="33"/>
  <c r="AA84" i="33"/>
  <c r="AA85" i="33"/>
  <c r="AA86" i="33"/>
  <c r="AA87" i="33"/>
  <c r="AA88" i="33"/>
  <c r="AA39" i="33"/>
  <c r="AA47" i="33"/>
  <c r="AA55" i="33"/>
  <c r="AA45" i="33"/>
  <c r="AA53" i="33"/>
  <c r="AA43" i="33"/>
  <c r="AA51" i="33"/>
  <c r="AA41" i="33"/>
  <c r="AA49" i="33"/>
  <c r="AA89" i="33"/>
  <c r="AA90" i="33"/>
  <c r="AA91" i="33"/>
  <c r="AA92" i="33"/>
  <c r="AA93" i="33"/>
  <c r="AA94" i="33"/>
  <c r="AA95" i="33"/>
  <c r="AA96" i="33"/>
  <c r="AA97" i="33"/>
  <c r="AA98" i="33"/>
  <c r="AA99" i="33"/>
  <c r="AA100" i="33"/>
  <c r="AA101" i="33"/>
  <c r="AA102" i="33"/>
  <c r="AA103" i="33"/>
  <c r="AA104" i="33"/>
  <c r="AA105" i="33"/>
  <c r="AA106" i="33"/>
  <c r="AA107" i="33"/>
  <c r="AA108" i="33"/>
  <c r="AA109" i="33"/>
  <c r="AA110" i="33"/>
  <c r="AA111" i="33"/>
  <c r="AA112" i="33"/>
  <c r="AA113" i="33"/>
  <c r="AA114" i="33"/>
  <c r="AA115" i="33"/>
  <c r="AA116" i="33"/>
  <c r="AA117" i="33"/>
  <c r="AA118" i="33"/>
  <c r="AA119" i="33"/>
  <c r="AA120" i="33"/>
  <c r="AA121" i="33"/>
  <c r="AA122" i="33"/>
  <c r="AA123" i="33"/>
  <c r="AA124" i="33"/>
  <c r="AA125" i="33"/>
  <c r="AA126" i="33"/>
  <c r="AA127" i="33"/>
  <c r="AA128" i="33"/>
  <c r="AA129" i="33"/>
  <c r="AA130" i="33"/>
  <c r="AA131" i="33"/>
  <c r="AA132" i="33"/>
  <c r="AA133" i="33"/>
  <c r="AA134" i="33"/>
  <c r="AA135" i="33"/>
  <c r="AA136" i="33"/>
  <c r="AA137" i="33"/>
  <c r="AA138" i="33"/>
  <c r="AA139" i="33"/>
  <c r="AA140" i="33"/>
  <c r="AA141" i="33"/>
  <c r="AA142" i="33"/>
  <c r="AA143" i="33"/>
  <c r="AA144" i="33"/>
  <c r="AA145" i="33"/>
  <c r="AA146" i="33"/>
  <c r="AA147" i="33"/>
  <c r="AA148" i="33"/>
  <c r="AA149" i="33"/>
  <c r="AA150" i="33"/>
  <c r="AA151" i="33"/>
  <c r="AA152" i="33"/>
  <c r="AA153" i="33"/>
  <c r="AA154" i="33"/>
  <c r="AA155" i="33"/>
  <c r="AA156" i="33"/>
  <c r="AA157" i="33"/>
  <c r="AA158" i="33"/>
  <c r="AA159" i="33"/>
  <c r="AA160" i="33"/>
  <c r="AA161" i="33"/>
  <c r="AA162" i="33"/>
  <c r="AA163" i="33"/>
  <c r="AA164" i="33"/>
  <c r="AA165" i="33"/>
  <c r="AA166" i="33"/>
  <c r="AA167" i="33"/>
  <c r="AA168" i="33"/>
  <c r="AA169" i="33"/>
  <c r="AA170" i="33"/>
  <c r="AA171" i="33"/>
  <c r="AA172" i="33"/>
  <c r="AA173" i="33"/>
  <c r="AA174" i="33"/>
  <c r="AA175" i="33"/>
  <c r="AA176" i="33"/>
  <c r="AA177" i="33"/>
  <c r="AA178" i="33"/>
  <c r="AA179" i="33"/>
  <c r="AA180" i="33"/>
  <c r="AA181" i="33"/>
  <c r="AA182" i="33"/>
  <c r="AA183" i="33"/>
  <c r="AA184" i="33"/>
  <c r="AA185" i="33"/>
  <c r="AA186" i="33"/>
  <c r="AA187" i="33"/>
  <c r="AA188" i="33"/>
  <c r="AA189" i="33"/>
  <c r="AA190" i="33"/>
  <c r="AA191" i="33"/>
  <c r="AA192" i="33"/>
  <c r="AA193" i="33"/>
  <c r="AA194" i="33"/>
  <c r="AA195" i="33"/>
  <c r="AA196" i="33"/>
  <c r="AA197" i="33"/>
  <c r="AA198" i="33"/>
  <c r="AA199" i="33"/>
  <c r="AA200" i="33"/>
  <c r="AA201" i="33"/>
  <c r="AA202" i="33"/>
  <c r="AA203" i="33"/>
  <c r="AA204" i="33"/>
  <c r="AA205" i="33"/>
  <c r="AA206" i="33"/>
  <c r="AA207" i="33"/>
  <c r="AA208" i="33"/>
  <c r="AA209" i="33"/>
  <c r="AA210" i="33"/>
  <c r="AA211" i="33"/>
  <c r="AA212" i="33"/>
  <c r="AA213" i="33"/>
  <c r="AA214" i="33"/>
  <c r="AA215" i="33"/>
  <c r="AA216" i="33"/>
  <c r="AA217" i="33"/>
  <c r="AA218" i="33"/>
  <c r="AA219" i="33"/>
  <c r="AA220" i="33"/>
  <c r="AA221" i="33"/>
  <c r="AA222" i="33"/>
  <c r="AA223" i="33"/>
  <c r="AA224" i="33"/>
  <c r="AA225" i="33"/>
  <c r="AA226" i="33"/>
  <c r="AA227" i="33"/>
  <c r="AA228" i="33"/>
  <c r="AA229" i="33"/>
  <c r="AA230" i="33"/>
  <c r="AA231" i="33"/>
  <c r="AA232" i="33"/>
  <c r="AA233" i="33"/>
  <c r="AA234" i="33"/>
  <c r="AA235" i="33"/>
  <c r="AA236" i="33"/>
  <c r="AA237" i="33"/>
  <c r="AA238" i="33"/>
  <c r="AA239" i="33"/>
  <c r="AA240" i="33"/>
  <c r="AA241" i="33"/>
  <c r="AA242" i="33"/>
  <c r="AA243" i="33"/>
  <c r="AA244" i="33"/>
  <c r="AA245" i="33"/>
  <c r="AA246" i="33"/>
  <c r="AA247" i="33"/>
  <c r="AA248" i="33"/>
  <c r="AA249" i="33"/>
  <c r="AA250" i="33"/>
  <c r="AA251" i="33"/>
  <c r="AA252" i="33"/>
  <c r="AA253" i="33"/>
  <c r="AA254" i="33"/>
  <c r="AA255" i="33"/>
  <c r="AA256" i="33"/>
  <c r="AA257" i="33"/>
  <c r="AA258" i="33"/>
  <c r="AA259" i="33"/>
  <c r="AA260" i="33"/>
  <c r="AA261" i="33"/>
  <c r="AA262" i="33"/>
  <c r="AA263" i="33"/>
  <c r="AA264" i="33"/>
  <c r="AA265" i="33"/>
  <c r="AA266" i="33"/>
  <c r="AA267" i="33"/>
  <c r="AA268" i="33"/>
  <c r="AA269" i="33"/>
  <c r="AA270" i="33"/>
  <c r="AA271" i="33"/>
  <c r="AA272" i="33"/>
  <c r="AA273" i="33"/>
  <c r="AA274" i="33"/>
  <c r="AA275" i="33"/>
  <c r="AA276" i="33"/>
  <c r="AA277" i="33"/>
  <c r="AA278" i="33"/>
  <c r="AA279" i="33"/>
  <c r="AA280" i="33"/>
  <c r="AA281" i="33"/>
  <c r="AA282" i="33"/>
  <c r="AA283" i="33"/>
  <c r="AA284" i="33"/>
  <c r="AA285" i="33"/>
  <c r="AA286" i="33"/>
  <c r="AA288" i="33"/>
  <c r="AA292" i="33"/>
  <c r="AA287" i="33"/>
  <c r="AA291" i="33"/>
  <c r="AA290" i="33"/>
  <c r="AA289" i="33"/>
  <c r="AA293" i="33"/>
  <c r="AA294" i="33"/>
  <c r="AA295" i="33"/>
  <c r="AA296" i="33"/>
  <c r="AA297" i="33"/>
  <c r="AA298" i="33"/>
  <c r="AA299" i="33"/>
  <c r="AA300" i="33"/>
  <c r="AA301" i="33"/>
  <c r="AA302" i="33"/>
  <c r="AA303" i="33"/>
  <c r="AA304" i="33"/>
  <c r="AA305" i="33"/>
  <c r="AA306" i="33"/>
  <c r="AA307" i="33"/>
  <c r="AA308" i="33"/>
  <c r="AA309" i="33"/>
  <c r="AA310" i="33"/>
  <c r="AA311" i="33"/>
  <c r="AA312" i="33"/>
  <c r="AA313" i="33"/>
  <c r="AA314" i="33"/>
  <c r="AA315" i="33"/>
  <c r="AA316" i="33"/>
  <c r="AA317" i="33"/>
  <c r="AA318" i="33"/>
  <c r="AA319" i="33"/>
  <c r="AA320" i="33"/>
  <c r="AA321" i="33"/>
  <c r="AA322" i="33"/>
  <c r="AA323" i="33"/>
  <c r="AA324" i="33"/>
  <c r="AA325" i="33"/>
  <c r="AA326" i="33"/>
  <c r="AA327" i="33"/>
  <c r="AA328" i="33"/>
  <c r="AA329" i="33"/>
  <c r="AA330" i="33"/>
  <c r="AA331" i="33"/>
  <c r="AA332" i="33"/>
  <c r="AA333" i="33"/>
  <c r="AA334" i="33"/>
  <c r="AA335" i="33"/>
  <c r="AA336" i="33"/>
  <c r="AA337" i="33"/>
  <c r="AA338" i="33"/>
  <c r="AA339" i="33"/>
  <c r="AA340" i="33"/>
  <c r="AA341" i="33"/>
  <c r="AA342" i="33"/>
  <c r="AA343" i="33"/>
  <c r="AA344" i="33"/>
  <c r="AA345" i="33"/>
  <c r="AA346" i="33"/>
  <c r="AA347" i="33"/>
  <c r="AA348" i="33"/>
  <c r="AA349" i="33"/>
  <c r="AA350" i="33"/>
  <c r="AA351" i="33"/>
  <c r="AA352" i="33"/>
  <c r="AA353" i="33"/>
  <c r="AA354" i="33"/>
  <c r="AA355" i="33"/>
  <c r="AA356" i="33"/>
  <c r="AA357" i="33"/>
  <c r="AA358" i="33"/>
  <c r="AA359" i="33"/>
  <c r="AA360" i="33"/>
  <c r="AA361" i="33"/>
  <c r="AA362" i="33"/>
  <c r="AA363" i="33"/>
  <c r="AA364" i="33"/>
  <c r="AA365" i="33"/>
  <c r="AA366" i="33"/>
  <c r="AA367" i="33"/>
  <c r="AA368" i="33"/>
  <c r="AA369" i="33"/>
  <c r="AA370" i="33"/>
  <c r="AA371" i="33"/>
  <c r="AA372" i="33"/>
  <c r="AA373" i="33"/>
  <c r="AA374" i="33"/>
  <c r="AA375" i="33"/>
  <c r="AA376" i="33"/>
  <c r="AA377" i="33"/>
  <c r="AA378" i="33"/>
  <c r="AA379" i="33"/>
  <c r="AA380" i="33"/>
  <c r="AA381" i="33"/>
  <c r="AA382" i="33"/>
  <c r="AA383" i="33"/>
  <c r="AA384" i="33"/>
  <c r="AA385" i="33"/>
  <c r="AA386" i="33"/>
  <c r="AA387" i="33"/>
  <c r="AA388" i="33"/>
  <c r="AA389" i="33"/>
  <c r="AA390" i="33"/>
  <c r="AA391" i="33"/>
  <c r="AA392" i="33"/>
  <c r="AA393" i="33"/>
  <c r="AA394" i="33"/>
  <c r="AA395" i="33"/>
  <c r="AA396" i="33"/>
  <c r="AA397" i="33"/>
  <c r="AA398" i="33"/>
  <c r="AA399" i="33"/>
  <c r="AA400" i="33"/>
  <c r="AA401" i="33"/>
  <c r="AA402" i="33"/>
  <c r="AA403" i="33"/>
  <c r="AA404" i="33"/>
  <c r="AA405" i="33"/>
  <c r="AA406" i="33"/>
  <c r="AA407" i="33"/>
  <c r="AA408" i="33"/>
  <c r="AA409" i="33"/>
  <c r="AA410" i="33"/>
  <c r="AA411" i="33"/>
  <c r="AA412" i="33"/>
  <c r="AA413" i="33"/>
  <c r="AA414" i="33"/>
  <c r="AA415" i="33"/>
  <c r="AA416" i="33"/>
  <c r="AA417" i="33"/>
  <c r="AA418" i="33"/>
  <c r="AA419" i="33"/>
  <c r="AA420" i="33"/>
  <c r="AA421" i="33"/>
  <c r="AA422" i="33"/>
  <c r="AA423" i="33"/>
  <c r="AA424" i="33"/>
  <c r="AA425" i="33"/>
  <c r="AA426" i="33"/>
  <c r="AA427" i="33"/>
  <c r="AA428" i="33"/>
  <c r="AA429" i="33"/>
  <c r="AA430" i="33"/>
  <c r="AA431" i="33"/>
  <c r="AA432" i="33"/>
  <c r="AA433" i="33"/>
  <c r="AA434" i="33"/>
  <c r="AA435" i="33"/>
  <c r="AA436" i="33"/>
  <c r="AA437" i="33"/>
  <c r="AA438" i="33"/>
  <c r="AA439" i="33"/>
  <c r="AA440" i="33"/>
  <c r="AA441" i="33"/>
  <c r="AA442" i="33"/>
  <c r="AA612" i="33"/>
  <c r="AA611" i="33"/>
  <c r="AA610" i="33"/>
  <c r="AA609" i="33"/>
  <c r="AA608" i="33"/>
  <c r="AA607" i="33"/>
  <c r="AA606" i="33"/>
  <c r="AA605" i="33"/>
  <c r="AA604" i="33"/>
  <c r="AA603" i="33"/>
  <c r="AA602" i="33"/>
  <c r="AA601" i="33"/>
  <c r="AA600" i="33"/>
  <c r="AA599" i="33"/>
  <c r="AA598" i="33"/>
  <c r="AA597" i="33"/>
  <c r="AA596" i="33"/>
  <c r="AA595" i="33"/>
  <c r="AA594" i="33"/>
  <c r="AA593" i="33"/>
  <c r="AA592" i="33"/>
  <c r="AA591" i="33"/>
  <c r="AA590" i="33"/>
  <c r="AA589" i="33"/>
  <c r="AA588" i="33"/>
  <c r="AA587" i="33"/>
  <c r="AA586" i="33"/>
  <c r="AA585" i="33"/>
  <c r="AA584" i="33"/>
  <c r="AA583" i="33"/>
  <c r="AA582" i="33"/>
  <c r="AA581" i="33"/>
  <c r="AA580" i="33"/>
  <c r="AA579" i="33"/>
  <c r="AA578" i="33"/>
  <c r="AA577" i="33"/>
  <c r="AA576" i="33"/>
  <c r="AA575" i="33"/>
  <c r="AA574" i="33"/>
  <c r="AA573" i="33"/>
  <c r="AA572" i="33"/>
  <c r="AA571" i="33"/>
  <c r="AA570" i="33"/>
  <c r="AA569" i="33"/>
  <c r="AA568" i="33"/>
  <c r="AA567" i="33"/>
  <c r="AA566" i="33"/>
  <c r="AA565" i="33"/>
  <c r="AA564" i="33"/>
  <c r="AA563" i="33"/>
  <c r="AA562" i="33"/>
  <c r="AA561" i="33"/>
  <c r="AA560" i="33"/>
  <c r="AA559" i="33"/>
  <c r="AA558" i="33"/>
  <c r="AA557" i="33"/>
  <c r="AA556" i="33"/>
  <c r="AA555" i="33"/>
  <c r="AA554" i="33"/>
  <c r="AA553" i="33"/>
  <c r="AA552" i="33"/>
  <c r="AA551" i="33"/>
  <c r="AA550" i="33"/>
  <c r="AA549" i="33"/>
  <c r="AA548" i="33"/>
  <c r="AA547" i="33"/>
  <c r="AA546" i="33"/>
  <c r="AA545" i="33"/>
  <c r="AA544" i="33"/>
  <c r="AA543" i="33"/>
  <c r="AA542" i="33"/>
  <c r="AA541" i="33"/>
  <c r="AA540" i="33"/>
  <c r="AA539" i="33"/>
  <c r="AA538" i="33"/>
  <c r="AA537" i="33"/>
  <c r="AA536" i="33"/>
  <c r="AA535" i="33"/>
  <c r="AA534" i="33"/>
  <c r="AA533" i="33"/>
  <c r="AA532" i="33"/>
  <c r="AA531" i="33"/>
  <c r="AA530" i="33"/>
  <c r="AA529" i="33"/>
  <c r="AA528" i="33"/>
  <c r="AA527" i="33"/>
  <c r="AA526" i="33"/>
  <c r="AA525" i="33"/>
  <c r="AA524" i="33"/>
  <c r="AA523" i="33"/>
  <c r="AA522" i="33"/>
  <c r="AA521" i="33"/>
  <c r="AA520" i="33"/>
  <c r="AA519" i="33"/>
  <c r="AA518" i="33"/>
  <c r="AA517" i="33"/>
  <c r="AA516" i="33"/>
  <c r="AA515" i="33"/>
  <c r="AA514" i="33"/>
  <c r="AA513" i="33"/>
  <c r="AA512" i="33"/>
  <c r="AA511" i="33"/>
  <c r="AA510" i="33"/>
  <c r="AA509" i="33"/>
  <c r="AA508" i="33"/>
  <c r="AA507" i="33"/>
  <c r="AA506" i="33"/>
  <c r="AA505" i="33"/>
  <c r="AA504" i="33"/>
  <c r="AA503" i="33"/>
  <c r="AA502" i="33"/>
  <c r="AA501" i="33"/>
  <c r="AA500" i="33"/>
  <c r="AA499" i="33"/>
  <c r="AA498" i="33"/>
  <c r="AA497" i="33"/>
  <c r="AA496" i="33"/>
  <c r="AA495" i="33"/>
  <c r="AA494" i="33"/>
  <c r="AA493" i="33"/>
  <c r="AA492" i="33"/>
  <c r="AA491" i="33"/>
  <c r="AA490" i="33"/>
  <c r="AA489" i="33"/>
  <c r="AA488" i="33"/>
  <c r="AA487" i="33"/>
  <c r="AA486" i="33"/>
  <c r="AA483" i="33"/>
  <c r="AA479" i="33"/>
  <c r="AA475" i="33"/>
  <c r="AA471" i="33"/>
  <c r="AA467" i="33"/>
  <c r="AA463" i="33"/>
  <c r="AA459" i="33"/>
  <c r="AA455" i="33"/>
  <c r="AB484" i="33"/>
  <c r="AA482" i="33"/>
  <c r="AA478" i="33"/>
  <c r="AA474" i="33"/>
  <c r="AA470" i="33"/>
  <c r="AA466" i="33"/>
  <c r="AA462" i="33"/>
  <c r="AA458" i="33"/>
  <c r="AA454" i="33"/>
  <c r="AA484" i="33"/>
  <c r="AA481" i="33"/>
  <c r="AA477" i="33"/>
  <c r="AA473" i="33"/>
  <c r="AA469" i="33"/>
  <c r="AA465" i="33"/>
  <c r="AA461" i="33"/>
  <c r="AA457" i="33"/>
  <c r="AA453" i="33"/>
  <c r="AA452" i="33"/>
  <c r="AA451" i="33"/>
  <c r="AA450" i="33"/>
  <c r="AA449" i="33"/>
  <c r="AA448" i="33"/>
  <c r="AA447" i="33"/>
  <c r="AA446" i="33"/>
  <c r="AA445" i="33"/>
  <c r="AA444" i="33"/>
  <c r="AA443" i="33"/>
  <c r="AB13" i="33"/>
  <c r="AB14" i="33"/>
  <c r="AB15" i="33"/>
  <c r="AB16" i="33"/>
  <c r="AB17" i="33"/>
  <c r="AB18" i="33"/>
  <c r="AB19" i="33"/>
  <c r="AB20" i="33"/>
  <c r="AB21" i="33"/>
  <c r="AB22" i="33"/>
  <c r="AB23" i="33"/>
  <c r="AB24" i="33"/>
  <c r="AB25" i="33"/>
  <c r="AB26" i="33"/>
  <c r="AB27" i="33"/>
  <c r="AB28" i="33"/>
  <c r="AB29" i="33"/>
  <c r="AB30" i="33"/>
  <c r="AB31" i="33"/>
  <c r="AB32" i="33"/>
  <c r="AB33" i="33"/>
  <c r="AB34" i="33"/>
  <c r="AB35" i="33"/>
  <c r="AB36" i="33"/>
  <c r="AB37" i="33"/>
  <c r="AB38" i="33"/>
  <c r="AB39" i="33"/>
  <c r="AB40" i="33"/>
  <c r="AB41" i="33"/>
  <c r="AB42" i="33"/>
  <c r="AB43" i="33"/>
  <c r="AB44" i="33"/>
  <c r="AB45" i="33"/>
  <c r="AB46" i="33"/>
  <c r="AB47" i="33"/>
  <c r="AB48" i="33"/>
  <c r="AB49" i="33"/>
  <c r="AB50" i="33"/>
  <c r="AB51" i="33"/>
  <c r="AB52" i="33"/>
  <c r="AB53" i="33"/>
  <c r="AB54" i="33"/>
  <c r="AB55" i="33"/>
  <c r="AB59" i="33"/>
  <c r="AB63" i="33"/>
  <c r="AB67" i="33"/>
  <c r="AB71" i="33"/>
  <c r="AB75" i="33"/>
  <c r="AB79" i="33"/>
  <c r="AB83" i="33"/>
  <c r="AB87" i="33"/>
  <c r="AB89" i="33"/>
  <c r="AB90" i="33"/>
  <c r="AB91" i="33"/>
  <c r="AB92" i="33"/>
  <c r="AB93" i="33"/>
  <c r="AB94" i="33"/>
  <c r="AB95" i="33"/>
  <c r="AB96" i="33"/>
  <c r="AB97" i="33"/>
  <c r="AB98" i="33"/>
  <c r="AB99" i="33"/>
  <c r="AB100" i="33"/>
  <c r="AB101" i="33"/>
  <c r="AB102" i="33"/>
  <c r="AB103" i="33"/>
  <c r="AB104" i="33"/>
  <c r="AB105" i="33"/>
  <c r="AB106" i="33"/>
  <c r="AB107" i="33"/>
  <c r="AB108" i="33"/>
  <c r="AB109" i="33"/>
  <c r="AB110" i="33"/>
  <c r="AB111" i="33"/>
  <c r="AB112" i="33"/>
  <c r="AB56" i="33"/>
  <c r="AB60" i="33"/>
  <c r="AB64" i="33"/>
  <c r="AB68" i="33"/>
  <c r="AB72" i="33"/>
  <c r="AB76" i="33"/>
  <c r="AB80" i="33"/>
  <c r="AB84" i="33"/>
  <c r="AB88" i="33"/>
  <c r="AB57" i="33"/>
  <c r="AB61" i="33"/>
  <c r="AB65" i="33"/>
  <c r="AB69" i="33"/>
  <c r="AB73" i="33"/>
  <c r="AB77" i="33"/>
  <c r="AB81" i="33"/>
  <c r="AB85" i="33"/>
  <c r="AB58" i="33"/>
  <c r="AB62" i="33"/>
  <c r="AB66" i="33"/>
  <c r="AB70" i="33"/>
  <c r="AB74" i="33"/>
  <c r="AB78" i="33"/>
  <c r="AB82" i="33"/>
  <c r="AB86" i="33"/>
  <c r="AB120" i="33"/>
  <c r="AB124" i="33"/>
  <c r="AB128" i="33"/>
  <c r="AB132" i="33"/>
  <c r="AB136" i="33"/>
  <c r="AB140" i="33"/>
  <c r="AB144" i="33"/>
  <c r="AB148" i="33"/>
  <c r="AB150" i="33"/>
  <c r="AB152" i="33"/>
  <c r="AB154" i="33"/>
  <c r="AB156" i="33"/>
  <c r="AB158" i="33"/>
  <c r="AB159" i="33"/>
  <c r="AB160" i="33"/>
  <c r="AB161" i="33"/>
  <c r="AB162" i="33"/>
  <c r="AB163" i="33"/>
  <c r="AB164" i="33"/>
  <c r="AB165" i="33"/>
  <c r="AB166" i="33"/>
  <c r="AB167" i="33"/>
  <c r="AB168" i="33"/>
  <c r="AB169" i="33"/>
  <c r="AB170" i="33"/>
  <c r="AB171" i="33"/>
  <c r="AB172" i="33"/>
  <c r="AB173" i="33"/>
  <c r="AB174" i="33"/>
  <c r="AB175" i="33"/>
  <c r="AB176" i="33"/>
  <c r="AB177" i="33"/>
  <c r="AB178" i="33"/>
  <c r="AB179" i="33"/>
  <c r="AB180" i="33"/>
  <c r="AB181" i="33"/>
  <c r="AB182" i="33"/>
  <c r="AB183" i="33"/>
  <c r="AB113" i="33"/>
  <c r="AB114" i="33"/>
  <c r="AB115" i="33"/>
  <c r="AB116" i="33"/>
  <c r="AB117" i="33"/>
  <c r="AB121" i="33"/>
  <c r="AB125" i="33"/>
  <c r="AB129" i="33"/>
  <c r="AB133" i="33"/>
  <c r="AB137" i="33"/>
  <c r="AB141" i="33"/>
  <c r="AB145" i="33"/>
  <c r="AB118" i="33"/>
  <c r="AB122" i="33"/>
  <c r="AB126" i="33"/>
  <c r="AB130" i="33"/>
  <c r="AB134" i="33"/>
  <c r="AB138" i="33"/>
  <c r="AB142" i="33"/>
  <c r="AB146" i="33"/>
  <c r="AB149" i="33"/>
  <c r="AB151" i="33"/>
  <c r="AB153" i="33"/>
  <c r="AB155" i="33"/>
  <c r="AB157" i="33"/>
  <c r="AB119" i="33"/>
  <c r="AB123" i="33"/>
  <c r="AB127" i="33"/>
  <c r="AB131" i="33"/>
  <c r="AB135" i="33"/>
  <c r="AB139" i="33"/>
  <c r="AB143" i="33"/>
  <c r="AB147" i="33"/>
  <c r="AB190" i="33"/>
  <c r="AB194" i="33"/>
  <c r="AB198" i="33"/>
  <c r="AB202" i="33"/>
  <c r="AB206" i="33"/>
  <c r="AB210" i="33"/>
  <c r="AB214" i="33"/>
  <c r="AB218" i="33"/>
  <c r="AB221" i="33"/>
  <c r="AB223" i="33"/>
  <c r="AB225" i="33"/>
  <c r="AB227" i="33"/>
  <c r="AB229" i="33"/>
  <c r="AB231" i="33"/>
  <c r="AB191" i="33"/>
  <c r="AB195" i="33"/>
  <c r="AB199" i="33"/>
  <c r="AB203" i="33"/>
  <c r="AB207" i="33"/>
  <c r="AB211" i="33"/>
  <c r="AB215" i="33"/>
  <c r="AB219" i="33"/>
  <c r="AB184" i="33"/>
  <c r="AB185" i="33"/>
  <c r="AB186" i="33"/>
  <c r="AB187" i="33"/>
  <c r="AB188" i="33"/>
  <c r="AB192" i="33"/>
  <c r="AB196" i="33"/>
  <c r="AB200" i="33"/>
  <c r="AB204" i="33"/>
  <c r="AB208" i="33"/>
  <c r="AB212" i="33"/>
  <c r="AB216" i="33"/>
  <c r="AB220" i="33"/>
  <c r="AB222" i="33"/>
  <c r="AB224" i="33"/>
  <c r="AB226" i="33"/>
  <c r="AB228" i="33"/>
  <c r="AB230" i="33"/>
  <c r="AB232" i="33"/>
  <c r="AB233" i="33"/>
  <c r="AB234" i="33"/>
  <c r="AB235" i="33"/>
  <c r="AB236" i="33"/>
  <c r="AB237" i="33"/>
  <c r="AB238" i="33"/>
  <c r="AB239" i="33"/>
  <c r="AB240" i="33"/>
  <c r="AB241" i="33"/>
  <c r="AB242" i="33"/>
  <c r="AB243" i="33"/>
  <c r="AB244" i="33"/>
  <c r="AB245" i="33"/>
  <c r="AB246" i="33"/>
  <c r="AB247" i="33"/>
  <c r="AB248" i="33"/>
  <c r="AB249" i="33"/>
  <c r="AB250" i="33"/>
  <c r="AB251" i="33"/>
  <c r="AB252" i="33"/>
  <c r="AB253" i="33"/>
  <c r="AB254" i="33"/>
  <c r="AB189" i="33"/>
  <c r="AB193" i="33"/>
  <c r="AB197" i="33"/>
  <c r="AB201" i="33"/>
  <c r="AB205" i="33"/>
  <c r="AB209" i="33"/>
  <c r="AB213" i="33"/>
  <c r="AB217" i="33"/>
  <c r="AB258" i="33"/>
  <c r="AB262" i="33"/>
  <c r="AB266" i="33"/>
  <c r="AB270" i="33"/>
  <c r="AB274" i="33"/>
  <c r="AB278" i="33"/>
  <c r="AB282" i="33"/>
  <c r="AB286" i="33"/>
  <c r="AB289" i="33"/>
  <c r="AB293" i="33"/>
  <c r="AB294" i="33"/>
  <c r="AB295" i="33"/>
  <c r="AB296" i="33"/>
  <c r="AB297" i="33"/>
  <c r="AB298" i="33"/>
  <c r="AB299" i="33"/>
  <c r="AB300" i="33"/>
  <c r="AB301" i="33"/>
  <c r="AB302" i="33"/>
  <c r="AB303" i="33"/>
  <c r="AB304" i="33"/>
  <c r="AB305" i="33"/>
  <c r="AB306" i="33"/>
  <c r="AB307" i="33"/>
  <c r="AB308" i="33"/>
  <c r="AB309" i="33"/>
  <c r="AB310" i="33"/>
  <c r="AB311" i="33"/>
  <c r="AB312" i="33"/>
  <c r="AB313" i="33"/>
  <c r="AB314" i="33"/>
  <c r="AB315" i="33"/>
  <c r="AB316" i="33"/>
  <c r="AB317" i="33"/>
  <c r="AB318" i="33"/>
  <c r="AB319" i="33"/>
  <c r="AB320" i="33"/>
  <c r="AB321" i="33"/>
  <c r="AB322" i="33"/>
  <c r="AB323" i="33"/>
  <c r="AB324" i="33"/>
  <c r="AB325" i="33"/>
  <c r="AB326" i="33"/>
  <c r="AB327" i="33"/>
  <c r="AB328" i="33"/>
  <c r="AB329" i="33"/>
  <c r="AB330" i="33"/>
  <c r="AB331" i="33"/>
  <c r="AB332" i="33"/>
  <c r="AB333" i="33"/>
  <c r="AB334" i="33"/>
  <c r="AB335" i="33"/>
  <c r="AB336" i="33"/>
  <c r="AB337" i="33"/>
  <c r="AB338" i="33"/>
  <c r="AB339" i="33"/>
  <c r="AB340" i="33"/>
  <c r="AB341" i="33"/>
  <c r="AB342" i="33"/>
  <c r="AB343" i="33"/>
  <c r="AB344" i="33"/>
  <c r="AB345" i="33"/>
  <c r="AB346" i="33"/>
  <c r="AB347" i="33"/>
  <c r="AB348" i="33"/>
  <c r="AB349" i="33"/>
  <c r="AB350" i="33"/>
  <c r="AB351" i="33"/>
  <c r="AB352" i="33"/>
  <c r="AB353" i="33"/>
  <c r="AB354" i="33"/>
  <c r="AB355" i="33"/>
  <c r="AB356" i="33"/>
  <c r="AB357" i="33"/>
  <c r="AB358" i="33"/>
  <c r="AB359" i="33"/>
  <c r="AB360" i="33"/>
  <c r="AB255" i="33"/>
  <c r="AB259" i="33"/>
  <c r="AB263" i="33"/>
  <c r="AB267" i="33"/>
  <c r="AB271" i="33"/>
  <c r="AB275" i="33"/>
  <c r="AB279" i="33"/>
  <c r="AB283" i="33"/>
  <c r="AB288" i="33"/>
  <c r="AB292" i="33"/>
  <c r="AB256" i="33"/>
  <c r="AB260" i="33"/>
  <c r="AB264" i="33"/>
  <c r="AB268" i="33"/>
  <c r="AB272" i="33"/>
  <c r="AB276" i="33"/>
  <c r="AB280" i="33"/>
  <c r="AB284" i="33"/>
  <c r="AB287" i="33"/>
  <c r="AB291" i="33"/>
  <c r="AB257" i="33"/>
  <c r="AB261" i="33"/>
  <c r="AB265" i="33"/>
  <c r="AB269" i="33"/>
  <c r="AB273" i="33"/>
  <c r="AB277" i="33"/>
  <c r="AB281" i="33"/>
  <c r="AB285" i="33"/>
  <c r="AB290" i="33"/>
  <c r="AB361" i="33"/>
  <c r="AB362" i="33"/>
  <c r="AB363" i="33"/>
  <c r="AB364" i="33"/>
  <c r="AB365" i="33"/>
  <c r="AB366" i="33"/>
  <c r="AB370" i="33"/>
  <c r="AB374" i="33"/>
  <c r="AB378" i="33"/>
  <c r="AB382" i="33"/>
  <c r="AB386" i="33"/>
  <c r="AB390" i="33"/>
  <c r="AB394" i="33"/>
  <c r="AB398" i="33"/>
  <c r="AB402" i="33"/>
  <c r="AB367" i="33"/>
  <c r="AB371" i="33"/>
  <c r="AB375" i="33"/>
  <c r="AB379" i="33"/>
  <c r="AB383" i="33"/>
  <c r="AB387" i="33"/>
  <c r="AB391" i="33"/>
  <c r="AB395" i="33"/>
  <c r="AB399" i="33"/>
  <c r="AB403" i="33"/>
  <c r="AB406" i="33"/>
  <c r="AB408" i="33"/>
  <c r="AB410" i="33"/>
  <c r="AB412" i="33"/>
  <c r="AB414" i="33"/>
  <c r="AB416" i="33"/>
  <c r="AB418" i="33"/>
  <c r="AB420" i="33"/>
  <c r="AB422" i="33"/>
  <c r="AB424" i="33"/>
  <c r="AB426" i="33"/>
  <c r="AB427" i="33"/>
  <c r="AB428" i="33"/>
  <c r="AB429" i="33"/>
  <c r="AB430" i="33"/>
  <c r="AB431" i="33"/>
  <c r="AB432" i="33"/>
  <c r="AB433" i="33"/>
  <c r="AB434" i="33"/>
  <c r="AB435" i="33"/>
  <c r="AB436" i="33"/>
  <c r="AB437" i="33"/>
  <c r="AB438" i="33"/>
  <c r="AB439" i="33"/>
  <c r="AB440" i="33"/>
  <c r="AB441" i="33"/>
  <c r="AB442" i="33"/>
  <c r="AB443" i="33"/>
  <c r="AB444" i="33"/>
  <c r="AB445" i="33"/>
  <c r="AB446" i="33"/>
  <c r="AB447" i="33"/>
  <c r="AB448" i="33"/>
  <c r="AB449" i="33"/>
  <c r="AB450" i="33"/>
  <c r="AB451" i="33"/>
  <c r="AB452" i="33"/>
  <c r="AB453" i="33"/>
  <c r="AB454" i="33"/>
  <c r="AB455" i="33"/>
  <c r="AB456" i="33"/>
  <c r="AB457" i="33"/>
  <c r="AB458" i="33"/>
  <c r="AB459" i="33"/>
  <c r="AB460" i="33"/>
  <c r="AB461" i="33"/>
  <c r="AB462" i="33"/>
  <c r="AB463" i="33"/>
  <c r="AB464" i="33"/>
  <c r="AB465" i="33"/>
  <c r="AB466" i="33"/>
  <c r="AB467" i="33"/>
  <c r="AB468" i="33"/>
  <c r="AB469" i="33"/>
  <c r="AB470" i="33"/>
  <c r="AB471" i="33"/>
  <c r="AB472" i="33"/>
  <c r="AB473" i="33"/>
  <c r="AB474" i="33"/>
  <c r="AB475" i="33"/>
  <c r="AB476" i="33"/>
  <c r="AB477" i="33"/>
  <c r="AB478" i="33"/>
  <c r="AB479" i="33"/>
  <c r="AB480" i="33"/>
  <c r="AB481" i="33"/>
  <c r="AB482" i="33"/>
  <c r="AB483" i="33"/>
  <c r="AB368" i="33"/>
  <c r="AB372" i="33"/>
  <c r="AB376" i="33"/>
  <c r="AB380" i="33"/>
  <c r="AB384" i="33"/>
  <c r="AB388" i="33"/>
  <c r="AB392" i="33"/>
  <c r="AB396" i="33"/>
  <c r="AB400" i="33"/>
  <c r="AB404" i="33"/>
  <c r="AB369" i="33"/>
  <c r="AB373" i="33"/>
  <c r="AB377" i="33"/>
  <c r="AB381" i="33"/>
  <c r="AB385" i="33"/>
  <c r="AB389" i="33"/>
  <c r="AB393" i="33"/>
  <c r="AB397" i="33"/>
  <c r="AB401" i="33"/>
  <c r="AB405" i="33"/>
  <c r="AB407" i="33"/>
  <c r="AB409" i="33"/>
  <c r="AB411" i="33"/>
  <c r="AB413" i="33"/>
  <c r="AB415" i="33"/>
  <c r="AB417" i="33"/>
  <c r="AB419" i="33"/>
  <c r="AB421" i="33"/>
  <c r="AB423" i="33"/>
  <c r="AB425" i="33"/>
  <c r="AB612" i="33"/>
  <c r="AB611" i="33"/>
  <c r="AB610" i="33"/>
  <c r="AB609" i="33"/>
  <c r="AB608" i="33"/>
  <c r="AB607" i="33"/>
  <c r="AB606" i="33"/>
  <c r="AB605" i="33"/>
  <c r="AB604" i="33"/>
  <c r="AB603" i="33"/>
  <c r="AB602" i="33"/>
  <c r="AB601" i="33"/>
  <c r="AB600" i="33"/>
  <c r="AB594" i="33"/>
  <c r="AB593" i="33"/>
  <c r="AB592" i="33"/>
  <c r="AB590" i="33"/>
  <c r="AB589" i="33"/>
  <c r="AB588" i="33"/>
  <c r="AB587" i="33"/>
  <c r="AB586" i="33"/>
  <c r="AB585" i="33"/>
  <c r="AB584" i="33"/>
  <c r="AB583" i="33"/>
  <c r="AB582" i="33"/>
  <c r="AB581" i="33"/>
  <c r="AB580" i="33"/>
  <c r="AB579" i="33"/>
  <c r="AB578" i="33"/>
  <c r="AB577" i="33"/>
  <c r="AB576" i="33"/>
  <c r="AB575" i="33"/>
  <c r="AB574" i="33"/>
  <c r="AB573" i="33"/>
  <c r="AB572" i="33"/>
  <c r="AB571" i="33"/>
  <c r="AB570" i="33"/>
  <c r="AB569" i="33"/>
  <c r="AB568" i="33"/>
  <c r="AB567" i="33"/>
  <c r="AB566" i="33"/>
  <c r="AB565" i="33"/>
  <c r="AB564" i="33"/>
  <c r="AB563" i="33"/>
  <c r="AB562" i="33"/>
  <c r="AB561" i="33"/>
  <c r="AB560" i="33"/>
  <c r="AB559" i="33"/>
  <c r="AB558" i="33"/>
  <c r="AB557" i="33"/>
  <c r="AB556" i="33"/>
  <c r="AB555" i="33"/>
  <c r="AB554" i="33"/>
  <c r="AB553" i="33"/>
  <c r="AB552" i="33"/>
  <c r="AB551" i="33"/>
  <c r="AB550" i="33"/>
  <c r="AB549" i="33"/>
  <c r="AB548" i="33"/>
  <c r="AB547" i="33"/>
  <c r="AB546" i="33"/>
  <c r="AB545" i="33"/>
  <c r="AB544" i="33"/>
  <c r="AB543" i="33"/>
  <c r="AB542" i="33"/>
  <c r="AB541" i="33"/>
  <c r="AB540" i="33"/>
  <c r="AB539" i="33"/>
  <c r="AB538" i="33"/>
  <c r="AB537" i="33"/>
  <c r="AB536" i="33"/>
  <c r="AB535" i="33"/>
  <c r="AB534" i="33"/>
  <c r="AB533" i="33"/>
  <c r="AB532" i="33"/>
  <c r="AB531" i="33"/>
  <c r="AB530" i="33"/>
  <c r="AB529" i="33"/>
  <c r="AB528" i="33"/>
  <c r="AB527" i="33"/>
  <c r="AB526" i="33"/>
  <c r="AB525" i="33"/>
  <c r="AB524" i="33"/>
  <c r="AB523" i="33"/>
  <c r="AB522" i="33"/>
  <c r="AB521" i="33"/>
  <c r="AB520" i="33"/>
  <c r="AB519" i="33"/>
  <c r="AB518" i="33"/>
  <c r="AB517" i="33"/>
  <c r="AB516" i="33"/>
  <c r="AB515" i="33"/>
  <c r="AB514" i="33"/>
  <c r="AB513" i="33"/>
  <c r="AB512" i="33"/>
  <c r="AB511" i="33"/>
  <c r="AB510" i="33"/>
  <c r="AB509" i="33"/>
  <c r="AB508" i="33"/>
  <c r="AB507" i="33"/>
  <c r="AB506" i="33"/>
  <c r="AB505" i="33"/>
  <c r="AB504" i="33"/>
  <c r="AB503" i="33"/>
  <c r="AB502" i="33"/>
  <c r="AB501" i="33"/>
  <c r="AB500" i="33"/>
  <c r="AB499" i="33"/>
  <c r="AB498" i="33"/>
  <c r="AB497" i="33"/>
  <c r="AB496" i="33"/>
  <c r="AB495" i="33"/>
  <c r="AB494" i="33"/>
  <c r="AB493" i="33"/>
  <c r="AB492" i="33"/>
  <c r="AB491" i="33"/>
  <c r="AB490" i="33"/>
  <c r="AB489" i="33"/>
  <c r="AB488" i="33"/>
  <c r="AB487" i="33"/>
  <c r="AB486" i="33"/>
  <c r="AA485" i="33"/>
  <c r="AA480" i="33"/>
  <c r="AA476" i="33"/>
  <c r="AA472" i="33"/>
  <c r="AA468" i="33"/>
  <c r="AA464" i="33"/>
  <c r="AA460" i="33"/>
  <c r="AA456" i="33"/>
  <c r="I26" i="33"/>
  <c r="AA12" i="33"/>
  <c r="AB12" i="33"/>
  <c r="W28" i="32"/>
  <c r="W29" i="32"/>
  <c r="W30" i="32"/>
  <c r="W31" i="32"/>
  <c r="W32" i="32"/>
  <c r="W33" i="32"/>
  <c r="W34" i="32"/>
  <c r="W35" i="32"/>
  <c r="W36" i="32"/>
  <c r="W37" i="32"/>
  <c r="W38" i="32"/>
  <c r="W39" i="32"/>
  <c r="W40" i="32"/>
  <c r="W41" i="32"/>
  <c r="W42" i="32"/>
  <c r="W43" i="32"/>
  <c r="W44" i="32"/>
  <c r="W45" i="32"/>
  <c r="W46" i="32"/>
  <c r="W47" i="32"/>
  <c r="W48" i="32"/>
  <c r="W49" i="32"/>
  <c r="W50" i="32"/>
  <c r="W51" i="32"/>
  <c r="W52" i="32"/>
  <c r="W53" i="32"/>
  <c r="W54" i="32"/>
  <c r="W55" i="32"/>
  <c r="W56" i="32"/>
  <c r="W57" i="32"/>
  <c r="W58" i="32"/>
  <c r="W59" i="32"/>
  <c r="W60" i="32"/>
  <c r="W61" i="32"/>
  <c r="W62" i="32"/>
  <c r="W63" i="32"/>
  <c r="W64" i="32"/>
  <c r="W65" i="32"/>
  <c r="W66" i="32"/>
  <c r="W67" i="32"/>
  <c r="W68" i="32"/>
  <c r="W69" i="32"/>
  <c r="W70" i="32"/>
  <c r="W71" i="32"/>
  <c r="W72" i="32"/>
  <c r="W73" i="32"/>
  <c r="W74" i="32"/>
  <c r="W75" i="32"/>
  <c r="W76" i="32"/>
  <c r="W77" i="32"/>
  <c r="W78" i="32"/>
  <c r="W79" i="32"/>
  <c r="W80" i="32"/>
  <c r="W81" i="32"/>
  <c r="W82" i="32"/>
  <c r="W83" i="32"/>
  <c r="W84" i="32"/>
  <c r="W85" i="32"/>
  <c r="W86" i="32"/>
  <c r="W87" i="32"/>
  <c r="W88" i="32"/>
  <c r="W89" i="32"/>
  <c r="W90" i="32"/>
  <c r="W91" i="32"/>
  <c r="W92" i="32"/>
  <c r="W93" i="32"/>
  <c r="W94" i="32"/>
  <c r="W95" i="32"/>
  <c r="W96" i="32"/>
  <c r="W97" i="32"/>
  <c r="W98" i="32"/>
  <c r="W99" i="32"/>
  <c r="W100" i="32"/>
  <c r="W101" i="32"/>
  <c r="W102" i="32"/>
  <c r="W103" i="32"/>
  <c r="W104" i="32"/>
  <c r="W105" i="32"/>
  <c r="W106" i="32"/>
  <c r="W107" i="32"/>
  <c r="W108" i="32"/>
  <c r="W109" i="32"/>
  <c r="W110" i="32"/>
  <c r="W111" i="32"/>
  <c r="W112" i="32"/>
  <c r="W113" i="32"/>
  <c r="W114" i="32"/>
  <c r="W115" i="32"/>
  <c r="W116" i="32"/>
  <c r="W117" i="32"/>
  <c r="W118" i="32"/>
  <c r="W119" i="32"/>
  <c r="W120" i="32"/>
  <c r="W121" i="32"/>
  <c r="W122" i="32"/>
  <c r="W123" i="32"/>
  <c r="W124" i="32"/>
  <c r="W125" i="32"/>
  <c r="W126" i="32"/>
  <c r="W127" i="32"/>
  <c r="W128" i="32"/>
  <c r="W129" i="32"/>
  <c r="W130" i="32"/>
  <c r="W131" i="32"/>
  <c r="W132" i="32"/>
  <c r="W133" i="32"/>
  <c r="W134" i="32"/>
  <c r="W135" i="32"/>
  <c r="W136" i="32"/>
  <c r="W137" i="32"/>
  <c r="W138" i="32"/>
  <c r="W139" i="32"/>
  <c r="W140" i="32"/>
  <c r="W141" i="32"/>
  <c r="W142" i="32"/>
  <c r="W143" i="32"/>
  <c r="W144" i="32"/>
  <c r="W145" i="32"/>
  <c r="W146" i="32"/>
  <c r="W147" i="32"/>
  <c r="W148" i="32"/>
  <c r="W149" i="32"/>
  <c r="W150" i="32"/>
  <c r="W151" i="32"/>
  <c r="W152" i="32"/>
  <c r="W153" i="32"/>
  <c r="W154" i="32"/>
  <c r="W155" i="32"/>
  <c r="W156" i="32"/>
  <c r="W157" i="32"/>
  <c r="W158" i="32"/>
  <c r="W159" i="32"/>
  <c r="W160" i="32"/>
  <c r="W161" i="32"/>
  <c r="W162" i="32"/>
  <c r="W163" i="32"/>
  <c r="W164" i="32"/>
  <c r="W165" i="32"/>
  <c r="W166" i="32"/>
  <c r="W167" i="32"/>
  <c r="W168" i="32"/>
  <c r="W169" i="32"/>
  <c r="W170" i="32"/>
  <c r="W171" i="32"/>
  <c r="W172" i="32"/>
  <c r="W173" i="32"/>
  <c r="W174" i="32"/>
  <c r="W175" i="32"/>
  <c r="W176" i="32"/>
  <c r="W177" i="32"/>
  <c r="W178" i="32"/>
  <c r="W179" i="32"/>
  <c r="W180" i="32"/>
  <c r="W181" i="32"/>
  <c r="W182" i="32"/>
  <c r="W183" i="32"/>
  <c r="W184" i="32"/>
  <c r="W185" i="32"/>
  <c r="W186" i="32"/>
  <c r="W187" i="32"/>
  <c r="W188" i="32"/>
  <c r="W189" i="32"/>
  <c r="W190" i="32"/>
  <c r="W191" i="32"/>
  <c r="W192" i="32"/>
  <c r="W193" i="32"/>
  <c r="W194" i="32"/>
  <c r="W195" i="32"/>
  <c r="W196" i="32"/>
  <c r="W197" i="32"/>
  <c r="W198" i="32"/>
  <c r="W199" i="32"/>
  <c r="W200" i="32"/>
  <c r="W201" i="32"/>
  <c r="W202" i="32"/>
  <c r="W203" i="32"/>
  <c r="W204" i="32"/>
  <c r="W205" i="32"/>
  <c r="W206" i="32"/>
  <c r="W207" i="32"/>
  <c r="W208" i="32"/>
  <c r="W209" i="32"/>
  <c r="W210" i="32"/>
  <c r="W211" i="32"/>
  <c r="W212" i="32"/>
  <c r="W213" i="32"/>
  <c r="W214" i="32"/>
  <c r="W215" i="32"/>
  <c r="W216" i="32"/>
  <c r="W217" i="32"/>
  <c r="W218" i="32"/>
  <c r="W219" i="32"/>
  <c r="W220" i="32"/>
  <c r="W221" i="32"/>
  <c r="W222" i="32"/>
  <c r="W223" i="32"/>
  <c r="W224" i="32"/>
  <c r="W225" i="32"/>
  <c r="W226" i="32"/>
  <c r="W227" i="32"/>
  <c r="W228" i="32"/>
  <c r="W229" i="32"/>
  <c r="W230" i="32"/>
  <c r="W231" i="32"/>
  <c r="W232" i="32"/>
  <c r="W233" i="32"/>
  <c r="W234" i="32"/>
  <c r="W235" i="32"/>
  <c r="W236" i="32"/>
  <c r="W237" i="32"/>
  <c r="W238" i="32"/>
  <c r="W239" i="32"/>
  <c r="W240" i="32"/>
  <c r="W241" i="32"/>
  <c r="W242" i="32"/>
  <c r="W243" i="32"/>
  <c r="W244" i="32"/>
  <c r="W245" i="32"/>
  <c r="W246" i="32"/>
  <c r="W247" i="32"/>
  <c r="W248" i="32"/>
  <c r="W249" i="32"/>
  <c r="W250" i="32"/>
  <c r="W251" i="32"/>
  <c r="W252" i="32"/>
  <c r="W253" i="32"/>
  <c r="W254" i="32"/>
  <c r="W255" i="32"/>
  <c r="W256" i="32"/>
  <c r="W257" i="32"/>
  <c r="W258" i="32"/>
  <c r="W259" i="32"/>
  <c r="W260" i="32"/>
  <c r="W261" i="32"/>
  <c r="W262" i="32"/>
  <c r="W263" i="32"/>
  <c r="W264" i="32"/>
  <c r="W265" i="32"/>
  <c r="W266" i="32"/>
  <c r="W267" i="32"/>
  <c r="W268" i="32"/>
  <c r="W269" i="32"/>
  <c r="W270" i="32"/>
  <c r="W271" i="32"/>
  <c r="W272" i="32"/>
  <c r="W273" i="32"/>
  <c r="W274" i="32"/>
  <c r="W275" i="32"/>
  <c r="W276" i="32"/>
  <c r="W277" i="32"/>
  <c r="W278" i="32"/>
  <c r="W279" i="32"/>
  <c r="W280" i="32"/>
  <c r="W281" i="32"/>
  <c r="W282" i="32"/>
  <c r="W283" i="32"/>
  <c r="W284" i="32"/>
  <c r="W285" i="32"/>
  <c r="W286" i="32"/>
  <c r="W287" i="32"/>
  <c r="W288" i="32"/>
  <c r="W289" i="32"/>
  <c r="W290" i="32"/>
  <c r="W291" i="32"/>
  <c r="W292" i="32"/>
  <c r="W293" i="32"/>
  <c r="W294" i="32"/>
  <c r="W295" i="32"/>
  <c r="W296" i="32"/>
  <c r="W297" i="32"/>
  <c r="W298" i="32"/>
  <c r="W299" i="32"/>
  <c r="W300" i="32"/>
  <c r="W301" i="32"/>
  <c r="W302" i="32"/>
  <c r="W303" i="32"/>
  <c r="W304" i="32"/>
  <c r="W305" i="32"/>
  <c r="W306" i="32"/>
  <c r="W307" i="32"/>
  <c r="W308" i="32"/>
  <c r="W309" i="32"/>
  <c r="W310" i="32"/>
  <c r="W311" i="32"/>
  <c r="W312" i="32"/>
  <c r="W313" i="32"/>
  <c r="W314" i="32"/>
  <c r="W315" i="32"/>
  <c r="W316" i="32"/>
  <c r="W317" i="32"/>
  <c r="W318" i="32"/>
  <c r="W319" i="32"/>
  <c r="W320" i="32"/>
  <c r="W321" i="32"/>
  <c r="W322" i="32"/>
  <c r="W323" i="32"/>
  <c r="W324" i="32"/>
  <c r="W325" i="32"/>
  <c r="W326" i="32"/>
  <c r="W327" i="32"/>
  <c r="W328" i="32"/>
  <c r="W329" i="32"/>
  <c r="W330" i="32"/>
  <c r="W331" i="32"/>
  <c r="W332" i="32"/>
  <c r="W333" i="32"/>
  <c r="W334" i="32"/>
  <c r="W335" i="32"/>
  <c r="W336" i="32"/>
  <c r="W337" i="32"/>
  <c r="W338" i="32"/>
  <c r="W339" i="32"/>
  <c r="W340" i="32"/>
  <c r="W341" i="32"/>
  <c r="W342" i="32"/>
  <c r="W343" i="32"/>
  <c r="W344" i="32"/>
  <c r="W345" i="32"/>
  <c r="W346" i="32"/>
  <c r="W347" i="32"/>
  <c r="W348" i="32"/>
  <c r="W349" i="32"/>
  <c r="W350" i="32"/>
  <c r="W351" i="32"/>
  <c r="W352" i="32"/>
  <c r="W353" i="32"/>
  <c r="W354" i="32"/>
  <c r="W355" i="32"/>
  <c r="W356" i="32"/>
  <c r="W357" i="32"/>
  <c r="W358" i="32"/>
  <c r="W359" i="32"/>
  <c r="W360" i="32"/>
  <c r="W361" i="32"/>
  <c r="W362" i="32"/>
  <c r="W363" i="32"/>
  <c r="W364" i="32"/>
  <c r="W365" i="32"/>
  <c r="W366" i="32"/>
  <c r="W367" i="32"/>
  <c r="W368" i="32"/>
  <c r="W369" i="32"/>
  <c r="W370" i="32"/>
  <c r="W371" i="32"/>
  <c r="W372" i="32"/>
  <c r="W373" i="32"/>
  <c r="W374" i="32"/>
  <c r="W375" i="32"/>
  <c r="W376" i="32"/>
  <c r="W377" i="32"/>
  <c r="W378" i="32"/>
  <c r="W379" i="32"/>
  <c r="W380" i="32"/>
  <c r="W381" i="32"/>
  <c r="W382" i="32"/>
  <c r="W383" i="32"/>
  <c r="W384" i="32"/>
  <c r="W385" i="32"/>
  <c r="W386" i="32"/>
  <c r="W387" i="32"/>
  <c r="W388" i="32"/>
  <c r="W389" i="32"/>
  <c r="W390" i="32"/>
  <c r="W391" i="32"/>
  <c r="W392" i="32"/>
  <c r="W393" i="32"/>
  <c r="W394" i="32"/>
  <c r="W395" i="32"/>
  <c r="W396" i="32"/>
  <c r="W397" i="32"/>
  <c r="W398" i="32"/>
  <c r="W399" i="32"/>
  <c r="W400" i="32"/>
  <c r="W401" i="32"/>
  <c r="W402" i="32"/>
  <c r="W403" i="32"/>
  <c r="W404" i="32"/>
  <c r="W405" i="32"/>
  <c r="W406" i="32"/>
  <c r="W407" i="32"/>
  <c r="W408" i="32"/>
  <c r="W409" i="32"/>
  <c r="W410" i="32"/>
  <c r="W411" i="32"/>
  <c r="W412" i="32"/>
  <c r="W413" i="32"/>
  <c r="W414" i="32"/>
  <c r="W415" i="32"/>
  <c r="W416" i="32"/>
  <c r="W417" i="32"/>
  <c r="W418" i="32"/>
  <c r="W419" i="32"/>
  <c r="W420" i="32"/>
  <c r="W421" i="32"/>
  <c r="W422" i="32"/>
  <c r="W423" i="32"/>
  <c r="W424" i="32"/>
  <c r="W425" i="32"/>
  <c r="W426" i="32"/>
  <c r="W427" i="32"/>
  <c r="W428" i="32"/>
  <c r="W429" i="32"/>
  <c r="W430" i="32"/>
  <c r="W431" i="32"/>
  <c r="W432" i="32"/>
  <c r="W433" i="32"/>
  <c r="W434" i="32"/>
  <c r="W435" i="32"/>
  <c r="W436" i="32"/>
  <c r="W437" i="32"/>
  <c r="W438" i="32"/>
  <c r="W439" i="32"/>
  <c r="W440" i="32"/>
  <c r="W441" i="32"/>
  <c r="W442" i="32"/>
  <c r="W443" i="32"/>
  <c r="W444" i="32"/>
  <c r="W445" i="32"/>
  <c r="W446" i="32"/>
  <c r="W447" i="32"/>
  <c r="W448" i="32"/>
  <c r="W449" i="32"/>
  <c r="W450" i="32"/>
  <c r="W451" i="32"/>
  <c r="W452" i="32"/>
  <c r="W453" i="32"/>
  <c r="W454" i="32"/>
  <c r="W455" i="32"/>
  <c r="W456" i="32"/>
  <c r="W457" i="32"/>
  <c r="W458" i="32"/>
  <c r="W459" i="32"/>
  <c r="W460" i="32"/>
  <c r="W461" i="32"/>
  <c r="W462" i="32"/>
  <c r="W463" i="32"/>
  <c r="W464" i="32"/>
  <c r="W465" i="32"/>
  <c r="W466" i="32"/>
  <c r="W467" i="32"/>
  <c r="W468" i="32"/>
  <c r="W469" i="32"/>
  <c r="W470" i="32"/>
  <c r="W471" i="32"/>
  <c r="W472" i="32"/>
  <c r="W473" i="32"/>
  <c r="W474" i="32"/>
  <c r="W475" i="32"/>
  <c r="W476" i="32"/>
  <c r="W477" i="32"/>
  <c r="W478" i="32"/>
  <c r="W479" i="32"/>
  <c r="W480" i="32"/>
  <c r="W481" i="32"/>
  <c r="W482" i="32"/>
  <c r="W483" i="32"/>
  <c r="W484" i="32"/>
  <c r="W485" i="32"/>
  <c r="W486" i="32"/>
  <c r="W487" i="32"/>
  <c r="W488" i="32"/>
  <c r="W489" i="32"/>
  <c r="W490" i="32"/>
  <c r="W491" i="32"/>
  <c r="W492" i="32"/>
  <c r="W493" i="32"/>
  <c r="W494" i="32"/>
  <c r="W495" i="32"/>
  <c r="W496" i="32"/>
  <c r="W497" i="32"/>
  <c r="W498" i="32"/>
  <c r="W499" i="32"/>
  <c r="W500" i="32"/>
  <c r="W501" i="32"/>
  <c r="W502" i="32"/>
  <c r="W503" i="32"/>
  <c r="W504" i="32"/>
  <c r="W505" i="32"/>
  <c r="W506" i="32"/>
  <c r="W507" i="32"/>
  <c r="W508" i="32"/>
  <c r="W509" i="32"/>
  <c r="W510" i="32"/>
  <c r="W511" i="32"/>
  <c r="W512" i="32"/>
  <c r="W513" i="32"/>
  <c r="W514" i="32"/>
  <c r="W515" i="32"/>
  <c r="W516" i="32"/>
  <c r="W517" i="32"/>
  <c r="W518" i="32"/>
  <c r="W519" i="32"/>
  <c r="W520" i="32"/>
  <c r="W521" i="32"/>
  <c r="W522" i="32"/>
  <c r="W523" i="32"/>
  <c r="W524" i="32"/>
  <c r="W525" i="32"/>
  <c r="W526" i="32"/>
  <c r="W527" i="32"/>
  <c r="W528" i="32"/>
  <c r="W529" i="32"/>
  <c r="W530" i="32"/>
  <c r="W531" i="32"/>
  <c r="W532" i="32"/>
  <c r="W533" i="32"/>
  <c r="W534" i="32"/>
  <c r="W535" i="32"/>
  <c r="W536" i="32"/>
  <c r="W537" i="32"/>
  <c r="W538" i="32"/>
  <c r="W539" i="32"/>
  <c r="W540" i="32"/>
  <c r="W541" i="32"/>
  <c r="W542" i="32"/>
  <c r="W543" i="32"/>
  <c r="W544" i="32"/>
  <c r="W545" i="32"/>
  <c r="W546" i="32"/>
  <c r="W547" i="32"/>
  <c r="W548" i="32"/>
  <c r="W549" i="32"/>
  <c r="W550" i="32"/>
  <c r="W551" i="32"/>
  <c r="W552" i="32"/>
  <c r="W553" i="32"/>
  <c r="W554" i="32"/>
  <c r="W555" i="32"/>
  <c r="W556" i="32"/>
  <c r="W557" i="32"/>
  <c r="W558" i="32"/>
  <c r="W559" i="32"/>
  <c r="W560" i="32"/>
  <c r="W561" i="32"/>
  <c r="W562" i="32"/>
  <c r="W563" i="32"/>
  <c r="W564" i="32"/>
  <c r="W565" i="32"/>
  <c r="W566" i="32"/>
  <c r="W567" i="32"/>
  <c r="W568" i="32"/>
  <c r="W569" i="32"/>
  <c r="W570" i="32"/>
  <c r="W571" i="32"/>
  <c r="W572" i="32"/>
  <c r="W573" i="32"/>
  <c r="W574" i="32"/>
  <c r="W575" i="32"/>
  <c r="W576" i="32"/>
  <c r="W577" i="32"/>
  <c r="W578" i="32"/>
  <c r="W579" i="32"/>
  <c r="W580" i="32"/>
  <c r="W581" i="32"/>
  <c r="W582" i="32"/>
  <c r="W583" i="32"/>
  <c r="W584" i="32"/>
  <c r="W585" i="32"/>
  <c r="W586" i="32"/>
  <c r="W587" i="32"/>
  <c r="W588" i="32"/>
  <c r="W589" i="32"/>
  <c r="W590" i="32"/>
  <c r="W591" i="32"/>
  <c r="W592" i="32"/>
  <c r="W593" i="32"/>
  <c r="W594" i="32"/>
  <c r="W595" i="32"/>
  <c r="W596" i="32"/>
  <c r="W597" i="32"/>
  <c r="W598" i="32"/>
  <c r="W599" i="32"/>
  <c r="W600" i="32"/>
  <c r="W601" i="32"/>
  <c r="W602" i="32"/>
  <c r="W603" i="32"/>
  <c r="W604" i="32"/>
  <c r="W605" i="32"/>
  <c r="W606" i="32"/>
  <c r="W607" i="32"/>
  <c r="W608" i="32"/>
  <c r="W609" i="32"/>
  <c r="W610" i="32"/>
  <c r="W611" i="32"/>
  <c r="W612" i="32"/>
  <c r="Y28" i="32"/>
  <c r="Y29" i="32"/>
  <c r="Y30" i="32"/>
  <c r="Y31" i="32"/>
  <c r="Y32" i="32"/>
  <c r="Y33" i="32"/>
  <c r="Y34" i="32"/>
  <c r="Y35" i="32"/>
  <c r="Y36" i="32"/>
  <c r="Y37" i="32"/>
  <c r="Y38" i="32"/>
  <c r="Y39" i="32"/>
  <c r="Y40" i="32"/>
  <c r="Y41" i="32"/>
  <c r="Y42" i="32"/>
  <c r="Y43" i="32"/>
  <c r="Y44" i="32"/>
  <c r="Y45" i="32"/>
  <c r="Y46" i="32"/>
  <c r="Y47" i="32"/>
  <c r="Y48" i="32"/>
  <c r="Y49" i="32"/>
  <c r="Y50" i="32"/>
  <c r="Y51" i="32"/>
  <c r="Y52" i="32"/>
  <c r="Y53" i="32"/>
  <c r="Y54" i="32"/>
  <c r="Y55" i="32"/>
  <c r="Y56" i="32"/>
  <c r="Y57" i="32"/>
  <c r="Y58" i="32"/>
  <c r="Y59" i="32"/>
  <c r="Y60" i="32"/>
  <c r="Y61" i="32"/>
  <c r="Y62" i="32"/>
  <c r="Y63" i="32"/>
  <c r="Y64" i="32"/>
  <c r="Y65" i="32"/>
  <c r="Y66" i="32"/>
  <c r="Y67" i="32"/>
  <c r="Y68" i="32"/>
  <c r="Y69" i="32"/>
  <c r="Y70" i="32"/>
  <c r="Y71" i="32"/>
  <c r="Y72" i="32"/>
  <c r="Y73" i="32"/>
  <c r="Y74" i="32"/>
  <c r="Y75" i="32"/>
  <c r="Y76" i="32"/>
  <c r="Y77" i="32"/>
  <c r="Y78" i="32"/>
  <c r="Y79" i="32"/>
  <c r="Y80" i="32"/>
  <c r="Y81" i="32"/>
  <c r="Y82" i="32"/>
  <c r="Y83" i="32"/>
  <c r="Y84" i="32"/>
  <c r="Y85" i="32"/>
  <c r="Y86" i="32"/>
  <c r="Y87" i="32"/>
  <c r="Y88" i="32"/>
  <c r="Y89" i="32"/>
  <c r="Y90" i="32"/>
  <c r="Y91" i="32"/>
  <c r="Y92" i="32"/>
  <c r="Y93" i="32"/>
  <c r="Y94" i="32"/>
  <c r="Y95" i="32"/>
  <c r="Y96" i="32"/>
  <c r="Y97" i="32"/>
  <c r="Y98" i="32"/>
  <c r="Y99" i="32"/>
  <c r="Y100" i="32"/>
  <c r="Y101" i="32"/>
  <c r="Y102" i="32"/>
  <c r="Y103" i="32"/>
  <c r="Y104" i="32"/>
  <c r="Y105" i="32"/>
  <c r="Y106" i="32"/>
  <c r="Y107" i="32"/>
  <c r="Y108" i="32"/>
  <c r="Y109" i="32"/>
  <c r="Y110" i="32"/>
  <c r="Y111" i="32"/>
  <c r="Y112" i="32"/>
  <c r="Y113" i="32"/>
  <c r="Y114" i="32"/>
  <c r="Y115" i="32"/>
  <c r="Y116" i="32"/>
  <c r="Y117" i="32"/>
  <c r="Y118" i="32"/>
  <c r="Y119" i="32"/>
  <c r="Y120" i="32"/>
  <c r="Y121" i="32"/>
  <c r="Y122" i="32"/>
  <c r="Y123" i="32"/>
  <c r="Y124" i="32"/>
  <c r="Y125" i="32"/>
  <c r="Y126" i="32"/>
  <c r="Y127" i="32"/>
  <c r="Y128" i="32"/>
  <c r="Y129" i="32"/>
  <c r="Y130" i="32"/>
  <c r="Y131" i="32"/>
  <c r="Y132" i="32"/>
  <c r="Y133" i="32"/>
  <c r="Y134" i="32"/>
  <c r="Y135" i="32"/>
  <c r="Y136" i="32"/>
  <c r="Y137" i="32"/>
  <c r="Y138" i="32"/>
  <c r="Y139" i="32"/>
  <c r="Y140" i="32"/>
  <c r="Y141" i="32"/>
  <c r="Y142" i="32"/>
  <c r="Y143" i="32"/>
  <c r="Y144" i="32"/>
  <c r="Y145" i="32"/>
  <c r="Y146" i="32"/>
  <c r="Y147" i="32"/>
  <c r="Y148" i="32"/>
  <c r="Y149" i="32"/>
  <c r="Y150" i="32"/>
  <c r="Y151" i="32"/>
  <c r="Y152" i="32"/>
  <c r="Y153" i="32"/>
  <c r="Y154" i="32"/>
  <c r="Y155" i="32"/>
  <c r="Y156" i="32"/>
  <c r="Y157" i="32"/>
  <c r="Y158" i="32"/>
  <c r="Y159" i="32"/>
  <c r="Y160" i="32"/>
  <c r="Y161" i="32"/>
  <c r="Y162" i="32"/>
  <c r="Y163" i="32"/>
  <c r="Y164" i="32"/>
  <c r="Y165" i="32"/>
  <c r="Y166" i="32"/>
  <c r="Y167" i="32"/>
  <c r="Y168" i="32"/>
  <c r="Y169" i="32"/>
  <c r="Y170" i="32"/>
  <c r="Y171" i="32"/>
  <c r="Y172" i="32"/>
  <c r="Y173" i="32"/>
  <c r="Y174" i="32"/>
  <c r="Y175" i="32"/>
  <c r="Y176" i="32"/>
  <c r="Y177" i="32"/>
  <c r="Y178" i="32"/>
  <c r="Y179" i="32"/>
  <c r="Y180" i="32"/>
  <c r="Y181" i="32"/>
  <c r="Y182" i="32"/>
  <c r="Y183" i="32"/>
  <c r="Y184" i="32"/>
  <c r="Y185" i="32"/>
  <c r="Y186" i="32"/>
  <c r="Y187" i="32"/>
  <c r="Y188" i="32"/>
  <c r="Y189" i="32"/>
  <c r="Y190" i="32"/>
  <c r="Y191" i="32"/>
  <c r="Y192" i="32"/>
  <c r="Y193" i="32"/>
  <c r="Y194" i="32"/>
  <c r="Y195" i="32"/>
  <c r="Y196" i="32"/>
  <c r="Y197" i="32"/>
  <c r="Y198" i="32"/>
  <c r="Y199" i="32"/>
  <c r="Y200" i="32"/>
  <c r="Y201" i="32"/>
  <c r="Y202" i="32"/>
  <c r="Y203" i="32"/>
  <c r="Y204" i="32"/>
  <c r="Y205" i="32"/>
  <c r="Y206" i="32"/>
  <c r="Y207" i="32"/>
  <c r="Y208" i="32"/>
  <c r="Y209" i="32"/>
  <c r="Y210" i="32"/>
  <c r="Y211" i="32"/>
  <c r="Y212" i="32"/>
  <c r="Y213" i="32"/>
  <c r="Y214" i="32"/>
  <c r="Y215" i="32"/>
  <c r="Y216" i="32"/>
  <c r="Y217" i="32"/>
  <c r="Y218" i="32"/>
  <c r="Y219" i="32"/>
  <c r="Y220" i="32"/>
  <c r="Y221" i="32"/>
  <c r="Y222" i="32"/>
  <c r="Y223" i="32"/>
  <c r="Y224" i="32"/>
  <c r="Y225" i="32"/>
  <c r="Y226" i="32"/>
  <c r="Y227" i="32"/>
  <c r="Y228" i="32"/>
  <c r="Y229" i="32"/>
  <c r="Y230" i="32"/>
  <c r="Y231" i="32"/>
  <c r="Y232" i="32"/>
  <c r="Y233" i="32"/>
  <c r="Y234" i="32"/>
  <c r="Y235" i="32"/>
  <c r="Y236" i="32"/>
  <c r="Y237" i="32"/>
  <c r="Y238" i="32"/>
  <c r="Y239" i="32"/>
  <c r="Y240" i="32"/>
  <c r="Y241" i="32"/>
  <c r="Y242" i="32"/>
  <c r="Y243" i="32"/>
  <c r="Y244" i="32"/>
  <c r="Y245" i="32"/>
  <c r="Y246" i="32"/>
  <c r="Y247" i="32"/>
  <c r="Y248" i="32"/>
  <c r="Y249" i="32"/>
  <c r="Y250" i="32"/>
  <c r="Y251" i="32"/>
  <c r="Y252" i="32"/>
  <c r="Y253" i="32"/>
  <c r="Y254" i="32"/>
  <c r="Y255" i="32"/>
  <c r="Y256" i="32"/>
  <c r="Y257" i="32"/>
  <c r="Y258" i="32"/>
  <c r="Y259" i="32"/>
  <c r="Y260" i="32"/>
  <c r="Y261" i="32"/>
  <c r="Y262" i="32"/>
  <c r="Y263" i="32"/>
  <c r="Y264" i="32"/>
  <c r="Y265" i="32"/>
  <c r="Y266" i="32"/>
  <c r="Y267" i="32"/>
  <c r="Y268" i="32"/>
  <c r="Y269" i="32"/>
  <c r="Y270" i="32"/>
  <c r="Y271" i="32"/>
  <c r="Y272" i="32"/>
  <c r="Y273" i="32"/>
  <c r="Y274" i="32"/>
  <c r="Y275" i="32"/>
  <c r="Y276" i="32"/>
  <c r="Y277" i="32"/>
  <c r="Y278" i="32"/>
  <c r="Y279" i="32"/>
  <c r="Y280" i="32"/>
  <c r="Y281" i="32"/>
  <c r="Y282" i="32"/>
  <c r="Y283" i="32"/>
  <c r="Y284" i="32"/>
  <c r="Y285" i="32"/>
  <c r="Y286" i="32"/>
  <c r="Y287" i="32"/>
  <c r="Y288" i="32"/>
  <c r="Y289" i="32"/>
  <c r="Y290" i="32"/>
  <c r="Y291" i="32"/>
  <c r="Y292" i="32"/>
  <c r="Y293" i="32"/>
  <c r="Y294" i="32"/>
  <c r="Y295" i="32"/>
  <c r="Y296" i="32"/>
  <c r="Y297" i="32"/>
  <c r="Y298" i="32"/>
  <c r="Y299" i="32"/>
  <c r="Y300" i="32"/>
  <c r="Y301" i="32"/>
  <c r="Y302" i="32"/>
  <c r="Y303" i="32"/>
  <c r="Y304" i="32"/>
  <c r="Y305" i="32"/>
  <c r="Y306" i="32"/>
  <c r="Y307" i="32"/>
  <c r="Y308" i="32"/>
  <c r="Y309" i="32"/>
  <c r="Y310" i="32"/>
  <c r="Y311" i="32"/>
  <c r="Y312" i="32"/>
  <c r="Y313" i="32"/>
  <c r="Y314" i="32"/>
  <c r="Y315" i="32"/>
  <c r="Y316" i="32"/>
  <c r="Y317" i="32"/>
  <c r="Y318" i="32"/>
  <c r="Y319" i="32"/>
  <c r="Y320" i="32"/>
  <c r="Y321" i="32"/>
  <c r="Y322" i="32"/>
  <c r="Y323" i="32"/>
  <c r="Y324" i="32"/>
  <c r="Y325" i="32"/>
  <c r="Y326" i="32"/>
  <c r="Y327" i="32"/>
  <c r="Y328" i="32"/>
  <c r="Y329" i="32"/>
  <c r="Y330" i="32"/>
  <c r="Y331" i="32"/>
  <c r="Y332" i="32"/>
  <c r="Y333" i="32"/>
  <c r="Y334" i="32"/>
  <c r="Y335" i="32"/>
  <c r="Y336" i="32"/>
  <c r="Y337" i="32"/>
  <c r="Y338" i="32"/>
  <c r="Y339" i="32"/>
  <c r="Y340" i="32"/>
  <c r="Y341" i="32"/>
  <c r="Y342" i="32"/>
  <c r="Y343" i="32"/>
  <c r="Y344" i="32"/>
  <c r="Y345" i="32"/>
  <c r="Y346" i="32"/>
  <c r="Y347" i="32"/>
  <c r="Y348" i="32"/>
  <c r="Y349" i="32"/>
  <c r="Y350" i="32"/>
  <c r="Y351" i="32"/>
  <c r="Y352" i="32"/>
  <c r="Y353" i="32"/>
  <c r="Y354" i="32"/>
  <c r="Y355" i="32"/>
  <c r="Y356" i="32"/>
  <c r="Y357" i="32"/>
  <c r="Y358" i="32"/>
  <c r="Y359" i="32"/>
  <c r="Y360" i="32"/>
  <c r="Y361" i="32"/>
  <c r="Y362" i="32"/>
  <c r="Y363" i="32"/>
  <c r="Y364" i="32"/>
  <c r="Y365" i="32"/>
  <c r="Y366" i="32"/>
  <c r="Y367" i="32"/>
  <c r="Y368" i="32"/>
  <c r="Y369" i="32"/>
  <c r="Y370" i="32"/>
  <c r="Y371" i="32"/>
  <c r="Y372" i="32"/>
  <c r="Y373" i="32"/>
  <c r="Y374" i="32"/>
  <c r="Y375" i="32"/>
  <c r="Y376" i="32"/>
  <c r="Y377" i="32"/>
  <c r="Y378" i="32"/>
  <c r="Y379" i="32"/>
  <c r="Y380" i="32"/>
  <c r="Y381" i="32"/>
  <c r="Y382" i="32"/>
  <c r="Y383" i="32"/>
  <c r="Y384" i="32"/>
  <c r="Y385" i="32"/>
  <c r="Y386" i="32"/>
  <c r="Y387" i="32"/>
  <c r="Y388" i="32"/>
  <c r="Y389" i="32"/>
  <c r="Y390" i="32"/>
  <c r="Y391" i="32"/>
  <c r="Y392" i="32"/>
  <c r="Y393" i="32"/>
  <c r="Y394" i="32"/>
  <c r="Y395" i="32"/>
  <c r="Y396" i="32"/>
  <c r="Y397" i="32"/>
  <c r="Y398" i="32"/>
  <c r="Y399" i="32"/>
  <c r="Y400" i="32"/>
  <c r="Y401" i="32"/>
  <c r="Y402" i="32"/>
  <c r="Y403" i="32"/>
  <c r="Y404" i="32"/>
  <c r="Y405" i="32"/>
  <c r="Y406" i="32"/>
  <c r="Y407" i="32"/>
  <c r="Y408" i="32"/>
  <c r="Y409" i="32"/>
  <c r="Y410" i="32"/>
  <c r="Y411" i="32"/>
  <c r="Y412" i="32"/>
  <c r="Y413" i="32"/>
  <c r="Y414" i="32"/>
  <c r="Y415" i="32"/>
  <c r="Y416" i="32"/>
  <c r="Y417" i="32"/>
  <c r="Y418" i="32"/>
  <c r="Y419" i="32"/>
  <c r="Y420" i="32"/>
  <c r="Y421" i="32"/>
  <c r="Y422" i="32"/>
  <c r="Y423" i="32"/>
  <c r="Y424" i="32"/>
  <c r="Y425" i="32"/>
  <c r="Y426" i="32"/>
  <c r="Y427" i="32"/>
  <c r="Y428" i="32"/>
  <c r="Y429" i="32"/>
  <c r="Y430" i="32"/>
  <c r="Y431" i="32"/>
  <c r="Y432" i="32"/>
  <c r="Y433" i="32"/>
  <c r="Y434" i="32"/>
  <c r="Y435" i="32"/>
  <c r="Y436" i="32"/>
  <c r="Y437" i="32"/>
  <c r="Y438" i="32"/>
  <c r="Y439" i="32"/>
  <c r="Y440" i="32"/>
  <c r="Y441" i="32"/>
  <c r="Y442" i="32"/>
  <c r="Y443" i="32"/>
  <c r="Y444" i="32"/>
  <c r="Y445" i="32"/>
  <c r="Y446" i="32"/>
  <c r="Y447" i="32"/>
  <c r="Y448" i="32"/>
  <c r="Y449" i="32"/>
  <c r="Y450" i="32"/>
  <c r="Y451" i="32"/>
  <c r="Y452" i="32"/>
  <c r="Y453" i="32"/>
  <c r="Y454" i="32"/>
  <c r="Y455" i="32"/>
  <c r="Y456" i="32"/>
  <c r="Y457" i="32"/>
  <c r="Y458" i="32"/>
  <c r="Y459" i="32"/>
  <c r="Y460" i="32"/>
  <c r="Y461" i="32"/>
  <c r="Y462" i="32"/>
  <c r="Y463" i="32"/>
  <c r="Y464" i="32"/>
  <c r="Y465" i="32"/>
  <c r="Y466" i="32"/>
  <c r="Y467" i="32"/>
  <c r="Y468" i="32"/>
  <c r="Y469" i="32"/>
  <c r="Y470" i="32"/>
  <c r="Y471" i="32"/>
  <c r="Y472" i="32"/>
  <c r="Y473" i="32"/>
  <c r="Y474" i="32"/>
  <c r="Y475" i="32"/>
  <c r="Y476" i="32"/>
  <c r="Y477" i="32"/>
  <c r="Y478" i="32"/>
  <c r="Y479" i="32"/>
  <c r="Y480" i="32"/>
  <c r="Y481" i="32"/>
  <c r="Y482" i="32"/>
  <c r="Y483" i="32"/>
  <c r="Y484" i="32"/>
  <c r="Y485" i="32"/>
  <c r="Y486" i="32"/>
  <c r="Y487" i="32"/>
  <c r="Y488" i="32"/>
  <c r="Y489" i="32"/>
  <c r="Y490" i="32"/>
  <c r="Y491" i="32"/>
  <c r="Y492" i="32"/>
  <c r="Y493" i="32"/>
  <c r="Y494" i="32"/>
  <c r="Y495" i="32"/>
  <c r="Y496" i="32"/>
  <c r="Y497" i="32"/>
  <c r="Y498" i="32"/>
  <c r="Y499" i="32"/>
  <c r="Y500" i="32"/>
  <c r="Y501" i="32"/>
  <c r="Y502" i="32"/>
  <c r="Y503" i="32"/>
  <c r="Y504" i="32"/>
  <c r="Y505" i="32"/>
  <c r="Y506" i="32"/>
  <c r="Y507" i="32"/>
  <c r="Y508" i="32"/>
  <c r="Y509" i="32"/>
  <c r="Y510" i="32"/>
  <c r="Y511" i="32"/>
  <c r="Y512" i="32"/>
  <c r="Y513" i="32"/>
  <c r="Y514" i="32"/>
  <c r="Y515" i="32"/>
  <c r="Y516" i="32"/>
  <c r="Y517" i="32"/>
  <c r="Y518" i="32"/>
  <c r="Y519" i="32"/>
  <c r="Y520" i="32"/>
  <c r="Y521" i="32"/>
  <c r="Y522" i="32"/>
  <c r="Y523" i="32"/>
  <c r="Y524" i="32"/>
  <c r="Y525" i="32"/>
  <c r="Y526" i="32"/>
  <c r="Y527" i="32"/>
  <c r="Y528" i="32"/>
  <c r="Y529" i="32"/>
  <c r="Y530" i="32"/>
  <c r="Y531" i="32"/>
  <c r="Y532" i="32"/>
  <c r="Y533" i="32"/>
  <c r="Y534" i="32"/>
  <c r="Y535" i="32"/>
  <c r="Y536" i="32"/>
  <c r="Y537" i="32"/>
  <c r="Y538" i="32"/>
  <c r="Y539" i="32"/>
  <c r="Y540" i="32"/>
  <c r="Y541" i="32"/>
  <c r="Y542" i="32"/>
  <c r="Y543" i="32"/>
  <c r="Y544" i="32"/>
  <c r="Y545" i="32"/>
  <c r="Y546" i="32"/>
  <c r="Y547" i="32"/>
  <c r="Y548" i="32"/>
  <c r="Y549" i="32"/>
  <c r="Y550" i="32"/>
  <c r="Y551" i="32"/>
  <c r="Y552" i="32"/>
  <c r="Y553" i="32"/>
  <c r="Y554" i="32"/>
  <c r="Y555" i="32"/>
  <c r="Y556" i="32"/>
  <c r="Y557" i="32"/>
  <c r="Y558" i="32"/>
  <c r="Y559" i="32"/>
  <c r="Y560" i="32"/>
  <c r="Y561" i="32"/>
  <c r="Y562" i="32"/>
  <c r="Y563" i="32"/>
  <c r="Y564" i="32"/>
  <c r="Y565" i="32"/>
  <c r="Y566" i="32"/>
  <c r="Y567" i="32"/>
  <c r="Y568" i="32"/>
  <c r="Y569" i="32"/>
  <c r="Y570" i="32"/>
  <c r="Y571" i="32"/>
  <c r="Y572" i="32"/>
  <c r="Y573" i="32"/>
  <c r="Y574" i="32"/>
  <c r="Y575" i="32"/>
  <c r="Y576" i="32"/>
  <c r="Y577" i="32"/>
  <c r="Y578" i="32"/>
  <c r="Y579" i="32"/>
  <c r="Y580" i="32"/>
  <c r="Y581" i="32"/>
  <c r="Y582" i="32"/>
  <c r="Y583" i="32"/>
  <c r="Y584" i="32"/>
  <c r="Y585" i="32"/>
  <c r="Y586" i="32"/>
  <c r="Y587" i="32"/>
  <c r="Y588" i="32"/>
  <c r="Y589" i="32"/>
  <c r="Y590" i="32"/>
  <c r="Y591" i="32"/>
  <c r="Y592" i="32"/>
  <c r="Y593" i="32"/>
  <c r="Y594" i="32"/>
  <c r="Y595" i="32"/>
  <c r="Y596" i="32"/>
  <c r="Y597" i="32"/>
  <c r="Y598" i="32"/>
  <c r="Y599" i="32"/>
  <c r="Y600" i="32"/>
  <c r="Y601" i="32"/>
  <c r="Y602" i="32"/>
  <c r="Y603" i="32"/>
  <c r="Y604" i="32"/>
  <c r="Y605" i="32"/>
  <c r="Y606" i="32"/>
  <c r="Y607" i="32"/>
  <c r="Y608" i="32"/>
  <c r="Y609" i="32"/>
  <c r="Y610" i="32"/>
  <c r="Y611" i="32"/>
  <c r="Y612" i="32"/>
  <c r="I28" i="32" l="1"/>
  <c r="Y27" i="32"/>
  <c r="W27" i="32"/>
  <c r="I27" i="32"/>
  <c r="Y26" i="32"/>
  <c r="W26" i="32"/>
  <c r="Y25" i="32"/>
  <c r="W25" i="32"/>
  <c r="I25" i="32"/>
  <c r="Y24" i="32"/>
  <c r="W24" i="32"/>
  <c r="I24" i="32"/>
  <c r="X470" i="32" s="1"/>
  <c r="Y23" i="32"/>
  <c r="W23" i="32"/>
  <c r="I23" i="32"/>
  <c r="Y22" i="32"/>
  <c r="W22" i="32"/>
  <c r="I22" i="32"/>
  <c r="Y21" i="32"/>
  <c r="W21" i="32"/>
  <c r="I21" i="32"/>
  <c r="Z347" i="32" s="1"/>
  <c r="Y20" i="32"/>
  <c r="W20" i="32"/>
  <c r="I20" i="32"/>
  <c r="Y19" i="32"/>
  <c r="W19" i="32"/>
  <c r="Y18" i="32"/>
  <c r="W18" i="32"/>
  <c r="Y17" i="32"/>
  <c r="W17" i="32"/>
  <c r="Y16" i="32"/>
  <c r="W16" i="32"/>
  <c r="Y15" i="32"/>
  <c r="W15" i="32"/>
  <c r="Y14" i="32"/>
  <c r="W14" i="32"/>
  <c r="Y13" i="32"/>
  <c r="W13" i="32"/>
  <c r="Y12" i="32"/>
  <c r="W12" i="32"/>
  <c r="Z14" i="32" l="1"/>
  <c r="Z18" i="32"/>
  <c r="Z259" i="32"/>
  <c r="Z323" i="32"/>
  <c r="Z13" i="32"/>
  <c r="Z17" i="32"/>
  <c r="Z23" i="32"/>
  <c r="Z27" i="32"/>
  <c r="Z229" i="32"/>
  <c r="Z275" i="32"/>
  <c r="Z339" i="32"/>
  <c r="Z237" i="32"/>
  <c r="Z291" i="32"/>
  <c r="Z221" i="32"/>
  <c r="Z12" i="32"/>
  <c r="Z16" i="32"/>
  <c r="Z15" i="32"/>
  <c r="Z19" i="32"/>
  <c r="Z20" i="32"/>
  <c r="Z213" i="32"/>
  <c r="Z245" i="32"/>
  <c r="Z307" i="32"/>
  <c r="X21" i="32"/>
  <c r="X83" i="32"/>
  <c r="X87" i="32"/>
  <c r="X95" i="32"/>
  <c r="X99" i="32"/>
  <c r="X107" i="32"/>
  <c r="X119" i="32"/>
  <c r="X123" i="32"/>
  <c r="X155" i="32"/>
  <c r="X612" i="32"/>
  <c r="X611" i="32"/>
  <c r="X610" i="32"/>
  <c r="X609" i="32"/>
  <c r="X608" i="32"/>
  <c r="X607" i="32"/>
  <c r="X606" i="32"/>
  <c r="X605" i="32"/>
  <c r="X604" i="32"/>
  <c r="X603" i="32"/>
  <c r="X602" i="32"/>
  <c r="X601" i="32"/>
  <c r="X600" i="32"/>
  <c r="X599" i="32"/>
  <c r="X598" i="32"/>
  <c r="X597" i="32"/>
  <c r="X596" i="32"/>
  <c r="X595" i="32"/>
  <c r="X594" i="32"/>
  <c r="X593" i="32"/>
  <c r="X592" i="32"/>
  <c r="X591" i="32"/>
  <c r="X590" i="32"/>
  <c r="X589" i="32"/>
  <c r="X588" i="32"/>
  <c r="X587" i="32"/>
  <c r="X586" i="32"/>
  <c r="X585" i="32"/>
  <c r="X584" i="32"/>
  <c r="X583" i="32"/>
  <c r="X582" i="32"/>
  <c r="X581" i="32"/>
  <c r="X580" i="32"/>
  <c r="X579" i="32"/>
  <c r="X578" i="32"/>
  <c r="X577" i="32"/>
  <c r="X576" i="32"/>
  <c r="X575" i="32"/>
  <c r="X574" i="32"/>
  <c r="X573" i="32"/>
  <c r="X572" i="32"/>
  <c r="X571" i="32"/>
  <c r="X570" i="32"/>
  <c r="X569" i="32"/>
  <c r="X568" i="32"/>
  <c r="X567" i="32"/>
  <c r="X566" i="32"/>
  <c r="X565" i="32"/>
  <c r="X564" i="32"/>
  <c r="X563" i="32"/>
  <c r="X562" i="32"/>
  <c r="X561" i="32"/>
  <c r="X560" i="32"/>
  <c r="X559" i="32"/>
  <c r="X558" i="32"/>
  <c r="X557" i="32"/>
  <c r="X556" i="32"/>
  <c r="X555" i="32"/>
  <c r="X554" i="32"/>
  <c r="X553" i="32"/>
  <c r="X552" i="32"/>
  <c r="X551" i="32"/>
  <c r="X550" i="32"/>
  <c r="X549" i="32"/>
  <c r="X548" i="32"/>
  <c r="X547" i="32"/>
  <c r="X546" i="32"/>
  <c r="X545" i="32"/>
  <c r="X544" i="32"/>
  <c r="X543" i="32"/>
  <c r="X542" i="32"/>
  <c r="X541" i="32"/>
  <c r="X540" i="32"/>
  <c r="X539" i="32"/>
  <c r="X538" i="32"/>
  <c r="X537" i="32"/>
  <c r="X536" i="32"/>
  <c r="X535" i="32"/>
  <c r="X534" i="32"/>
  <c r="X533" i="32"/>
  <c r="X532" i="32"/>
  <c r="X531" i="32"/>
  <c r="X530" i="32"/>
  <c r="X529" i="32"/>
  <c r="X528" i="32"/>
  <c r="X527" i="32"/>
  <c r="X523" i="32"/>
  <c r="X519" i="32"/>
  <c r="X515" i="32"/>
  <c r="X511" i="32"/>
  <c r="X507" i="32"/>
  <c r="X503" i="32"/>
  <c r="X499" i="32"/>
  <c r="X495" i="32"/>
  <c r="X491" i="32"/>
  <c r="X487" i="32"/>
  <c r="X483" i="32"/>
  <c r="X479" i="32"/>
  <c r="X475" i="32"/>
  <c r="X471" i="32"/>
  <c r="X467" i="32"/>
  <c r="X463" i="32"/>
  <c r="X462" i="32"/>
  <c r="X461" i="32"/>
  <c r="X460" i="32"/>
  <c r="X459" i="32"/>
  <c r="X458" i="32"/>
  <c r="X457" i="32"/>
  <c r="X456" i="32"/>
  <c r="X455" i="32"/>
  <c r="X454" i="32"/>
  <c r="X453" i="32"/>
  <c r="X452" i="32"/>
  <c r="X451" i="32"/>
  <c r="X450" i="32"/>
  <c r="X449" i="32"/>
  <c r="X448" i="32"/>
  <c r="X447" i="32"/>
  <c r="X446" i="32"/>
  <c r="X445" i="32"/>
  <c r="X444" i="32"/>
  <c r="X443" i="32"/>
  <c r="X442" i="32"/>
  <c r="X441" i="32"/>
  <c r="X440" i="32"/>
  <c r="X439" i="32"/>
  <c r="X438" i="32"/>
  <c r="X437" i="32"/>
  <c r="X436" i="32"/>
  <c r="X435" i="32"/>
  <c r="X434" i="32"/>
  <c r="X433" i="32"/>
  <c r="X432" i="32"/>
  <c r="X431" i="32"/>
  <c r="X430" i="32"/>
  <c r="X429" i="32"/>
  <c r="X428" i="32"/>
  <c r="X427" i="32"/>
  <c r="X426" i="32"/>
  <c r="X425" i="32"/>
  <c r="X424" i="32"/>
  <c r="X423" i="32"/>
  <c r="X422" i="32"/>
  <c r="X421" i="32"/>
  <c r="X420" i="32"/>
  <c r="X419" i="32"/>
  <c r="X418" i="32"/>
  <c r="X417" i="32"/>
  <c r="X416" i="32"/>
  <c r="X415" i="32"/>
  <c r="X414" i="32"/>
  <c r="X413" i="32"/>
  <c r="X412" i="32"/>
  <c r="X411" i="32"/>
  <c r="X410" i="32"/>
  <c r="X409" i="32"/>
  <c r="X408" i="32"/>
  <c r="X407" i="32"/>
  <c r="X406" i="32"/>
  <c r="X405" i="32"/>
  <c r="X404" i="32"/>
  <c r="X403" i="32"/>
  <c r="X402" i="32"/>
  <c r="X401" i="32"/>
  <c r="X400" i="32"/>
  <c r="X525" i="32"/>
  <c r="X521" i="32"/>
  <c r="X517" i="32"/>
  <c r="X513" i="32"/>
  <c r="X509" i="32"/>
  <c r="X505" i="32"/>
  <c r="X501" i="32"/>
  <c r="X497" i="32"/>
  <c r="X493" i="32"/>
  <c r="X489" i="32"/>
  <c r="X485" i="32"/>
  <c r="X481" i="32"/>
  <c r="X477" i="32"/>
  <c r="X473" i="32"/>
  <c r="X469" i="32"/>
  <c r="X465" i="32"/>
  <c r="X524" i="32"/>
  <c r="X516" i="32"/>
  <c r="X508" i="32"/>
  <c r="X500" i="32"/>
  <c r="X492" i="32"/>
  <c r="X484" i="32"/>
  <c r="X476" i="32"/>
  <c r="X468" i="32"/>
  <c r="X398" i="32"/>
  <c r="X394" i="32"/>
  <c r="X390" i="32"/>
  <c r="X386" i="32"/>
  <c r="X382" i="32"/>
  <c r="X378" i="32"/>
  <c r="X374" i="32"/>
  <c r="X370" i="32"/>
  <c r="X366" i="32"/>
  <c r="X362" i="32"/>
  <c r="X358" i="32"/>
  <c r="X522" i="32"/>
  <c r="X514" i="32"/>
  <c r="X506" i="32"/>
  <c r="X498" i="32"/>
  <c r="X490" i="32"/>
  <c r="X482" i="32"/>
  <c r="X474" i="32"/>
  <c r="X466" i="32"/>
  <c r="X399" i="32"/>
  <c r="X395" i="32"/>
  <c r="X391" i="32"/>
  <c r="X387" i="32"/>
  <c r="X383" i="32"/>
  <c r="X379" i="32"/>
  <c r="X375" i="32"/>
  <c r="X371" i="32"/>
  <c r="X367" i="32"/>
  <c r="X363" i="32"/>
  <c r="X359" i="32"/>
  <c r="X355" i="32"/>
  <c r="X354" i="32"/>
  <c r="X353" i="32"/>
  <c r="X352" i="32"/>
  <c r="X351" i="32"/>
  <c r="X350" i="32"/>
  <c r="X349" i="32"/>
  <c r="X348" i="32"/>
  <c r="X347" i="32"/>
  <c r="X346" i="32"/>
  <c r="X345" i="32"/>
  <c r="X344" i="32"/>
  <c r="X343" i="32"/>
  <c r="X342" i="32"/>
  <c r="X341" i="32"/>
  <c r="X340" i="32"/>
  <c r="X339" i="32"/>
  <c r="X338" i="32"/>
  <c r="X337" i="32"/>
  <c r="X336" i="32"/>
  <c r="X335" i="32"/>
  <c r="X334" i="32"/>
  <c r="X333" i="32"/>
  <c r="X332" i="32"/>
  <c r="X331" i="32"/>
  <c r="X330" i="32"/>
  <c r="X329" i="32"/>
  <c r="X328" i="32"/>
  <c r="X327" i="32"/>
  <c r="X326" i="32"/>
  <c r="X325" i="32"/>
  <c r="X324" i="32"/>
  <c r="X323" i="32"/>
  <c r="X322" i="32"/>
  <c r="X321" i="32"/>
  <c r="X320" i="32"/>
  <c r="X319" i="32"/>
  <c r="X318" i="32"/>
  <c r="X317" i="32"/>
  <c r="X316" i="32"/>
  <c r="X315" i="32"/>
  <c r="X314" i="32"/>
  <c r="X313" i="32"/>
  <c r="X312" i="32"/>
  <c r="X311" i="32"/>
  <c r="X310" i="32"/>
  <c r="X309" i="32"/>
  <c r="X308" i="32"/>
  <c r="X307" i="32"/>
  <c r="X306" i="32"/>
  <c r="X305" i="32"/>
  <c r="X304" i="32"/>
  <c r="X303" i="32"/>
  <c r="X302" i="32"/>
  <c r="X301" i="32"/>
  <c r="X300" i="32"/>
  <c r="X299" i="32"/>
  <c r="X298" i="32"/>
  <c r="X297" i="32"/>
  <c r="X296" i="32"/>
  <c r="X295" i="32"/>
  <c r="X294" i="32"/>
  <c r="X293" i="32"/>
  <c r="X292" i="32"/>
  <c r="X291" i="32"/>
  <c r="X290" i="32"/>
  <c r="X289" i="32"/>
  <c r="X288" i="32"/>
  <c r="X287" i="32"/>
  <c r="X286" i="32"/>
  <c r="X285" i="32"/>
  <c r="X284" i="32"/>
  <c r="X283" i="32"/>
  <c r="X282" i="32"/>
  <c r="X281" i="32"/>
  <c r="X280" i="32"/>
  <c r="X279" i="32"/>
  <c r="X278" i="32"/>
  <c r="X277" i="32"/>
  <c r="X276" i="32"/>
  <c r="X275" i="32"/>
  <c r="X274" i="32"/>
  <c r="X273" i="32"/>
  <c r="X272" i="32"/>
  <c r="X271" i="32"/>
  <c r="X270" i="32"/>
  <c r="X269" i="32"/>
  <c r="X268" i="32"/>
  <c r="X267" i="32"/>
  <c r="X266" i="32"/>
  <c r="X265" i="32"/>
  <c r="X264" i="32"/>
  <c r="X263" i="32"/>
  <c r="X262" i="32"/>
  <c r="X261" i="32"/>
  <c r="X260" i="32"/>
  <c r="X259" i="32"/>
  <c r="X258" i="32"/>
  <c r="X257" i="32"/>
  <c r="X256" i="32"/>
  <c r="X255" i="32"/>
  <c r="X254" i="32"/>
  <c r="X253" i="32"/>
  <c r="X252" i="32"/>
  <c r="X251" i="32"/>
  <c r="X250" i="32"/>
  <c r="X249" i="32"/>
  <c r="X248" i="32"/>
  <c r="X247" i="32"/>
  <c r="X246" i="32"/>
  <c r="X245" i="32"/>
  <c r="X244" i="32"/>
  <c r="X243" i="32"/>
  <c r="X242" i="32"/>
  <c r="X241" i="32"/>
  <c r="X240" i="32"/>
  <c r="X239" i="32"/>
  <c r="X238" i="32"/>
  <c r="X237" i="32"/>
  <c r="X236" i="32"/>
  <c r="X235" i="32"/>
  <c r="X234" i="32"/>
  <c r="X233" i="32"/>
  <c r="X232" i="32"/>
  <c r="X231" i="32"/>
  <c r="X230" i="32"/>
  <c r="X229" i="32"/>
  <c r="X228" i="32"/>
  <c r="X227" i="32"/>
  <c r="X226" i="32"/>
  <c r="X225" i="32"/>
  <c r="X224" i="32"/>
  <c r="X223" i="32"/>
  <c r="X222" i="32"/>
  <c r="X221" i="32"/>
  <c r="X220" i="32"/>
  <c r="X219" i="32"/>
  <c r="X218" i="32"/>
  <c r="X217" i="32"/>
  <c r="X216" i="32"/>
  <c r="X215" i="32"/>
  <c r="X214" i="32"/>
  <c r="X213" i="32"/>
  <c r="X212" i="32"/>
  <c r="X211" i="32"/>
  <c r="X210" i="32"/>
  <c r="X209" i="32"/>
  <c r="X208" i="32"/>
  <c r="X207" i="32"/>
  <c r="X520" i="32"/>
  <c r="X512" i="32"/>
  <c r="X504" i="32"/>
  <c r="X496" i="32"/>
  <c r="X488" i="32"/>
  <c r="X480" i="32"/>
  <c r="X472" i="32"/>
  <c r="X464" i="32"/>
  <c r="X396" i="32"/>
  <c r="X392" i="32"/>
  <c r="X388" i="32"/>
  <c r="X384" i="32"/>
  <c r="X380" i="32"/>
  <c r="X376" i="32"/>
  <c r="X372" i="32"/>
  <c r="X368" i="32"/>
  <c r="X364" i="32"/>
  <c r="X360" i="32"/>
  <c r="X356" i="32"/>
  <c r="X526" i="32"/>
  <c r="X494" i="32"/>
  <c r="X389" i="32"/>
  <c r="X373" i="32"/>
  <c r="X357" i="32"/>
  <c r="X206" i="32"/>
  <c r="X205" i="32"/>
  <c r="X204" i="32"/>
  <c r="X203" i="32"/>
  <c r="X202" i="32"/>
  <c r="X201" i="32"/>
  <c r="X200" i="32"/>
  <c r="X199" i="32"/>
  <c r="X198" i="32"/>
  <c r="X197" i="32"/>
  <c r="X196" i="32"/>
  <c r="X195" i="32"/>
  <c r="X194" i="32"/>
  <c r="X193" i="32"/>
  <c r="X192" i="32"/>
  <c r="X191" i="32"/>
  <c r="X190" i="32"/>
  <c r="X189" i="32"/>
  <c r="X188" i="32"/>
  <c r="X187" i="32"/>
  <c r="X186" i="32"/>
  <c r="X185" i="32"/>
  <c r="X184" i="32"/>
  <c r="X183" i="32"/>
  <c r="X182" i="32"/>
  <c r="X181" i="32"/>
  <c r="X180" i="32"/>
  <c r="X179" i="32"/>
  <c r="X178" i="32"/>
  <c r="X177" i="32"/>
  <c r="X176" i="32"/>
  <c r="X175" i="32"/>
  <c r="X174" i="32"/>
  <c r="X173" i="32"/>
  <c r="X172" i="32"/>
  <c r="X171" i="32"/>
  <c r="X170" i="32"/>
  <c r="X169" i="32"/>
  <c r="X168" i="32"/>
  <c r="X167" i="32"/>
  <c r="X166" i="32"/>
  <c r="X165" i="32"/>
  <c r="X164" i="32"/>
  <c r="X163" i="32"/>
  <c r="X162" i="32"/>
  <c r="X161" i="32"/>
  <c r="X160" i="32"/>
  <c r="X159" i="32"/>
  <c r="X518" i="32"/>
  <c r="X486" i="32"/>
  <c r="X385" i="32"/>
  <c r="X369" i="32"/>
  <c r="X510" i="32"/>
  <c r="X478" i="32"/>
  <c r="X397" i="32"/>
  <c r="X381" i="32"/>
  <c r="X365" i="32"/>
  <c r="Z24" i="32"/>
  <c r="X26" i="32"/>
  <c r="Z28" i="32"/>
  <c r="Z29" i="32"/>
  <c r="Z30" i="32"/>
  <c r="Z31" i="32"/>
  <c r="Z32" i="32"/>
  <c r="Z33" i="32"/>
  <c r="Z34" i="32"/>
  <c r="Z35" i="32"/>
  <c r="Z36" i="32"/>
  <c r="Z37" i="32"/>
  <c r="Z38" i="32"/>
  <c r="Z39" i="32"/>
  <c r="Z40" i="32"/>
  <c r="Z41" i="32"/>
  <c r="Z42" i="32"/>
  <c r="Z43" i="32"/>
  <c r="Z44" i="32"/>
  <c r="Z45" i="32"/>
  <c r="Z46" i="32"/>
  <c r="Z47" i="32"/>
  <c r="Z48" i="32"/>
  <c r="Z49" i="32"/>
  <c r="Z50" i="32"/>
  <c r="Z51" i="32"/>
  <c r="Z52" i="32"/>
  <c r="Z53" i="32"/>
  <c r="Z54" i="32"/>
  <c r="Z55" i="32"/>
  <c r="Z56" i="32"/>
  <c r="Z57" i="32"/>
  <c r="Z58" i="32"/>
  <c r="Z59" i="32"/>
  <c r="Z60" i="32"/>
  <c r="Z61" i="32"/>
  <c r="Z62" i="32"/>
  <c r="Z63" i="32"/>
  <c r="Z64" i="32"/>
  <c r="Z65" i="32"/>
  <c r="Z66" i="32"/>
  <c r="Z67" i="32"/>
  <c r="Z68" i="32"/>
  <c r="Z69" i="32"/>
  <c r="Z70" i="32"/>
  <c r="Z71" i="32"/>
  <c r="Z72" i="32"/>
  <c r="Z73" i="32"/>
  <c r="Z74" i="32"/>
  <c r="Z75" i="32"/>
  <c r="Z76" i="32"/>
  <c r="Z77" i="32"/>
  <c r="Z78" i="32"/>
  <c r="Z79" i="32"/>
  <c r="X82" i="32"/>
  <c r="X86" i="32"/>
  <c r="X90" i="32"/>
  <c r="X94" i="32"/>
  <c r="X98" i="32"/>
  <c r="X102" i="32"/>
  <c r="X106" i="32"/>
  <c r="X110" i="32"/>
  <c r="X114" i="32"/>
  <c r="X118" i="32"/>
  <c r="X122" i="32"/>
  <c r="X126" i="32"/>
  <c r="X130" i="32"/>
  <c r="X134" i="32"/>
  <c r="X138" i="32"/>
  <c r="X142" i="32"/>
  <c r="X146" i="32"/>
  <c r="X150" i="32"/>
  <c r="X154" i="32"/>
  <c r="X158" i="32"/>
  <c r="Z207" i="32"/>
  <c r="Z215" i="32"/>
  <c r="Z223" i="32"/>
  <c r="Z231" i="32"/>
  <c r="Z239" i="32"/>
  <c r="Z247" i="32"/>
  <c r="Z263" i="32"/>
  <c r="Z279" i="32"/>
  <c r="Z295" i="32"/>
  <c r="Z311" i="32"/>
  <c r="Z327" i="32"/>
  <c r="Z343" i="32"/>
  <c r="X393" i="32"/>
  <c r="X502" i="32"/>
  <c r="Z565" i="32"/>
  <c r="X115" i="32"/>
  <c r="X127" i="32"/>
  <c r="X135" i="32"/>
  <c r="X143" i="32"/>
  <c r="X147" i="32"/>
  <c r="X151" i="32"/>
  <c r="X377" i="32"/>
  <c r="X22" i="32"/>
  <c r="X12" i="32"/>
  <c r="X14" i="32"/>
  <c r="X16" i="32"/>
  <c r="X17" i="32"/>
  <c r="X18" i="32"/>
  <c r="X19" i="32"/>
  <c r="Z25" i="32"/>
  <c r="X27" i="32"/>
  <c r="X81" i="32"/>
  <c r="X85" i="32"/>
  <c r="X89" i="32"/>
  <c r="X93" i="32"/>
  <c r="X97" i="32"/>
  <c r="X101" i="32"/>
  <c r="X105" i="32"/>
  <c r="X109" i="32"/>
  <c r="X113" i="32"/>
  <c r="X117" i="32"/>
  <c r="X121" i="32"/>
  <c r="X125" i="32"/>
  <c r="X129" i="32"/>
  <c r="X133" i="32"/>
  <c r="X137" i="32"/>
  <c r="X141" i="32"/>
  <c r="X145" i="32"/>
  <c r="X149" i="32"/>
  <c r="X153" i="32"/>
  <c r="X157" i="32"/>
  <c r="Z209" i="32"/>
  <c r="Z217" i="32"/>
  <c r="Z225" i="32"/>
  <c r="Z233" i="32"/>
  <c r="Z241" i="32"/>
  <c r="Z251" i="32"/>
  <c r="Z267" i="32"/>
  <c r="Z283" i="32"/>
  <c r="Z299" i="32"/>
  <c r="Z315" i="32"/>
  <c r="Z331" i="32"/>
  <c r="X25" i="32"/>
  <c r="X91" i="32"/>
  <c r="X103" i="32"/>
  <c r="X111" i="32"/>
  <c r="X131" i="32"/>
  <c r="X139" i="32"/>
  <c r="X13" i="32"/>
  <c r="X15" i="32"/>
  <c r="Z612" i="32"/>
  <c r="Z611" i="32"/>
  <c r="Z610" i="32"/>
  <c r="Z606" i="32"/>
  <c r="Z602" i="32"/>
  <c r="Z598" i="32"/>
  <c r="Z594" i="32"/>
  <c r="Z590" i="32"/>
  <c r="Z586" i="32"/>
  <c r="Z582" i="32"/>
  <c r="Z578" i="32"/>
  <c r="Z574" i="32"/>
  <c r="Z570" i="32"/>
  <c r="Z566" i="32"/>
  <c r="Z562" i="32"/>
  <c r="Z558" i="32"/>
  <c r="Z554" i="32"/>
  <c r="Z550" i="32"/>
  <c r="Z546" i="32"/>
  <c r="Z542" i="32"/>
  <c r="Z538" i="32"/>
  <c r="Z534" i="32"/>
  <c r="Z530" i="32"/>
  <c r="Z607" i="32"/>
  <c r="Z603" i="32"/>
  <c r="Z599" i="32"/>
  <c r="Z595" i="32"/>
  <c r="Z591" i="32"/>
  <c r="Z587" i="32"/>
  <c r="Z583" i="32"/>
  <c r="Z579" i="32"/>
  <c r="Z575" i="32"/>
  <c r="Z571" i="32"/>
  <c r="Z567" i="32"/>
  <c r="Z563" i="32"/>
  <c r="Z559" i="32"/>
  <c r="Z555" i="32"/>
  <c r="Z551" i="32"/>
  <c r="Z547" i="32"/>
  <c r="Z543" i="32"/>
  <c r="Z539" i="32"/>
  <c r="Z535" i="32"/>
  <c r="Z531" i="32"/>
  <c r="Z527" i="32"/>
  <c r="Z526" i="32"/>
  <c r="Z525" i="32"/>
  <c r="Z524" i="32"/>
  <c r="Z523" i="32"/>
  <c r="Z522" i="32"/>
  <c r="Z521" i="32"/>
  <c r="Z520" i="32"/>
  <c r="Z519" i="32"/>
  <c r="Z518" i="32"/>
  <c r="Z517" i="32"/>
  <c r="Z516" i="32"/>
  <c r="Z515" i="32"/>
  <c r="Z514" i="32"/>
  <c r="Z513" i="32"/>
  <c r="Z512" i="32"/>
  <c r="Z511" i="32"/>
  <c r="Z510" i="32"/>
  <c r="Z509" i="32"/>
  <c r="Z508" i="32"/>
  <c r="Z507" i="32"/>
  <c r="Z506" i="32"/>
  <c r="Z505" i="32"/>
  <c r="Z504" i="32"/>
  <c r="Z503" i="32"/>
  <c r="Z502" i="32"/>
  <c r="Z501" i="32"/>
  <c r="Z500" i="32"/>
  <c r="Z499" i="32"/>
  <c r="Z498" i="32"/>
  <c r="Z497" i="32"/>
  <c r="Z496" i="32"/>
  <c r="Z495" i="32"/>
  <c r="Z494" i="32"/>
  <c r="Z493" i="32"/>
  <c r="Z492" i="32"/>
  <c r="Z491" i="32"/>
  <c r="Z490" i="32"/>
  <c r="Z489" i="32"/>
  <c r="Z488" i="32"/>
  <c r="Z487" i="32"/>
  <c r="Z486" i="32"/>
  <c r="Z485" i="32"/>
  <c r="Z484" i="32"/>
  <c r="Z483" i="32"/>
  <c r="Z482" i="32"/>
  <c r="Z481" i="32"/>
  <c r="Z480" i="32"/>
  <c r="Z479" i="32"/>
  <c r="Z478" i="32"/>
  <c r="Z477" i="32"/>
  <c r="Z476" i="32"/>
  <c r="Z475" i="32"/>
  <c r="Z474" i="32"/>
  <c r="Z473" i="32"/>
  <c r="Z472" i="32"/>
  <c r="Z471" i="32"/>
  <c r="Z470" i="32"/>
  <c r="Z469" i="32"/>
  <c r="Z468" i="32"/>
  <c r="Z467" i="32"/>
  <c r="Z466" i="32"/>
  <c r="Z465" i="32"/>
  <c r="Z464" i="32"/>
  <c r="Z463" i="32"/>
  <c r="Z608" i="32"/>
  <c r="Z604" i="32"/>
  <c r="Z600" i="32"/>
  <c r="Z596" i="32"/>
  <c r="Z592" i="32"/>
  <c r="Z588" i="32"/>
  <c r="Z584" i="32"/>
  <c r="Z580" i="32"/>
  <c r="Z576" i="32"/>
  <c r="Z572" i="32"/>
  <c r="Z568" i="32"/>
  <c r="Z564" i="32"/>
  <c r="Z560" i="32"/>
  <c r="Z556" i="32"/>
  <c r="Z552" i="32"/>
  <c r="Z548" i="32"/>
  <c r="Z544" i="32"/>
  <c r="Z540" i="32"/>
  <c r="Z536" i="32"/>
  <c r="Z532" i="32"/>
  <c r="Z528" i="32"/>
  <c r="Z601" i="32"/>
  <c r="Z585" i="32"/>
  <c r="Z569" i="32"/>
  <c r="Z553" i="32"/>
  <c r="Z537" i="32"/>
  <c r="Z609" i="32"/>
  <c r="Z593" i="32"/>
  <c r="Z577" i="32"/>
  <c r="Z561" i="32"/>
  <c r="Z545" i="32"/>
  <c r="Z529" i="32"/>
  <c r="Z462" i="32"/>
  <c r="Z461" i="32"/>
  <c r="Z460" i="32"/>
  <c r="Z459" i="32"/>
  <c r="Z458" i="32"/>
  <c r="Z457" i="32"/>
  <c r="Z456" i="32"/>
  <c r="Z455" i="32"/>
  <c r="Z454" i="32"/>
  <c r="Z453" i="32"/>
  <c r="Z452" i="32"/>
  <c r="Z451" i="32"/>
  <c r="Z450" i="32"/>
  <c r="Z449" i="32"/>
  <c r="Z448" i="32"/>
  <c r="Z447" i="32"/>
  <c r="Z446" i="32"/>
  <c r="Z445" i="32"/>
  <c r="Z444" i="32"/>
  <c r="Z443" i="32"/>
  <c r="Z442" i="32"/>
  <c r="Z441" i="32"/>
  <c r="Z440" i="32"/>
  <c r="Z439" i="32"/>
  <c r="Z438" i="32"/>
  <c r="Z437" i="32"/>
  <c r="Z436" i="32"/>
  <c r="Z435" i="32"/>
  <c r="Z434" i="32"/>
  <c r="Z433" i="32"/>
  <c r="Z432" i="32"/>
  <c r="Z431" i="32"/>
  <c r="Z430" i="32"/>
  <c r="Z429" i="32"/>
  <c r="Z428" i="32"/>
  <c r="Z427" i="32"/>
  <c r="Z426" i="32"/>
  <c r="Z425" i="32"/>
  <c r="Z424" i="32"/>
  <c r="Z423" i="32"/>
  <c r="Z422" i="32"/>
  <c r="Z421" i="32"/>
  <c r="Z420" i="32"/>
  <c r="Z419" i="32"/>
  <c r="Z418" i="32"/>
  <c r="Z417" i="32"/>
  <c r="Z416" i="32"/>
  <c r="Z415" i="32"/>
  <c r="Z414" i="32"/>
  <c r="Z413" i="32"/>
  <c r="Z412" i="32"/>
  <c r="Z411" i="32"/>
  <c r="Z410" i="32"/>
  <c r="Z409" i="32"/>
  <c r="Z408" i="32"/>
  <c r="Z407" i="32"/>
  <c r="Z406" i="32"/>
  <c r="Z405" i="32"/>
  <c r="Z404" i="32"/>
  <c r="Z403" i="32"/>
  <c r="Z402" i="32"/>
  <c r="Z401" i="32"/>
  <c r="Z400" i="32"/>
  <c r="Z399" i="32"/>
  <c r="Z398" i="32"/>
  <c r="Z397" i="32"/>
  <c r="Z396" i="32"/>
  <c r="Z395" i="32"/>
  <c r="Z394" i="32"/>
  <c r="Z393" i="32"/>
  <c r="Z392" i="32"/>
  <c r="Z391" i="32"/>
  <c r="Z390" i="32"/>
  <c r="Z389" i="32"/>
  <c r="Z388" i="32"/>
  <c r="Z387" i="32"/>
  <c r="Z386" i="32"/>
  <c r="Z385" i="32"/>
  <c r="Z384" i="32"/>
  <c r="Z383" i="32"/>
  <c r="Z382" i="32"/>
  <c r="Z381" i="32"/>
  <c r="Z380" i="32"/>
  <c r="Z379" i="32"/>
  <c r="Z378" i="32"/>
  <c r="Z377" i="32"/>
  <c r="Z376" i="32"/>
  <c r="Z375" i="32"/>
  <c r="Z374" i="32"/>
  <c r="Z373" i="32"/>
  <c r="Z372" i="32"/>
  <c r="Z371" i="32"/>
  <c r="Z370" i="32"/>
  <c r="Z369" i="32"/>
  <c r="Z368" i="32"/>
  <c r="Z367" i="32"/>
  <c r="Z366" i="32"/>
  <c r="Z365" i="32"/>
  <c r="Z364" i="32"/>
  <c r="Z363" i="32"/>
  <c r="Z362" i="32"/>
  <c r="Z361" i="32"/>
  <c r="Z360" i="32"/>
  <c r="Z359" i="32"/>
  <c r="Z358" i="32"/>
  <c r="Z357" i="32"/>
  <c r="Z356" i="32"/>
  <c r="Z355" i="32"/>
  <c r="Z589" i="32"/>
  <c r="Z557" i="32"/>
  <c r="Z581" i="32"/>
  <c r="Z549" i="32"/>
  <c r="Z605" i="32"/>
  <c r="Z573" i="32"/>
  <c r="Z541" i="32"/>
  <c r="Z533" i="32"/>
  <c r="Z352" i="32"/>
  <c r="Z348" i="32"/>
  <c r="Z344" i="32"/>
  <c r="Z340" i="32"/>
  <c r="Z336" i="32"/>
  <c r="Z332" i="32"/>
  <c r="Z328" i="32"/>
  <c r="Z324" i="32"/>
  <c r="Z320" i="32"/>
  <c r="Z316" i="32"/>
  <c r="Z312" i="32"/>
  <c r="Z308" i="32"/>
  <c r="Z304" i="32"/>
  <c r="Z300" i="32"/>
  <c r="Z296" i="32"/>
  <c r="Z292" i="32"/>
  <c r="Z288" i="32"/>
  <c r="Z284" i="32"/>
  <c r="Z280" i="32"/>
  <c r="Z276" i="32"/>
  <c r="Z272" i="32"/>
  <c r="Z268" i="32"/>
  <c r="Z264" i="32"/>
  <c r="Z260" i="32"/>
  <c r="Z256" i="32"/>
  <c r="Z252" i="32"/>
  <c r="Z248" i="32"/>
  <c r="Z244" i="32"/>
  <c r="Z240" i="32"/>
  <c r="Z236" i="32"/>
  <c r="Z232" i="32"/>
  <c r="Z228" i="32"/>
  <c r="Z224" i="32"/>
  <c r="Z220" i="32"/>
  <c r="Z216" i="32"/>
  <c r="Z212" i="32"/>
  <c r="Z208" i="32"/>
  <c r="Z353" i="32"/>
  <c r="Z349" i="32"/>
  <c r="Z345" i="32"/>
  <c r="Z341" i="32"/>
  <c r="Z337" i="32"/>
  <c r="Z333" i="32"/>
  <c r="Z329" i="32"/>
  <c r="Z325" i="32"/>
  <c r="Z321" i="32"/>
  <c r="Z317" i="32"/>
  <c r="Z313" i="32"/>
  <c r="Z309" i="32"/>
  <c r="Z305" i="32"/>
  <c r="Z301" i="32"/>
  <c r="Z297" i="32"/>
  <c r="Z293" i="32"/>
  <c r="Z289" i="32"/>
  <c r="Z285" i="32"/>
  <c r="Z281" i="32"/>
  <c r="Z277" i="32"/>
  <c r="Z273" i="32"/>
  <c r="Z269" i="32"/>
  <c r="Z265" i="32"/>
  <c r="Z261" i="32"/>
  <c r="Z257" i="32"/>
  <c r="Z253" i="32"/>
  <c r="Z249" i="32"/>
  <c r="Z597" i="32"/>
  <c r="Z354" i="32"/>
  <c r="Z350" i="32"/>
  <c r="Z346" i="32"/>
  <c r="Z342" i="32"/>
  <c r="Z338" i="32"/>
  <c r="Z334" i="32"/>
  <c r="Z330" i="32"/>
  <c r="Z326" i="32"/>
  <c r="Z322" i="32"/>
  <c r="Z318" i="32"/>
  <c r="Z314" i="32"/>
  <c r="Z310" i="32"/>
  <c r="Z306" i="32"/>
  <c r="Z302" i="32"/>
  <c r="Z298" i="32"/>
  <c r="Z294" i="32"/>
  <c r="Z290" i="32"/>
  <c r="Z286" i="32"/>
  <c r="Z282" i="32"/>
  <c r="Z278" i="32"/>
  <c r="Z274" i="32"/>
  <c r="Z270" i="32"/>
  <c r="Z266" i="32"/>
  <c r="Z262" i="32"/>
  <c r="Z258" i="32"/>
  <c r="Z254" i="32"/>
  <c r="Z250" i="32"/>
  <c r="Z246" i="32"/>
  <c r="Z242" i="32"/>
  <c r="Z238" i="32"/>
  <c r="Z234" i="32"/>
  <c r="Z230" i="32"/>
  <c r="Z226" i="32"/>
  <c r="Z222" i="32"/>
  <c r="Z218" i="32"/>
  <c r="Z214" i="32"/>
  <c r="Z210" i="32"/>
  <c r="Z206" i="32"/>
  <c r="Z205" i="32"/>
  <c r="Z204" i="32"/>
  <c r="Z203" i="32"/>
  <c r="Z202" i="32"/>
  <c r="Z201" i="32"/>
  <c r="Z200" i="32"/>
  <c r="Z199" i="32"/>
  <c r="Z198" i="32"/>
  <c r="Z197" i="32"/>
  <c r="Z196" i="32"/>
  <c r="Z195" i="32"/>
  <c r="Z194" i="32"/>
  <c r="Z193" i="32"/>
  <c r="Z192" i="32"/>
  <c r="Z191" i="32"/>
  <c r="Z190" i="32"/>
  <c r="Z189" i="32"/>
  <c r="Z188" i="32"/>
  <c r="Z187" i="32"/>
  <c r="Z186" i="32"/>
  <c r="Z185" i="32"/>
  <c r="Z184" i="32"/>
  <c r="Z183" i="32"/>
  <c r="Z182" i="32"/>
  <c r="Z181" i="32"/>
  <c r="Z180" i="32"/>
  <c r="Z179" i="32"/>
  <c r="Z178" i="32"/>
  <c r="Z177" i="32"/>
  <c r="Z176" i="32"/>
  <c r="Z175" i="32"/>
  <c r="Z174" i="32"/>
  <c r="Z173" i="32"/>
  <c r="Z172" i="32"/>
  <c r="Z171" i="32"/>
  <c r="Z170" i="32"/>
  <c r="Z169" i="32"/>
  <c r="Z168" i="32"/>
  <c r="Z167" i="32"/>
  <c r="Z166" i="32"/>
  <c r="Z165" i="32"/>
  <c r="Z164" i="32"/>
  <c r="Z163" i="32"/>
  <c r="Z162" i="32"/>
  <c r="Z161" i="32"/>
  <c r="Z160" i="32"/>
  <c r="Z159" i="32"/>
  <c r="Z158" i="32"/>
  <c r="Z157" i="32"/>
  <c r="Z156" i="32"/>
  <c r="Z155" i="32"/>
  <c r="Z154" i="32"/>
  <c r="Z153" i="32"/>
  <c r="Z152" i="32"/>
  <c r="Z151" i="32"/>
  <c r="Z150" i="32"/>
  <c r="Z149" i="32"/>
  <c r="Z148" i="32"/>
  <c r="Z147" i="32"/>
  <c r="Z146" i="32"/>
  <c r="Z145" i="32"/>
  <c r="Z144" i="32"/>
  <c r="Z143" i="32"/>
  <c r="Z142" i="32"/>
  <c r="Z141" i="32"/>
  <c r="Z140" i="32"/>
  <c r="Z139" i="32"/>
  <c r="Z138" i="32"/>
  <c r="Z137" i="32"/>
  <c r="Z136" i="32"/>
  <c r="Z135" i="32"/>
  <c r="Z134" i="32"/>
  <c r="Z133" i="32"/>
  <c r="Z132" i="32"/>
  <c r="Z131" i="32"/>
  <c r="Z130" i="32"/>
  <c r="Z129" i="32"/>
  <c r="Z128" i="32"/>
  <c r="Z127" i="32"/>
  <c r="Z126" i="32"/>
  <c r="Z125" i="32"/>
  <c r="Z124" i="32"/>
  <c r="Z123" i="32"/>
  <c r="Z122" i="32"/>
  <c r="Z121" i="32"/>
  <c r="Z120" i="32"/>
  <c r="Z119" i="32"/>
  <c r="Z118" i="32"/>
  <c r="Z117" i="32"/>
  <c r="Z116" i="32"/>
  <c r="Z115" i="32"/>
  <c r="Z114" i="32"/>
  <c r="Z113" i="32"/>
  <c r="Z112" i="32"/>
  <c r="Z111" i="32"/>
  <c r="Z110" i="32"/>
  <c r="Z109" i="32"/>
  <c r="Z108" i="32"/>
  <c r="Z107" i="32"/>
  <c r="Z106" i="32"/>
  <c r="Z105" i="32"/>
  <c r="Z104" i="32"/>
  <c r="Z103" i="32"/>
  <c r="Z102" i="32"/>
  <c r="Z101" i="32"/>
  <c r="Z100" i="32"/>
  <c r="Z99" i="32"/>
  <c r="Z98" i="32"/>
  <c r="Z97" i="32"/>
  <c r="Z96" i="32"/>
  <c r="Z95" i="32"/>
  <c r="Z94" i="32"/>
  <c r="Z93" i="32"/>
  <c r="Z92" i="32"/>
  <c r="Z91" i="32"/>
  <c r="Z90" i="32"/>
  <c r="Z89" i="32"/>
  <c r="Z88" i="32"/>
  <c r="Z87" i="32"/>
  <c r="Z86" i="32"/>
  <c r="Z85" i="32"/>
  <c r="Z84" i="32"/>
  <c r="Z83" i="32"/>
  <c r="Z82" i="32"/>
  <c r="Z81" i="32"/>
  <c r="Z80" i="32"/>
  <c r="Z21" i="32"/>
  <c r="X23" i="32"/>
  <c r="X20" i="32"/>
  <c r="Z22" i="32"/>
  <c r="X24" i="32"/>
  <c r="I26" i="32"/>
  <c r="Z26" i="32"/>
  <c r="X28" i="32"/>
  <c r="X29" i="32"/>
  <c r="X30" i="32"/>
  <c r="X31" i="32"/>
  <c r="X32" i="32"/>
  <c r="X33" i="32"/>
  <c r="X34" i="32"/>
  <c r="X35" i="32"/>
  <c r="X36" i="32"/>
  <c r="X37" i="32"/>
  <c r="X38" i="32"/>
  <c r="X39" i="32"/>
  <c r="X40" i="32"/>
  <c r="X41" i="32"/>
  <c r="X42" i="32"/>
  <c r="X43" i="32"/>
  <c r="X44" i="32"/>
  <c r="X45" i="32"/>
  <c r="X46" i="32"/>
  <c r="X47" i="32"/>
  <c r="X48" i="32"/>
  <c r="X49" i="32"/>
  <c r="X50" i="32"/>
  <c r="X51" i="32"/>
  <c r="X52" i="32"/>
  <c r="X53" i="32"/>
  <c r="X54" i="32"/>
  <c r="X55" i="32"/>
  <c r="X56" i="32"/>
  <c r="X57" i="32"/>
  <c r="X58" i="32"/>
  <c r="X59" i="32"/>
  <c r="X60" i="32"/>
  <c r="X61" i="32"/>
  <c r="X62" i="32"/>
  <c r="X63" i="32"/>
  <c r="X64" i="32"/>
  <c r="X65" i="32"/>
  <c r="X66" i="32"/>
  <c r="X67" i="32"/>
  <c r="X68" i="32"/>
  <c r="X69" i="32"/>
  <c r="X70" i="32"/>
  <c r="X71" i="32"/>
  <c r="X72" i="32"/>
  <c r="X73" i="32"/>
  <c r="X74" i="32"/>
  <c r="X75" i="32"/>
  <c r="X76" i="32"/>
  <c r="X77" i="32"/>
  <c r="X78" i="32"/>
  <c r="X79" i="32"/>
  <c r="X80" i="32"/>
  <c r="X84" i="32"/>
  <c r="X88" i="32"/>
  <c r="X92" i="32"/>
  <c r="X96" i="32"/>
  <c r="X100" i="32"/>
  <c r="X104" i="32"/>
  <c r="X108" i="32"/>
  <c r="X112" i="32"/>
  <c r="X116" i="32"/>
  <c r="X120" i="32"/>
  <c r="X124" i="32"/>
  <c r="X128" i="32"/>
  <c r="X132" i="32"/>
  <c r="X136" i="32"/>
  <c r="X140" i="32"/>
  <c r="X144" i="32"/>
  <c r="X148" i="32"/>
  <c r="X152" i="32"/>
  <c r="X156" i="32"/>
  <c r="Z211" i="32"/>
  <c r="Z219" i="32"/>
  <c r="Z227" i="32"/>
  <c r="Z235" i="32"/>
  <c r="Z243" i="32"/>
  <c r="Z255" i="32"/>
  <c r="Z271" i="32"/>
  <c r="Z287" i="32"/>
  <c r="Z303" i="32"/>
  <c r="Z319" i="32"/>
  <c r="Z335" i="32"/>
  <c r="Z351" i="32"/>
  <c r="X361" i="32"/>
  <c r="H18" i="25"/>
  <c r="H17" i="25"/>
  <c r="I17" i="25" s="1"/>
  <c r="J17" i="25" s="1"/>
  <c r="H16" i="25"/>
  <c r="H15" i="25"/>
  <c r="H14" i="25"/>
  <c r="H25" i="25"/>
  <c r="I25" i="25" s="1"/>
  <c r="J25" i="25" s="1"/>
  <c r="H32" i="25"/>
  <c r="I32" i="25" s="1"/>
  <c r="J32" i="25" s="1"/>
  <c r="I18" i="25"/>
  <c r="J18" i="25" s="1"/>
  <c r="H24" i="25"/>
  <c r="I24" i="25" s="1"/>
  <c r="J24" i="25" s="1"/>
  <c r="H23" i="25"/>
  <c r="I23" i="25" s="1"/>
  <c r="J23" i="25" s="1"/>
  <c r="H22" i="25"/>
  <c r="I22" i="25" s="1"/>
  <c r="J22" i="25" s="1"/>
  <c r="H21" i="25"/>
  <c r="I21" i="25" s="1"/>
  <c r="J21" i="25" s="1"/>
  <c r="H20" i="25"/>
  <c r="I20" i="25" s="1"/>
  <c r="J20" i="25" s="1"/>
  <c r="H19" i="25"/>
  <c r="I19" i="25" s="1"/>
  <c r="J19" i="25" s="1"/>
  <c r="G26" i="25"/>
  <c r="F11" i="30"/>
  <c r="G11" i="30"/>
  <c r="H11" i="30"/>
  <c r="F12" i="30"/>
  <c r="G12" i="30"/>
  <c r="H12" i="30"/>
  <c r="I16" i="30"/>
  <c r="K16" i="30"/>
  <c r="N16" i="30"/>
  <c r="O16" i="30"/>
  <c r="P16" i="30"/>
  <c r="I17" i="30"/>
  <c r="K17" i="30"/>
  <c r="N17" i="30"/>
  <c r="O17" i="30"/>
  <c r="P17" i="30"/>
  <c r="I18" i="30"/>
  <c r="K18" i="30"/>
  <c r="N18" i="30"/>
  <c r="O18" i="30"/>
  <c r="P18" i="30"/>
  <c r="I19" i="30"/>
  <c r="K19" i="30"/>
  <c r="N19" i="30"/>
  <c r="O19" i="30"/>
  <c r="P19" i="30"/>
  <c r="I20" i="30"/>
  <c r="K20" i="30"/>
  <c r="N20" i="30"/>
  <c r="O20" i="30"/>
  <c r="P20" i="30"/>
  <c r="I21" i="30"/>
  <c r="K21" i="30"/>
  <c r="N21" i="30"/>
  <c r="O21" i="30"/>
  <c r="P21" i="30"/>
  <c r="I22" i="30"/>
  <c r="K22" i="30"/>
  <c r="N22" i="30"/>
  <c r="O22" i="30"/>
  <c r="P22" i="30"/>
  <c r="I23" i="30"/>
  <c r="K23" i="30"/>
  <c r="N23" i="30"/>
  <c r="O23" i="30"/>
  <c r="P23" i="30"/>
  <c r="I24" i="30"/>
  <c r="K24" i="30"/>
  <c r="N24" i="30"/>
  <c r="O24" i="30"/>
  <c r="P24" i="30"/>
  <c r="I25" i="30"/>
  <c r="K25" i="30"/>
  <c r="N25" i="30"/>
  <c r="O25" i="30"/>
  <c r="P25" i="30"/>
  <c r="I26" i="30"/>
  <c r="K26" i="30"/>
  <c r="N26" i="30"/>
  <c r="O26" i="30"/>
  <c r="P26" i="30"/>
  <c r="I27" i="30"/>
  <c r="K27" i="30"/>
  <c r="N27" i="30"/>
  <c r="O27" i="30"/>
  <c r="P27" i="30"/>
  <c r="D31" i="30"/>
  <c r="E31" i="30"/>
  <c r="F31" i="30"/>
  <c r="F11" i="24"/>
  <c r="G11" i="24"/>
  <c r="H11" i="24"/>
  <c r="F12" i="24"/>
  <c r="G12" i="24"/>
  <c r="H12" i="24"/>
  <c r="I16" i="24"/>
  <c r="K16" i="24"/>
  <c r="N16" i="24"/>
  <c r="O16" i="24"/>
  <c r="P16" i="24"/>
  <c r="I17" i="24"/>
  <c r="K17" i="24"/>
  <c r="N17" i="24"/>
  <c r="O17" i="24"/>
  <c r="P17" i="24"/>
  <c r="I18" i="24"/>
  <c r="K18" i="24"/>
  <c r="N18" i="24"/>
  <c r="O18" i="24"/>
  <c r="P18" i="24"/>
  <c r="I19" i="24"/>
  <c r="K19" i="24"/>
  <c r="N19" i="24"/>
  <c r="O19" i="24"/>
  <c r="P19" i="24"/>
  <c r="I20" i="24"/>
  <c r="K20" i="24"/>
  <c r="N20" i="24"/>
  <c r="O20" i="24"/>
  <c r="P20" i="24"/>
  <c r="I21" i="24"/>
  <c r="K21" i="24"/>
  <c r="N21" i="24"/>
  <c r="O21" i="24"/>
  <c r="P21" i="24"/>
  <c r="I22" i="24"/>
  <c r="K22" i="24"/>
  <c r="N22" i="24"/>
  <c r="O22" i="24"/>
  <c r="P22" i="24"/>
  <c r="I23" i="24"/>
  <c r="K23" i="24"/>
  <c r="N23" i="24"/>
  <c r="O23" i="24"/>
  <c r="P23" i="24"/>
  <c r="I24" i="24"/>
  <c r="K24" i="24"/>
  <c r="N24" i="24"/>
  <c r="O24" i="24"/>
  <c r="P24" i="24"/>
  <c r="I25" i="24"/>
  <c r="K25" i="24"/>
  <c r="N25" i="24"/>
  <c r="O25" i="24"/>
  <c r="P25" i="24"/>
  <c r="I26" i="24"/>
  <c r="K26" i="24"/>
  <c r="N26" i="24"/>
  <c r="O26" i="24"/>
  <c r="P26" i="24"/>
  <c r="I27" i="24"/>
  <c r="K27" i="24"/>
  <c r="N27" i="24"/>
  <c r="O27" i="24"/>
  <c r="P27" i="24"/>
  <c r="E31" i="24"/>
  <c r="F31" i="24"/>
  <c r="N9" i="28"/>
  <c r="O9" i="28" s="1"/>
  <c r="N10" i="28"/>
  <c r="O10" i="28" s="1"/>
  <c r="F11" i="28"/>
  <c r="N11" i="28"/>
  <c r="O11" i="28" s="1"/>
  <c r="N12" i="28"/>
  <c r="O12" i="28" s="1"/>
  <c r="N13" i="28"/>
  <c r="O13" i="28" s="1"/>
  <c r="N14" i="28"/>
  <c r="O14" i="28" s="1"/>
  <c r="N15" i="28"/>
  <c r="O15" i="28" s="1"/>
  <c r="N16" i="28"/>
  <c r="O16" i="28" s="1"/>
  <c r="N17" i="28"/>
  <c r="O17" i="28" s="1"/>
  <c r="N18" i="28"/>
  <c r="O18" i="28" s="1"/>
  <c r="N19" i="28"/>
  <c r="O19" i="28" s="1"/>
  <c r="N20" i="28"/>
  <c r="O20" i="28" s="1"/>
  <c r="D13" i="28"/>
  <c r="F13" i="28" s="1"/>
  <c r="D14" i="28"/>
  <c r="F14" i="28" s="1"/>
  <c r="D15" i="28"/>
  <c r="F15" i="28" s="1"/>
  <c r="D11" i="29"/>
  <c r="F11" i="29" s="1"/>
  <c r="E24" i="29" s="1"/>
  <c r="E27" i="29" s="1"/>
  <c r="D12" i="29"/>
  <c r="F12" i="29" s="1"/>
  <c r="D13" i="29"/>
  <c r="F13" i="29" s="1"/>
  <c r="D14" i="29"/>
  <c r="F14" i="29" s="1"/>
  <c r="D15" i="29"/>
  <c r="F15" i="29" s="1"/>
  <c r="O8" i="27"/>
  <c r="Q8" i="27" s="1"/>
  <c r="P8" i="27"/>
  <c r="R8" i="27" s="1"/>
  <c r="O9" i="27"/>
  <c r="Q9" i="27" s="1"/>
  <c r="P9" i="27"/>
  <c r="R9" i="27" s="1"/>
  <c r="U9" i="27"/>
  <c r="V9" i="27" s="1"/>
  <c r="O10" i="27"/>
  <c r="Q10" i="27" s="1"/>
  <c r="P10" i="27"/>
  <c r="R10" i="27"/>
  <c r="U10" i="27"/>
  <c r="V10" i="27" s="1"/>
  <c r="F11" i="27"/>
  <c r="O11" i="27"/>
  <c r="Q11" i="27" s="1"/>
  <c r="P11" i="27"/>
  <c r="R11" i="27" s="1"/>
  <c r="U11" i="27"/>
  <c r="V11" i="27" s="1"/>
  <c r="U12" i="27"/>
  <c r="V12" i="27" s="1"/>
  <c r="U13" i="27"/>
  <c r="V13" i="27" s="1"/>
  <c r="U14" i="27"/>
  <c r="V14" i="27" s="1"/>
  <c r="U15" i="27"/>
  <c r="V15" i="27" s="1"/>
  <c r="U16" i="27"/>
  <c r="V16" i="27" s="1"/>
  <c r="U17" i="27"/>
  <c r="V17" i="27" s="1"/>
  <c r="U18" i="27"/>
  <c r="V18" i="27" s="1"/>
  <c r="U19" i="27"/>
  <c r="V19" i="27" s="1"/>
  <c r="U20" i="27"/>
  <c r="V20" i="27" s="1"/>
  <c r="O12" i="27"/>
  <c r="Q12" i="27" s="1"/>
  <c r="P12" i="27"/>
  <c r="R12" i="27" s="1"/>
  <c r="D13" i="27"/>
  <c r="O37" i="27" s="1"/>
  <c r="O13" i="27"/>
  <c r="Q13" i="27" s="1"/>
  <c r="P13" i="27"/>
  <c r="R13" i="27" s="1"/>
  <c r="D14" i="27"/>
  <c r="F14" i="27" s="1"/>
  <c r="O14" i="27"/>
  <c r="Q14" i="27" s="1"/>
  <c r="P14" i="27"/>
  <c r="R14" i="27" s="1"/>
  <c r="D15" i="27"/>
  <c r="F15" i="27" s="1"/>
  <c r="O15" i="27"/>
  <c r="Q15" i="27" s="1"/>
  <c r="P15" i="27"/>
  <c r="R15" i="27" s="1"/>
  <c r="D16" i="27"/>
  <c r="F16" i="27" s="1"/>
  <c r="O16" i="27"/>
  <c r="Q16" i="27" s="1"/>
  <c r="P16" i="27"/>
  <c r="R16" i="27" s="1"/>
  <c r="D17" i="27"/>
  <c r="F17" i="27" s="1"/>
  <c r="O17" i="27"/>
  <c r="Q17" i="27" s="1"/>
  <c r="P17" i="27"/>
  <c r="R17" i="27" s="1"/>
  <c r="D18" i="27"/>
  <c r="F18" i="27" s="1"/>
  <c r="O18" i="27"/>
  <c r="Q18" i="27" s="1"/>
  <c r="P18" i="27"/>
  <c r="R18" i="27" s="1"/>
  <c r="O19" i="27"/>
  <c r="Q19" i="27" s="1"/>
  <c r="O20" i="27"/>
  <c r="Q20" i="27" s="1"/>
  <c r="P19" i="27"/>
  <c r="R19" i="27" s="1"/>
  <c r="D20" i="27"/>
  <c r="O35" i="27" s="1"/>
  <c r="P20" i="27"/>
  <c r="R20" i="27" s="1"/>
  <c r="D21" i="27"/>
  <c r="O39" i="27" s="1"/>
  <c r="O32" i="27"/>
  <c r="O43" i="27"/>
  <c r="O44" i="27"/>
  <c r="N9" i="26"/>
  <c r="P9" i="26" s="1"/>
  <c r="O9" i="26"/>
  <c r="Q9" i="26"/>
  <c r="N10" i="26"/>
  <c r="P10" i="26" s="1"/>
  <c r="O10" i="26"/>
  <c r="Q10" i="26" s="1"/>
  <c r="D11" i="26"/>
  <c r="F11" i="26" s="1"/>
  <c r="N11" i="26"/>
  <c r="P11" i="26" s="1"/>
  <c r="O11" i="26"/>
  <c r="Q11" i="26" s="1"/>
  <c r="D12" i="26"/>
  <c r="O32" i="26" s="1"/>
  <c r="N12" i="26"/>
  <c r="P12" i="26" s="1"/>
  <c r="O12" i="26"/>
  <c r="Q12" i="26" s="1"/>
  <c r="D13" i="26"/>
  <c r="F13" i="26" s="1"/>
  <c r="N13" i="26"/>
  <c r="P13" i="26" s="1"/>
  <c r="O13" i="26"/>
  <c r="Q13" i="26" s="1"/>
  <c r="D14" i="26"/>
  <c r="O41" i="26" s="1"/>
  <c r="N14" i="26"/>
  <c r="P14" i="26" s="1"/>
  <c r="O14" i="26"/>
  <c r="Q14" i="26" s="1"/>
  <c r="D15" i="26"/>
  <c r="F15" i="26" s="1"/>
  <c r="N15" i="26"/>
  <c r="P15" i="26" s="1"/>
  <c r="O15" i="26"/>
  <c r="Q15" i="26" s="1"/>
  <c r="D16" i="26"/>
  <c r="O33" i="26" s="1"/>
  <c r="N16" i="26"/>
  <c r="P16" i="26" s="1"/>
  <c r="O16" i="26"/>
  <c r="Q16" i="26" s="1"/>
  <c r="D17" i="26"/>
  <c r="F17" i="26" s="1"/>
  <c r="N17" i="26"/>
  <c r="P17" i="26" s="1"/>
  <c r="O17" i="26"/>
  <c r="Q17" i="26" s="1"/>
  <c r="D18" i="26"/>
  <c r="O38" i="26" s="1"/>
  <c r="N18" i="26"/>
  <c r="P18" i="26" s="1"/>
  <c r="O18" i="26"/>
  <c r="Q18" i="26" s="1"/>
  <c r="N19" i="26"/>
  <c r="P19" i="26" s="1"/>
  <c r="N20" i="26"/>
  <c r="P20" i="26" s="1"/>
  <c r="O19" i="26"/>
  <c r="Q19" i="26" s="1"/>
  <c r="D20" i="26"/>
  <c r="F20" i="26" s="1"/>
  <c r="O20" i="26"/>
  <c r="Q20" i="26" s="1"/>
  <c r="D21" i="26"/>
  <c r="O39" i="26" s="1"/>
  <c r="O35" i="26"/>
  <c r="O43" i="26"/>
  <c r="O44" i="26"/>
  <c r="O33" i="27"/>
  <c r="G31" i="30" l="1"/>
  <c r="G31" i="24"/>
  <c r="F21" i="27"/>
  <c r="O38" i="27"/>
  <c r="O34" i="26"/>
  <c r="F20" i="27"/>
  <c r="O31" i="27"/>
  <c r="O42" i="26"/>
  <c r="F18" i="26"/>
  <c r="F14" i="26"/>
  <c r="F12" i="26"/>
  <c r="I14" i="24"/>
  <c r="I15" i="24" s="1"/>
  <c r="F26" i="24" s="1"/>
  <c r="J14" i="24"/>
  <c r="J27" i="24" s="1"/>
  <c r="K14" i="24"/>
  <c r="K15" i="24" s="1"/>
  <c r="H23" i="24" s="1"/>
  <c r="J14" i="30"/>
  <c r="J27" i="30" s="1"/>
  <c r="O40" i="27"/>
  <c r="P40" i="27" s="1"/>
  <c r="O41" i="27"/>
  <c r="O45" i="26"/>
  <c r="P45" i="26" s="1"/>
  <c r="O37" i="26"/>
  <c r="F16" i="26"/>
  <c r="I14" i="30"/>
  <c r="I15" i="30" s="1"/>
  <c r="F20" i="30" s="1"/>
  <c r="K14" i="30"/>
  <c r="K15" i="30" s="1"/>
  <c r="H20" i="30" s="1"/>
  <c r="H26" i="25"/>
  <c r="I26" i="25" s="1"/>
  <c r="J26" i="25" s="1"/>
  <c r="O21" i="28"/>
  <c r="P21" i="26"/>
  <c r="Q21" i="26"/>
  <c r="Q21" i="27"/>
  <c r="V21" i="27"/>
  <c r="O40" i="26"/>
  <c r="P40" i="26" s="1"/>
  <c r="R21" i="27"/>
  <c r="O31" i="26"/>
  <c r="O36" i="26" s="1"/>
  <c r="P36" i="26" s="1"/>
  <c r="O34" i="27"/>
  <c r="F21" i="26"/>
  <c r="O42" i="27"/>
  <c r="F13" i="27"/>
  <c r="J25" i="24" l="1"/>
  <c r="J26" i="24"/>
  <c r="J25" i="30"/>
  <c r="J26" i="30"/>
  <c r="J23" i="24"/>
  <c r="J24" i="24"/>
  <c r="J23" i="30"/>
  <c r="J24" i="30"/>
  <c r="J21" i="30"/>
  <c r="J22" i="30"/>
  <c r="J21" i="24"/>
  <c r="J22" i="24"/>
  <c r="J19" i="30"/>
  <c r="J20" i="30"/>
  <c r="J19" i="24"/>
  <c r="J20" i="24"/>
  <c r="J17" i="24"/>
  <c r="J18" i="24"/>
  <c r="J17" i="30"/>
  <c r="J18" i="30"/>
  <c r="J15" i="30"/>
  <c r="J16" i="30"/>
  <c r="J15" i="24"/>
  <c r="G27" i="24" s="1"/>
  <c r="J16" i="24"/>
  <c r="O45" i="27"/>
  <c r="P45" i="27" s="1"/>
  <c r="O36" i="27"/>
  <c r="P36" i="27" s="1"/>
  <c r="H24" i="30"/>
  <c r="H22" i="30"/>
  <c r="H23" i="30"/>
  <c r="G16" i="30"/>
  <c r="F26" i="30"/>
  <c r="F25" i="30"/>
  <c r="F27" i="30"/>
  <c r="F17" i="30"/>
  <c r="F18" i="30"/>
  <c r="F24" i="30"/>
  <c r="F22" i="30"/>
  <c r="F23" i="30"/>
  <c r="F16" i="30"/>
  <c r="F21" i="30"/>
  <c r="F19" i="30"/>
  <c r="H16" i="24"/>
  <c r="H26" i="24"/>
  <c r="H18" i="24"/>
  <c r="H27" i="24"/>
  <c r="H21" i="24"/>
  <c r="H19" i="24"/>
  <c r="H20" i="24"/>
  <c r="H25" i="24"/>
  <c r="H17" i="24"/>
  <c r="H24" i="24"/>
  <c r="H22" i="24"/>
  <c r="F18" i="24"/>
  <c r="F27" i="24"/>
  <c r="F19" i="24"/>
  <c r="F21" i="24"/>
  <c r="F25" i="24"/>
  <c r="F16" i="24"/>
  <c r="F17" i="24"/>
  <c r="F20" i="24"/>
  <c r="F24" i="24"/>
  <c r="F22" i="24"/>
  <c r="F23" i="24"/>
  <c r="H16" i="30"/>
  <c r="H25" i="30"/>
  <c r="H26" i="30"/>
  <c r="H27" i="30"/>
  <c r="H18" i="30"/>
  <c r="H17" i="30"/>
  <c r="H21" i="30"/>
  <c r="H19" i="30"/>
  <c r="Q22" i="27"/>
  <c r="F19" i="27" s="1"/>
  <c r="D19" i="27"/>
  <c r="D22" i="26"/>
  <c r="Q22" i="26"/>
  <c r="F22" i="26" s="1"/>
  <c r="D22" i="27"/>
  <c r="R22" i="27"/>
  <c r="F22" i="27" s="1"/>
  <c r="P46" i="26"/>
  <c r="O48" i="26" s="1"/>
  <c r="D12" i="27"/>
  <c r="V22" i="27"/>
  <c r="F12" i="27" s="1"/>
  <c r="E25" i="27" s="1"/>
  <c r="D19" i="26"/>
  <c r="P22" i="26"/>
  <c r="F19" i="26" s="1"/>
  <c r="E25" i="26" s="1"/>
  <c r="O22" i="28"/>
  <c r="F12" i="28" s="1"/>
  <c r="E24" i="28" s="1"/>
  <c r="E27" i="28" s="1"/>
  <c r="D12" i="28"/>
  <c r="G22" i="30" l="1"/>
  <c r="P46" i="27"/>
  <c r="O48" i="27" s="1"/>
  <c r="G19" i="24"/>
  <c r="G26" i="30"/>
  <c r="G22" i="24"/>
  <c r="G20" i="24"/>
  <c r="G25" i="24"/>
  <c r="G19" i="30"/>
  <c r="G24" i="24"/>
  <c r="G18" i="24"/>
  <c r="G18" i="30"/>
  <c r="G27" i="30"/>
  <c r="G17" i="24"/>
  <c r="G21" i="24"/>
  <c r="G26" i="24"/>
  <c r="G21" i="30"/>
  <c r="G17" i="30"/>
  <c r="G25" i="30"/>
  <c r="G23" i="24"/>
  <c r="G16" i="24"/>
  <c r="G20" i="30"/>
  <c r="G23" i="30"/>
  <c r="G24" i="30"/>
  <c r="D32" i="30"/>
  <c r="D33" i="30" s="1"/>
  <c r="F32" i="24"/>
  <c r="F33" i="24" s="1"/>
  <c r="D32" i="24"/>
  <c r="F32" i="30"/>
  <c r="F33" i="30" s="1"/>
  <c r="E28" i="27"/>
  <c r="E27" i="27"/>
  <c r="E27" i="26"/>
  <c r="E28" i="26"/>
  <c r="E32" i="30" l="1"/>
  <c r="E33" i="30" s="1"/>
  <c r="E32" i="24"/>
  <c r="E33" i="24" s="1"/>
  <c r="G33" i="30"/>
  <c r="G32" i="30"/>
  <c r="D33" i="24"/>
  <c r="G32" i="24" l="1"/>
  <c r="G33" i="24"/>
  <c r="M23" i="62"/>
  <c r="M22" i="62"/>
  <c r="M18" i="62"/>
  <c r="M16" i="62"/>
  <c r="X16" i="47"/>
  <c r="X15" i="47"/>
  <c r="X14" i="47"/>
  <c r="X13" i="47"/>
  <c r="X12" i="47"/>
  <c r="X11" i="47"/>
  <c r="X10" i="47"/>
  <c r="X9" i="47"/>
  <c r="X8" i="47"/>
  <c r="X7" i="47"/>
  <c r="X6" i="47"/>
  <c r="V16" i="47"/>
  <c r="V15" i="47"/>
  <c r="V14" i="47"/>
  <c r="V13" i="47"/>
  <c r="V12" i="47"/>
  <c r="V11" i="47"/>
  <c r="V10" i="47"/>
  <c r="V9" i="47"/>
  <c r="V8" i="47"/>
  <c r="V7" i="47"/>
  <c r="V6" i="4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<sst xmlns="http://schemas.openxmlformats.org/spreadsheetml/2006/main" count="2283" uniqueCount="588">
  <si>
    <t>ASPECTO</t>
  </si>
  <si>
    <t>DENOMINACIÓN</t>
  </si>
  <si>
    <t>variabilidad</t>
  </si>
  <si>
    <t>magnitud</t>
  </si>
  <si>
    <t>estacionalidad</t>
  </si>
  <si>
    <t>Magnitud de las aportaciones anuales</t>
  </si>
  <si>
    <t>Magnitud de las aportaciones mensuales</t>
  </si>
  <si>
    <t>Variabilidad habitual</t>
  </si>
  <si>
    <t>Variabilidad extrema</t>
  </si>
  <si>
    <t>Estacionalidad de máximos</t>
  </si>
  <si>
    <t>Estacionalidad de mínimos</t>
  </si>
  <si>
    <t>VALOR</t>
  </si>
  <si>
    <t>CÓDIGO</t>
  </si>
  <si>
    <t>0,8&lt; I ≤1</t>
  </si>
  <si>
    <t>0,6&lt; I ≤0,8</t>
  </si>
  <si>
    <t>0,4&lt; I ≤0,6</t>
  </si>
  <si>
    <t>0,2&lt; I ≤0,4</t>
  </si>
  <si>
    <t>0&lt; I ≤0,2</t>
  </si>
  <si>
    <t>0,64&lt; I ≤1</t>
  </si>
  <si>
    <t>0,36&lt; I ≤0,64</t>
  </si>
  <si>
    <t>0,16&lt; I ≤0,36</t>
  </si>
  <si>
    <t>0,04&lt; I ≤0,16</t>
  </si>
  <si>
    <t>0&lt; I ≤0,04</t>
  </si>
  <si>
    <t>INFORME</t>
  </si>
  <si>
    <t>FECHA:</t>
  </si>
  <si>
    <t>RESULTADOS</t>
  </si>
  <si>
    <t>RÉGIMEN  ALTERADO</t>
  </si>
  <si>
    <t>INDICES DE ALTERACIÓN HIDROLÓGICA (IAH)</t>
  </si>
  <si>
    <r>
      <t>IAG</t>
    </r>
    <r>
      <rPr>
        <b/>
        <vertAlign val="subscript"/>
        <sz val="10"/>
        <rFont val="Arial"/>
        <family val="2"/>
      </rPr>
      <t>H AÑO HÚMEDO</t>
    </r>
  </si>
  <si>
    <r>
      <t>IAG</t>
    </r>
    <r>
      <rPr>
        <b/>
        <vertAlign val="subscript"/>
        <sz val="10"/>
        <rFont val="Arial"/>
        <family val="2"/>
      </rPr>
      <t>H AÑO MEDIO</t>
    </r>
  </si>
  <si>
    <r>
      <t>IAG</t>
    </r>
    <r>
      <rPr>
        <b/>
        <vertAlign val="subscript"/>
        <sz val="10"/>
        <rFont val="Arial"/>
        <family val="2"/>
      </rPr>
      <t>H AÑO SECO</t>
    </r>
  </si>
  <si>
    <r>
      <t>IAG</t>
    </r>
    <r>
      <rPr>
        <b/>
        <vertAlign val="subscript"/>
        <sz val="10"/>
        <rFont val="Arial"/>
        <family val="2"/>
      </rPr>
      <t>H AÑO PONDERADO</t>
    </r>
  </si>
  <si>
    <t>VALORES HABITUALES</t>
  </si>
  <si>
    <t>MES</t>
  </si>
  <si>
    <t>HÚMEDO</t>
  </si>
  <si>
    <t>MEDIO</t>
  </si>
  <si>
    <t>SECO</t>
  </si>
  <si>
    <t>TIPOS DE AÑO</t>
  </si>
  <si>
    <t>SECOS</t>
  </si>
  <si>
    <t>MEDIOS</t>
  </si>
  <si>
    <t>AÑO</t>
  </si>
  <si>
    <t>APORTACIÓN</t>
  </si>
  <si>
    <t>PARÁMETRO</t>
  </si>
  <si>
    <t>Media de las aportaciones anuales</t>
  </si>
  <si>
    <t>Mes de máxima y mínima aportación</t>
  </si>
  <si>
    <t>Magnitud</t>
  </si>
  <si>
    <t>Variabilidad</t>
  </si>
  <si>
    <t>Estacionalidad</t>
  </si>
  <si>
    <t>Media de los máximos caudales diarios anuales</t>
  </si>
  <si>
    <t>Magnitud y frecuencia</t>
  </si>
  <si>
    <t>Coeficiente de variación de la serie de avenidas habituales</t>
  </si>
  <si>
    <t>VALORES EXTREMOS</t>
  </si>
  <si>
    <t>Duración</t>
  </si>
  <si>
    <t>Coeficiente de variación de la serie de sequías habituales</t>
  </si>
  <si>
    <t>Oct</t>
  </si>
  <si>
    <t>Nov</t>
  </si>
  <si>
    <t>Dic</t>
  </si>
  <si>
    <t>Ene</t>
  </si>
  <si>
    <t>Feb</t>
  </si>
  <si>
    <t>Mar</t>
  </si>
  <si>
    <t>May</t>
  </si>
  <si>
    <t>Jun</t>
  </si>
  <si>
    <t>Ago</t>
  </si>
  <si>
    <t>Sep</t>
  </si>
  <si>
    <t>Abr</t>
  </si>
  <si>
    <t>Jul</t>
  </si>
  <si>
    <t>RÉGIMEN NATURAL</t>
  </si>
  <si>
    <t>DATOS</t>
  </si>
  <si>
    <t>HÚMEDOS</t>
  </si>
  <si>
    <t>DESCRIPCIÓN</t>
  </si>
  <si>
    <t>RÉGIMEN ALTERADO</t>
  </si>
  <si>
    <t>RÉGIMEN NATURAL Y ALTERADO</t>
  </si>
  <si>
    <t>Nº DIAS EN LOS QUE EL</t>
  </si>
  <si>
    <t>PERCENTIL DE</t>
  </si>
  <si>
    <t>CAUDAL ES EXCEDIDO</t>
  </si>
  <si>
    <t>REG. NATURAL</t>
  </si>
  <si>
    <t>REG. ALTERADO</t>
  </si>
  <si>
    <t>VALORES
HABITUALES</t>
  </si>
  <si>
    <t>Nº 2</t>
  </si>
  <si>
    <t>Nº 3</t>
  </si>
  <si>
    <t>Nº 4</t>
  </si>
  <si>
    <t>Nº 5</t>
  </si>
  <si>
    <t>Nº 6</t>
  </si>
  <si>
    <t>VALOR (hm³ ó m³/s)</t>
  </si>
  <si>
    <t>** Parámetro que no se ha podido calcular</t>
  </si>
  <si>
    <t>M1</t>
  </si>
  <si>
    <t>M2</t>
  </si>
  <si>
    <t>V1</t>
  </si>
  <si>
    <t>Variabilidad de las aportaciones anuales</t>
  </si>
  <si>
    <t>V2</t>
  </si>
  <si>
    <t>V4</t>
  </si>
  <si>
    <t>E1</t>
  </si>
  <si>
    <t>E2</t>
  </si>
  <si>
    <r>
      <t>IAG</t>
    </r>
    <r>
      <rPr>
        <b/>
        <vertAlign val="subscript"/>
        <sz val="10"/>
        <rFont val="Arial"/>
        <family val="2"/>
      </rPr>
      <t>H</t>
    </r>
  </si>
  <si>
    <t>ÍNDICE HABITUAL M3 MAGNITUD DE LAS APORTACIONES DEL MES</t>
  </si>
  <si>
    <t>Variabilidad de las aportaciones mensuales</t>
  </si>
  <si>
    <t>AVENIDAS</t>
  </si>
  <si>
    <t>Magnitud de las avenidas máximas</t>
  </si>
  <si>
    <t>Magnitud del caudal generador del lecho</t>
  </si>
  <si>
    <t>Magnitud de las avenidas habituales</t>
  </si>
  <si>
    <t>Variabilidad de las avenidas máximas</t>
  </si>
  <si>
    <t>Variabilidad de las avenidas habituales</t>
  </si>
  <si>
    <t>duración</t>
  </si>
  <si>
    <t>Duración de avenidas</t>
  </si>
  <si>
    <t>SEQUIAS</t>
  </si>
  <si>
    <t>Magnitud de las sequías extremas</t>
  </si>
  <si>
    <t>Magnitud de las sequías habituales</t>
  </si>
  <si>
    <t>Variabilidad de las sequías extremas</t>
  </si>
  <si>
    <t>Variabilidad de las sequías habituales</t>
  </si>
  <si>
    <t>Duración de sequías</t>
  </si>
  <si>
    <r>
      <t>IAG</t>
    </r>
    <r>
      <rPr>
        <b/>
        <vertAlign val="subscript"/>
        <sz val="10"/>
        <rFont val="Arial"/>
        <family val="2"/>
      </rPr>
      <t>A</t>
    </r>
  </si>
  <si>
    <t>SEQUÍAS</t>
  </si>
  <si>
    <r>
      <t>IAG</t>
    </r>
    <r>
      <rPr>
        <b/>
        <vertAlign val="subscript"/>
        <sz val="10"/>
        <rFont val="Arial"/>
        <family val="2"/>
      </rPr>
      <t>S</t>
    </r>
  </si>
  <si>
    <t>Ver tabla y gráfico al pie</t>
  </si>
  <si>
    <t>Diferencia entre los caudales medios diarios correspondientes a los percentiles de excedencia del 10% y 90%</t>
  </si>
  <si>
    <t>Caudal de la avenida habitual (percentil de excedencia del 5%)</t>
  </si>
  <si>
    <t>Coeficiente de variación de máximos caudales diarios anuales</t>
  </si>
  <si>
    <t>Caudal de la sequía habitual (percentil de excedencia del 95%)</t>
  </si>
  <si>
    <t>Coeficiente de variación de mínimos caudales diarios anuales</t>
  </si>
  <si>
    <t>ÍNDICE HABITUAL V3 VARIABILIDAD DE LAS APORTACIONES DEL MES</t>
  </si>
  <si>
    <t>VALORES HABITUALES (M1, M2, V1, V2, V4, E1, E2)</t>
  </si>
  <si>
    <t>Media de los mínimos caudales diarios anuales</t>
  </si>
  <si>
    <t>INFORMES REALIZADOS:</t>
  </si>
  <si>
    <t>DATOS MENSUALES</t>
  </si>
  <si>
    <t>DATOS DIARIOS</t>
  </si>
  <si>
    <t>Régimen natural</t>
  </si>
  <si>
    <t>Régimen alterado</t>
  </si>
  <si>
    <t>Completo</t>
  </si>
  <si>
    <t>Utilizado</t>
  </si>
  <si>
    <t>DATOS DISPONIBLES Y DATOS UTILIZADOS PARA LA REALIZACIÓN DE LOS INFORMES:</t>
  </si>
  <si>
    <t>Nº MEDIO DÍAS AL MES CON Q NULO</t>
  </si>
  <si>
    <t>Número medio de días al mes con caudal medio diario nulo</t>
  </si>
  <si>
    <t>Nº de días con Q=0</t>
  </si>
  <si>
    <t>IDENTIFICADOR DEL PUNTO:</t>
  </si>
  <si>
    <t>IDENTIFICADOR DE LA ALTERACIÓN:</t>
  </si>
  <si>
    <t>Coetaneidad</t>
  </si>
  <si>
    <t>Aportaciones anuales y mensuales</t>
  </si>
  <si>
    <t>Caudales diarios</t>
  </si>
  <si>
    <t>Caudales máximos (avenidas)</t>
  </si>
  <si>
    <t>Caudales mínimos (sequías)</t>
  </si>
  <si>
    <t>* Inverso      ** Indeterminación      *** Inverso e Indeterminación      # No se puede calcular</t>
  </si>
  <si>
    <t>ÍNDICES DE ALTERACIÓN HIDROLÓGICA: AVENIDAS Y SEQUÍAS</t>
  </si>
  <si>
    <t>Estacionalidad de avenidas</t>
  </si>
  <si>
    <t>Estacionalidad de sequías</t>
  </si>
  <si>
    <t>IAH2  húm</t>
  </si>
  <si>
    <t>IAH3  húm</t>
  </si>
  <si>
    <t>IAH4  húm</t>
  </si>
  <si>
    <t>IAH5  húm</t>
  </si>
  <si>
    <t>IAH6  húm</t>
  </si>
  <si>
    <t>IAH2  med</t>
  </si>
  <si>
    <t>IAH3  med</t>
  </si>
  <si>
    <t>IAH4  med</t>
  </si>
  <si>
    <t>IAH5  med</t>
  </si>
  <si>
    <t>IAH2  sec</t>
  </si>
  <si>
    <t>IAH3  sec</t>
  </si>
  <si>
    <t>IAH4  sec</t>
  </si>
  <si>
    <t>IAH5  sec</t>
  </si>
  <si>
    <t>IAH6  sec</t>
  </si>
  <si>
    <t>IAH2  pon</t>
  </si>
  <si>
    <t>IAH3  pon</t>
  </si>
  <si>
    <t>IAH4  pon</t>
  </si>
  <si>
    <t>IAH5  pon</t>
  </si>
  <si>
    <t>IAH6  pon</t>
  </si>
  <si>
    <t>IAH6  med</t>
  </si>
  <si>
    <t>IAH1  med</t>
  </si>
  <si>
    <t>IAH1  sec</t>
  </si>
  <si>
    <t>IAH1  pon</t>
  </si>
  <si>
    <t>IAH7</t>
  </si>
  <si>
    <t>IAH8</t>
  </si>
  <si>
    <t>IAH9</t>
  </si>
  <si>
    <t>IAH11</t>
  </si>
  <si>
    <t>IAH10</t>
  </si>
  <si>
    <t>IAH12</t>
  </si>
  <si>
    <t>IAH13</t>
  </si>
  <si>
    <t>IAH14</t>
  </si>
  <si>
    <t>IAH15</t>
  </si>
  <si>
    <t>IAH16</t>
  </si>
  <si>
    <t>IAH17</t>
  </si>
  <si>
    <t>IAH18</t>
  </si>
  <si>
    <t>IAH19</t>
  </si>
  <si>
    <t>IAH20</t>
  </si>
  <si>
    <t>IAH21</t>
  </si>
  <si>
    <t>IAH1  húm</t>
  </si>
  <si>
    <t>ÍNDICES DE ALTERACIÓN MENSUALES</t>
  </si>
  <si>
    <t>(El identificador tanto del punto como de la alteración está compuesto por el código y la descripción introducidos por el usuario a la hora de declarar cada uno de ellos)</t>
  </si>
  <si>
    <t>Diferencia entre aportación mensual máxima y mínima en el año</t>
  </si>
  <si>
    <t>Nº 9</t>
  </si>
  <si>
    <t>Exponente m</t>
  </si>
  <si>
    <t>Coeficiente k</t>
  </si>
  <si>
    <t>Húmedo</t>
  </si>
  <si>
    <t>Medio</t>
  </si>
  <si>
    <t>Seco</t>
  </si>
  <si>
    <t>MEDIANA</t>
  </si>
  <si>
    <t>Nº TOTAL DE MESES</t>
  </si>
  <si>
    <t>% CUMPLE</t>
  </si>
  <si>
    <t>APORTACIÓN MEDIANA (hm³/año)</t>
  </si>
  <si>
    <t>Nº TOTAL DE AÑOS</t>
  </si>
  <si>
    <t>TOTALES</t>
  </si>
  <si>
    <t>CLASIFICACIÓN*</t>
  </si>
  <si>
    <t>RÉGIMEN</t>
  </si>
  <si>
    <t>NATURAL</t>
  </si>
  <si>
    <t>PONDERADO</t>
  </si>
  <si>
    <t>%</t>
  </si>
  <si>
    <t>AMBIENTAL</t>
  </si>
  <si>
    <t>RÉGIMEN AMBIENTAL DE CAUDALES (RAC)</t>
  </si>
  <si>
    <t>Parámetros para definir
el escenario RAC</t>
  </si>
  <si>
    <t>Caudal diario</t>
  </si>
  <si>
    <t>1Qmin</t>
  </si>
  <si>
    <t>7Qmin</t>
  </si>
  <si>
    <t>15Qmin</t>
  </si>
  <si>
    <t>7Q2</t>
  </si>
  <si>
    <t>7Q5</t>
  </si>
  <si>
    <t>7Q10</t>
  </si>
  <si>
    <t>10Q2</t>
  </si>
  <si>
    <t>10Q5</t>
  </si>
  <si>
    <t>10Q10</t>
  </si>
  <si>
    <t>MnQ2</t>
  </si>
  <si>
    <t>MnQ5</t>
  </si>
  <si>
    <t>MnQ10</t>
  </si>
  <si>
    <t>Años coetáneos</t>
  </si>
  <si>
    <t>Valor</t>
  </si>
  <si>
    <t>CLASIFICACIÓN</t>
  </si>
  <si>
    <r>
      <t>IAH14</t>
    </r>
    <r>
      <rPr>
        <sz val="6"/>
        <rFont val="Arial"/>
        <family val="2"/>
      </rPr>
      <t xml:space="preserve"> (Eval. mensual)</t>
    </r>
  </si>
  <si>
    <r>
      <t>IAH21</t>
    </r>
    <r>
      <rPr>
        <sz val="6"/>
        <rFont val="Arial"/>
        <family val="2"/>
      </rPr>
      <t xml:space="preserve"> (Eval. mensual)</t>
    </r>
  </si>
  <si>
    <t>Estacionalidad avenidas (eval. mensual)</t>
  </si>
  <si>
    <t>Estacionalidad sequías (eval. mensual)</t>
  </si>
  <si>
    <t>VALORES MENSUALES</t>
  </si>
  <si>
    <t>PARA ESTIMAR IAH14 e IAH21 MENSUAL</t>
  </si>
  <si>
    <t>PARA APLICAR EL CRITERIO C1a</t>
  </si>
  <si>
    <t>Dur. Y Var.</t>
  </si>
  <si>
    <t>IAH1</t>
  </si>
  <si>
    <t>IAH2</t>
  </si>
  <si>
    <t>IAH3</t>
  </si>
  <si>
    <t>IAH5</t>
  </si>
  <si>
    <t>IAH6</t>
  </si>
  <si>
    <t>MEDIA</t>
  </si>
  <si>
    <t>Criterio C1a</t>
  </si>
  <si>
    <t>PRUEBA CRITERIO C1a</t>
  </si>
  <si>
    <t>ÍNDICE</t>
  </si>
  <si>
    <r>
      <t xml:space="preserve">Alteración </t>
    </r>
    <r>
      <rPr>
        <b/>
        <sz val="10"/>
        <color indexed="9"/>
        <rFont val="Calibri"/>
        <family val="2"/>
      </rPr>
      <t>≥</t>
    </r>
    <r>
      <rPr>
        <b/>
        <sz val="10"/>
        <color indexed="9"/>
        <rFont val="Arial"/>
        <family val="2"/>
      </rPr>
      <t xml:space="preserve"> 50%</t>
    </r>
  </si>
  <si>
    <r>
      <t xml:space="preserve">Nº Índices con alteración </t>
    </r>
    <r>
      <rPr>
        <b/>
        <sz val="10"/>
        <rFont val="Calibri"/>
        <family val="2"/>
      </rPr>
      <t>≥</t>
    </r>
    <r>
      <rPr>
        <b/>
        <sz val="10"/>
        <rFont val="Arial"/>
        <family val="2"/>
      </rPr>
      <t>50%:</t>
    </r>
  </si>
  <si>
    <t>meses(*)</t>
  </si>
  <si>
    <r>
      <rPr>
        <sz val="9"/>
        <rFont val="Arial"/>
        <family val="2"/>
      </rPr>
      <t xml:space="preserve">(*) Número de meses al año con IAH </t>
    </r>
    <r>
      <rPr>
        <vertAlign val="subscript"/>
        <sz val="9"/>
        <rFont val="Arial"/>
        <family val="2"/>
      </rPr>
      <t>mensual</t>
    </r>
    <r>
      <rPr>
        <sz val="9"/>
        <rFont val="Calibri"/>
        <family val="2"/>
      </rPr>
      <t>≤0,5</t>
    </r>
  </si>
  <si>
    <t>(**)</t>
  </si>
  <si>
    <r>
      <t>(**) IAH alterado si nº meses</t>
    </r>
    <r>
      <rPr>
        <sz val="9"/>
        <rFont val="Calibri"/>
        <family val="2"/>
      </rPr>
      <t>≥</t>
    </r>
    <r>
      <rPr>
        <sz val="9"/>
        <rFont val="Arial"/>
        <family val="2"/>
      </rPr>
      <t>3</t>
    </r>
  </si>
  <si>
    <t>CLASIFICACIÓN***:</t>
  </si>
  <si>
    <r>
      <t>M3</t>
    </r>
    <r>
      <rPr>
        <sz val="6"/>
        <rFont val="Arial"/>
        <family val="2"/>
      </rPr>
      <t>(Eval. mensual)</t>
    </r>
  </si>
  <si>
    <t>PARA ESTIMAR M3 MENSUAL</t>
  </si>
  <si>
    <t>C2</t>
  </si>
  <si>
    <t>NIVEL I</t>
  </si>
  <si>
    <t>NIVEL II</t>
  </si>
  <si>
    <t>NIVEL III</t>
  </si>
  <si>
    <t>NIVEL IV</t>
  </si>
  <si>
    <t>NIVEL V</t>
  </si>
  <si>
    <t>Nº 8</t>
  </si>
  <si>
    <t>Nº 4a</t>
  </si>
  <si>
    <t>Nº 5a</t>
  </si>
  <si>
    <t>Nº 5b</t>
  </si>
  <si>
    <t>Nº 6a</t>
  </si>
  <si>
    <t>Nº 7a</t>
  </si>
  <si>
    <t>Nº 7b</t>
  </si>
  <si>
    <t>Nº 7c</t>
  </si>
  <si>
    <t>Nº 7d</t>
  </si>
  <si>
    <t>Nº 8a</t>
  </si>
  <si>
    <t>Nº 8b</t>
  </si>
  <si>
    <t>Nº 8c</t>
  </si>
  <si>
    <t>Nº 8d</t>
  </si>
  <si>
    <t>Nº 9a</t>
  </si>
  <si>
    <t>Tabla auxiliar: Aportaciones sin valores cero</t>
  </si>
  <si>
    <r>
      <t xml:space="preserve">Número medio de días al mes con caudal medio diario </t>
    </r>
    <r>
      <rPr>
        <sz val="10"/>
        <rFont val="Calibri"/>
        <family val="2"/>
      </rPr>
      <t>≤</t>
    </r>
    <r>
      <rPr>
        <sz val="10"/>
        <rFont val="Tahoma"/>
        <family val="2"/>
      </rPr>
      <t>Q95%</t>
    </r>
  </si>
  <si>
    <r>
      <t>Máximo nº de días consecutivos con caudal medio diario</t>
    </r>
    <r>
      <rPr>
        <sz val="10"/>
        <rFont val="Calibri"/>
        <family val="2"/>
      </rPr>
      <t>≤</t>
    </r>
    <r>
      <rPr>
        <sz val="10"/>
        <rFont val="Tahoma"/>
        <family val="2"/>
      </rPr>
      <t>Q95%</t>
    </r>
  </si>
  <si>
    <t>Caudal generador del lecho;Período de retorno</t>
  </si>
  <si>
    <t>Caudal de conectividad; Período de retorno</t>
  </si>
  <si>
    <t>QGL; T</t>
  </si>
  <si>
    <t>QCONEC;T</t>
  </si>
  <si>
    <t>Año húmedo</t>
  </si>
  <si>
    <t>Año medio</t>
  </si>
  <si>
    <t>Año seco</t>
  </si>
  <si>
    <t>Q 10%</t>
  </si>
  <si>
    <t>Q 90%</t>
  </si>
  <si>
    <t>Q 5%</t>
  </si>
  <si>
    <t>CV(Q 5%)</t>
  </si>
  <si>
    <t>Qs</t>
  </si>
  <si>
    <t>CV(Qs)</t>
  </si>
  <si>
    <t>CV(Q 95%)</t>
  </si>
  <si>
    <t>Año pond.</t>
  </si>
  <si>
    <t>Frecuencia del caudal de conectividad</t>
  </si>
  <si>
    <r>
      <t>Número medio de días al mes con caudal medio diario</t>
    </r>
    <r>
      <rPr>
        <sz val="10"/>
        <rFont val="Calibri"/>
        <family val="2"/>
      </rPr>
      <t>≥</t>
    </r>
    <r>
      <rPr>
        <sz val="10"/>
        <rFont val="Tahoma"/>
        <family val="2"/>
      </rPr>
      <t>Q5%</t>
    </r>
  </si>
  <si>
    <r>
      <t>Máximo nº de días consecutivos con caudal medio diario</t>
    </r>
    <r>
      <rPr>
        <sz val="10"/>
        <rFont val="Calibri"/>
        <family val="2"/>
      </rPr>
      <t>≥</t>
    </r>
    <r>
      <rPr>
        <sz val="10"/>
        <rFont val="Tahoma"/>
        <family val="2"/>
      </rPr>
      <t>Q5%</t>
    </r>
  </si>
  <si>
    <t xml:space="preserve"> </t>
  </si>
  <si>
    <r>
      <t xml:space="preserve">Alteración </t>
    </r>
    <r>
      <rPr>
        <sz val="10"/>
        <color indexed="9"/>
        <rFont val="Calibri"/>
        <family val="2"/>
      </rPr>
      <t>≥50%</t>
    </r>
  </si>
  <si>
    <r>
      <t xml:space="preserve">Nº alt </t>
    </r>
    <r>
      <rPr>
        <sz val="10"/>
        <color indexed="9"/>
        <rFont val="Calibri"/>
        <family val="2"/>
      </rPr>
      <t>≥</t>
    </r>
    <r>
      <rPr>
        <sz val="7"/>
        <color indexed="9"/>
        <rFont val="Arial"/>
        <family val="2"/>
      </rPr>
      <t xml:space="preserve"> 50%</t>
    </r>
  </si>
  <si>
    <t>Criterio de clasificación aplicado:</t>
  </si>
  <si>
    <t>Datos utilizados (nº años)</t>
  </si>
  <si>
    <t>Qc</t>
  </si>
  <si>
    <t>MES DE INICIO DE AÑO HIDROLÓGICO:</t>
  </si>
  <si>
    <t xml:space="preserve">En estos índices no se indica si se ha invertido el cálculo </t>
  </si>
  <si>
    <r>
      <t xml:space="preserve">RÉGIMEN  ALTERADO  INDICADOR </t>
    </r>
    <r>
      <rPr>
        <b/>
        <i/>
        <sz val="12"/>
        <color indexed="18"/>
        <rFont val="Arial"/>
        <family val="2"/>
      </rPr>
      <t>P10-90</t>
    </r>
    <r>
      <rPr>
        <b/>
        <sz val="12"/>
        <color indexed="18"/>
        <rFont val="Arial"/>
        <family val="2"/>
      </rPr>
      <t xml:space="preserve"> PARA MASAS MUY ALTERADAS</t>
    </r>
  </si>
  <si>
    <r>
      <t xml:space="preserve">CARACTERIZACIÓN DE LA ALTERACIÓN HIDROLÓGICA SEGÚN IPH </t>
    </r>
    <r>
      <rPr>
        <b/>
        <sz val="9"/>
        <color indexed="18"/>
        <rFont val="Arial"/>
        <family val="2"/>
      </rPr>
      <t/>
    </r>
  </si>
  <si>
    <r>
      <t>RÉGIMEN  ALTERADO. INDICADOR</t>
    </r>
    <r>
      <rPr>
        <b/>
        <i/>
        <sz val="12"/>
        <color indexed="18"/>
        <rFont val="Arial"/>
        <family val="2"/>
      </rPr>
      <t xml:space="preserve"> </t>
    </r>
    <r>
      <rPr>
        <b/>
        <sz val="12"/>
        <color indexed="18"/>
        <rFont val="Arial"/>
        <family val="2"/>
      </rPr>
      <t>IAH-MMA PARA MASAS MUY ALTERADAS</t>
    </r>
  </si>
  <si>
    <r>
      <t xml:space="preserve">                     </t>
    </r>
    <r>
      <rPr>
        <b/>
        <sz val="11"/>
        <color indexed="18"/>
        <rFont val="Arial"/>
        <family val="2"/>
      </rPr>
      <t xml:space="preserve">CARACTERIZACIÓN DE LA ALTERACIÓN HIDROLÓGICA SEGÚN IPH </t>
    </r>
  </si>
  <si>
    <r>
      <t xml:space="preserve">             </t>
    </r>
    <r>
      <rPr>
        <b/>
        <sz val="11"/>
        <color indexed="18"/>
        <rFont val="Arial"/>
        <family val="2"/>
      </rPr>
      <t xml:space="preserve"> CARACTERIZACIÓN DE LA ALTERACIÓN HIDROLÓGICA SEGÚN IPH </t>
    </r>
  </si>
  <si>
    <r>
      <t xml:space="preserve">                  </t>
    </r>
    <r>
      <rPr>
        <b/>
        <sz val="11"/>
        <color indexed="18"/>
        <rFont val="Arial"/>
        <family val="2"/>
      </rPr>
      <t xml:space="preserve">CARACTERIZACIÓN DE LA ALTERACIÓN HIDROLÓGICA SEGÚN IPH </t>
    </r>
  </si>
  <si>
    <t>RÉGIMEN  ALTERADO. INDICADOR IAH - MMA PARA MASAS MUY ALTERADAS</t>
  </si>
  <si>
    <t>INFORME Nº 1</t>
  </si>
  <si>
    <r>
      <t>hm</t>
    </r>
    <r>
      <rPr>
        <b/>
        <vertAlign val="superscript"/>
        <sz val="10"/>
        <color theme="3"/>
        <rFont val="Arial"/>
        <family val="2"/>
      </rPr>
      <t>3</t>
    </r>
  </si>
  <si>
    <r>
      <rPr>
        <b/>
        <sz val="10"/>
        <color theme="3"/>
        <rFont val="Arial"/>
        <family val="2"/>
      </rPr>
      <t>CARACTERIZACIÓN DE LA VARIABILIDAD INTERANUAL</t>
    </r>
    <r>
      <rPr>
        <b/>
        <sz val="8"/>
        <rFont val="Arial"/>
        <family val="2"/>
      </rPr>
      <t xml:space="preserve">
Son años húmedos los que tienen aportaciones mayores o iguales que el tercer cuartil de la serie de aportaciones anuales.
Son años secos los que tienen aportaciones menores o iguales que el primer cuartil.
El resto, con aportaciones comprendidas entre el primer y tercer cuartil, son años medios.</t>
    </r>
  </si>
  <si>
    <t>UMBRAL HÚMEDO nat</t>
  </si>
  <si>
    <t>UMBRAL SECO nat</t>
  </si>
  <si>
    <t>ESTADÍSTICOS DESCRIPTIVOS</t>
  </si>
  <si>
    <t>MÍNIMO</t>
  </si>
  <si>
    <r>
      <t>hm</t>
    </r>
    <r>
      <rPr>
        <vertAlign val="superscript"/>
        <sz val="10"/>
        <rFont val="Arial"/>
        <family val="2"/>
      </rPr>
      <t>3</t>
    </r>
  </si>
  <si>
    <t>Q1</t>
  </si>
  <si>
    <t xml:space="preserve"> P 25%</t>
  </si>
  <si>
    <t>Q2</t>
  </si>
  <si>
    <t>P50%</t>
  </si>
  <si>
    <r>
      <t>hm</t>
    </r>
    <r>
      <rPr>
        <vertAlign val="superscript"/>
        <sz val="10"/>
        <rFont val="Arial"/>
        <family val="2"/>
      </rPr>
      <t>3</t>
    </r>
    <r>
      <rPr>
        <sz val="11"/>
        <color theme="1"/>
        <rFont val="Calibri"/>
        <family val="2"/>
      </rPr>
      <t/>
    </r>
  </si>
  <si>
    <t>Q3</t>
  </si>
  <si>
    <t>P75%</t>
  </si>
  <si>
    <t>MÁXIMO</t>
  </si>
  <si>
    <t>RANGO INTERCUARTÍLICO</t>
  </si>
  <si>
    <t>Coef. Variación</t>
  </si>
  <si>
    <t>Coef. Asimetria</t>
  </si>
  <si>
    <t>UMBRAL SECO alt</t>
  </si>
  <si>
    <t>UMBRAL HÚMEDO alt</t>
  </si>
  <si>
    <r>
      <t>hm</t>
    </r>
    <r>
      <rPr>
        <vertAlign val="superscript"/>
        <sz val="10"/>
        <color theme="3"/>
        <rFont val="Arial"/>
        <family val="2"/>
      </rPr>
      <t>3</t>
    </r>
  </si>
  <si>
    <t>INFORME Nº 1a</t>
  </si>
  <si>
    <r>
      <t>APORTACIONES MENSUALES (hm</t>
    </r>
    <r>
      <rPr>
        <b/>
        <vertAlign val="superscript"/>
        <sz val="11"/>
        <rFont val="Arial"/>
        <family val="2"/>
      </rPr>
      <t>3</t>
    </r>
    <r>
      <rPr>
        <b/>
        <sz val="11"/>
        <rFont val="Arial"/>
        <family val="2"/>
      </rPr>
      <t>)</t>
    </r>
  </si>
  <si>
    <t xml:space="preserve">ESTADÍSTICOS </t>
  </si>
  <si>
    <t>Variabilidad
 extrema</t>
  </si>
  <si>
    <t>FRECUENCIAS RELATIVAS</t>
  </si>
  <si>
    <t>Aportación máxima mensual</t>
  </si>
  <si>
    <t>Aportación mínima mensual</t>
  </si>
  <si>
    <r>
      <t xml:space="preserve">CAUDALES DIARIOS </t>
    </r>
    <r>
      <rPr>
        <b/>
        <sz val="8"/>
        <color theme="3"/>
        <rFont val="Tahoma"/>
        <family val="2"/>
      </rPr>
      <t>(m</t>
    </r>
    <r>
      <rPr>
        <b/>
        <vertAlign val="superscript"/>
        <sz val="8"/>
        <color theme="3"/>
        <rFont val="Tahoma"/>
        <family val="2"/>
      </rPr>
      <t>3</t>
    </r>
    <r>
      <rPr>
        <b/>
        <sz val="8"/>
        <color theme="3"/>
        <rFont val="Tahoma"/>
        <family val="2"/>
      </rPr>
      <t>/s)</t>
    </r>
  </si>
  <si>
    <r>
      <t xml:space="preserve">APORTACIONES MEDIANAS </t>
    </r>
    <r>
      <rPr>
        <b/>
        <sz val="8"/>
        <color theme="3"/>
        <rFont val="Tahoma"/>
        <family val="2"/>
      </rPr>
      <t>(hm</t>
    </r>
    <r>
      <rPr>
        <b/>
        <vertAlign val="superscript"/>
        <sz val="8"/>
        <color theme="3"/>
        <rFont val="Tahoma"/>
        <family val="2"/>
      </rPr>
      <t>3</t>
    </r>
    <r>
      <rPr>
        <b/>
        <sz val="8"/>
        <color theme="3"/>
        <rFont val="Tahoma"/>
        <family val="2"/>
      </rPr>
      <t>)</t>
    </r>
  </si>
  <si>
    <t>Nº 2a</t>
  </si>
  <si>
    <r>
      <t>APORTACIONES MENSUALES (hm</t>
    </r>
    <r>
      <rPr>
        <b/>
        <vertAlign val="superscript"/>
        <sz val="10"/>
        <rFont val="Arial"/>
        <family val="2"/>
      </rPr>
      <t>3</t>
    </r>
    <r>
      <rPr>
        <b/>
        <sz val="10"/>
        <rFont val="Arial"/>
        <family val="2"/>
      </rPr>
      <t>)</t>
    </r>
  </si>
  <si>
    <t>Q1 (P25%)</t>
  </si>
  <si>
    <t>Q3 (P75%)</t>
  </si>
  <si>
    <t>Nº 3a</t>
  </si>
  <si>
    <t>HUMEDO</t>
  </si>
  <si>
    <t>ALTERADO</t>
  </si>
  <si>
    <t>PERCENTILES ESTANDAR</t>
  </si>
  <si>
    <t>Nº de orden</t>
  </si>
  <si>
    <t xml:space="preserve">PERCENTILES ESTANDAR </t>
  </si>
  <si>
    <t>Nº 6b</t>
  </si>
  <si>
    <t>Nº 6c</t>
  </si>
  <si>
    <t>OCTUBRE</t>
  </si>
  <si>
    <t>NOVIEMBRE</t>
  </si>
  <si>
    <t>Nº 6d</t>
  </si>
  <si>
    <t>CURVAS MENSUALES DE CAUDALES CLASIFICADOS. RÉGIMEN NATURAL</t>
  </si>
  <si>
    <t>DICIEMBRE</t>
  </si>
  <si>
    <t>ENERO</t>
  </si>
  <si>
    <t>FEBRERO</t>
  </si>
  <si>
    <t>MARZO</t>
  </si>
  <si>
    <t>ABRIL</t>
  </si>
  <si>
    <t>MAYO</t>
  </si>
  <si>
    <t>JUNIO</t>
  </si>
  <si>
    <t>JULIO</t>
  </si>
  <si>
    <t>AGOSTO</t>
  </si>
  <si>
    <t>SEPTIEMBRE</t>
  </si>
  <si>
    <t>CURVAS MENSUALES DE CAUDALES CLASIFICADOS. RÉGIMEN ALTERADO</t>
  </si>
  <si>
    <t>UMBRAL HÚMEDO NATURAL</t>
  </si>
  <si>
    <t>UMBRAL SECO NATURAL</t>
  </si>
  <si>
    <t>UMBRAL HÚMEDO ALTERADO</t>
  </si>
  <si>
    <t>UMBRAL SECO ALTERADO</t>
  </si>
  <si>
    <t>INFORME Nº 1b</t>
  </si>
  <si>
    <t xml:space="preserve">DATOS APORTACIONES </t>
  </si>
  <si>
    <r>
      <t>UMBRALES TIPO DE AÑO (hm</t>
    </r>
    <r>
      <rPr>
        <b/>
        <vertAlign val="superscript"/>
        <sz val="10"/>
        <color theme="3"/>
        <rFont val="Arial"/>
        <family val="2"/>
      </rPr>
      <t>3</t>
    </r>
    <r>
      <rPr>
        <b/>
        <sz val="10"/>
        <color theme="3"/>
        <rFont val="Arial"/>
        <family val="2"/>
      </rPr>
      <t>)</t>
    </r>
  </si>
  <si>
    <t xml:space="preserve"> AÑO HÚMEDO</t>
  </si>
  <si>
    <t xml:space="preserve"> AÑO SECO</t>
  </si>
  <si>
    <t>Nº 3b</t>
  </si>
  <si>
    <t>Régimen
 natural</t>
  </si>
  <si>
    <t>Régimen
 alterado</t>
  </si>
  <si>
    <t xml:space="preserve">COMPONENTE DEL RÉGIMEN </t>
  </si>
  <si>
    <t>ESTACIONALIDAD</t>
  </si>
  <si>
    <r>
      <t>CV(Q</t>
    </r>
    <r>
      <rPr>
        <vertAlign val="subscript"/>
        <sz val="8"/>
        <rFont val="Tahoma"/>
        <family val="2"/>
      </rPr>
      <t>c</t>
    </r>
    <r>
      <rPr>
        <sz val="8"/>
        <rFont val="Tahoma"/>
        <family val="2"/>
      </rPr>
      <t>)</t>
    </r>
  </si>
  <si>
    <r>
      <t xml:space="preserve">Q </t>
    </r>
    <r>
      <rPr>
        <vertAlign val="subscript"/>
        <sz val="8"/>
        <rFont val="Tahoma"/>
        <family val="2"/>
      </rPr>
      <t>95%</t>
    </r>
  </si>
  <si>
    <r>
      <t>Nº MEDIO DÍAS AL MES CON Q</t>
    </r>
    <r>
      <rPr>
        <sz val="10"/>
        <rFont val="Calibri"/>
        <family val="2"/>
      </rPr>
      <t>≥</t>
    </r>
    <r>
      <rPr>
        <sz val="10"/>
        <rFont val="Tahoma"/>
        <family val="2"/>
      </rPr>
      <t>Q5%</t>
    </r>
  </si>
  <si>
    <r>
      <t>Nº MEDIO DÍAS AL MES CON Q</t>
    </r>
    <r>
      <rPr>
        <sz val="10"/>
        <rFont val="Calibri"/>
        <family val="2"/>
      </rPr>
      <t>≤</t>
    </r>
    <r>
      <rPr>
        <sz val="10"/>
        <rFont val="Tahoma"/>
        <family val="2"/>
      </rPr>
      <t>Q95%</t>
    </r>
  </si>
  <si>
    <t>COMPONENTE DEL RÉGIMEN</t>
  </si>
  <si>
    <t>RNATURAL</t>
  </si>
  <si>
    <t xml:space="preserve"> VALORES MEDIOS DE LAS CURVAS ANUALES DE CAUDALES CLASIFICADOS</t>
  </si>
  <si>
    <t>VALORES MEDIOS DE LAS CURVAS ANUALES</t>
  </si>
  <si>
    <t>DE CAUDALES CLASIFICADOS (CURVA MEDIA)</t>
  </si>
  <si>
    <r>
      <t>CAUDAL (m</t>
    </r>
    <r>
      <rPr>
        <b/>
        <vertAlign val="superscript"/>
        <sz val="8"/>
        <color rgb="FF1F497D"/>
        <rFont val="Tahoma"/>
        <family val="2"/>
      </rPr>
      <t>3</t>
    </r>
    <r>
      <rPr>
        <b/>
        <sz val="8"/>
        <color rgb="FF1F497D"/>
        <rFont val="Tahoma"/>
        <family val="2"/>
      </rPr>
      <t>/s)</t>
    </r>
  </si>
  <si>
    <t>EXCEDENCIA (Weibull)</t>
  </si>
  <si>
    <t xml:space="preserve">VALORES MEDIOS DE LAS CURVAS ANUALES </t>
  </si>
  <si>
    <r>
      <t>CAUDAL (m</t>
    </r>
    <r>
      <rPr>
        <b/>
        <vertAlign val="superscript"/>
        <sz val="10"/>
        <color rgb="FF1F497D"/>
        <rFont val="Tahoma"/>
        <family val="2"/>
      </rPr>
      <t>3</t>
    </r>
    <r>
      <rPr>
        <b/>
        <sz val="10"/>
        <color rgb="FF1F497D"/>
        <rFont val="Tahoma"/>
        <family val="2"/>
      </rPr>
      <t>/s)</t>
    </r>
  </si>
  <si>
    <r>
      <t>EXCEDENCIA</t>
    </r>
    <r>
      <rPr>
        <b/>
        <sz val="7"/>
        <color rgb="FF1F497D"/>
        <rFont val="Tahoma"/>
        <family val="2"/>
      </rPr>
      <t xml:space="preserve"> (Weibull)</t>
    </r>
  </si>
  <si>
    <t xml:space="preserve"> VALORES MEDIOS DE LAS CURVAS MENSUALES DE CAUDALES CLASIFICADOS</t>
  </si>
  <si>
    <r>
      <t>CAUDAL (m</t>
    </r>
    <r>
      <rPr>
        <b/>
        <vertAlign val="superscript"/>
        <sz val="10"/>
        <rFont val="Arial"/>
        <family val="2"/>
      </rPr>
      <t>3</t>
    </r>
    <r>
      <rPr>
        <b/>
        <sz val="10"/>
        <rFont val="Arial"/>
        <family val="2"/>
      </rPr>
      <t>/s)</t>
    </r>
  </si>
  <si>
    <r>
      <t>EXCEDENCIA</t>
    </r>
    <r>
      <rPr>
        <b/>
        <sz val="7"/>
        <color rgb="FF595959"/>
        <rFont val="Tahoma"/>
        <family val="2"/>
      </rPr>
      <t xml:space="preserve"> (Weibull)</t>
    </r>
  </si>
  <si>
    <t>Nº 6e</t>
  </si>
  <si>
    <r>
      <t>EXCEDENCIA</t>
    </r>
    <r>
      <rPr>
        <b/>
        <sz val="4"/>
        <color rgb="FF1F497D"/>
        <rFont val="Tahoma"/>
        <family val="2"/>
      </rPr>
      <t xml:space="preserve"> </t>
    </r>
    <r>
      <rPr>
        <b/>
        <sz val="5"/>
        <color rgb="FF1F497D"/>
        <rFont val="Tahoma"/>
        <family val="2"/>
      </rPr>
      <t>(Weibull)</t>
    </r>
  </si>
  <si>
    <t xml:space="preserve"> P25%</t>
  </si>
  <si>
    <r>
      <t>Nº MEDIO DÍAS AL MES CON Q</t>
    </r>
    <r>
      <rPr>
        <sz val="10"/>
        <color theme="0"/>
        <rFont val="Calibri"/>
        <family val="2"/>
      </rPr>
      <t>≥</t>
    </r>
    <r>
      <rPr>
        <sz val="10"/>
        <color theme="0"/>
        <rFont val="Tahoma"/>
        <family val="2"/>
      </rPr>
      <t>Q5%</t>
    </r>
  </si>
  <si>
    <r>
      <t>Nº MEDIO DÍAS AL MES CON Q</t>
    </r>
    <r>
      <rPr>
        <sz val="10"/>
        <color theme="0"/>
        <rFont val="Calibri"/>
        <family val="2"/>
      </rPr>
      <t>≤</t>
    </r>
    <r>
      <rPr>
        <sz val="10"/>
        <color theme="0"/>
        <rFont val="Tahoma"/>
        <family val="2"/>
      </rPr>
      <t>Q95%</t>
    </r>
  </si>
  <si>
    <t>IAH2 MENSUAL</t>
  </si>
  <si>
    <t>ANUAL</t>
  </si>
  <si>
    <t xml:space="preserve"> AÑO MEDIO</t>
  </si>
  <si>
    <t xml:space="preserve"> AÑO PONDERADO</t>
  </si>
  <si>
    <t>AÑO PONDERADO</t>
  </si>
  <si>
    <t>AÑO MEDIO</t>
  </si>
  <si>
    <t>AÑO HÚMEDO</t>
  </si>
  <si>
    <t>ÍNDICES DE ALTERACIÓN GLOBAL (IAG)</t>
  </si>
  <si>
    <t>AÑO SECO</t>
  </si>
  <si>
    <r>
      <t xml:space="preserve"> </t>
    </r>
    <r>
      <rPr>
        <sz val="10"/>
        <color rgb="FF1F497D"/>
        <rFont val="Arial"/>
        <family val="2"/>
      </rPr>
      <t xml:space="preserve">   </t>
    </r>
  </si>
  <si>
    <t xml:space="preserve">  # No se puede calcular</t>
  </si>
  <si>
    <r>
      <t xml:space="preserve">VALORES HABITUALES
</t>
    </r>
    <r>
      <rPr>
        <sz val="8"/>
        <rFont val="Tahoma"/>
        <family val="2"/>
      </rPr>
      <t>magnitud y variabilidad</t>
    </r>
  </si>
  <si>
    <r>
      <t xml:space="preserve">AVENIDAS Y SEQUÍAS </t>
    </r>
    <r>
      <rPr>
        <sz val="10"/>
        <rFont val="Tahoma"/>
        <family val="2"/>
      </rPr>
      <t>(duración y estacionalidad)</t>
    </r>
  </si>
  <si>
    <t xml:space="preserve"> MEDIANA </t>
  </si>
  <si>
    <r>
      <t>Aportaciones
mensuales (hm</t>
    </r>
    <r>
      <rPr>
        <b/>
        <vertAlign val="superscript"/>
        <sz val="10"/>
        <color rgb="FF1F497D"/>
        <rFont val="Tahoma"/>
        <family val="2"/>
      </rPr>
      <t>3</t>
    </r>
    <r>
      <rPr>
        <b/>
        <sz val="10"/>
        <color rgb="FF1F497D"/>
        <rFont val="Tahoma"/>
        <family val="2"/>
      </rPr>
      <t>)</t>
    </r>
  </si>
  <si>
    <r>
      <t>Aportaciones
anuales (hm</t>
    </r>
    <r>
      <rPr>
        <b/>
        <vertAlign val="superscript"/>
        <sz val="10"/>
        <color rgb="FF1F497D"/>
        <rFont val="Tahoma"/>
        <family val="2"/>
      </rPr>
      <t>3</t>
    </r>
    <r>
      <rPr>
        <b/>
        <sz val="10"/>
        <color rgb="FF1F497D"/>
        <rFont val="Tahoma"/>
        <family val="2"/>
      </rPr>
      <t>)</t>
    </r>
  </si>
  <si>
    <t>PERCENTIL 10%
(excedencia)</t>
  </si>
  <si>
    <t>PERCENTIL 90%
(excedencia)</t>
  </si>
  <si>
    <r>
      <t xml:space="preserve">M3 </t>
    </r>
    <r>
      <rPr>
        <b/>
        <sz val="6"/>
        <rFont val="Arial"/>
        <family val="2"/>
      </rPr>
      <t>(Eval. mensual)</t>
    </r>
  </si>
  <si>
    <t>APORTACIONES EN RÉGIMEN AMBIENTAL (hm³)</t>
  </si>
  <si>
    <r>
      <t>APORTACIONES EN RÉGIMEN NATURAL (hm</t>
    </r>
    <r>
      <rPr>
        <b/>
        <vertAlign val="superscript"/>
        <sz val="10"/>
        <color rgb="FF1F497D"/>
        <rFont val="Tahoma"/>
        <family val="2"/>
      </rPr>
      <t>³</t>
    </r>
    <r>
      <rPr>
        <b/>
        <sz val="10"/>
        <color rgb="FF1F497D"/>
        <rFont val="Tahoma"/>
        <family val="2"/>
      </rPr>
      <t>)</t>
    </r>
  </si>
  <si>
    <r>
      <t>APORTACIONES (hm</t>
    </r>
    <r>
      <rPr>
        <b/>
        <vertAlign val="superscript"/>
        <sz val="10"/>
        <color rgb="FF1F497D"/>
        <rFont val="Arial"/>
        <family val="2"/>
      </rPr>
      <t>3</t>
    </r>
    <r>
      <rPr>
        <b/>
        <sz val="10"/>
        <color rgb="FF1F497D"/>
        <rFont val="Arial"/>
        <family val="2"/>
      </rPr>
      <t>) AÑO TIPO</t>
    </r>
  </si>
  <si>
    <r>
      <t>APORTACIONES (hm</t>
    </r>
    <r>
      <rPr>
        <b/>
        <vertAlign val="superscript"/>
        <sz val="10"/>
        <color rgb="FF1F497D"/>
        <rFont val="Tahoma"/>
        <family val="2"/>
      </rPr>
      <t>3</t>
    </r>
    <r>
      <rPr>
        <b/>
        <sz val="10"/>
        <color rgb="FF1F497D"/>
        <rFont val="Tahoma"/>
        <family val="2"/>
      </rPr>
      <t>) AÑO TIPO</t>
    </r>
  </si>
  <si>
    <r>
      <t>m</t>
    </r>
    <r>
      <rPr>
        <b/>
        <vertAlign val="superscript"/>
        <sz val="10"/>
        <color rgb="FF1F497D"/>
        <rFont val="Century Gothic"/>
        <family val="2"/>
      </rPr>
      <t>3</t>
    </r>
    <r>
      <rPr>
        <b/>
        <sz val="10"/>
        <color rgb="FF1F497D"/>
        <rFont val="Century Gothic"/>
        <family val="2"/>
      </rPr>
      <t>/s</t>
    </r>
  </si>
  <si>
    <t>Junio 2021</t>
  </si>
  <si>
    <t>Versión 2.3 RC8</t>
  </si>
  <si>
    <t>$ Distribución atípica de la tipología mensual</t>
  </si>
  <si>
    <r>
      <rPr>
        <b/>
        <sz val="9"/>
        <color rgb="FF1F497D"/>
        <rFont val="Tahoma"/>
        <family val="2"/>
      </rPr>
      <t>PERCENTIL 10%</t>
    </r>
    <r>
      <rPr>
        <b/>
        <sz val="10"/>
        <color rgb="FF1F497D"/>
        <rFont val="Tahoma"/>
        <family val="2"/>
      </rPr>
      <t xml:space="preserve">
</t>
    </r>
    <r>
      <rPr>
        <b/>
        <sz val="8"/>
        <color rgb="FF1F497D"/>
        <rFont val="Tahoma"/>
        <family val="2"/>
      </rPr>
      <t>(excedencia)</t>
    </r>
  </si>
  <si>
    <r>
      <rPr>
        <b/>
        <sz val="9"/>
        <color rgb="FF1F497D"/>
        <rFont val="Tahoma"/>
        <family val="2"/>
      </rPr>
      <t>PERCENTIL 90%</t>
    </r>
    <r>
      <rPr>
        <b/>
        <sz val="10"/>
        <color rgb="FF1F497D"/>
        <rFont val="Tahoma"/>
        <family val="2"/>
      </rPr>
      <t xml:space="preserve">
</t>
    </r>
    <r>
      <rPr>
        <b/>
        <sz val="8"/>
        <color rgb="FF1F497D"/>
        <rFont val="Tahoma"/>
        <family val="2"/>
      </rPr>
      <t>(excedencia)</t>
    </r>
  </si>
  <si>
    <r>
      <t>Nº MESES QUE CUMPLE (P90%</t>
    </r>
    <r>
      <rPr>
        <b/>
        <sz val="8"/>
        <color rgb="FF1F497D"/>
        <rFont val="Calibri"/>
        <family val="2"/>
      </rPr>
      <t>≤AP</t>
    </r>
    <r>
      <rPr>
        <b/>
        <vertAlign val="subscript"/>
        <sz val="8"/>
        <color rgb="FF1F497D"/>
        <rFont val="Tahoma"/>
        <family val="2"/>
      </rPr>
      <t>MES</t>
    </r>
    <r>
      <rPr>
        <b/>
        <sz val="8"/>
        <color rgb="FF1F497D"/>
        <rFont val="Calibri"/>
        <family val="2"/>
      </rPr>
      <t>≤</t>
    </r>
    <r>
      <rPr>
        <b/>
        <sz val="8"/>
        <color rgb="FF1F497D"/>
        <rFont val="Tahoma"/>
        <family val="2"/>
      </rPr>
      <t>P10%)</t>
    </r>
  </si>
  <si>
    <r>
      <t>Nº AÑOS QUE CUMPLE (P90%≤AP</t>
    </r>
    <r>
      <rPr>
        <b/>
        <vertAlign val="subscript"/>
        <sz val="10"/>
        <color rgb="FF1F497D"/>
        <rFont val="Tahoma"/>
        <family val="2"/>
      </rPr>
      <t>AÑO</t>
    </r>
    <r>
      <rPr>
        <b/>
        <sz val="10"/>
        <color rgb="FF1F497D"/>
        <rFont val="Tahoma"/>
        <family val="2"/>
      </rPr>
      <t>≤P10%)</t>
    </r>
  </si>
  <si>
    <r>
      <t xml:space="preserve">CAUDALES MEDIANOS DIARIOS </t>
    </r>
    <r>
      <rPr>
        <b/>
        <sz val="8"/>
        <color theme="3"/>
        <rFont val="Tahoma"/>
        <family val="2"/>
      </rPr>
      <t>(m</t>
    </r>
    <r>
      <rPr>
        <b/>
        <vertAlign val="superscript"/>
        <sz val="8"/>
        <color theme="3"/>
        <rFont val="Tahoma"/>
        <family val="2"/>
      </rPr>
      <t>3</t>
    </r>
    <r>
      <rPr>
        <b/>
        <sz val="8"/>
        <color theme="3"/>
        <rFont val="Tahoma"/>
        <family val="2"/>
      </rPr>
      <t>/s)</t>
    </r>
  </si>
  <si>
    <r>
      <t>APORTACIONES
 MEDIANAS (hm</t>
    </r>
    <r>
      <rPr>
        <b/>
        <vertAlign val="superscript"/>
        <sz val="10"/>
        <color theme="3"/>
        <rFont val="Tahoma"/>
        <family val="2"/>
      </rPr>
      <t>3</t>
    </r>
    <r>
      <rPr>
        <b/>
        <sz val="10"/>
        <color theme="3"/>
        <rFont val="Tahoma"/>
        <family val="2"/>
      </rPr>
      <t>)</t>
    </r>
  </si>
  <si>
    <r>
      <t>CAUDALES MEDIANOS 
DIARIOS (m</t>
    </r>
    <r>
      <rPr>
        <b/>
        <vertAlign val="superscript"/>
        <sz val="10"/>
        <color theme="3"/>
        <rFont val="Tahoma"/>
        <family val="2"/>
      </rPr>
      <t>3</t>
    </r>
    <r>
      <rPr>
        <b/>
        <sz val="10"/>
        <color theme="3"/>
        <rFont val="Tahoma"/>
        <family val="2"/>
      </rPr>
      <t>/s)</t>
    </r>
  </si>
  <si>
    <t>NOTA:
Para cada mes, por ejemplo octubre, se presentan las aportaciones medianas de los octubres húmedos, medios y secos.
Son octubres húmedos los que tienen aportaciones mayores o iguales que el tercer cuartil de la serie de aportaciones en octubre.
Son octubres secos los que tienen aportaciones menores o iguales que el primer cuartil.
El resto, con aportaciones comprendidas entre el primer y tercer cuartil, son octubres medios.
Los valores de los cuartiles de cada mes pueden consultarse en el informe nº2.</t>
  </si>
  <si>
    <t>CARACTERIZACIÓN DE LA VARIABILIDAD INTRANUAL (ESTADÍSTICOS)</t>
  </si>
  <si>
    <t>CARACTERIZACIÓN DE LA VARIABILIDAD INTRANUAL (MEDIANAS)</t>
  </si>
  <si>
    <t>PARÁMETROS PARA LA CARACTERIZACIÓN CON DATOS DIARIOS</t>
  </si>
  <si>
    <t>PARÁMETROS PARA LA CARACTERIZACIÓN CON DATOS MENSUALES</t>
  </si>
  <si>
    <r>
      <t xml:space="preserve">RÉGIMEN NATURAL
</t>
    </r>
    <r>
      <rPr>
        <b/>
        <sz val="11"/>
        <color theme="3"/>
        <rFont val="Arial"/>
        <family val="2"/>
      </rPr>
      <t>CARACTERIZACIÓN DE LA VARIABILIDAD INTERANUAL</t>
    </r>
  </si>
  <si>
    <r>
      <t xml:space="preserve">RÉGIMEN ALTERADO
</t>
    </r>
    <r>
      <rPr>
        <b/>
        <sz val="11"/>
        <color theme="3"/>
        <rFont val="Arial"/>
        <family val="2"/>
      </rPr>
      <t>CARACTERIZACIÓN DE LA VARIABILIDAD INTERANUAL</t>
    </r>
  </si>
  <si>
    <r>
      <t xml:space="preserve">RÉGIMEN  NATURAL Y ALTERADO
</t>
    </r>
    <r>
      <rPr>
        <b/>
        <sz val="11"/>
        <color theme="3"/>
        <rFont val="Arial"/>
        <family val="2"/>
      </rPr>
      <t>CARACTERIZACIÓN DE LA VARIABILIDAD INTERANUAL</t>
    </r>
  </si>
  <si>
    <r>
      <t xml:space="preserve"> </t>
    </r>
    <r>
      <rPr>
        <b/>
        <sz val="11"/>
        <color rgb="FF000080"/>
        <rFont val="Arial"/>
        <family val="2"/>
      </rPr>
      <t>VALORES MEDIOS DE LAS CURVAS MENSUALES DE CAUDALES CLASIFICADOS</t>
    </r>
  </si>
  <si>
    <t>ÍNDICES DE ALTERACIÓN HIDROLÓGICA: VALORES HABITUALES (datos diarios coetáneos)</t>
  </si>
  <si>
    <t>ÍNDICES DE ALTERACIÓN HIDROLÓGICA: VALORES HABITUALES (datos mensuales coetáneos)</t>
  </si>
  <si>
    <t>ÍNDICES DE ALTERACIÓN HIDROLÓGICA: VALORES HABITUALES (datos no coetáneos)</t>
  </si>
  <si>
    <t>RÉGIMEN  ALTERADO. INDICADOR IAH-MMA PARA MASAS MUY ALTERADAS</t>
  </si>
  <si>
    <r>
      <t xml:space="preserve">                     </t>
    </r>
    <r>
      <rPr>
        <b/>
        <sz val="11"/>
        <color rgb="FF000080"/>
        <rFont val="Arial"/>
        <family val="2"/>
      </rPr>
      <t>CARACTERIZACIÓN DE LA ALTERACIÓN HIDROLÓGICA SEGÚN IPH</t>
    </r>
  </si>
  <si>
    <t>ESCENARIOS (RÉGIMEN NATURAL CON DATOS DIARIOS)</t>
  </si>
  <si>
    <t>ESCENARIOS (RÉGIMEN NATURAL CON DATOS MENSUALES)</t>
  </si>
  <si>
    <t>AVENIDAS Y SEQUÍAS</t>
  </si>
  <si>
    <t>Nº 9b</t>
  </si>
  <si>
    <t>Avenidas</t>
  </si>
  <si>
    <t xml:space="preserve">Magnitud </t>
  </si>
  <si>
    <t>≥</t>
  </si>
  <si>
    <t>Frecuencia</t>
  </si>
  <si>
    <t>como media cada</t>
  </si>
  <si>
    <t>años</t>
  </si>
  <si>
    <t>preferentemente</t>
  </si>
  <si>
    <t>como media</t>
  </si>
  <si>
    <t>Sequías</t>
  </si>
  <si>
    <t>Habituales</t>
  </si>
  <si>
    <t>inferior a</t>
  </si>
  <si>
    <t>Excepcionales</t>
  </si>
  <si>
    <t>Mantener variabilidad
interanual</t>
  </si>
  <si>
    <t>K seco= K hum=K medio</t>
  </si>
  <si>
    <t>Caudales cero</t>
  </si>
  <si>
    <t>av hb</t>
  </si>
  <si>
    <t xml:space="preserve"> nº avenidas/año</t>
  </si>
  <si>
    <t>dias totales</t>
  </si>
  <si>
    <t>seq hab</t>
  </si>
  <si>
    <t>dias consecutivos</t>
  </si>
  <si>
    <t>COMPONENTE 
DEL RÉGIMEN</t>
  </si>
  <si>
    <t>PATRONES EN EL RAC</t>
  </si>
  <si>
    <t>respetar</t>
  </si>
  <si>
    <t>no superior a</t>
  </si>
  <si>
    <t>SIGNIFICACIÓN AMBIENTAL DE LOS ÍNDICES DE ALTERACIÓN HIDROLÓGICA</t>
  </si>
  <si>
    <t>Nº 10d</t>
  </si>
  <si>
    <t>COMPONENTE DEL ECOSISTEMA: HÁBITAT</t>
  </si>
  <si>
    <t>COMPONENTES Y ASPECTOS 
DEL RÉGIMEN DE CAUDALES 
MÁS DIRECTAMENTE IMPLICADOS</t>
  </si>
  <si>
    <t>TRASCENDENCIA AMBIENTAL</t>
  </si>
  <si>
    <t>INDICE</t>
  </si>
  <si>
    <t>VALORES
 HABITUALES</t>
  </si>
  <si>
    <t>Ind. de Magnitud de las aportaciones anuales</t>
  </si>
  <si>
    <t>Condicionantes de la variabilidad del hábitat y su heterogeneidad, 
tamaño del material que conforma el lecho, características hidráulicas, características y colmatación del medio hiporreico.</t>
  </si>
  <si>
    <t>Ind. de Variabilidad de las aportaciones anuales</t>
  </si>
  <si>
    <t>Ind. de Variabilidad extrema</t>
  </si>
  <si>
    <t>COMPONENTE DEL ECOSISTEMA: VEGETACIÓN RIPARIA</t>
  </si>
  <si>
    <t>Ind de Variabilidad de las aportaciones anuales</t>
  </si>
  <si>
    <t>Potencia  la calidad y heterogeneidad del hábitat, regulando la intromisión y expansión de especies exóticas.</t>
  </si>
  <si>
    <t>COMPONENTE DEL ECOSISTEMA: ICTIOFAUNA</t>
  </si>
  <si>
    <t>Aportaciones mensuales</t>
  </si>
  <si>
    <t>Ind. de Magnitud de las aportaciones mensuales</t>
  </si>
  <si>
    <t>Determinantes de la disponibilidad general de hábitat para la ictiofauna. La estacionalidad marca el ritmo de los procesos vitales y debe guardar sincronía con la fenología de las especies presentes.</t>
  </si>
  <si>
    <t>Ind. de Estacionalidad de máximos</t>
  </si>
  <si>
    <t>Ind. de Estacionalidad de mínimos</t>
  </si>
  <si>
    <t>COMPONENTE DEL ECOSISTEMA: MACROINVERTEBRADOS</t>
  </si>
  <si>
    <t xml:space="preserve">Determinantes de un conjunto de variables ambientales como la calidad del agua, estabilidad del sustrato, colmatación del medio hiporreico y temperatura  del agua que en última instancia afectan a la abundancia y distribución del bentos.  </t>
  </si>
  <si>
    <t>Variabilidad mensual</t>
  </si>
  <si>
    <t>Ind. de Variabilidad de las aportaciones mensuales</t>
  </si>
  <si>
    <t>Nº 10a</t>
  </si>
  <si>
    <t>VALORES HABITUALES, AVENIDAS Y SEQUÍAS (datos diarios coetáneos)</t>
  </si>
  <si>
    <t>COMPONENTE DEL ECOSISTEMA: MORFOLOGÍA</t>
  </si>
  <si>
    <t>IAH 8</t>
  </si>
  <si>
    <t>Ind.de Magnitud del caudal generador del lecho</t>
  </si>
  <si>
    <t>El caudal generador del lecho representa aquel caudal que a largo plazo realiza un mayor trabajo de movilización y transporte de materiales, 
siendo responsable de la geomorfología del cauce tanto en sección como en planta</t>
  </si>
  <si>
    <t>IAH 11</t>
  </si>
  <si>
    <t>Ind. de Variabilidad de las avenidas</t>
  </si>
  <si>
    <t>Implicaciones en la conformación y estabilidad del cauce; 
granulometría de los materiales transportados; 
mantenimiento de los niveles de agua; remoción del lecho; sincronía con tributarios</t>
  </si>
  <si>
    <t>Ind. de Duración de avenidas</t>
  </si>
  <si>
    <t>Magnitud habitual</t>
  </si>
  <si>
    <t>IAH 10</t>
  </si>
  <si>
    <t>Ind. de Magnitud de las avenidas habituales</t>
  </si>
  <si>
    <t>Fundamentales en procesos de limpieza y revitalización del sustrato, mantenimiento de la diversidad de hidrohábitats, secuencia rápido-remanso, mantenimiento de diversidad granulométrica y adecuadas condiciones en  el medio hiporreico.</t>
  </si>
  <si>
    <t>IAH 12</t>
  </si>
  <si>
    <t>Ind. de Variabilidad de las avenidas habituales</t>
  </si>
  <si>
    <t>IAH 14</t>
  </si>
  <si>
    <t>Ind. de Estacionalidad de avenidas</t>
  </si>
  <si>
    <t>IAH 16</t>
  </si>
  <si>
    <t>Ind. de Magnitud de las sequías habituales</t>
  </si>
  <si>
    <t>Determinantes en la alteración de la potencialidad del medio hiporreico,
 alteración en las condiciones hidráulicas, alteración en la calidad del agua; desecación y fragmentación del hábitat, alteración en la conectividad con el freático.</t>
  </si>
  <si>
    <t>IAH 18</t>
  </si>
  <si>
    <t>Ind. de Variabilidad de las sequías habituales</t>
  </si>
  <si>
    <t>IAH 1pond</t>
  </si>
  <si>
    <t>IAH 3pond</t>
  </si>
  <si>
    <t>Ind de Variabilidad habitual</t>
  </si>
  <si>
    <t>Frecuencia de conectividad</t>
  </si>
  <si>
    <t>IAH 9</t>
  </si>
  <si>
    <t>Ind. de Frecuencia del caudal de conectividad</t>
  </si>
  <si>
    <t xml:space="preserve">El caudal de conectividad es el responsable de la inundación periódica de la llanura de inundación, garantizando la conectividad transversal, el rejuvenecimiento del medio ripario, los procesos de sucesión y las condiciones ambientales adecuadas para el desarrollo de numerosas especies, especialmente en sus primeros estadios, y siendo en ocasiones un estímulo para la germinación. </t>
  </si>
  <si>
    <t>Magnitud extrema</t>
  </si>
  <si>
    <t>IAH 15</t>
  </si>
  <si>
    <t>Ind. de Magnitud de las sequías extremas</t>
  </si>
  <si>
    <t>Definen las situaciones ambientalmente más críticas, especialmente si se supera la capacidad de tolerancia de las distintas especies, afectando a la dinámica vegetal, procesos de competencia excluyente y pérdida de diversidad.</t>
  </si>
  <si>
    <t>IAH 17</t>
  </si>
  <si>
    <t>Ind. de Variabilidad de las sequías extremas</t>
  </si>
  <si>
    <t>IAH 21</t>
  </si>
  <si>
    <t>Ind. de Estacionalidad de sequías</t>
  </si>
  <si>
    <t>IAH 19</t>
  </si>
  <si>
    <t>Ind. de Duración de sequías</t>
  </si>
  <si>
    <t>Ind. de Variabilidad habitual</t>
  </si>
  <si>
    <t>IAH 7</t>
  </si>
  <si>
    <t>Ind. de Magnitud de las avenidas máximas</t>
  </si>
  <si>
    <t>Las crecidas máximas actúan como estímulo para los movimientos migratorios de muchas especies y garantizan su accesibilidad a las zonas de cría y alevinaje; regulan las poblaciones, favoreciendo a las especies autóctonas adaptadas frente a las exóticas</t>
  </si>
  <si>
    <t xml:space="preserve">Influyen en el comportamiento trófico y tolerancia de las especies: las situaciones más extremas (duración de caudales mínimos o caudales cero) son críticas en relación con la capacidad de resiliencia de las especies. 
Las sequías condicionan la disponibilidad de hábitat, la transitabilidad y características del hidrohábitat (calados y velocidades) y la calidad del agua. </t>
  </si>
  <si>
    <t>IAH 20</t>
  </si>
  <si>
    <t>Ind. del nº días con caudales cero</t>
  </si>
  <si>
    <t>El régimen de avenidas influye en la abundancia y composición del bentos, siendo la alteración del sustrato y la deriva las causas fundamentales. Aunque es difícil predecir sus efectos, en general un incremento en la magnitud y frecuencia de las avenidas induce una disminución en la riqueza taxonómica.</t>
  </si>
  <si>
    <t xml:space="preserve">Variabilidad </t>
  </si>
  <si>
    <t>Ind. de Variabilidad de las avenidas máximas</t>
  </si>
  <si>
    <t xml:space="preserve">Las sequías establecen las condiciones más críticas para el bentos, favoreciendo a aquellas especies con capacidad de encontrar refugio en las condiciones más favorables del medio hiporreico y estando muy condicionadas por la duración y la magnitud de estos eventos. </t>
  </si>
  <si>
    <t>Nº 10b</t>
  </si>
  <si>
    <t>VALORES HABITUALES (datos mensuales coetáneos)</t>
  </si>
  <si>
    <t>Nº 10c</t>
  </si>
  <si>
    <t>VALORES HABITUALES, AVENIDAS Y SEQUÍAS (datos diarios no coetáneos)</t>
  </si>
  <si>
    <t>VALORES HABITUALES (datos mensuales no coetáneos)</t>
  </si>
  <si>
    <t>»</t>
  </si>
  <si>
    <t>duración de sequías naturales 
con Q=0 ( Inf nº 4)</t>
  </si>
  <si>
    <t>patrón de estacionalidad de sequías
 naturales con Q=0  (Inf nº 4)</t>
  </si>
  <si>
    <t>patrón de estacionalidad de las sequías
 naturales  (Inf nº 4)</t>
  </si>
  <si>
    <t>ver mínimos naturales 
excepcionales (Inf nº 9)</t>
  </si>
  <si>
    <t xml:space="preserve"> patrón de estacionalidad de sequías
 naturales (Inf nº 4)</t>
  </si>
  <si>
    <t>patrón de estacionalidad de las avenidas
 naturales (Inf nº 4)</t>
  </si>
  <si>
    <t>patrón de estacionalidad de las avenidas
naturales (Inf nº 4)</t>
  </si>
  <si>
    <t>¿alteración significativa?</t>
  </si>
  <si>
    <t>ÍNDICES DE ALTERACIÓN HIDROLÓGICA que los evalúan</t>
  </si>
  <si>
    <t>Las crecidas máximas actúan como estímulo para los movimientos migratorios de muchas especies y garantizan su accesibilidad a las zonas de cría y alevinaje; regulan las poblaciones, favoreciendo a las especies autóctonas adaptadas frente a las exóticas.</t>
  </si>
  <si>
    <r>
      <t>IAH</t>
    </r>
    <r>
      <rPr>
        <b/>
        <sz val="10"/>
        <rFont val="Calibri"/>
        <family val="2"/>
      </rPr>
      <t>≤</t>
    </r>
    <r>
      <rPr>
        <b/>
        <sz val="10"/>
        <rFont val="Arial"/>
        <family val="2"/>
      </rPr>
      <t>0.4</t>
    </r>
  </si>
  <si>
    <t>IAH≤0.4</t>
  </si>
  <si>
    <t xml:space="preserve">Las sequías influyen en el comportamiento trófico y tolerancia de las especies: las situaciones más extremas (duración de caudales mínimos o caudales cero) son críticas en relación con la capacidad de resiliencia de las especies. 
Las sequías condicionan la disponibilidad de hábitat, la transitabilidad y características del hidrohábitat (calados y velocidades) y la calidad del agua. </t>
  </si>
  <si>
    <t>Distribución
 atípica (*)</t>
  </si>
  <si>
    <r>
      <rPr>
        <b/>
        <sz val="8"/>
        <rFont val="Arial"/>
        <family val="2"/>
      </rPr>
      <t>NOTA:</t>
    </r>
    <r>
      <rPr>
        <sz val="8"/>
        <rFont val="Arial"/>
        <family val="2"/>
      </rPr>
      <t xml:space="preserve">
Para cada mes, por ejemplo octubre, se presentan las aportaciones medianas de los octubres húmedos, medios y secos.
Son octubres húmedos los que tienen aportaciones mayores o iguales que el tercer cuartil de la serie de aportaciones en octubre.
Son octubres secos los que tienen aportaciones menores o iguales que el primer cuartil.
El resto, con aportaciones comprendidas entre el primer y tercer cuartil, son octubres medios.
Los valores de los cuartiles de cada mes pueden consultarse en el informe nº3</t>
    </r>
  </si>
  <si>
    <r>
      <rPr>
        <b/>
        <sz val="8"/>
        <rFont val="Arial"/>
        <family val="2"/>
      </rPr>
      <t>* DISTRIBUCIÓN ATÍPICA DE LA TIPOLOGÍA MENSUAL</t>
    </r>
    <r>
      <rPr>
        <sz val="8"/>
        <rFont val="Arial"/>
        <family val="2"/>
      </rPr>
      <t xml:space="preserve">
Se presenta si la proporción de meses tipo húmedo,medio y seco no responde a los patrones normales (25%, 50% y 25% respectivamente).
Para esta situación se ofrecen los valores A/B/C, siendo: 
</t>
    </r>
    <r>
      <rPr>
        <b/>
        <sz val="8"/>
        <rFont val="Arial"/>
        <family val="2"/>
      </rPr>
      <t>A</t>
    </r>
    <r>
      <rPr>
        <sz val="8"/>
        <rFont val="Arial"/>
        <family val="2"/>
      </rPr>
      <t xml:space="preserve">= nº de años de la serie en que al mes le corresponde la condición de húmedo
</t>
    </r>
    <r>
      <rPr>
        <b/>
        <sz val="8"/>
        <rFont val="Arial"/>
        <family val="2"/>
      </rPr>
      <t>B</t>
    </r>
    <r>
      <rPr>
        <sz val="8"/>
        <rFont val="Arial"/>
        <family val="2"/>
      </rPr>
      <t xml:space="preserve">= nº de años de la serie en que al mes le corresponde la condición de medio
</t>
    </r>
    <r>
      <rPr>
        <b/>
        <sz val="8"/>
        <rFont val="Arial"/>
        <family val="2"/>
      </rPr>
      <t>C</t>
    </r>
    <r>
      <rPr>
        <sz val="8"/>
        <rFont val="Arial"/>
        <family val="2"/>
      </rPr>
      <t>= nº de años de la serie en que al mes le corresponde la condición de seco</t>
    </r>
  </si>
  <si>
    <t>Todas las hojas de este libro estan protegidas SIN CONTRASEÑA, para evitar que el usuario accidentalmente pueda provocar cambios en los procesos internos de cálculo</t>
  </si>
  <si>
    <r>
      <t>m</t>
    </r>
    <r>
      <rPr>
        <vertAlign val="superscript"/>
        <sz val="10"/>
        <rFont val="Calibri"/>
        <family val="2"/>
        <scheme val="minor"/>
      </rPr>
      <t>3</t>
    </r>
    <r>
      <rPr>
        <sz val="10"/>
        <rFont val="Calibri"/>
        <family val="2"/>
        <scheme val="minor"/>
      </rPr>
      <t>/s</t>
    </r>
  </si>
  <si>
    <r>
      <t xml:space="preserve">Escalado del mínimo
K </t>
    </r>
    <r>
      <rPr>
        <vertAlign val="subscript"/>
        <sz val="10"/>
        <rFont val="Calibri"/>
        <family val="2"/>
        <scheme val="minor"/>
      </rPr>
      <t>seco</t>
    </r>
  </si>
  <si>
    <r>
      <t xml:space="preserve">Funcion
geomorfológica
QGL </t>
    </r>
    <r>
      <rPr>
        <b/>
        <vertAlign val="superscript"/>
        <sz val="11"/>
        <rFont val="Calibri"/>
        <family val="2"/>
        <scheme val="minor"/>
      </rPr>
      <t>RAC</t>
    </r>
  </si>
  <si>
    <r>
      <t>Función
 biológica
Q5%</t>
    </r>
    <r>
      <rPr>
        <b/>
        <vertAlign val="subscript"/>
        <sz val="11"/>
        <rFont val="Calibri"/>
        <family val="2"/>
        <scheme val="minor"/>
      </rPr>
      <t xml:space="preserve"> </t>
    </r>
    <r>
      <rPr>
        <b/>
        <vertAlign val="superscript"/>
        <sz val="11"/>
        <rFont val="Calibri"/>
        <family val="2"/>
        <scheme val="minor"/>
      </rPr>
      <t>RAC</t>
    </r>
  </si>
  <si>
    <r>
      <t xml:space="preserve">Función
 conectividad
QCONEC </t>
    </r>
    <r>
      <rPr>
        <b/>
        <vertAlign val="superscript"/>
        <sz val="11"/>
        <rFont val="Calibri"/>
        <family val="2"/>
        <scheme val="minor"/>
      </rPr>
      <t>RAC</t>
    </r>
  </si>
  <si>
    <t>IAH 4pond</t>
  </si>
  <si>
    <t>IAH 13</t>
  </si>
  <si>
    <t>IAH 2pond</t>
  </si>
  <si>
    <t>IAH 5pond</t>
  </si>
  <si>
    <t>IAH 6pond</t>
  </si>
  <si>
    <t>QCONEC</t>
  </si>
  <si>
    <t>QGL</t>
  </si>
  <si>
    <r>
      <t>PARÁMETROS PARA LA CARACTERIZACIÓN CON DATOS DIARIOS (</t>
    </r>
    <r>
      <rPr>
        <b/>
        <i/>
        <sz val="11"/>
        <color rgb="FF000080"/>
        <rFont val="Arial"/>
        <family val="2"/>
      </rPr>
      <t>RN sin datos diarios disponibles)</t>
    </r>
  </si>
  <si>
    <t>P10%exc</t>
  </si>
  <si>
    <t>P50%exc</t>
  </si>
  <si>
    <t>P90%exc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</si>
</sst>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54">
    <font>
      <sz val="10"/>
      <name val="Arial"/>
    </font>
    <font>
      <sz val="11"/>
      <color theme="1"/>
      <name val="Calibri"/>
      <family val="2"/>
    </font>
    <font>
      <sz val="10"/>
      <name val="Arial"/>
      <family val="2"/>
    </font>
    <font>
      <sz val="8"/>
      <name val="Tahoma"/>
      <family val="2"/>
    </font>
    <font>
      <sz val="10"/>
      <name val="Arial"/>
      <family val="2"/>
    </font>
    <font>
      <b/>
      <sz val="14"/>
      <color indexed="9"/>
      <name val="Arial"/>
      <family val="2"/>
    </font>
    <font>
      <b/>
      <sz val="14"/>
      <color indexed="18"/>
      <name val="Arial"/>
      <family val="2"/>
    </font>
    <font>
      <b/>
      <sz val="12"/>
      <name val="Arial"/>
      <family val="2"/>
    </font>
    <font>
      <b/>
      <sz val="10"/>
      <name val="Arial"/>
      <family val="2"/>
    </font>
    <font>
      <b/>
      <sz val="14"/>
      <color indexed="43"/>
      <name val="Arial"/>
      <family val="2"/>
    </font>
    <font>
      <sz val="10"/>
      <color indexed="9"/>
      <name val="Tahoma"/>
      <family val="2"/>
    </font>
    <font>
      <b/>
      <sz val="10"/>
      <color indexed="47"/>
      <name val="Tahoma"/>
      <family val="2"/>
    </font>
    <font>
      <sz val="7"/>
      <name val="Arial"/>
      <family val="2"/>
    </font>
    <font>
      <b/>
      <sz val="6"/>
      <color indexed="9"/>
      <name val="Tahoma"/>
      <family val="2"/>
    </font>
    <font>
      <b/>
      <sz val="7.5"/>
      <name val="Tahoma"/>
      <family val="2"/>
    </font>
    <font>
      <b/>
      <sz val="8"/>
      <name val="Tahoma"/>
      <family val="2"/>
    </font>
    <font>
      <b/>
      <sz val="8"/>
      <name val="Arial"/>
      <family val="2"/>
    </font>
    <font>
      <sz val="9"/>
      <name val="Tahoma"/>
      <family val="2"/>
    </font>
    <font>
      <sz val="7"/>
      <color indexed="9"/>
      <name val="Arial"/>
      <family val="2"/>
    </font>
    <font>
      <sz val="7"/>
      <color indexed="10"/>
      <name val="Arial"/>
      <family val="2"/>
    </font>
    <font>
      <sz val="8"/>
      <name val="Arial"/>
      <family val="2"/>
    </font>
    <font>
      <sz val="10"/>
      <name val="T"/>
    </font>
    <font>
      <b/>
      <sz val="6"/>
      <name val="Tahoma"/>
      <family val="2"/>
    </font>
    <font>
      <b/>
      <vertAlign val="subscript"/>
      <sz val="10"/>
      <name val="Arial"/>
      <family val="2"/>
    </font>
    <font>
      <sz val="8"/>
      <name val="Arial"/>
      <family val="2"/>
    </font>
    <font>
      <b/>
      <sz val="14"/>
      <name val="Arial"/>
      <family val="2"/>
    </font>
    <font>
      <b/>
      <sz val="12"/>
      <color indexed="9"/>
      <name val="Arial"/>
      <family val="2"/>
    </font>
    <font>
      <b/>
      <sz val="10"/>
      <color indexed="9"/>
      <name val="Arial"/>
      <family val="2"/>
    </font>
    <font>
      <sz val="10"/>
      <name val="Tahoma"/>
      <family val="2"/>
    </font>
    <font>
      <b/>
      <sz val="10"/>
      <name val="Tahoma"/>
      <family val="2"/>
    </font>
    <font>
      <b/>
      <sz val="12"/>
      <color indexed="18"/>
      <name val="Arial"/>
      <family val="2"/>
    </font>
    <font>
      <b/>
      <sz val="11"/>
      <name val="Arial"/>
      <family val="2"/>
    </font>
    <font>
      <b/>
      <sz val="11"/>
      <color indexed="18"/>
      <name val="Arial"/>
      <family val="2"/>
    </font>
    <font>
      <b/>
      <sz val="10"/>
      <color indexed="18"/>
      <name val="Arial"/>
      <family val="2"/>
    </font>
    <font>
      <sz val="9"/>
      <name val="Arial"/>
      <family val="2"/>
    </font>
    <font>
      <sz val="10"/>
      <color indexed="9"/>
      <name val="Arial"/>
      <family val="2"/>
    </font>
    <font>
      <b/>
      <sz val="10"/>
      <color indexed="9"/>
      <name val="Arial"/>
      <family val="2"/>
    </font>
    <font>
      <sz val="9"/>
      <name val="Century Gothic"/>
      <family val="2"/>
    </font>
    <font>
      <b/>
      <sz val="9"/>
      <name val="Century Gothic"/>
      <family val="2"/>
    </font>
    <font>
      <b/>
      <sz val="9"/>
      <color indexed="18"/>
      <name val="Arial"/>
      <family val="2"/>
    </font>
    <font>
      <b/>
      <i/>
      <sz val="12"/>
      <color indexed="18"/>
      <name val="Arial"/>
      <family val="2"/>
    </font>
    <font>
      <sz val="10"/>
      <name val="Calibri"/>
      <family val="2"/>
    </font>
    <font>
      <sz val="6"/>
      <name val="Arial"/>
      <family val="2"/>
    </font>
    <font>
      <b/>
      <sz val="10"/>
      <color indexed="9"/>
      <name val="Calibri"/>
      <family val="2"/>
    </font>
    <font>
      <b/>
      <sz val="10"/>
      <name val="Calibri"/>
      <family val="2"/>
    </font>
    <font>
      <sz val="12"/>
      <name val="Arial"/>
      <family val="2"/>
    </font>
    <font>
      <vertAlign val="subscript"/>
      <sz val="9"/>
      <name val="Arial"/>
      <family val="2"/>
    </font>
    <font>
      <sz val="9"/>
      <name val="Calibri"/>
      <family val="2"/>
    </font>
    <font>
      <b/>
      <sz val="7"/>
      <color indexed="18"/>
      <name val="Arial"/>
      <family val="2"/>
    </font>
    <font>
      <b/>
      <sz val="10"/>
      <color indexed="9"/>
      <name val="Arial"/>
      <family val="2"/>
    </font>
    <font>
      <sz val="8"/>
      <color indexed="53"/>
      <name val="Arial"/>
      <family val="2"/>
    </font>
    <font>
      <sz val="10"/>
      <color indexed="53"/>
      <name val="Arial"/>
      <family val="2"/>
    </font>
    <font>
      <sz val="10"/>
      <color indexed="53"/>
      <name val="Arial"/>
      <family val="2"/>
    </font>
    <font>
      <sz val="8"/>
      <name val="Arial"/>
      <family val="2"/>
    </font>
    <font>
      <sz val="10"/>
      <color indexed="9"/>
      <name val="Arial"/>
      <family val="2"/>
    </font>
    <font>
      <sz val="10"/>
      <color indexed="9"/>
      <name val="Calibri"/>
      <family val="2"/>
    </font>
    <font>
      <b/>
      <sz val="14"/>
      <color theme="3"/>
      <name val="Arial"/>
      <family val="2"/>
    </font>
    <font>
      <b/>
      <sz val="12"/>
      <color theme="3"/>
      <name val="Arial"/>
      <family val="2"/>
    </font>
    <font>
      <b/>
      <sz val="14"/>
      <color rgb="FFFFFFCC"/>
      <name val="Arial"/>
      <family val="2"/>
    </font>
    <font>
      <b/>
      <sz val="10"/>
      <color theme="3"/>
      <name val="Arial"/>
      <family val="2"/>
    </font>
    <font>
      <b/>
      <vertAlign val="superscript"/>
      <sz val="10"/>
      <color theme="3"/>
      <name val="Arial"/>
      <family val="2"/>
    </font>
    <font>
      <b/>
      <sz val="9"/>
      <color rgb="FF002060"/>
      <name val="Arial"/>
      <family val="2"/>
    </font>
    <font>
      <vertAlign val="superscript"/>
      <sz val="10"/>
      <name val="Arial"/>
      <family val="2"/>
    </font>
    <font>
      <b/>
      <sz val="11"/>
      <color theme="1"/>
      <name val="Calibri"/>
      <family val="2"/>
    </font>
    <font>
      <sz val="10"/>
      <color theme="0"/>
      <name val="Arial"/>
      <family val="2"/>
    </font>
    <font>
      <b/>
      <sz val="10"/>
      <color theme="1"/>
      <name val="Calibri"/>
      <family val="2"/>
    </font>
    <font>
      <sz val="10"/>
      <color theme="3"/>
      <name val="Arial"/>
      <family val="2"/>
    </font>
    <font>
      <vertAlign val="superscript"/>
      <sz val="10"/>
      <color theme="3"/>
      <name val="Arial"/>
      <family val="2"/>
    </font>
    <font>
      <b/>
      <sz val="11"/>
      <color theme="3"/>
      <name val="Calibri"/>
      <family val="2"/>
    </font>
    <font>
      <b/>
      <vertAlign val="superscript"/>
      <sz val="11"/>
      <name val="Arial"/>
      <family val="2"/>
    </font>
    <font>
      <b/>
      <sz val="9"/>
      <color theme="3"/>
      <name val="Arial"/>
      <family val="2"/>
    </font>
    <font>
      <b/>
      <sz val="10"/>
      <color theme="3"/>
      <name val="Tahoma"/>
      <family val="2"/>
    </font>
    <font>
      <b/>
      <sz val="8"/>
      <color theme="3"/>
      <name val="Tahoma"/>
      <family val="2"/>
    </font>
    <font>
      <b/>
      <vertAlign val="superscript"/>
      <sz val="8"/>
      <color theme="3"/>
      <name val="Tahoma"/>
      <family val="2"/>
    </font>
    <font>
      <b/>
      <vertAlign val="superscript"/>
      <sz val="10"/>
      <name val="Arial"/>
      <family val="2"/>
    </font>
    <font>
      <sz val="10"/>
      <color theme="0" tint="-0.499984740745262"/>
      <name val="Arial"/>
      <family val="2"/>
    </font>
    <font>
      <b/>
      <sz val="14"/>
      <color rgb="FFFFFFFF"/>
      <name val="Arial"/>
      <family val="2"/>
    </font>
    <font>
      <b/>
      <sz val="14"/>
      <color rgb="FF000080"/>
      <name val="Arial"/>
      <family val="2"/>
    </font>
    <font>
      <b/>
      <sz val="14"/>
      <color rgb="FFFFFF99"/>
      <name val="Arial"/>
      <family val="2"/>
    </font>
    <font>
      <b/>
      <sz val="10"/>
      <color rgb="FF1F497D"/>
      <name val="Tahoma"/>
      <family val="2"/>
    </font>
    <font>
      <b/>
      <sz val="12"/>
      <color rgb="FF1F497D"/>
      <name val="Tahoma"/>
      <family val="2"/>
    </font>
    <font>
      <b/>
      <sz val="12"/>
      <color rgb="FF1F497D"/>
      <name val="Arial"/>
      <family val="2"/>
    </font>
    <font>
      <b/>
      <sz val="10"/>
      <color rgb="FF1F497D"/>
      <name val="Arial"/>
      <family val="2"/>
    </font>
    <font>
      <vertAlign val="subscript"/>
      <sz val="8"/>
      <name val="Tahoma"/>
      <family val="2"/>
    </font>
    <font>
      <sz val="10"/>
      <color rgb="FF99CCFF"/>
      <name val="Arial"/>
      <family val="2"/>
    </font>
    <font>
      <sz val="10"/>
      <color rgb="FFFFCC99"/>
      <name val="Arial"/>
      <family val="2"/>
    </font>
    <font>
      <b/>
      <sz val="10"/>
      <color theme="0" tint="-0.499984740745262"/>
      <name val="Arial"/>
      <family val="2"/>
    </font>
    <font>
      <sz val="10"/>
      <color theme="0" tint="-0.499984740745262"/>
      <name val="Tahoma"/>
      <family val="2"/>
    </font>
    <font>
      <b/>
      <sz val="8"/>
      <color rgb="FFFFFFFF"/>
      <name val="Tahoma"/>
      <family val="2"/>
    </font>
    <font>
      <b/>
      <sz val="10"/>
      <color rgb="FFFFFFFF"/>
      <name val="Tahoma"/>
      <family val="2"/>
    </font>
    <font>
      <b/>
      <sz val="11"/>
      <color rgb="FF1F497D"/>
      <name val="Arial"/>
      <family val="2"/>
    </font>
    <font>
      <b/>
      <sz val="8"/>
      <color rgb="FF1F497D"/>
      <name val="Tahoma"/>
      <family val="2"/>
    </font>
    <font>
      <b/>
      <vertAlign val="superscript"/>
      <sz val="8"/>
      <color rgb="FF1F497D"/>
      <name val="Tahoma"/>
      <family val="2"/>
    </font>
    <font>
      <b/>
      <vertAlign val="superscript"/>
      <sz val="10"/>
      <color rgb="FF1F497D"/>
      <name val="Tahoma"/>
      <family val="2"/>
    </font>
    <font>
      <b/>
      <sz val="7"/>
      <color rgb="FF1F497D"/>
      <name val="Tahoma"/>
      <family val="2"/>
    </font>
    <font>
      <b/>
      <sz val="10"/>
      <color rgb="FF595959"/>
      <name val="Tahoma"/>
      <family val="2"/>
    </font>
    <font>
      <b/>
      <sz val="7"/>
      <color rgb="FF595959"/>
      <name val="Tahoma"/>
      <family val="2"/>
    </font>
    <font>
      <b/>
      <sz val="10"/>
      <color rgb="FF000000"/>
      <name val="Arial"/>
      <family val="2"/>
    </font>
    <font>
      <sz val="10"/>
      <color rgb="FF1F497D"/>
      <name val="Arial"/>
      <family val="2"/>
    </font>
    <font>
      <b/>
      <sz val="11"/>
      <color rgb="FF1F497D"/>
      <name val="Calibri"/>
      <family val="2"/>
    </font>
    <font>
      <b/>
      <sz val="4"/>
      <color rgb="FF1F497D"/>
      <name val="Tahoma"/>
      <family val="2"/>
    </font>
    <font>
      <b/>
      <sz val="5"/>
      <color rgb="FF1F497D"/>
      <name val="Tahoma"/>
      <family val="2"/>
    </font>
    <font>
      <b/>
      <sz val="10"/>
      <color theme="0"/>
      <name val="Arial"/>
      <family val="2"/>
    </font>
    <font>
      <sz val="10"/>
      <color theme="0"/>
      <name val="Tahoma"/>
      <family val="2"/>
    </font>
    <font>
      <sz val="10"/>
      <color theme="0"/>
      <name val="Calibri"/>
      <family val="2"/>
    </font>
    <font>
      <sz val="8"/>
      <color theme="4"/>
      <name val="Tahoma"/>
      <family val="2"/>
    </font>
    <font>
      <b/>
      <sz val="9"/>
      <color rgb="FF1F497D"/>
      <name val="Tahoma"/>
      <family val="2"/>
    </font>
    <font>
      <sz val="9"/>
      <color rgb="FF1F497D"/>
      <name val="Tahoma"/>
      <family val="2"/>
    </font>
    <font>
      <b/>
      <sz val="10"/>
      <color rgb="FF000080"/>
      <name val="Tahoma"/>
      <family val="2"/>
    </font>
    <font>
      <sz val="10"/>
      <color theme="4"/>
      <name val="Arial"/>
      <family val="2"/>
    </font>
    <font>
      <sz val="8"/>
      <color rgb="FF538DD5"/>
      <name val="Tahoma"/>
      <family val="2"/>
    </font>
    <font>
      <b/>
      <sz val="6"/>
      <color theme="0"/>
      <name val="Tahoma"/>
      <family val="2"/>
    </font>
    <font>
      <b/>
      <sz val="10"/>
      <color theme="1"/>
      <name val="Tahoma"/>
      <family val="2"/>
    </font>
    <font>
      <b/>
      <vertAlign val="superscript"/>
      <sz val="10"/>
      <color rgb="FF1F497D"/>
      <name val="Arial"/>
      <family val="2"/>
    </font>
    <font>
      <sz val="10"/>
      <color rgb="FF1F497D"/>
      <name val="Tahoma"/>
      <family val="2"/>
    </font>
    <font>
      <b/>
      <sz val="14"/>
      <color rgb="FF1F497D"/>
      <name val="Tahoma"/>
      <family val="2"/>
    </font>
    <font>
      <b/>
      <sz val="16"/>
      <color rgb="FF1F497D"/>
      <name val="Tahoma"/>
      <family val="2"/>
    </font>
    <font>
      <b/>
      <sz val="6"/>
      <name val="Arial"/>
      <family val="2"/>
    </font>
    <font>
      <b/>
      <sz val="10"/>
      <color rgb="FF1F497D"/>
      <name val="Century Gothic"/>
      <family val="2"/>
    </font>
    <font>
      <b/>
      <vertAlign val="superscript"/>
      <sz val="10"/>
      <color rgb="FF1F497D"/>
      <name val="Century Gothic"/>
      <family val="2"/>
    </font>
    <font>
      <sz val="9"/>
      <color theme="0"/>
      <name val="Arial"/>
      <family val="2"/>
    </font>
    <font>
      <b/>
      <sz val="11"/>
      <color theme="0"/>
      <name val="Arial"/>
      <family val="2"/>
    </font>
    <font>
      <b/>
      <sz val="12"/>
      <color theme="0"/>
      <name val="Arial"/>
      <family val="2"/>
    </font>
    <font>
      <b/>
      <sz val="8"/>
      <color theme="0"/>
      <name val="Tahoma"/>
      <family val="2"/>
    </font>
    <font>
      <b/>
      <sz val="10"/>
      <color theme="0"/>
      <name val="Tahoma"/>
      <family val="2"/>
    </font>
    <font>
      <b/>
      <sz val="11"/>
      <color theme="0"/>
      <name val="Calibri"/>
      <family val="2"/>
    </font>
    <font>
      <sz val="10"/>
      <color theme="3"/>
      <name val="Tahoma"/>
      <family val="2"/>
    </font>
    <font>
      <sz val="8"/>
      <color rgb="FF4F81BD"/>
      <name val="Tahoma"/>
      <family val="2"/>
    </font>
    <font>
      <b/>
      <sz val="8"/>
      <color rgb="FF4F81BD"/>
      <name val="Arial"/>
      <family val="2"/>
    </font>
    <font>
      <sz val="10"/>
      <color rgb="FF4F81BD"/>
      <name val="Tahoma"/>
      <family val="2"/>
    </font>
    <font>
      <b/>
      <sz val="8"/>
      <color rgb="FF1F497D"/>
      <name val="Calibri"/>
      <family val="2"/>
    </font>
    <font>
      <b/>
      <vertAlign val="subscript"/>
      <sz val="8"/>
      <color rgb="FF1F497D"/>
      <name val="Tahoma"/>
      <family val="2"/>
    </font>
    <font>
      <b/>
      <vertAlign val="subscript"/>
      <sz val="10"/>
      <color rgb="FF1F497D"/>
      <name val="Tahoma"/>
      <family val="2"/>
    </font>
    <font>
      <b/>
      <sz val="8"/>
      <color theme="4"/>
      <name val="Arial"/>
      <family val="2"/>
    </font>
    <font>
      <b/>
      <vertAlign val="superscript"/>
      <sz val="10"/>
      <color theme="3"/>
      <name val="Tahoma"/>
      <family val="2"/>
    </font>
    <font>
      <b/>
      <sz val="11"/>
      <color rgb="FF000080"/>
      <name val="Arial"/>
      <family val="2"/>
    </font>
    <font>
      <b/>
      <sz val="11"/>
      <color theme="3"/>
      <name val="Arial"/>
      <family val="2"/>
    </font>
    <font>
      <b/>
      <i/>
      <sz val="11"/>
      <color rgb="FF000080"/>
      <name val="Arial"/>
      <family val="2"/>
    </font>
    <font>
      <sz val="8"/>
      <name val="Calibri"/>
      <family val="2"/>
      <scheme val="minor"/>
    </font>
    <font>
      <b/>
      <sz val="16"/>
      <color theme="4"/>
      <name val="Arial"/>
      <family val="2"/>
    </font>
    <font>
      <b/>
      <sz val="10"/>
      <color rgb="FF4F81BD"/>
      <name val="Arial"/>
      <family val="2"/>
    </font>
    <font>
      <i/>
      <sz val="10"/>
      <name val="Arial"/>
      <family val="2"/>
    </font>
    <font>
      <i/>
      <sz val="8"/>
      <name val="Tahoma"/>
      <family val="2"/>
    </font>
    <font>
      <sz val="11"/>
      <name val="Arial"/>
      <family val="2"/>
    </font>
    <font>
      <sz val="10"/>
      <color theme="1"/>
      <name val="Arial"/>
      <family val="2"/>
    </font>
    <font>
      <i/>
      <sz val="8"/>
      <name val="Arial"/>
      <family val="2"/>
    </font>
    <font>
      <sz val="10"/>
      <name val="Calibri"/>
      <family val="2"/>
      <scheme val="minor"/>
    </font>
    <font>
      <vertAlign val="superscript"/>
      <sz val="10"/>
      <name val="Calibri"/>
      <family val="2"/>
      <scheme val="minor"/>
    </font>
    <font>
      <sz val="10"/>
      <name val="Symbol"/>
      <family val="1"/>
      <charset val="2"/>
    </font>
    <font>
      <vertAlign val="subscript"/>
      <sz val="10"/>
      <name val="Calibri"/>
      <family val="2"/>
      <scheme val="minor"/>
    </font>
    <font>
      <b/>
      <sz val="11"/>
      <name val="Calibri"/>
      <family val="2"/>
      <scheme val="minor"/>
    </font>
    <font>
      <b/>
      <vertAlign val="superscript"/>
      <sz val="11"/>
      <name val="Calibri"/>
      <family val="2"/>
      <scheme val="minor"/>
    </font>
    <font>
      <b/>
      <vertAlign val="subscript"/>
      <sz val="11"/>
      <name val="Calibri"/>
      <family val="2"/>
      <scheme val="minor"/>
    </font>
    <font>
      <sz val="1"/>
      <name val="Tahoma"/>
      <family val="2"/>
    </font>
  </fonts>
  <fills count="36">
    <fill>
      <patternFill patternType="none"/>
    </fill>
    <fill>
      <patternFill patternType="gray125"/>
    </fill>
    <fill>
      <patternFill patternType="solid">
        <fgColor indexed="49"/>
        <bgColor indexed="64"/>
      </patternFill>
    </fill>
    <fill>
      <patternFill patternType="solid">
        <fgColor indexed="48"/>
        <bgColor indexed="64"/>
      </patternFill>
    </fill>
    <fill>
      <patternFill patternType="solid">
        <fgColor indexed="11"/>
        <bgColor indexed="50"/>
      </patternFill>
    </fill>
    <fill>
      <patternFill patternType="solid">
        <fgColor indexed="13"/>
        <bgColor indexed="64"/>
      </patternFill>
    </fill>
    <fill>
      <patternFill patternType="solid">
        <fgColor indexed="52"/>
        <bgColor indexed="64"/>
      </patternFill>
    </fill>
    <fill>
      <patternFill patternType="solid">
        <fgColor indexed="10"/>
        <bgColor indexed="64"/>
      </patternFill>
    </fill>
    <fill>
      <patternFill patternType="solid">
        <fgColor indexed="11"/>
        <bgColor indexed="64"/>
      </patternFill>
    </fill>
    <fill>
      <patternFill patternType="solid">
        <fgColor indexed="9"/>
        <bgColor indexed="64"/>
      </patternFill>
    </fill>
    <fill>
      <patternFill patternType="solid">
        <fgColor indexed="30"/>
        <bgColor indexed="64"/>
      </patternFill>
    </fill>
    <fill>
      <patternFill patternType="solid">
        <fgColor indexed="34"/>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rgb="FF33CCCC"/>
        <bgColor rgb="FF000000"/>
      </patternFill>
    </fill>
    <fill>
      <patternFill patternType="solid">
        <fgColor rgb="FFC0C0C0"/>
        <bgColor rgb="FF000000"/>
      </patternFill>
    </fill>
    <fill>
      <patternFill patternType="solid">
        <fgColor rgb="FFFFFF00"/>
        <bgColor rgb="FF000000"/>
      </patternFill>
    </fill>
    <fill>
      <patternFill patternType="solid">
        <fgColor rgb="FF538DD5"/>
        <bgColor rgb="FF000000"/>
      </patternFill>
    </fill>
    <fill>
      <patternFill patternType="solid">
        <fgColor rgb="FFBFBFBF"/>
        <bgColor rgb="FF000000"/>
      </patternFill>
    </fill>
    <fill>
      <patternFill patternType="solid">
        <fgColor rgb="FFD9D9D9"/>
        <bgColor rgb="FF000000"/>
      </patternFill>
    </fill>
    <fill>
      <patternFill patternType="solid">
        <fgColor rgb="FFDAEEF3"/>
        <bgColor rgb="FF000000"/>
      </patternFill>
    </fill>
    <fill>
      <patternFill patternType="solid">
        <fgColor rgb="FFFFFFFF"/>
        <bgColor rgb="FF000000"/>
      </patternFill>
    </fill>
    <fill>
      <patternFill patternType="solid">
        <fgColor rgb="FFFDE9D9"/>
        <bgColor rgb="FF000000"/>
      </patternFill>
    </fill>
    <fill>
      <patternFill patternType="solid">
        <fgColor rgb="FF538DD5"/>
        <bgColor indexed="64"/>
      </patternFill>
    </fill>
    <fill>
      <patternFill patternType="solid">
        <fgColor rgb="FFC0C0C0"/>
        <bgColor indexed="64"/>
      </patternFill>
    </fill>
    <fill>
      <patternFill patternType="solid">
        <fgColor rgb="FFFFFFCC"/>
        <bgColor indexed="64"/>
      </patternFill>
    </fill>
    <fill>
      <patternFill patternType="solid">
        <fgColor rgb="FF0066CC"/>
        <bgColor indexed="64"/>
      </patternFill>
    </fill>
    <fill>
      <patternFill patternType="solid">
        <fgColor theme="0"/>
        <bgColor rgb="FF000000"/>
      </patternFill>
    </fill>
    <fill>
      <patternFill patternType="solid">
        <fgColor rgb="FFD9D9D9"/>
        <bgColor indexed="64"/>
      </patternFill>
    </fill>
    <fill>
      <patternFill patternType="solid">
        <fgColor theme="3" tint="0.59999389629810485"/>
        <bgColor indexed="64"/>
      </patternFill>
    </fill>
  </fills>
  <borders count="245">
    <border>
      <left/>
      <right/>
      <top/>
      <bottom/>
      <diagonal/>
    </border>
    <border>
      <left/>
      <right/>
      <top style="thick">
        <color indexed="32"/>
      </top>
      <bottom/>
      <diagonal/>
    </border>
    <border>
      <left/>
      <right/>
      <top/>
      <bottom style="thick">
        <color indexed="32"/>
      </bottom>
      <diagonal/>
    </border>
    <border>
      <left style="thin">
        <color rgb="FF002060"/>
      </left>
      <right style="thin">
        <color rgb="FF002060"/>
      </right>
      <top style="medium">
        <color rgb="FF002060"/>
      </top>
      <bottom style="thin">
        <color rgb="FF002060"/>
      </bottom>
      <diagonal/>
    </border>
    <border>
      <left/>
      <right/>
      <top style="thin">
        <color rgb="FF002060"/>
      </top>
      <bottom style="thin">
        <color rgb="FF002060"/>
      </bottom>
      <diagonal/>
    </border>
    <border>
      <left style="medium">
        <color rgb="FF002060"/>
      </left>
      <right/>
      <top/>
      <bottom style="medium">
        <color rgb="FF002060"/>
      </bottom>
      <diagonal/>
    </border>
    <border>
      <left/>
      <right style="thin">
        <color rgb="FF002060"/>
      </right>
      <top/>
      <bottom style="medium">
        <color rgb="FF002060"/>
      </bottom>
      <diagonal/>
    </border>
    <border>
      <left style="thin">
        <color rgb="FF002060"/>
      </left>
      <right/>
      <top/>
      <bottom style="medium">
        <color rgb="FF002060"/>
      </bottom>
      <diagonal/>
    </border>
    <border>
      <left/>
      <right style="medium">
        <color rgb="FF002060"/>
      </right>
      <top/>
      <bottom style="medium">
        <color rgb="FF002060"/>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right/>
      <top/>
      <bottom style="medium">
        <color rgb="FF002060"/>
      </bottom>
      <diagonal/>
    </border>
    <border>
      <left/>
      <right style="medium">
        <color rgb="FF002060"/>
      </right>
      <top/>
      <bottom/>
      <diagonal/>
    </border>
    <border>
      <left style="medium">
        <color rgb="FF002060"/>
      </left>
      <right/>
      <top/>
      <bottom/>
      <diagonal/>
    </border>
    <border>
      <left/>
      <right/>
      <top style="thin">
        <color rgb="FF002060"/>
      </top>
      <bottom style="medium">
        <color rgb="FF002060"/>
      </bottom>
      <diagonal/>
    </border>
    <border>
      <left/>
      <right style="thin">
        <color indexed="64"/>
      </right>
      <top style="thin">
        <color rgb="FF002060"/>
      </top>
      <bottom style="medium">
        <color rgb="FF002060"/>
      </bottom>
      <diagonal/>
    </border>
    <border>
      <left/>
      <right style="medium">
        <color auto="1"/>
      </right>
      <top style="thin">
        <color theme="4"/>
      </top>
      <bottom style="medium">
        <color auto="1"/>
      </bottom>
      <diagonal/>
    </border>
    <border>
      <left/>
      <right/>
      <top style="thin">
        <color theme="4"/>
      </top>
      <bottom style="medium">
        <color auto="1"/>
      </bottom>
      <diagonal/>
    </border>
    <border>
      <left style="medium">
        <color auto="1"/>
      </left>
      <right/>
      <top style="thin">
        <color theme="4"/>
      </top>
      <bottom style="medium">
        <color auto="1"/>
      </bottom>
      <diagonal/>
    </border>
    <border>
      <left/>
      <right style="medium">
        <color auto="1"/>
      </right>
      <top style="thin">
        <color theme="4"/>
      </top>
      <bottom style="thin">
        <color theme="4"/>
      </bottom>
      <diagonal/>
    </border>
    <border>
      <left/>
      <right/>
      <top style="thin">
        <color theme="4"/>
      </top>
      <bottom style="thin">
        <color theme="4"/>
      </bottom>
      <diagonal/>
    </border>
    <border>
      <left style="medium">
        <color auto="1"/>
      </left>
      <right/>
      <top style="thin">
        <color theme="4"/>
      </top>
      <bottom style="thin">
        <color theme="4"/>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thin">
        <color theme="4"/>
      </bottom>
      <diagonal/>
    </border>
    <border>
      <left/>
      <right/>
      <top style="medium">
        <color auto="1"/>
      </top>
      <bottom style="thin">
        <color theme="4"/>
      </bottom>
      <diagonal/>
    </border>
    <border>
      <left style="medium">
        <color auto="1"/>
      </left>
      <right/>
      <top style="medium">
        <color auto="1"/>
      </top>
      <bottom style="thin">
        <color theme="4"/>
      </bottom>
      <diagonal/>
    </border>
    <border>
      <left/>
      <right style="medium">
        <color auto="1"/>
      </right>
      <top/>
      <bottom/>
      <diagonal/>
    </border>
    <border>
      <left style="medium">
        <color auto="1"/>
      </left>
      <right/>
      <top/>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style="medium">
        <color auto="1"/>
      </top>
      <bottom style="thin">
        <color rgb="FF002060"/>
      </bottom>
      <diagonal/>
    </border>
    <border>
      <left/>
      <right/>
      <top style="medium">
        <color auto="1"/>
      </top>
      <bottom style="thin">
        <color rgb="FF002060"/>
      </bottom>
      <diagonal/>
    </border>
    <border>
      <left/>
      <right style="thick">
        <color indexed="64"/>
      </right>
      <top style="medium">
        <color auto="1"/>
      </top>
      <bottom style="thin">
        <color rgb="FF002060"/>
      </bottom>
      <diagonal/>
    </border>
    <border>
      <left/>
      <right style="thick">
        <color indexed="64"/>
      </right>
      <top/>
      <bottom style="medium">
        <color auto="1"/>
      </bottom>
      <diagonal/>
    </border>
    <border>
      <left/>
      <right style="medium">
        <color auto="1"/>
      </right>
      <top style="thin">
        <color indexed="24"/>
      </top>
      <bottom style="medium">
        <color auto="1"/>
      </bottom>
      <diagonal/>
    </border>
    <border>
      <left/>
      <right/>
      <top style="thin">
        <color indexed="24"/>
      </top>
      <bottom style="medium">
        <color auto="1"/>
      </bottom>
      <diagonal/>
    </border>
    <border>
      <left style="medium">
        <color auto="1"/>
      </left>
      <right/>
      <top style="thin">
        <color indexed="24"/>
      </top>
      <bottom style="medium">
        <color auto="1"/>
      </bottom>
      <diagonal/>
    </border>
    <border>
      <left style="medium">
        <color auto="1"/>
      </left>
      <right style="medium">
        <color auto="1"/>
      </right>
      <top style="thin">
        <color indexed="24"/>
      </top>
      <bottom style="medium">
        <color auto="1"/>
      </bottom>
      <diagonal/>
    </border>
    <border>
      <left/>
      <right style="medium">
        <color auto="1"/>
      </right>
      <top/>
      <bottom style="thin">
        <color indexed="24"/>
      </bottom>
      <diagonal/>
    </border>
    <border>
      <left/>
      <right/>
      <top/>
      <bottom style="thin">
        <color indexed="24"/>
      </bottom>
      <diagonal/>
    </border>
    <border>
      <left style="medium">
        <color auto="1"/>
      </left>
      <right/>
      <top/>
      <bottom style="thin">
        <color indexed="24"/>
      </bottom>
      <diagonal/>
    </border>
    <border>
      <left/>
      <right style="medium">
        <color auto="1"/>
      </right>
      <top style="thin">
        <color indexed="24"/>
      </top>
      <bottom style="thin">
        <color indexed="24"/>
      </bottom>
      <diagonal/>
    </border>
    <border>
      <left/>
      <right/>
      <top style="thin">
        <color indexed="24"/>
      </top>
      <bottom style="thin">
        <color indexed="24"/>
      </bottom>
      <diagonal/>
    </border>
    <border>
      <left style="medium">
        <color auto="1"/>
      </left>
      <right/>
      <top style="thin">
        <color indexed="24"/>
      </top>
      <bottom style="thin">
        <color indexed="24"/>
      </bottom>
      <diagonal/>
    </border>
    <border>
      <left style="medium">
        <color auto="1"/>
      </left>
      <right style="medium">
        <color auto="1"/>
      </right>
      <top style="thin">
        <color indexed="24"/>
      </top>
      <bottom style="thin">
        <color indexed="24"/>
      </bottom>
      <diagonal/>
    </border>
    <border>
      <left/>
      <right style="medium">
        <color auto="1"/>
      </right>
      <top style="thin">
        <color auto="1"/>
      </top>
      <bottom style="thin">
        <color indexed="24"/>
      </bottom>
      <diagonal/>
    </border>
    <border>
      <left/>
      <right/>
      <top style="thin">
        <color auto="1"/>
      </top>
      <bottom style="thin">
        <color indexed="24"/>
      </bottom>
      <diagonal/>
    </border>
    <border>
      <left style="medium">
        <color auto="1"/>
      </left>
      <right/>
      <top style="thin">
        <color auto="1"/>
      </top>
      <bottom style="thin">
        <color indexed="24"/>
      </bottom>
      <diagonal/>
    </border>
    <border>
      <left style="medium">
        <color auto="1"/>
      </left>
      <right style="medium">
        <color auto="1"/>
      </right>
      <top/>
      <bottom style="thin">
        <color indexed="24"/>
      </bottom>
      <diagonal/>
    </border>
    <border>
      <left/>
      <right style="medium">
        <color auto="1"/>
      </right>
      <top style="medium">
        <color indexed="40"/>
      </top>
      <bottom style="thin">
        <color auto="1"/>
      </bottom>
      <diagonal/>
    </border>
    <border>
      <left/>
      <right/>
      <top style="medium">
        <color indexed="40"/>
      </top>
      <bottom style="thin">
        <color auto="1"/>
      </bottom>
      <diagonal/>
    </border>
    <border>
      <left style="medium">
        <color auto="1"/>
      </left>
      <right/>
      <top style="medium">
        <color indexed="40"/>
      </top>
      <bottom style="thin">
        <color auto="1"/>
      </bottom>
      <diagonal/>
    </border>
    <border>
      <left style="medium">
        <color auto="1"/>
      </left>
      <right style="medium">
        <color auto="1"/>
      </right>
      <top/>
      <bottom style="thin">
        <color auto="1"/>
      </bottom>
      <diagonal/>
    </border>
    <border>
      <left/>
      <right style="medium">
        <color auto="1"/>
      </right>
      <top style="thin">
        <color auto="1"/>
      </top>
      <bottom style="medium">
        <color indexed="40"/>
      </bottom>
      <diagonal/>
    </border>
    <border>
      <left/>
      <right/>
      <top style="thin">
        <color auto="1"/>
      </top>
      <bottom style="medium">
        <color indexed="40"/>
      </bottom>
      <diagonal/>
    </border>
    <border>
      <left style="medium">
        <color auto="1"/>
      </left>
      <right/>
      <top style="thin">
        <color auto="1"/>
      </top>
      <bottom style="medium">
        <color indexed="40"/>
      </bottom>
      <diagonal/>
    </border>
    <border>
      <left style="medium">
        <color auto="1"/>
      </left>
      <right style="medium">
        <color auto="1"/>
      </right>
      <top/>
      <bottom/>
      <diagonal/>
    </border>
    <border>
      <left style="medium">
        <color indexed="40"/>
      </left>
      <right style="medium">
        <color auto="1"/>
      </right>
      <top style="medium">
        <color auto="1"/>
      </top>
      <bottom/>
      <diagonal/>
    </border>
    <border>
      <left style="medium">
        <color indexed="40"/>
      </left>
      <right style="medium">
        <color indexed="40"/>
      </right>
      <top style="medium">
        <color auto="1"/>
      </top>
      <bottom/>
      <diagonal/>
    </border>
    <border>
      <left/>
      <right style="medium">
        <color indexed="40"/>
      </right>
      <top style="medium">
        <color auto="1"/>
      </top>
      <bottom/>
      <diagonal/>
    </border>
    <border>
      <left style="medium">
        <color indexed="40"/>
      </left>
      <right style="medium">
        <color auto="1"/>
      </right>
      <top style="medium">
        <color auto="1"/>
      </top>
      <bottom style="thin">
        <color auto="1"/>
      </bottom>
      <diagonal/>
    </border>
    <border>
      <left style="medium">
        <color indexed="40"/>
      </left>
      <right style="medium">
        <color indexed="40"/>
      </right>
      <top style="medium">
        <color auto="1"/>
      </top>
      <bottom style="thin">
        <color auto="1"/>
      </bottom>
      <diagonal/>
    </border>
    <border>
      <left style="medium">
        <color auto="1"/>
      </left>
      <right style="medium">
        <color indexed="40"/>
      </right>
      <top style="medium">
        <color auto="1"/>
      </top>
      <bottom style="thin">
        <color auto="1"/>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auto="1"/>
      </right>
      <top style="thin">
        <color indexed="24"/>
      </top>
      <bottom style="thin">
        <color indexed="24"/>
      </bottom>
      <diagonal/>
    </border>
    <border>
      <left/>
      <right style="medium">
        <color auto="1"/>
      </right>
      <top style="thin">
        <color indexed="24"/>
      </top>
      <bottom style="medium">
        <color auto="1"/>
      </bottom>
      <diagonal/>
    </border>
    <border>
      <left style="medium">
        <color auto="1"/>
      </left>
      <right/>
      <top style="thin">
        <color auto="1"/>
      </top>
      <bottom style="thin">
        <color theme="4"/>
      </bottom>
      <diagonal/>
    </border>
    <border>
      <left/>
      <right/>
      <top style="thin">
        <color auto="1"/>
      </top>
      <bottom style="thin">
        <color theme="4"/>
      </bottom>
      <diagonal/>
    </border>
    <border>
      <left/>
      <right style="medium">
        <color indexed="64"/>
      </right>
      <top style="thin">
        <color auto="1"/>
      </top>
      <bottom style="thin">
        <color theme="4"/>
      </bottom>
      <diagonal/>
    </border>
    <border>
      <left/>
      <right/>
      <top style="medium">
        <color rgb="FF002060"/>
      </top>
      <bottom style="medium">
        <color rgb="FF002060"/>
      </bottom>
      <diagonal/>
    </border>
    <border>
      <left/>
      <right/>
      <top style="medium">
        <color rgb="FF002060"/>
      </top>
      <bottom style="thin">
        <color rgb="FF002060"/>
      </bottom>
      <diagonal/>
    </border>
    <border>
      <left style="medium">
        <color auto="1"/>
      </left>
      <right/>
      <top style="medium">
        <color rgb="FF002060"/>
      </top>
      <bottom/>
      <diagonal/>
    </border>
    <border>
      <left/>
      <right style="medium">
        <color auto="1"/>
      </right>
      <top style="medium">
        <color rgb="FF002060"/>
      </top>
      <bottom/>
      <diagonal/>
    </border>
    <border>
      <left style="medium">
        <color auto="1"/>
      </left>
      <right/>
      <top style="thin">
        <color auto="1"/>
      </top>
      <bottom style="medium">
        <color indexed="40"/>
      </bottom>
      <diagonal/>
    </border>
    <border>
      <left/>
      <right/>
      <top style="thin">
        <color auto="1"/>
      </top>
      <bottom style="medium">
        <color indexed="40"/>
      </bottom>
      <diagonal/>
    </border>
    <border>
      <left/>
      <right style="medium">
        <color auto="1"/>
      </right>
      <top style="thin">
        <color auto="1"/>
      </top>
      <bottom style="medium">
        <color indexed="40"/>
      </bottom>
      <diagonal/>
    </border>
    <border>
      <left style="medium">
        <color auto="1"/>
      </left>
      <right style="medium">
        <color auto="1"/>
      </right>
      <top style="thin">
        <color indexed="24"/>
      </top>
      <bottom style="medium">
        <color auto="1"/>
      </bottom>
      <diagonal/>
    </border>
    <border>
      <left/>
      <right/>
      <top style="medium">
        <color rgb="FF000080"/>
      </top>
      <bottom/>
      <diagonal/>
    </border>
    <border>
      <left/>
      <right/>
      <top/>
      <bottom style="medium">
        <color rgb="FF000080"/>
      </bottom>
      <diagonal/>
    </border>
    <border>
      <left/>
      <right/>
      <top/>
      <bottom style="thin">
        <color auto="1"/>
      </bottom>
      <diagonal/>
    </border>
    <border>
      <left/>
      <right/>
      <top style="thin">
        <color auto="1"/>
      </top>
      <bottom/>
      <diagonal/>
    </border>
    <border>
      <left/>
      <right/>
      <top style="thin">
        <color auto="1"/>
      </top>
      <bottom style="thin">
        <color indexed="64"/>
      </bottom>
      <diagonal/>
    </border>
    <border>
      <left/>
      <right/>
      <top/>
      <bottom style="thin">
        <color rgb="FF1F497D"/>
      </bottom>
      <diagonal/>
    </border>
    <border>
      <left/>
      <right/>
      <top style="thin">
        <color rgb="FF1F497D"/>
      </top>
      <bottom style="thin">
        <color rgb="FF1F497D"/>
      </bottom>
      <diagonal/>
    </border>
    <border>
      <left/>
      <right/>
      <top style="thin">
        <color rgb="FF1F497D"/>
      </top>
      <bottom style="medium">
        <color auto="1"/>
      </bottom>
      <diagonal/>
    </border>
    <border>
      <left style="medium">
        <color rgb="FF002060"/>
      </left>
      <right/>
      <top style="medium">
        <color rgb="FF002060"/>
      </top>
      <bottom style="thin">
        <color indexed="64"/>
      </bottom>
      <diagonal/>
    </border>
    <border>
      <left style="medium">
        <color rgb="FF002060"/>
      </left>
      <right/>
      <top style="thin">
        <color auto="1"/>
      </top>
      <bottom style="medium">
        <color rgb="FF002060"/>
      </bottom>
      <diagonal/>
    </border>
    <border>
      <left style="medium">
        <color rgb="FF002060"/>
      </left>
      <right/>
      <top/>
      <bottom style="thin">
        <color indexed="64"/>
      </bottom>
      <diagonal/>
    </border>
    <border>
      <left/>
      <right style="medium">
        <color rgb="FF002060"/>
      </right>
      <top/>
      <bottom style="thin">
        <color indexed="64"/>
      </bottom>
      <diagonal/>
    </border>
    <border>
      <left style="medium">
        <color rgb="FF002060"/>
      </left>
      <right/>
      <top style="thin">
        <color auto="1"/>
      </top>
      <bottom style="thin">
        <color indexed="64"/>
      </bottom>
      <diagonal/>
    </border>
    <border>
      <left/>
      <right style="medium">
        <color rgb="FF002060"/>
      </right>
      <top style="thin">
        <color auto="1"/>
      </top>
      <bottom style="thin">
        <color indexed="64"/>
      </bottom>
      <diagonal/>
    </border>
    <border>
      <left/>
      <right/>
      <top style="thin">
        <color auto="1"/>
      </top>
      <bottom style="medium">
        <color rgb="FF002060"/>
      </bottom>
      <diagonal/>
    </border>
    <border>
      <left/>
      <right style="medium">
        <color rgb="FF002060"/>
      </right>
      <top style="thin">
        <color auto="1"/>
      </top>
      <bottom style="medium">
        <color rgb="FF002060"/>
      </bottom>
      <diagonal/>
    </border>
    <border>
      <left style="medium">
        <color rgb="FF002060"/>
      </left>
      <right style="medium">
        <color rgb="FF002060"/>
      </right>
      <top style="medium">
        <color rgb="FF002060"/>
      </top>
      <bottom/>
      <diagonal/>
    </border>
    <border>
      <left/>
      <right/>
      <top style="medium">
        <color rgb="FF002060"/>
      </top>
      <bottom style="thin">
        <color indexed="64"/>
      </bottom>
      <diagonal/>
    </border>
    <border>
      <left/>
      <right style="medium">
        <color rgb="FF002060"/>
      </right>
      <top style="medium">
        <color rgb="FF002060"/>
      </top>
      <bottom style="thin">
        <color indexed="64"/>
      </bottom>
      <diagonal/>
    </border>
    <border>
      <left style="medium">
        <color rgb="FF002060"/>
      </left>
      <right style="medium">
        <color rgb="FF002060"/>
      </right>
      <top/>
      <bottom style="medium">
        <color rgb="FF002060"/>
      </bottom>
      <diagonal/>
    </border>
    <border>
      <left style="medium">
        <color rgb="FF002060"/>
      </left>
      <right style="medium">
        <color rgb="FF002060"/>
      </right>
      <top style="medium">
        <color rgb="FF002060"/>
      </top>
      <bottom style="thin">
        <color indexed="64"/>
      </bottom>
      <diagonal/>
    </border>
    <border>
      <left style="medium">
        <color rgb="FF002060"/>
      </left>
      <right style="medium">
        <color rgb="FF002060"/>
      </right>
      <top style="thin">
        <color indexed="64"/>
      </top>
      <bottom style="thin">
        <color indexed="64"/>
      </bottom>
      <diagonal/>
    </border>
    <border>
      <left style="medium">
        <color rgb="FF002060"/>
      </left>
      <right style="medium">
        <color rgb="FF002060"/>
      </right>
      <top style="thin">
        <color indexed="64"/>
      </top>
      <bottom style="medium">
        <color rgb="FF002060"/>
      </bottom>
      <diagonal/>
    </border>
    <border>
      <left style="medium">
        <color rgb="FF002060"/>
      </left>
      <right style="medium">
        <color rgb="FF002060"/>
      </right>
      <top style="medium">
        <color rgb="FF002060"/>
      </top>
      <bottom style="thin">
        <color rgb="FF000000"/>
      </bottom>
      <diagonal/>
    </border>
    <border>
      <left style="medium">
        <color rgb="FF002060"/>
      </left>
      <right/>
      <top style="medium">
        <color rgb="FF002060"/>
      </top>
      <bottom style="thin">
        <color rgb="FF000000"/>
      </bottom>
      <diagonal/>
    </border>
    <border>
      <left/>
      <right/>
      <top style="medium">
        <color rgb="FF002060"/>
      </top>
      <bottom style="thin">
        <color rgb="FF000000"/>
      </bottom>
      <diagonal/>
    </border>
    <border>
      <left/>
      <right style="medium">
        <color rgb="FF002060"/>
      </right>
      <top style="medium">
        <color rgb="FF002060"/>
      </top>
      <bottom style="thin">
        <color rgb="FF000000"/>
      </bottom>
      <diagonal/>
    </border>
    <border>
      <left style="medium">
        <color rgb="FF002060"/>
      </left>
      <right style="medium">
        <color rgb="FF002060"/>
      </right>
      <top style="thin">
        <color rgb="FF000000"/>
      </top>
      <bottom style="thin">
        <color rgb="FF000000"/>
      </bottom>
      <diagonal/>
    </border>
    <border>
      <left style="medium">
        <color rgb="FF002060"/>
      </left>
      <right/>
      <top style="thin">
        <color rgb="FF000000"/>
      </top>
      <bottom style="thin">
        <color rgb="FF000000"/>
      </bottom>
      <diagonal/>
    </border>
    <border>
      <left/>
      <right/>
      <top style="thin">
        <color rgb="FF000000"/>
      </top>
      <bottom style="thin">
        <color rgb="FF000000"/>
      </bottom>
      <diagonal/>
    </border>
    <border>
      <left/>
      <right style="medium">
        <color rgb="FF002060"/>
      </right>
      <top style="thin">
        <color rgb="FF000000"/>
      </top>
      <bottom style="thin">
        <color rgb="FF000000"/>
      </bottom>
      <diagonal/>
    </border>
    <border>
      <left style="medium">
        <color rgb="FF002060"/>
      </left>
      <right style="medium">
        <color rgb="FF002060"/>
      </right>
      <top style="thin">
        <color rgb="FF000000"/>
      </top>
      <bottom style="medium">
        <color rgb="FF002060"/>
      </bottom>
      <diagonal/>
    </border>
    <border>
      <left style="medium">
        <color rgb="FF002060"/>
      </left>
      <right/>
      <top style="thin">
        <color rgb="FF000000"/>
      </top>
      <bottom style="medium">
        <color rgb="FF002060"/>
      </bottom>
      <diagonal/>
    </border>
    <border>
      <left/>
      <right/>
      <top style="thin">
        <color rgb="FF000000"/>
      </top>
      <bottom style="medium">
        <color rgb="FF002060"/>
      </bottom>
      <diagonal/>
    </border>
    <border>
      <left/>
      <right style="medium">
        <color rgb="FF002060"/>
      </right>
      <top style="thin">
        <color rgb="FF000000"/>
      </top>
      <bottom style="medium">
        <color rgb="FF002060"/>
      </bottom>
      <diagonal/>
    </border>
    <border>
      <left style="medium">
        <color auto="1"/>
      </left>
      <right style="medium">
        <color auto="1"/>
      </right>
      <top style="thin">
        <color indexed="24"/>
      </top>
      <bottom style="medium">
        <color auto="1"/>
      </bottom>
      <diagonal/>
    </border>
    <border>
      <left/>
      <right/>
      <top style="medium">
        <color indexed="18"/>
      </top>
      <bottom/>
      <diagonal/>
    </border>
    <border>
      <left/>
      <right/>
      <top/>
      <bottom style="medium">
        <color indexed="18"/>
      </bottom>
      <diagonal/>
    </border>
    <border>
      <left/>
      <right/>
      <top style="medium">
        <color indexed="18"/>
      </top>
      <bottom style="thick">
        <color indexed="32"/>
      </bottom>
      <diagonal/>
    </border>
    <border>
      <left/>
      <right/>
      <top style="medium">
        <color indexed="18"/>
      </top>
      <bottom style="thin">
        <color indexed="32"/>
      </bottom>
      <diagonal/>
    </border>
    <border>
      <left/>
      <right/>
      <top style="medium">
        <color indexed="18"/>
      </top>
      <bottom style="thin">
        <color indexed="64"/>
      </bottom>
      <diagonal/>
    </border>
    <border>
      <left/>
      <right/>
      <top style="thick">
        <color indexed="32"/>
      </top>
      <bottom style="thick">
        <color indexed="32"/>
      </bottom>
      <diagonal/>
    </border>
    <border>
      <left/>
      <right/>
      <top style="thin">
        <color indexed="32"/>
      </top>
      <bottom style="thin">
        <color indexed="32"/>
      </bottom>
      <diagonal/>
    </border>
    <border>
      <left/>
      <right/>
      <top style="thin">
        <color indexed="64"/>
      </top>
      <bottom style="thin">
        <color indexed="64"/>
      </bottom>
      <diagonal/>
    </border>
    <border>
      <left/>
      <right/>
      <top style="thick">
        <color indexed="32"/>
      </top>
      <bottom style="medium">
        <color indexed="18"/>
      </bottom>
      <diagonal/>
    </border>
    <border>
      <left/>
      <right/>
      <top style="thin">
        <color indexed="32"/>
      </top>
      <bottom style="medium">
        <color indexed="18"/>
      </bottom>
      <diagonal/>
    </border>
    <border>
      <left/>
      <right/>
      <top style="thin">
        <color indexed="64"/>
      </top>
      <bottom style="medium">
        <color indexed="18"/>
      </bottom>
      <diagonal/>
    </border>
    <border>
      <left/>
      <right/>
      <top/>
      <bottom style="thin">
        <color indexed="32"/>
      </bottom>
      <diagonal/>
    </border>
    <border>
      <left/>
      <right/>
      <top/>
      <bottom style="thin">
        <color rgb="FF002060"/>
      </bottom>
      <diagonal/>
    </border>
    <border>
      <left/>
      <right/>
      <top style="medium">
        <color theme="3"/>
      </top>
      <bottom/>
      <diagonal/>
    </border>
    <border>
      <left/>
      <right/>
      <top style="thin">
        <color indexed="32"/>
      </top>
      <bottom style="medium">
        <color theme="3"/>
      </bottom>
      <diagonal/>
    </border>
    <border>
      <left/>
      <right/>
      <top style="thin">
        <color rgb="FF002060"/>
      </top>
      <bottom style="medium">
        <color theme="3"/>
      </bottom>
      <diagonal/>
    </border>
    <border>
      <left/>
      <right/>
      <top style="medium">
        <color indexed="32"/>
      </top>
      <bottom style="medium">
        <color indexed="44"/>
      </bottom>
      <diagonal/>
    </border>
    <border>
      <left/>
      <right/>
      <top style="medium">
        <color indexed="32"/>
      </top>
      <bottom style="thin">
        <color indexed="64"/>
      </bottom>
      <diagonal/>
    </border>
    <border>
      <left/>
      <right/>
      <top style="thick">
        <color indexed="32"/>
      </top>
      <bottom style="medium">
        <color indexed="32"/>
      </bottom>
      <diagonal/>
    </border>
    <border>
      <left/>
      <right/>
      <top style="thin">
        <color indexed="32"/>
      </top>
      <bottom style="medium">
        <color indexed="32"/>
      </bottom>
      <diagonal/>
    </border>
    <border>
      <left/>
      <right/>
      <top style="thin">
        <color indexed="64"/>
      </top>
      <bottom style="medium">
        <color indexed="32"/>
      </bottom>
      <diagonal/>
    </border>
    <border>
      <left/>
      <right/>
      <top/>
      <bottom style="thin">
        <color indexed="64"/>
      </bottom>
      <diagonal/>
    </border>
    <border>
      <left/>
      <right/>
      <top style="medium">
        <color indexed="44"/>
      </top>
      <bottom style="medium">
        <color indexed="32"/>
      </bottom>
      <diagonal/>
    </border>
    <border>
      <left/>
      <right/>
      <top style="thin">
        <color indexed="32"/>
      </top>
      <bottom/>
      <diagonal/>
    </border>
    <border>
      <left/>
      <right/>
      <top style="thin">
        <color indexed="64"/>
      </top>
      <bottom/>
      <diagonal/>
    </border>
    <border>
      <left/>
      <right/>
      <top style="medium">
        <color indexed="32"/>
      </top>
      <bottom style="thick">
        <color indexed="32"/>
      </bottom>
      <diagonal/>
    </border>
    <border>
      <left/>
      <right/>
      <top style="medium">
        <color indexed="32"/>
      </top>
      <bottom style="thin">
        <color indexed="32"/>
      </bottom>
      <diagonal/>
    </border>
    <border>
      <left/>
      <right/>
      <top style="medium">
        <color indexed="32"/>
      </top>
      <bottom/>
      <diagonal/>
    </border>
    <border>
      <left/>
      <right/>
      <top/>
      <bottom style="medium">
        <color indexed="32"/>
      </bottom>
      <diagonal/>
    </border>
    <border>
      <left/>
      <right/>
      <top style="medium">
        <color rgb="FF000080"/>
      </top>
      <bottom style="thin">
        <color rgb="FF000080"/>
      </bottom>
      <diagonal/>
    </border>
    <border>
      <left/>
      <right/>
      <top style="thin">
        <color rgb="FF000080"/>
      </top>
      <bottom style="thin">
        <color rgb="FF000080"/>
      </bottom>
      <diagonal/>
    </border>
    <border>
      <left/>
      <right/>
      <top style="thin">
        <color rgb="FF000080"/>
      </top>
      <bottom style="medium">
        <color rgb="FF000080"/>
      </bottom>
      <diagonal/>
    </border>
    <border>
      <left/>
      <right/>
      <top/>
      <bottom style="medium">
        <color theme="3"/>
      </bottom>
      <diagonal/>
    </border>
    <border>
      <left/>
      <right/>
      <top style="medium">
        <color indexed="62"/>
      </top>
      <bottom/>
      <diagonal/>
    </border>
    <border>
      <left/>
      <right/>
      <top/>
      <bottom style="medium">
        <color indexed="62"/>
      </bottom>
      <diagonal/>
    </border>
    <border>
      <left/>
      <right/>
      <top style="medium">
        <color indexed="62"/>
      </top>
      <bottom style="thin">
        <color indexed="62"/>
      </bottom>
      <diagonal/>
    </border>
    <border>
      <left/>
      <right/>
      <top style="thin">
        <color indexed="62"/>
      </top>
      <bottom style="thin">
        <color indexed="62"/>
      </bottom>
      <diagonal/>
    </border>
    <border>
      <left/>
      <right/>
      <top style="thin">
        <color indexed="62"/>
      </top>
      <bottom style="medium">
        <color indexed="62"/>
      </bottom>
      <diagonal/>
    </border>
    <border>
      <left/>
      <right/>
      <top style="medium">
        <color indexed="18"/>
      </top>
      <bottom style="medium">
        <color indexed="18"/>
      </bottom>
      <diagonal/>
    </border>
    <border>
      <left/>
      <right/>
      <top style="thin">
        <color indexed="18"/>
      </top>
      <bottom style="thin">
        <color indexed="18"/>
      </bottom>
      <diagonal/>
    </border>
    <border>
      <left/>
      <right/>
      <top style="thin">
        <color indexed="18"/>
      </top>
      <bottom style="medium">
        <color indexed="18"/>
      </bottom>
      <diagonal/>
    </border>
    <border>
      <left/>
      <right/>
      <top/>
      <bottom style="thin">
        <color indexed="18"/>
      </bottom>
      <diagonal/>
    </border>
    <border>
      <left/>
      <right/>
      <top style="thin">
        <color indexed="64"/>
      </top>
      <bottom style="medium">
        <color indexed="62"/>
      </bottom>
      <diagonal/>
    </border>
    <border>
      <left/>
      <right/>
      <top style="medium">
        <color rgb="FF1F497D"/>
      </top>
      <bottom style="medium">
        <color rgb="FF1F497D"/>
      </bottom>
      <diagonal/>
    </border>
    <border>
      <left/>
      <right/>
      <top style="medium">
        <color rgb="FF1F497D"/>
      </top>
      <bottom style="medium">
        <color indexed="40"/>
      </bottom>
      <diagonal/>
    </border>
    <border>
      <left/>
      <right/>
      <top style="medium">
        <color rgb="FF1F497D"/>
      </top>
      <bottom style="thin">
        <color indexed="64"/>
      </bottom>
      <diagonal/>
    </border>
    <border>
      <left/>
      <right/>
      <top style="medium">
        <color indexed="40"/>
      </top>
      <bottom style="medium">
        <color indexed="40"/>
      </bottom>
      <diagonal/>
    </border>
    <border>
      <left/>
      <right/>
      <top style="medium">
        <color indexed="40"/>
      </top>
      <bottom style="medium">
        <color rgb="FF1F497D"/>
      </bottom>
      <diagonal/>
    </border>
    <border>
      <left/>
      <right/>
      <top/>
      <bottom style="medium">
        <color rgb="FF1F497D"/>
      </bottom>
      <diagonal/>
    </border>
    <border>
      <left/>
      <right/>
      <top style="thin">
        <color indexed="64"/>
      </top>
      <bottom style="medium">
        <color rgb="FF1F497D"/>
      </bottom>
      <diagonal/>
    </border>
    <border>
      <left/>
      <right style="thin">
        <color rgb="FF002060"/>
      </right>
      <top style="medium">
        <color rgb="FF002060"/>
      </top>
      <bottom style="thin">
        <color rgb="FF002060"/>
      </bottom>
      <diagonal/>
    </border>
    <border>
      <left style="thin">
        <color rgb="FF002060"/>
      </left>
      <right/>
      <top style="medium">
        <color rgb="FF002060"/>
      </top>
      <bottom style="thin">
        <color rgb="FF002060"/>
      </bottom>
      <diagonal/>
    </border>
    <border>
      <left/>
      <right/>
      <top style="medium">
        <color rgb="FF1F497D"/>
      </top>
      <bottom/>
      <diagonal/>
    </border>
    <border>
      <left style="medium">
        <color rgb="FF1F497D"/>
      </left>
      <right/>
      <top style="medium">
        <color rgb="FF1F497D"/>
      </top>
      <bottom/>
      <diagonal/>
    </border>
    <border>
      <left style="medium">
        <color rgb="FF1F497D"/>
      </left>
      <right/>
      <top/>
      <bottom style="medium">
        <color indexed="18"/>
      </bottom>
      <diagonal/>
    </border>
    <border>
      <left style="medium">
        <color rgb="FF1F497D"/>
      </left>
      <right/>
      <top style="medium">
        <color indexed="18"/>
      </top>
      <bottom/>
      <diagonal/>
    </border>
    <border>
      <left style="medium">
        <color rgb="FF1F497D"/>
      </left>
      <right/>
      <top/>
      <bottom style="thin">
        <color indexed="32"/>
      </bottom>
      <diagonal/>
    </border>
    <border>
      <left/>
      <right style="medium">
        <color rgb="FF1F497D"/>
      </right>
      <top style="medium">
        <color rgb="FF1F497D"/>
      </top>
      <bottom/>
      <diagonal/>
    </border>
    <border>
      <left/>
      <right style="medium">
        <color rgb="FF1F497D"/>
      </right>
      <top/>
      <bottom style="medium">
        <color indexed="18"/>
      </bottom>
      <diagonal/>
    </border>
    <border>
      <left/>
      <right style="medium">
        <color rgb="FF1F497D"/>
      </right>
      <top style="medium">
        <color rgb="FF1F497D"/>
      </top>
      <bottom style="medium">
        <color rgb="FF1F497D"/>
      </bottom>
      <diagonal/>
    </border>
    <border>
      <left/>
      <right style="medium">
        <color rgb="FF1F497D"/>
      </right>
      <top/>
      <bottom style="medium">
        <color rgb="FF1F497D"/>
      </bottom>
      <diagonal/>
    </border>
    <border>
      <left/>
      <right style="medium">
        <color rgb="FF1F497D"/>
      </right>
      <top style="medium">
        <color rgb="FF1F497D"/>
      </top>
      <bottom style="thin">
        <color indexed="64"/>
      </bottom>
      <diagonal/>
    </border>
    <border>
      <left style="medium">
        <color rgb="FF1F497D"/>
      </left>
      <right/>
      <top/>
      <bottom style="thin">
        <color indexed="64"/>
      </bottom>
      <diagonal/>
    </border>
    <border>
      <left/>
      <right/>
      <top style="medium">
        <color rgb="FF1F497D"/>
      </top>
      <bottom style="thin">
        <color rgb="FF1F497D"/>
      </bottom>
      <diagonal/>
    </border>
    <border>
      <left/>
      <right/>
      <top style="thin">
        <color rgb="FF1F497D"/>
      </top>
      <bottom style="medium">
        <color rgb="FF1F497D"/>
      </bottom>
      <diagonal/>
    </border>
    <border>
      <left/>
      <right/>
      <top style="thin">
        <color rgb="FF1F497D"/>
      </top>
      <bottom/>
      <diagonal/>
    </border>
    <border>
      <left/>
      <right style="medium">
        <color rgb="FF1F497D"/>
      </right>
      <top/>
      <bottom/>
      <diagonal/>
    </border>
    <border>
      <left/>
      <right style="medium">
        <color rgb="FF1F497D"/>
      </right>
      <top style="thin">
        <color rgb="FF1F497D"/>
      </top>
      <bottom style="thin">
        <color rgb="FF1F497D"/>
      </bottom>
      <diagonal/>
    </border>
    <border>
      <left/>
      <right style="medium">
        <color rgb="FF1F497D"/>
      </right>
      <top style="thin">
        <color rgb="FF1F497D"/>
      </top>
      <bottom style="medium">
        <color rgb="FF1F497D"/>
      </bottom>
      <diagonal/>
    </border>
    <border>
      <left/>
      <right style="medium">
        <color rgb="FF1F497D"/>
      </right>
      <top/>
      <bottom style="thin">
        <color rgb="FF1F497D"/>
      </bottom>
      <diagonal/>
    </border>
    <border>
      <left/>
      <right style="medium">
        <color rgb="FF1F497D"/>
      </right>
      <top/>
      <bottom style="thin">
        <color indexed="64"/>
      </bottom>
      <diagonal/>
    </border>
    <border>
      <left/>
      <right/>
      <top style="medium">
        <color indexed="8"/>
      </top>
      <bottom style="thin">
        <color indexed="8"/>
      </bottom>
      <diagonal/>
    </border>
    <border>
      <left/>
      <right/>
      <top style="thin">
        <color indexed="8"/>
      </top>
      <bottom style="thin">
        <color indexed="8"/>
      </bottom>
      <diagonal/>
    </border>
    <border>
      <left/>
      <right/>
      <top style="thin">
        <color indexed="8"/>
      </top>
      <bottom style="medium">
        <color indexed="8"/>
      </bottom>
      <diagonal/>
    </border>
    <border>
      <left/>
      <right/>
      <top/>
      <bottom style="thin">
        <color indexed="62"/>
      </bottom>
      <diagonal/>
    </border>
    <border>
      <left style="medium">
        <color rgb="FF1F497D"/>
      </left>
      <right/>
      <top/>
      <bottom style="medium">
        <color rgb="FF1F497D"/>
      </bottom>
      <diagonal/>
    </border>
    <border>
      <left style="medium">
        <color rgb="FF1F497D"/>
      </left>
      <right/>
      <top/>
      <bottom/>
      <diagonal/>
    </border>
    <border>
      <left/>
      <right style="medium">
        <color rgb="FF1F497D"/>
      </right>
      <top style="medium">
        <color rgb="FF1F497D"/>
      </top>
      <bottom style="thin">
        <color rgb="FF1F497D"/>
      </bottom>
      <diagonal/>
    </border>
    <border>
      <left style="medium">
        <color rgb="FF1F497D"/>
      </left>
      <right/>
      <top/>
      <bottom style="thin">
        <color rgb="FF1F497D"/>
      </bottom>
      <diagonal/>
    </border>
    <border>
      <left style="medium">
        <color auto="1"/>
      </left>
      <right/>
      <top style="thin">
        <color theme="4"/>
      </top>
      <bottom/>
      <diagonal/>
    </border>
    <border>
      <left/>
      <right/>
      <top style="thin">
        <color theme="4"/>
      </top>
      <bottom/>
      <diagonal/>
    </border>
    <border>
      <left/>
      <right style="medium">
        <color auto="1"/>
      </right>
      <top style="thin">
        <color theme="4"/>
      </top>
      <bottom/>
      <diagonal/>
    </border>
    <border>
      <left/>
      <right style="medium">
        <color auto="1"/>
      </right>
      <top style="thin">
        <color indexed="64"/>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style="thin">
        <color indexed="64"/>
      </right>
      <top style="thin">
        <color indexed="64"/>
      </top>
      <bottom/>
      <diagonal/>
    </border>
    <border>
      <left style="medium">
        <color auto="1"/>
      </left>
      <right style="thin">
        <color indexed="64"/>
      </right>
      <top/>
      <bottom style="thin">
        <color indexed="64"/>
      </bottom>
      <diagonal/>
    </border>
    <border>
      <left/>
      <right style="medium">
        <color auto="1"/>
      </right>
      <top/>
      <bottom style="thin">
        <color indexed="64"/>
      </bottom>
      <diagonal/>
    </border>
    <border>
      <left style="medium">
        <color auto="1"/>
      </left>
      <right style="thin">
        <color indexed="64"/>
      </right>
      <top style="thin">
        <color indexed="64"/>
      </top>
      <bottom style="thin">
        <color rgb="FF0066FF"/>
      </bottom>
      <diagonal/>
    </border>
    <border>
      <left style="medium">
        <color auto="1"/>
      </left>
      <right style="thin">
        <color indexed="64"/>
      </right>
      <top style="thin">
        <color rgb="FF0066FF"/>
      </top>
      <bottom style="thin">
        <color rgb="FF0066FF"/>
      </bottom>
      <diagonal/>
    </border>
    <border>
      <left style="medium">
        <color auto="1"/>
      </left>
      <right style="thin">
        <color indexed="64"/>
      </right>
      <top style="thin">
        <color rgb="FF0066FF"/>
      </top>
      <bottom style="medium">
        <color indexed="64"/>
      </bottom>
      <diagonal/>
    </border>
    <border>
      <left style="medium">
        <color indexed="64"/>
      </left>
      <right style="medium">
        <color indexed="64"/>
      </right>
      <top style="medium">
        <color indexed="64"/>
      </top>
      <bottom/>
      <diagonal/>
    </border>
    <border>
      <left style="medium">
        <color indexed="64"/>
      </left>
      <right style="medium">
        <color auto="1"/>
      </right>
      <top/>
      <bottom style="thin">
        <color indexed="64"/>
      </bottom>
      <diagonal/>
    </border>
    <border>
      <left style="medium">
        <color auto="1"/>
      </left>
      <right style="medium">
        <color auto="1"/>
      </right>
      <top style="thin">
        <color indexed="64"/>
      </top>
      <bottom style="thin">
        <color rgb="FF0066FF"/>
      </bottom>
      <diagonal/>
    </border>
    <border>
      <left style="medium">
        <color auto="1"/>
      </left>
      <right style="medium">
        <color auto="1"/>
      </right>
      <top style="thin">
        <color rgb="FF0066FF"/>
      </top>
      <bottom style="thin">
        <color rgb="FF0066FF"/>
      </bottom>
      <diagonal/>
    </border>
    <border>
      <left style="medium">
        <color auto="1"/>
      </left>
      <right style="medium">
        <color auto="1"/>
      </right>
      <top style="thin">
        <color rgb="FF0066FF"/>
      </top>
      <bottom style="medium">
        <color auto="1"/>
      </bottom>
      <diagonal/>
    </border>
    <border>
      <left/>
      <right/>
      <top style="thin">
        <color auto="1"/>
      </top>
      <bottom style="thin">
        <color rgb="FF538DD5"/>
      </bottom>
      <diagonal/>
    </border>
    <border>
      <left/>
      <right/>
      <top style="thin">
        <color theme="3" tint="0.59996337778862885"/>
      </top>
      <bottom style="thin">
        <color theme="3" tint="0.59996337778862885"/>
      </bottom>
      <diagonal/>
    </border>
    <border>
      <left/>
      <right/>
      <top style="thin">
        <color theme="3" tint="0.59996337778862885"/>
      </top>
      <bottom style="medium">
        <color auto="1"/>
      </bottom>
      <diagonal/>
    </border>
    <border>
      <left style="medium">
        <color auto="1"/>
      </left>
      <right style="medium">
        <color auto="1"/>
      </right>
      <top style="thin">
        <color auto="1"/>
      </top>
      <bottom style="thin">
        <color rgb="FF538DD5"/>
      </bottom>
      <diagonal/>
    </border>
    <border>
      <left style="medium">
        <color auto="1"/>
      </left>
      <right style="medium">
        <color auto="1"/>
      </right>
      <top style="thin">
        <color rgb="FF538DD5"/>
      </top>
      <bottom style="thin">
        <color rgb="FF538DD5"/>
      </bottom>
      <diagonal/>
    </border>
    <border>
      <left style="medium">
        <color auto="1"/>
      </left>
      <right style="medium">
        <color auto="1"/>
      </right>
      <top style="thin">
        <color rgb="FF538DD5"/>
      </top>
      <bottom style="medium">
        <color auto="1"/>
      </bottom>
      <diagonal/>
    </border>
    <border>
      <left/>
      <right/>
      <top style="thin">
        <color indexed="64"/>
      </top>
      <bottom style="thin">
        <color theme="3" tint="0.59996337778862885"/>
      </bottom>
      <diagonal/>
    </border>
    <border>
      <left/>
      <right/>
      <top style="thin">
        <color rgb="FF538DD5"/>
      </top>
      <bottom/>
      <diagonal/>
    </border>
    <border>
      <left style="medium">
        <color auto="1"/>
      </left>
      <right/>
      <top style="thin">
        <color auto="1"/>
      </top>
      <bottom style="thin">
        <color rgb="FF538DD5"/>
      </bottom>
      <diagonal/>
    </border>
    <border>
      <left style="medium">
        <color auto="1"/>
      </left>
      <right/>
      <top style="thin">
        <color rgb="FF538DD5"/>
      </top>
      <bottom style="thin">
        <color rgb="FF538DD5"/>
      </bottom>
      <diagonal/>
    </border>
    <border>
      <left style="medium">
        <color auto="1"/>
      </left>
      <right/>
      <top style="thin">
        <color rgb="FF538DD5"/>
      </top>
      <bottom style="medium">
        <color auto="1"/>
      </bottom>
      <diagonal/>
    </border>
    <border>
      <left style="thin">
        <color auto="1"/>
      </left>
      <right style="medium">
        <color auto="1"/>
      </right>
      <top style="thin">
        <color auto="1"/>
      </top>
      <bottom style="thin">
        <color rgb="FF538DD5"/>
      </bottom>
      <diagonal/>
    </border>
    <border>
      <left style="thin">
        <color auto="1"/>
      </left>
      <right style="medium">
        <color auto="1"/>
      </right>
      <top style="thin">
        <color rgb="FF538DD5"/>
      </top>
      <bottom style="thin">
        <color rgb="FF538DD5"/>
      </bottom>
      <diagonal/>
    </border>
    <border>
      <left style="thin">
        <color auto="1"/>
      </left>
      <right style="medium">
        <color auto="1"/>
      </right>
      <top style="thin">
        <color rgb="FF538DD5"/>
      </top>
      <bottom style="medium">
        <color auto="1"/>
      </bottom>
      <diagonal/>
    </border>
    <border>
      <left/>
      <right/>
      <top style="medium">
        <color auto="1"/>
      </top>
      <bottom style="hair">
        <color auto="1"/>
      </bottom>
      <diagonal/>
    </border>
    <border>
      <left/>
      <right/>
      <top style="hair">
        <color auto="1"/>
      </top>
      <bottom style="hair">
        <color auto="1"/>
      </bottom>
      <diagonal/>
    </border>
    <border>
      <left/>
      <right/>
      <top style="hair">
        <color indexed="64"/>
      </top>
      <bottom style="medium">
        <color auto="1"/>
      </bottom>
      <diagonal/>
    </border>
    <border>
      <left/>
      <right/>
      <top style="hair">
        <color auto="1"/>
      </top>
      <bottom style="thin">
        <color indexed="64"/>
      </bottom>
      <diagonal/>
    </border>
    <border>
      <left/>
      <right/>
      <top style="thin">
        <color auto="1"/>
      </top>
      <bottom style="hair">
        <color auto="1"/>
      </bottom>
      <diagonal/>
    </border>
    <border>
      <left/>
      <right/>
      <top style="medium">
        <color auto="1"/>
      </top>
      <bottom style="thin">
        <color indexed="64"/>
      </bottom>
      <diagonal/>
    </border>
    <border>
      <left/>
      <right/>
      <top/>
      <bottom style="hair">
        <color indexed="64"/>
      </bottom>
      <diagonal/>
    </border>
    <border>
      <left/>
      <right/>
      <top style="medium">
        <color auto="1"/>
      </top>
      <bottom style="hair">
        <color auto="1"/>
      </bottom>
      <diagonal/>
    </border>
    <border>
      <left/>
      <right/>
      <top style="thin">
        <color indexed="32"/>
      </top>
      <bottom style="medium">
        <color indexed="32"/>
      </bottom>
      <diagonal/>
    </border>
  </borders>
  <cellStyleXfs count="11">
    <xf numFmtId="0" fontId="0" fillId="0" borderId="0"/>
    <xf numFmtId="0" fontId="2" fillId="0" borderId="0" applyFill="0"/>
    <xf numFmtId="0" fontId="2" fillId="0" borderId="0" applyFill="0"/>
    <xf numFmtId="0" fontId="2" fillId="0" borderId="0" applyFill="0"/>
    <xf numFmtId="0" fontId="2" fillId="0" borderId="0"/>
    <xf numFmtId="0" fontId="2" fillId="0" borderId="0"/>
    <xf numFmtId="0" fontId="4" fillId="0" borderId="0"/>
    <xf numFmtId="0" fontId="4" fillId="0" borderId="0"/>
    <xf numFmtId="0" fontId="4" fillId="0" borderId="0"/>
    <xf numFmtId="0" fontId="4" fillId="0" borderId="0"/>
    <xf numFmtId="0" fontId="4" fillId="0" borderId="0"/>
  </cellStyleXfs>
  <cellXfs count="1291">
    <xf numFmtId="0" fontId="0" fillId="0" borderId="0" xfId="0"/>
    <xf numFmtId="0" fontId="4" fillId="0" borderId="0" xfId="0" applyFont="1" applyAlignment="1">
      <alignment horizontal="center"/>
    </xf>
    <xf numFmtId="164" fontId="4" fillId="0" borderId="0" xfId="0" applyNumberFormat="1" applyFont="1"/>
    <xf numFmtId="0" fontId="4" fillId="0" borderId="0" xfId="0" applyFont="1"/>
    <xf numFmtId="0" fontId="0" fillId="0" borderId="0" xfId="0" applyAlignment="1"/>
    <xf numFmtId="0" fontId="10" fillId="0" borderId="0" xfId="0" applyFont="1" applyFill="1" applyBorder="1"/>
    <xf numFmtId="0" fontId="11" fillId="0" borderId="0" xfId="0" applyFont="1" applyFill="1" applyBorder="1" applyAlignment="1">
      <alignment horizontal="center" vertical="center"/>
    </xf>
    <xf numFmtId="0" fontId="12" fillId="0" borderId="0" xfId="0" applyFont="1" applyBorder="1"/>
    <xf numFmtId="1" fontId="18" fillId="0" borderId="0" xfId="0" applyNumberFormat="1" applyFont="1" applyAlignment="1"/>
    <xf numFmtId="0" fontId="12" fillId="0" borderId="0" xfId="0" applyFont="1"/>
    <xf numFmtId="0" fontId="19" fillId="0" borderId="0" xfId="0" applyFont="1"/>
    <xf numFmtId="0" fontId="20" fillId="0" borderId="0" xfId="0" applyFont="1" applyFill="1" applyBorder="1" applyAlignment="1"/>
    <xf numFmtId="0" fontId="4" fillId="0" borderId="0" xfId="0" applyFont="1" applyFill="1" applyBorder="1" applyAlignment="1">
      <alignment horizontal="left" vertical="center"/>
    </xf>
    <xf numFmtId="0" fontId="4" fillId="0" borderId="0" xfId="0" applyFont="1" applyBorder="1" applyAlignment="1">
      <alignment horizontal="center" vertical="center"/>
    </xf>
    <xf numFmtId="0" fontId="0" fillId="0" borderId="0" xfId="0" applyFill="1"/>
    <xf numFmtId="0" fontId="0" fillId="0" borderId="0" xfId="0" applyFill="1" applyBorder="1"/>
    <xf numFmtId="0" fontId="2" fillId="0" borderId="0" xfId="1"/>
    <xf numFmtId="0" fontId="4" fillId="0" borderId="0" xfId="1" applyFont="1"/>
    <xf numFmtId="164" fontId="4" fillId="0" borderId="0" xfId="1" applyNumberFormat="1" applyFont="1"/>
    <xf numFmtId="0" fontId="15" fillId="0" borderId="0" xfId="0" applyFont="1" applyBorder="1" applyAlignment="1">
      <alignment horizontal="left" vertical="center"/>
    </xf>
    <xf numFmtId="0" fontId="0" fillId="0" borderId="0" xfId="0" applyAlignment="1">
      <alignment horizontal="center"/>
    </xf>
    <xf numFmtId="0" fontId="31" fillId="0" borderId="0" xfId="0" applyFont="1" applyAlignment="1">
      <alignment horizontal="left"/>
    </xf>
    <xf numFmtId="0" fontId="31" fillId="0" borderId="0" xfId="0" applyFont="1"/>
    <xf numFmtId="0" fontId="8" fillId="0" borderId="0" xfId="0" applyFont="1" applyAlignment="1">
      <alignment horizontal="center"/>
    </xf>
    <xf numFmtId="0" fontId="8" fillId="0" borderId="0" xfId="0" applyFont="1"/>
    <xf numFmtId="0" fontId="16" fillId="0" borderId="0" xfId="0" applyFont="1"/>
    <xf numFmtId="0" fontId="7" fillId="0" borderId="0" xfId="0" applyFont="1"/>
    <xf numFmtId="164" fontId="4" fillId="0" borderId="0" xfId="0" applyNumberFormat="1" applyFont="1" applyFill="1" applyBorder="1"/>
    <xf numFmtId="0" fontId="6" fillId="0" borderId="0" xfId="0" applyFont="1" applyFill="1" applyBorder="1" applyAlignment="1" applyProtection="1">
      <protection locked="0"/>
    </xf>
    <xf numFmtId="0" fontId="6" fillId="0" borderId="0" xfId="0" applyFont="1" applyFill="1" applyBorder="1" applyAlignment="1"/>
    <xf numFmtId="0" fontId="0" fillId="0" borderId="0" xfId="0" applyFill="1" applyBorder="1" applyAlignment="1"/>
    <xf numFmtId="164" fontId="9" fillId="0" borderId="0" xfId="0" applyNumberFormat="1" applyFont="1" applyFill="1" applyBorder="1" applyAlignment="1"/>
    <xf numFmtId="0" fontId="14" fillId="0" borderId="0" xfId="0" applyFont="1" applyFill="1" applyBorder="1" applyAlignment="1">
      <alignment horizontal="center"/>
    </xf>
    <xf numFmtId="0" fontId="12" fillId="0" borderId="0" xfId="0" applyFont="1" applyFill="1" applyBorder="1"/>
    <xf numFmtId="0" fontId="4" fillId="0" borderId="0" xfId="0" applyFont="1" applyFill="1" applyBorder="1"/>
    <xf numFmtId="0" fontId="15" fillId="0" borderId="0" xfId="0" applyFont="1" applyBorder="1" applyAlignment="1">
      <alignment vertical="center"/>
    </xf>
    <xf numFmtId="164" fontId="4" fillId="9" borderId="0" xfId="0" applyNumberFormat="1" applyFont="1" applyFill="1" applyBorder="1"/>
    <xf numFmtId="164" fontId="9" fillId="9" borderId="0" xfId="0" applyNumberFormat="1" applyFont="1" applyFill="1" applyBorder="1" applyAlignment="1"/>
    <xf numFmtId="0" fontId="13" fillId="9" borderId="0" xfId="0" applyFont="1" applyFill="1" applyBorder="1" applyAlignment="1">
      <alignment horizontal="center" vertical="center"/>
    </xf>
    <xf numFmtId="0" fontId="4" fillId="0" borderId="0" xfId="0" applyFont="1" applyAlignment="1">
      <alignment horizontal="right"/>
    </xf>
    <xf numFmtId="2" fontId="0" fillId="0" borderId="0" xfId="0" applyNumberFormat="1"/>
    <xf numFmtId="0" fontId="4" fillId="0" borderId="0" xfId="0" applyFont="1" applyFill="1" applyBorder="1" applyAlignment="1"/>
    <xf numFmtId="2" fontId="0" fillId="0" borderId="0" xfId="0" applyNumberFormat="1" applyFill="1" applyBorder="1" applyAlignment="1"/>
    <xf numFmtId="0" fontId="8" fillId="0" borderId="0" xfId="0" applyFont="1" applyAlignment="1">
      <alignment horizontal="right"/>
    </xf>
    <xf numFmtId="0" fontId="45" fillId="0" borderId="0" xfId="0" applyFont="1" applyAlignment="1">
      <alignment horizontal="right"/>
    </xf>
    <xf numFmtId="0" fontId="25" fillId="0" borderId="0" xfId="0" applyFont="1" applyAlignment="1">
      <alignment horizontal="right"/>
    </xf>
    <xf numFmtId="0" fontId="25" fillId="0" borderId="0" xfId="0" applyFont="1"/>
    <xf numFmtId="0" fontId="4" fillId="0" borderId="0" xfId="0" applyFont="1" applyBorder="1"/>
    <xf numFmtId="0" fontId="0" fillId="0" borderId="0" xfId="0" applyBorder="1" applyAlignment="1">
      <alignment horizontal="center"/>
    </xf>
    <xf numFmtId="0" fontId="34" fillId="0" borderId="0" xfId="0" applyFont="1" applyBorder="1" applyAlignment="1">
      <alignment horizontal="left"/>
    </xf>
    <xf numFmtId="0" fontId="4" fillId="0" borderId="0" xfId="0" applyFont="1" applyFill="1" applyBorder="1" applyAlignment="1">
      <alignment horizontal="right"/>
    </xf>
    <xf numFmtId="0" fontId="0" fillId="0" borderId="0" xfId="0" applyFill="1" applyBorder="1" applyAlignment="1">
      <alignment horizontal="center"/>
    </xf>
    <xf numFmtId="0" fontId="0" fillId="0" borderId="0" xfId="0" applyFill="1" applyBorder="1" applyAlignment="1">
      <alignment horizontal="left"/>
    </xf>
    <xf numFmtId="0" fontId="0" fillId="0" borderId="0" xfId="0" applyBorder="1"/>
    <xf numFmtId="0" fontId="51" fillId="0" borderId="0" xfId="0" applyFont="1" applyFill="1" applyBorder="1" applyAlignment="1">
      <alignment horizontal="right"/>
    </xf>
    <xf numFmtId="0" fontId="50" fillId="0" borderId="0" xfId="0" applyFont="1" applyFill="1" applyBorder="1" applyAlignment="1">
      <alignment horizontal="center"/>
    </xf>
    <xf numFmtId="0" fontId="0" fillId="0" borderId="0" xfId="0" applyFill="1" applyBorder="1" applyAlignment="1">
      <alignment horizontal="right"/>
    </xf>
    <xf numFmtId="0" fontId="34" fillId="0" borderId="0" xfId="0" applyFont="1" applyFill="1" applyBorder="1" applyAlignment="1">
      <alignment horizontal="left"/>
    </xf>
    <xf numFmtId="0" fontId="54" fillId="0" borderId="0" xfId="0" applyFont="1" applyFill="1" applyBorder="1" applyAlignment="1"/>
    <xf numFmtId="0" fontId="35" fillId="0" borderId="0" xfId="0" applyFont="1" applyFill="1" applyBorder="1" applyAlignment="1"/>
    <xf numFmtId="0" fontId="54" fillId="0" borderId="0" xfId="0" applyFont="1" applyFill="1" applyBorder="1"/>
    <xf numFmtId="2" fontId="54" fillId="0" borderId="0" xfId="0" applyNumberFormat="1" applyFont="1" applyFill="1" applyBorder="1" applyAlignment="1"/>
    <xf numFmtId="0" fontId="35" fillId="0" borderId="0" xfId="0" applyFont="1" applyFill="1" applyBorder="1"/>
    <xf numFmtId="0" fontId="54" fillId="0" borderId="0" xfId="0" applyFont="1" applyFill="1" applyBorder="1" applyAlignment="1">
      <alignment horizontal="center"/>
    </xf>
    <xf numFmtId="0" fontId="35" fillId="0" borderId="0" xfId="0" applyFont="1" applyFill="1" applyBorder="1" applyAlignment="1">
      <alignment horizontal="right"/>
    </xf>
    <xf numFmtId="2" fontId="54" fillId="0" borderId="0" xfId="0" applyNumberFormat="1" applyFont="1" applyFill="1" applyBorder="1"/>
    <xf numFmtId="0" fontId="54" fillId="0" borderId="0" xfId="0" applyFont="1"/>
    <xf numFmtId="0" fontId="54" fillId="0" borderId="0" xfId="0" applyFont="1" applyFill="1" applyBorder="1" applyAlignment="1">
      <alignment horizontal="left"/>
    </xf>
    <xf numFmtId="164" fontId="7" fillId="9" borderId="0" xfId="0" applyNumberFormat="1" applyFont="1" applyFill="1" applyBorder="1" applyAlignment="1">
      <alignment horizontal="center"/>
    </xf>
    <xf numFmtId="0" fontId="2" fillId="0" borderId="0" xfId="4" applyNumberFormat="1" applyFont="1" applyFill="1" applyBorder="1" applyProtection="1"/>
    <xf numFmtId="0" fontId="4" fillId="0" borderId="0" xfId="4" applyNumberFormat="1" applyFont="1" applyFill="1" applyBorder="1" applyProtection="1"/>
    <xf numFmtId="164" fontId="4" fillId="0" borderId="0" xfId="4" applyNumberFormat="1" applyFont="1" applyFill="1" applyBorder="1" applyProtection="1"/>
    <xf numFmtId="0" fontId="0" fillId="0" borderId="0" xfId="0" applyNumberFormat="1" applyFont="1" applyFill="1" applyBorder="1" applyProtection="1"/>
    <xf numFmtId="0" fontId="6" fillId="0" borderId="0" xfId="4" applyNumberFormat="1" applyFont="1" applyFill="1" applyBorder="1" applyAlignment="1" applyProtection="1"/>
    <xf numFmtId="0" fontId="0" fillId="0" borderId="0" xfId="0" applyNumberFormat="1" applyFont="1" applyFill="1" applyBorder="1" applyAlignment="1" applyProtection="1"/>
    <xf numFmtId="164" fontId="0" fillId="0" borderId="0" xfId="0" applyNumberFormat="1"/>
    <xf numFmtId="0" fontId="61" fillId="15" borderId="6" xfId="4" applyNumberFormat="1" applyFont="1" applyFill="1" applyBorder="1" applyAlignment="1" applyProtection="1">
      <alignment horizontal="center" vertical="center"/>
    </xf>
    <xf numFmtId="0" fontId="61" fillId="15" borderId="7" xfId="4" applyNumberFormat="1" applyFont="1" applyFill="1" applyBorder="1" applyAlignment="1" applyProtection="1">
      <alignment horizontal="center" vertical="center"/>
    </xf>
    <xf numFmtId="164" fontId="0" fillId="0" borderId="0" xfId="0" applyNumberFormat="1" applyBorder="1" applyAlignment="1">
      <alignment horizontal="center" vertical="center"/>
    </xf>
    <xf numFmtId="0" fontId="63" fillId="18" borderId="0" xfId="0" applyFont="1" applyFill="1" applyBorder="1" applyAlignment="1">
      <alignment horizontal="left"/>
    </xf>
    <xf numFmtId="164" fontId="8" fillId="0" borderId="0" xfId="0" applyNumberFormat="1" applyFont="1" applyBorder="1" applyAlignment="1">
      <alignment horizontal="center" vertical="center"/>
    </xf>
    <xf numFmtId="0" fontId="64" fillId="0" borderId="0" xfId="0" applyNumberFormat="1" applyFont="1" applyFill="1" applyBorder="1" applyProtection="1"/>
    <xf numFmtId="164" fontId="0" fillId="0" borderId="12" xfId="0" applyNumberFormat="1" applyBorder="1" applyAlignment="1">
      <alignment horizontal="center" vertical="center"/>
    </xf>
    <xf numFmtId="2" fontId="0" fillId="0" borderId="0" xfId="0" applyNumberFormat="1" applyFont="1" applyFill="1" applyBorder="1" applyProtection="1"/>
    <xf numFmtId="0" fontId="61" fillId="15" borderId="15" xfId="4" applyNumberFormat="1" applyFont="1" applyFill="1" applyBorder="1" applyAlignment="1" applyProtection="1">
      <alignment horizontal="center"/>
    </xf>
    <xf numFmtId="0" fontId="61" fillId="15" borderId="16" xfId="4" applyNumberFormat="1" applyFont="1" applyFill="1" applyBorder="1" applyAlignment="1" applyProtection="1">
      <alignment horizontal="center"/>
    </xf>
    <xf numFmtId="0" fontId="68" fillId="13" borderId="23" xfId="0" applyFont="1" applyFill="1" applyBorder="1" applyAlignment="1">
      <alignment horizontal="center"/>
    </xf>
    <xf numFmtId="0" fontId="68" fillId="13" borderId="30" xfId="0" applyFont="1" applyFill="1" applyBorder="1" applyAlignment="1">
      <alignment horizontal="center"/>
    </xf>
    <xf numFmtId="0" fontId="63" fillId="18" borderId="28" xfId="0" applyFont="1" applyFill="1" applyBorder="1" applyAlignment="1">
      <alignment horizontal="left"/>
    </xf>
    <xf numFmtId="0" fontId="8" fillId="18" borderId="29" xfId="0" applyFont="1" applyFill="1" applyBorder="1" applyAlignment="1">
      <alignment horizontal="right"/>
    </xf>
    <xf numFmtId="0" fontId="68" fillId="13" borderId="35" xfId="0" applyFont="1" applyFill="1" applyBorder="1" applyAlignment="1">
      <alignment horizontal="center"/>
    </xf>
    <xf numFmtId="0" fontId="2" fillId="0" borderId="0" xfId="5" applyNumberFormat="1" applyFont="1" applyFill="1" applyBorder="1" applyProtection="1"/>
    <xf numFmtId="164" fontId="4" fillId="0" borderId="0" xfId="5" applyNumberFormat="1" applyFont="1" applyFill="1" applyBorder="1" applyProtection="1"/>
    <xf numFmtId="0" fontId="4" fillId="0" borderId="0" xfId="5" applyNumberFormat="1" applyFont="1" applyFill="1" applyBorder="1" applyProtection="1"/>
    <xf numFmtId="0" fontId="59" fillId="13" borderId="35" xfId="0" applyNumberFormat="1" applyFont="1" applyFill="1" applyBorder="1" applyAlignment="1" applyProtection="1">
      <alignment horizontal="center" vertical="center"/>
    </xf>
    <xf numFmtId="0" fontId="59" fillId="13" borderId="36" xfId="0" applyNumberFormat="1" applyFont="1" applyFill="1" applyBorder="1" applyAlignment="1" applyProtection="1">
      <alignment horizontal="center" vertical="center"/>
    </xf>
    <xf numFmtId="2" fontId="28" fillId="0" borderId="39" xfId="2" applyNumberFormat="1" applyFont="1" applyFill="1" applyBorder="1" applyAlignment="1">
      <alignment horizontal="center" vertical="center"/>
    </xf>
    <xf numFmtId="2" fontId="28" fillId="0" borderId="40" xfId="2" applyNumberFormat="1" applyFont="1" applyFill="1" applyBorder="1" applyAlignment="1">
      <alignment horizontal="center" vertical="center"/>
    </xf>
    <xf numFmtId="2" fontId="28" fillId="0" borderId="41" xfId="2" applyNumberFormat="1" applyFont="1" applyFill="1" applyBorder="1" applyAlignment="1">
      <alignment horizontal="center" vertical="center"/>
    </xf>
    <xf numFmtId="2" fontId="28" fillId="0" borderId="24" xfId="2" applyNumberFormat="1" applyFont="1" applyFill="1" applyBorder="1" applyAlignment="1">
      <alignment horizontal="center" vertical="center"/>
    </xf>
    <xf numFmtId="2" fontId="28" fillId="0" borderId="30" xfId="2" applyNumberFormat="1" applyFont="1" applyFill="1" applyBorder="1" applyAlignment="1">
      <alignment horizontal="center" vertical="center"/>
    </xf>
    <xf numFmtId="2" fontId="28" fillId="0" borderId="42" xfId="2" applyNumberFormat="1" applyFont="1" applyFill="1" applyBorder="1" applyAlignment="1">
      <alignment horizontal="center" vertical="center"/>
    </xf>
    <xf numFmtId="0" fontId="68" fillId="13" borderId="36" xfId="0" applyFont="1" applyFill="1" applyBorder="1" applyAlignment="1">
      <alignment horizontal="center"/>
    </xf>
    <xf numFmtId="164" fontId="28" fillId="0" borderId="23" xfId="0" applyNumberFormat="1" applyFont="1" applyFill="1" applyBorder="1" applyAlignment="1" applyProtection="1">
      <alignment horizontal="center"/>
    </xf>
    <xf numFmtId="164" fontId="28" fillId="0" borderId="30" xfId="0" applyNumberFormat="1" applyFont="1" applyFill="1" applyBorder="1" applyAlignment="1" applyProtection="1">
      <alignment horizontal="center"/>
    </xf>
    <xf numFmtId="164" fontId="28" fillId="0" borderId="24" xfId="0" applyNumberFormat="1" applyFont="1" applyFill="1" applyBorder="1" applyAlignment="1" applyProtection="1">
      <alignment horizontal="center"/>
    </xf>
    <xf numFmtId="164" fontId="28" fillId="9" borderId="43" xfId="6" applyNumberFormat="1" applyFont="1" applyFill="1" applyBorder="1" applyAlignment="1" applyProtection="1">
      <alignment horizontal="center"/>
    </xf>
    <xf numFmtId="164" fontId="28" fillId="9" borderId="44" xfId="6" applyNumberFormat="1" applyFont="1" applyFill="1" applyBorder="1" applyAlignment="1" applyProtection="1">
      <alignment horizontal="center"/>
    </xf>
    <xf numFmtId="164" fontId="28" fillId="9" borderId="45" xfId="6" applyNumberFormat="1" applyFont="1" applyFill="1" applyBorder="1" applyAlignment="1" applyProtection="1">
      <alignment horizontal="center"/>
    </xf>
    <xf numFmtId="0" fontId="71" fillId="16" borderId="46" xfId="6" applyNumberFormat="1" applyFont="1" applyFill="1" applyBorder="1" applyAlignment="1" applyProtection="1">
      <alignment horizontal="center"/>
    </xf>
    <xf numFmtId="164" fontId="28" fillId="0" borderId="47" xfId="0" applyNumberFormat="1" applyFont="1" applyFill="1" applyBorder="1" applyAlignment="1" applyProtection="1">
      <alignment horizontal="center"/>
    </xf>
    <xf numFmtId="164" fontId="28" fillId="0" borderId="48" xfId="0" applyNumberFormat="1" applyFont="1" applyFill="1" applyBorder="1" applyAlignment="1" applyProtection="1">
      <alignment horizontal="center"/>
    </xf>
    <xf numFmtId="164" fontId="28" fillId="0" borderId="49" xfId="0" applyNumberFormat="1" applyFont="1" applyFill="1" applyBorder="1" applyAlignment="1" applyProtection="1">
      <alignment horizontal="center"/>
    </xf>
    <xf numFmtId="164" fontId="28" fillId="9" borderId="50" xfId="6" applyNumberFormat="1" applyFont="1" applyFill="1" applyBorder="1" applyAlignment="1" applyProtection="1">
      <alignment horizontal="center"/>
    </xf>
    <xf numFmtId="164" fontId="28" fillId="9" borderId="51" xfId="6" applyNumberFormat="1" applyFont="1" applyFill="1" applyBorder="1" applyAlignment="1" applyProtection="1">
      <alignment horizontal="center"/>
    </xf>
    <xf numFmtId="164" fontId="28" fillId="9" borderId="52" xfId="6" applyNumberFormat="1" applyFont="1" applyFill="1" applyBorder="1" applyAlignment="1" applyProtection="1">
      <alignment horizontal="center"/>
    </xf>
    <xf numFmtId="0" fontId="71" fillId="16" borderId="53" xfId="6" applyNumberFormat="1" applyFont="1" applyFill="1" applyBorder="1" applyAlignment="1" applyProtection="1">
      <alignment horizontal="center"/>
    </xf>
    <xf numFmtId="164" fontId="28" fillId="9" borderId="54" xfId="6" applyNumberFormat="1" applyFont="1" applyFill="1" applyBorder="1" applyAlignment="1" applyProtection="1">
      <alignment horizontal="center"/>
    </xf>
    <xf numFmtId="164" fontId="28" fillId="9" borderId="55" xfId="6" applyNumberFormat="1" applyFont="1" applyFill="1" applyBorder="1" applyAlignment="1" applyProtection="1">
      <alignment horizontal="center"/>
    </xf>
    <xf numFmtId="164" fontId="28" fillId="9" borderId="56" xfId="6" applyNumberFormat="1" applyFont="1" applyFill="1" applyBorder="1" applyAlignment="1" applyProtection="1">
      <alignment horizontal="center"/>
    </xf>
    <xf numFmtId="0" fontId="71" fillId="16" borderId="57" xfId="6" applyNumberFormat="1" applyFont="1" applyFill="1" applyBorder="1" applyAlignment="1" applyProtection="1">
      <alignment horizontal="center"/>
    </xf>
    <xf numFmtId="164" fontId="4" fillId="0" borderId="0" xfId="6" applyNumberFormat="1" applyFont="1" applyFill="1" applyBorder="1" applyProtection="1"/>
    <xf numFmtId="0" fontId="4" fillId="0" borderId="0" xfId="6" applyNumberFormat="1" applyFont="1" applyFill="1" applyBorder="1" applyProtection="1"/>
    <xf numFmtId="2" fontId="28" fillId="0" borderId="39" xfId="8" applyNumberFormat="1" applyFont="1" applyFill="1" applyBorder="1" applyAlignment="1">
      <alignment horizontal="center" vertical="center"/>
    </xf>
    <xf numFmtId="2" fontId="28" fillId="0" borderId="40" xfId="8" applyNumberFormat="1" applyFont="1" applyFill="1" applyBorder="1" applyAlignment="1">
      <alignment horizontal="center" vertical="center"/>
    </xf>
    <xf numFmtId="2" fontId="28" fillId="0" borderId="41" xfId="8" applyNumberFormat="1" applyFont="1" applyFill="1" applyBorder="1" applyAlignment="1">
      <alignment horizontal="center" vertical="center"/>
    </xf>
    <xf numFmtId="2" fontId="28" fillId="0" borderId="24" xfId="8" applyNumberFormat="1" applyFont="1" applyFill="1" applyBorder="1" applyAlignment="1">
      <alignment horizontal="center" vertical="center"/>
    </xf>
    <xf numFmtId="2" fontId="28" fillId="0" borderId="30" xfId="8" applyNumberFormat="1" applyFont="1" applyFill="1" applyBorder="1" applyAlignment="1">
      <alignment horizontal="center" vertical="center"/>
    </xf>
    <xf numFmtId="2" fontId="28" fillId="0" borderId="42" xfId="8" applyNumberFormat="1" applyFont="1" applyFill="1" applyBorder="1" applyAlignment="1">
      <alignment horizontal="center" vertical="center"/>
    </xf>
    <xf numFmtId="0" fontId="75" fillId="0" borderId="0" xfId="0" applyNumberFormat="1" applyFont="1" applyFill="1" applyBorder="1" applyProtection="1"/>
    <xf numFmtId="2" fontId="75" fillId="0" borderId="0" xfId="0" applyNumberFormat="1" applyFont="1" applyFill="1" applyBorder="1" applyProtection="1"/>
    <xf numFmtId="0" fontId="31" fillId="0" borderId="0" xfId="0" applyFont="1" applyAlignment="1">
      <alignment horizontal="center"/>
    </xf>
    <xf numFmtId="0" fontId="7" fillId="0" borderId="0" xfId="0" applyFont="1" applyAlignment="1">
      <alignment horizontal="center"/>
    </xf>
    <xf numFmtId="0" fontId="0" fillId="0" borderId="72" xfId="0" applyBorder="1" applyAlignment="1">
      <alignment horizontal="center"/>
    </xf>
    <xf numFmtId="0" fontId="8" fillId="0" borderId="72" xfId="0" applyFont="1" applyBorder="1" applyAlignment="1">
      <alignment horizontal="center"/>
    </xf>
    <xf numFmtId="0" fontId="4" fillId="0" borderId="0" xfId="0" applyFont="1" applyFill="1" applyAlignment="1">
      <alignment horizontal="left"/>
    </xf>
    <xf numFmtId="164" fontId="28" fillId="9" borderId="74" xfId="6" applyNumberFormat="1" applyFont="1" applyFill="1" applyBorder="1" applyAlignment="1" applyProtection="1">
      <alignment horizontal="center"/>
    </xf>
    <xf numFmtId="164" fontId="28" fillId="9" borderId="75" xfId="6" applyNumberFormat="1" applyFont="1" applyFill="1" applyBorder="1" applyAlignment="1" applyProtection="1">
      <alignment horizontal="center"/>
    </xf>
    <xf numFmtId="164" fontId="28" fillId="0" borderId="77" xfId="0" applyNumberFormat="1" applyFont="1" applyFill="1" applyBorder="1" applyAlignment="1" applyProtection="1">
      <alignment horizontal="center"/>
    </xf>
    <xf numFmtId="164" fontId="28" fillId="0" borderId="78" xfId="0" applyNumberFormat="1" applyFont="1" applyFill="1" applyBorder="1" applyAlignment="1" applyProtection="1">
      <alignment horizontal="center"/>
    </xf>
    <xf numFmtId="164" fontId="28" fillId="0" borderId="22" xfId="0" applyNumberFormat="1" applyFont="1" applyFill="1" applyBorder="1" applyAlignment="1" applyProtection="1">
      <alignment horizontal="center"/>
    </xf>
    <xf numFmtId="164" fontId="28" fillId="0" borderId="21" xfId="0" applyNumberFormat="1" applyFont="1" applyFill="1" applyBorder="1" applyAlignment="1" applyProtection="1">
      <alignment horizontal="center"/>
    </xf>
    <xf numFmtId="164" fontId="28" fillId="0" borderId="20" xfId="0" applyNumberFormat="1" applyFont="1" applyFill="1" applyBorder="1" applyAlignment="1" applyProtection="1">
      <alignment horizontal="center"/>
    </xf>
    <xf numFmtId="164" fontId="28" fillId="0" borderId="19" xfId="0" applyNumberFormat="1" applyFont="1" applyFill="1" applyBorder="1" applyAlignment="1" applyProtection="1">
      <alignment horizontal="center"/>
    </xf>
    <xf numFmtId="164" fontId="28" fillId="0" borderId="18" xfId="0" applyNumberFormat="1" applyFont="1" applyFill="1" applyBorder="1" applyAlignment="1" applyProtection="1">
      <alignment horizontal="center"/>
    </xf>
    <xf numFmtId="164" fontId="28" fillId="0" borderId="17" xfId="0" applyNumberFormat="1" applyFont="1" applyFill="1" applyBorder="1" applyAlignment="1" applyProtection="1">
      <alignment horizontal="center"/>
    </xf>
    <xf numFmtId="0" fontId="4" fillId="0" borderId="0" xfId="7"/>
    <xf numFmtId="164" fontId="4" fillId="0" borderId="0" xfId="7" applyNumberFormat="1"/>
    <xf numFmtId="0" fontId="6" fillId="0" borderId="0" xfId="7" applyFont="1"/>
    <xf numFmtId="0" fontId="64" fillId="0" borderId="0" xfId="0" applyFont="1"/>
    <xf numFmtId="164" fontId="66" fillId="15" borderId="80" xfId="7" applyNumberFormat="1" applyFont="1" applyFill="1" applyBorder="1" applyAlignment="1">
      <alignment horizontal="center"/>
    </xf>
    <xf numFmtId="164" fontId="66" fillId="15" borderId="15" xfId="7" applyNumberFormat="1" applyFont="1" applyFill="1" applyBorder="1" applyAlignment="1">
      <alignment horizontal="center"/>
    </xf>
    <xf numFmtId="0" fontId="8" fillId="0" borderId="10" xfId="0" applyFont="1" applyFill="1" applyBorder="1" applyAlignment="1">
      <alignment horizontal="right"/>
    </xf>
    <xf numFmtId="0" fontId="63" fillId="0" borderId="10" xfId="0" applyFont="1" applyFill="1" applyBorder="1" applyAlignment="1">
      <alignment horizontal="left"/>
    </xf>
    <xf numFmtId="164" fontId="8" fillId="0" borderId="10" xfId="0" applyNumberFormat="1" applyFont="1" applyFill="1" applyBorder="1" applyAlignment="1">
      <alignment horizontal="center" vertical="center"/>
    </xf>
    <xf numFmtId="0" fontId="4" fillId="0" borderId="10" xfId="0" applyFont="1" applyFill="1" applyBorder="1" applyAlignment="1">
      <alignment horizontal="center" vertical="center"/>
    </xf>
    <xf numFmtId="164" fontId="0" fillId="0" borderId="0" xfId="0" applyNumberFormat="1"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center" vertical="center"/>
    </xf>
    <xf numFmtId="164" fontId="66" fillId="13" borderId="80" xfId="7" applyNumberFormat="1" applyFont="1" applyFill="1" applyBorder="1" applyAlignment="1">
      <alignment horizontal="center"/>
    </xf>
    <xf numFmtId="164" fontId="66" fillId="13" borderId="15" xfId="7" applyNumberFormat="1" applyFont="1" applyFill="1" applyBorder="1" applyAlignment="1">
      <alignment horizontal="center"/>
    </xf>
    <xf numFmtId="164" fontId="4" fillId="0" borderId="81" xfId="7" applyNumberFormat="1" applyBorder="1" applyAlignment="1">
      <alignment horizontal="center"/>
    </xf>
    <xf numFmtId="2" fontId="4" fillId="0" borderId="10" xfId="7" applyNumberFormat="1" applyBorder="1" applyAlignment="1">
      <alignment horizontal="center"/>
    </xf>
    <xf numFmtId="2" fontId="4" fillId="0" borderId="82" xfId="7" applyNumberFormat="1" applyBorder="1" applyAlignment="1">
      <alignment horizontal="center"/>
    </xf>
    <xf numFmtId="0" fontId="61" fillId="0" borderId="0" xfId="7" applyFont="1" applyFill="1" applyBorder="1" applyAlignment="1">
      <alignment horizontal="center"/>
    </xf>
    <xf numFmtId="164" fontId="4" fillId="0" borderId="0" xfId="7" applyNumberFormat="1" applyFill="1" applyBorder="1" applyAlignment="1">
      <alignment horizontal="center"/>
    </xf>
    <xf numFmtId="164" fontId="0" fillId="0" borderId="0" xfId="0" applyNumberFormat="1" applyFill="1" applyBorder="1" applyAlignment="1">
      <alignment horizontal="center"/>
    </xf>
    <xf numFmtId="0" fontId="59" fillId="0" borderId="0" xfId="7" applyFont="1" applyFill="1" applyBorder="1" applyAlignment="1">
      <alignment horizontal="center"/>
    </xf>
    <xf numFmtId="0" fontId="59" fillId="0" borderId="0" xfId="7" applyFont="1" applyFill="1" applyBorder="1" applyAlignment="1">
      <alignment horizontal="center" vertical="center"/>
    </xf>
    <xf numFmtId="0" fontId="4" fillId="0" borderId="0" xfId="6"/>
    <xf numFmtId="164" fontId="4" fillId="0" borderId="0" xfId="6" applyNumberFormat="1"/>
    <xf numFmtId="0" fontId="71" fillId="16" borderId="57" xfId="6" applyFont="1" applyFill="1" applyBorder="1" applyAlignment="1">
      <alignment horizontal="center"/>
    </xf>
    <xf numFmtId="0" fontId="71" fillId="16" borderId="31" xfId="6" applyFont="1" applyFill="1" applyBorder="1" applyAlignment="1">
      <alignment horizontal="center"/>
    </xf>
    <xf numFmtId="164" fontId="28" fillId="9" borderId="76" xfId="6" applyNumberFormat="1" applyFont="1" applyFill="1" applyBorder="1" applyAlignment="1">
      <alignment horizontal="center"/>
    </xf>
    <xf numFmtId="164" fontId="28" fillId="9" borderId="77" xfId="6" applyNumberFormat="1" applyFont="1" applyFill="1" applyBorder="1" applyAlignment="1">
      <alignment horizontal="center"/>
    </xf>
    <xf numFmtId="164" fontId="28" fillId="9" borderId="78" xfId="6" applyNumberFormat="1" applyFont="1" applyFill="1" applyBorder="1" applyAlignment="1">
      <alignment horizontal="center"/>
    </xf>
    <xf numFmtId="164" fontId="28" fillId="9" borderId="22" xfId="6" applyNumberFormat="1" applyFont="1" applyFill="1" applyBorder="1" applyAlignment="1">
      <alignment horizontal="center"/>
    </xf>
    <xf numFmtId="164" fontId="28" fillId="9" borderId="21" xfId="6" applyNumberFormat="1" applyFont="1" applyFill="1" applyBorder="1" applyAlignment="1">
      <alignment horizontal="center"/>
    </xf>
    <xf numFmtId="164" fontId="28" fillId="9" borderId="20" xfId="6" applyNumberFormat="1" applyFont="1" applyFill="1" applyBorder="1" applyAlignment="1">
      <alignment horizontal="center"/>
    </xf>
    <xf numFmtId="164" fontId="28" fillId="9" borderId="19" xfId="6" applyNumberFormat="1" applyFont="1" applyFill="1" applyBorder="1" applyAlignment="1">
      <alignment horizontal="center"/>
    </xf>
    <xf numFmtId="164" fontId="28" fillId="9" borderId="18" xfId="6" applyNumberFormat="1" applyFont="1" applyFill="1" applyBorder="1" applyAlignment="1">
      <alignment horizontal="center"/>
    </xf>
    <xf numFmtId="164" fontId="28" fillId="9" borderId="17" xfId="6" applyNumberFormat="1" applyFont="1" applyFill="1" applyBorder="1" applyAlignment="1">
      <alignment horizontal="center"/>
    </xf>
    <xf numFmtId="0" fontId="71" fillId="16" borderId="86" xfId="6" applyNumberFormat="1" applyFont="1" applyFill="1" applyBorder="1" applyAlignment="1" applyProtection="1">
      <alignment horizontal="center"/>
    </xf>
    <xf numFmtId="0" fontId="0" fillId="0" borderId="0" xfId="0" applyAlignment="1">
      <alignment horizontal="left"/>
    </xf>
    <xf numFmtId="165" fontId="3" fillId="0" borderId="0" xfId="8" applyNumberFormat="1" applyFont="1"/>
    <xf numFmtId="1" fontId="3" fillId="0" borderId="0" xfId="8" applyNumberFormat="1" applyFont="1" applyAlignment="1">
      <alignment horizontal="right"/>
    </xf>
    <xf numFmtId="0" fontId="28" fillId="0" borderId="0" xfId="8" applyFont="1"/>
    <xf numFmtId="0" fontId="82" fillId="25" borderId="33" xfId="8" applyFont="1" applyFill="1" applyBorder="1" applyAlignment="1">
      <alignment horizontal="center" vertical="center"/>
    </xf>
    <xf numFmtId="165" fontId="28" fillId="0" borderId="92" xfId="8" applyNumberFormat="1" applyFont="1" applyBorder="1" applyAlignment="1">
      <alignment horizontal="center"/>
    </xf>
    <xf numFmtId="0" fontId="84" fillId="0" borderId="0" xfId="0" applyFont="1"/>
    <xf numFmtId="165" fontId="28" fillId="0" borderId="93" xfId="8" applyNumberFormat="1" applyFont="1" applyBorder="1" applyAlignment="1">
      <alignment horizontal="center"/>
    </xf>
    <xf numFmtId="0" fontId="85" fillId="0" borderId="0" xfId="0" applyFont="1"/>
    <xf numFmtId="165" fontId="28" fillId="0" borderId="94" xfId="8" applyNumberFormat="1" applyFont="1" applyBorder="1" applyAlignment="1">
      <alignment horizontal="center"/>
    </xf>
    <xf numFmtId="164" fontId="4" fillId="0" borderId="0" xfId="8" applyNumberFormat="1"/>
    <xf numFmtId="0" fontId="4" fillId="0" borderId="0" xfId="8"/>
    <xf numFmtId="0" fontId="4" fillId="0" borderId="0" xfId="0" applyFont="1" applyAlignment="1">
      <alignment horizontal="left"/>
    </xf>
    <xf numFmtId="0" fontId="75" fillId="0" borderId="0" xfId="0" applyFont="1" applyFill="1" applyBorder="1"/>
    <xf numFmtId="0" fontId="86" fillId="0" borderId="0" xfId="8" applyFont="1" applyFill="1" applyBorder="1" applyAlignment="1">
      <alignment horizontal="center" vertical="center"/>
    </xf>
    <xf numFmtId="165" fontId="87" fillId="0" borderId="0" xfId="8" applyNumberFormat="1" applyFont="1" applyFill="1" applyBorder="1" applyAlignment="1">
      <alignment horizontal="center"/>
    </xf>
    <xf numFmtId="0" fontId="88" fillId="27" borderId="0" xfId="9" applyFont="1" applyFill="1" applyAlignment="1">
      <alignment horizontal="center" vertical="center"/>
    </xf>
    <xf numFmtId="0" fontId="89" fillId="27" borderId="0" xfId="9" applyFont="1" applyFill="1" applyAlignment="1">
      <alignment horizontal="center" vertical="center"/>
    </xf>
    <xf numFmtId="0" fontId="77" fillId="0" borderId="0" xfId="0" applyFont="1"/>
    <xf numFmtId="0" fontId="91" fillId="25" borderId="9" xfId="10" applyFont="1" applyFill="1" applyBorder="1" applyAlignment="1">
      <alignment horizontal="center" vertical="center"/>
    </xf>
    <xf numFmtId="0" fontId="91" fillId="25" borderId="10" xfId="10" applyFont="1" applyFill="1" applyBorder="1" applyAlignment="1">
      <alignment horizontal="center" vertical="center"/>
    </xf>
    <xf numFmtId="0" fontId="91" fillId="25" borderId="11" xfId="10" applyFont="1" applyFill="1" applyBorder="1" applyAlignment="1">
      <alignment horizontal="center" vertical="center"/>
    </xf>
    <xf numFmtId="0" fontId="89" fillId="0" borderId="0" xfId="10" applyFont="1" applyAlignment="1">
      <alignment horizontal="center" vertical="center"/>
    </xf>
    <xf numFmtId="0" fontId="91" fillId="25" borderId="5" xfId="10" applyFont="1" applyFill="1" applyBorder="1" applyAlignment="1">
      <alignment horizontal="center"/>
    </xf>
    <xf numFmtId="0" fontId="91" fillId="25" borderId="12" xfId="10" applyFont="1" applyFill="1" applyBorder="1" applyAlignment="1">
      <alignment horizontal="center" vertical="center"/>
    </xf>
    <xf numFmtId="0" fontId="91" fillId="25" borderId="8" xfId="10" applyFont="1" applyFill="1" applyBorder="1" applyAlignment="1">
      <alignment horizontal="center" vertical="center"/>
    </xf>
    <xf numFmtId="165" fontId="4" fillId="27" borderId="97" xfId="10" applyNumberFormat="1" applyFill="1" applyBorder="1" applyAlignment="1">
      <alignment horizontal="center"/>
    </xf>
    <xf numFmtId="165" fontId="4" fillId="27" borderId="89" xfId="10" applyNumberFormat="1" applyFill="1" applyBorder="1" applyAlignment="1">
      <alignment horizontal="center"/>
    </xf>
    <xf numFmtId="2" fontId="8" fillId="26" borderId="98" xfId="10" applyNumberFormat="1" applyFont="1" applyFill="1" applyBorder="1" applyAlignment="1">
      <alignment horizontal="center"/>
    </xf>
    <xf numFmtId="165" fontId="4" fillId="0" borderId="0" xfId="10" applyNumberFormat="1" applyAlignment="1">
      <alignment horizontal="center"/>
    </xf>
    <xf numFmtId="1" fontId="4" fillId="27" borderId="97" xfId="10" applyNumberFormat="1" applyFill="1" applyBorder="1" applyAlignment="1">
      <alignment horizontal="center"/>
    </xf>
    <xf numFmtId="2" fontId="4" fillId="27" borderId="89" xfId="10" applyNumberFormat="1" applyFill="1" applyBorder="1" applyAlignment="1">
      <alignment horizontal="center"/>
    </xf>
    <xf numFmtId="165" fontId="4" fillId="27" borderId="99" xfId="10" applyNumberFormat="1" applyFill="1" applyBorder="1" applyAlignment="1">
      <alignment horizontal="center"/>
    </xf>
    <xf numFmtId="1" fontId="4" fillId="27" borderId="91" xfId="10" applyNumberFormat="1" applyFill="1" applyBorder="1" applyAlignment="1">
      <alignment horizontal="center"/>
    </xf>
    <xf numFmtId="2" fontId="8" fillId="26" borderId="100" xfId="10" applyNumberFormat="1" applyFont="1" applyFill="1" applyBorder="1" applyAlignment="1">
      <alignment horizontal="center"/>
    </xf>
    <xf numFmtId="1" fontId="4" fillId="27" borderId="99" xfId="10" applyNumberFormat="1" applyFill="1" applyBorder="1" applyAlignment="1">
      <alignment horizontal="center"/>
    </xf>
    <xf numFmtId="2" fontId="4" fillId="27" borderId="91" xfId="10" applyNumberFormat="1" applyFill="1" applyBorder="1" applyAlignment="1">
      <alignment horizontal="center"/>
    </xf>
    <xf numFmtId="165" fontId="4" fillId="27" borderId="96" xfId="10" applyNumberFormat="1" applyFill="1" applyBorder="1" applyAlignment="1">
      <alignment horizontal="center"/>
    </xf>
    <xf numFmtId="165" fontId="4" fillId="27" borderId="101" xfId="10" applyNumberFormat="1" applyFill="1" applyBorder="1" applyAlignment="1">
      <alignment horizontal="center"/>
    </xf>
    <xf numFmtId="2" fontId="8" fillId="26" borderId="102" xfId="10" applyNumberFormat="1" applyFont="1" applyFill="1" applyBorder="1" applyAlignment="1">
      <alignment horizontal="center"/>
    </xf>
    <xf numFmtId="1" fontId="4" fillId="27" borderId="96" xfId="10" applyNumberFormat="1" applyFill="1" applyBorder="1" applyAlignment="1">
      <alignment horizontal="center"/>
    </xf>
    <xf numFmtId="2" fontId="4" fillId="27" borderId="101" xfId="10" applyNumberFormat="1" applyFill="1" applyBorder="1" applyAlignment="1">
      <alignment horizontal="center"/>
    </xf>
    <xf numFmtId="2" fontId="8" fillId="28" borderId="98" xfId="10" applyNumberFormat="1" applyFont="1" applyFill="1" applyBorder="1" applyAlignment="1">
      <alignment horizontal="center"/>
    </xf>
    <xf numFmtId="2" fontId="8" fillId="28" borderId="100" xfId="10" applyNumberFormat="1" applyFont="1" applyFill="1" applyBorder="1" applyAlignment="1">
      <alignment horizontal="center"/>
    </xf>
    <xf numFmtId="2" fontId="8" fillId="28" borderId="102" xfId="10" applyNumberFormat="1" applyFont="1" applyFill="1" applyBorder="1" applyAlignment="1">
      <alignment horizontal="center"/>
    </xf>
    <xf numFmtId="0" fontId="91" fillId="25" borderId="12" xfId="10" applyFont="1" applyFill="1" applyBorder="1" applyAlignment="1">
      <alignment horizontal="center"/>
    </xf>
    <xf numFmtId="2" fontId="8" fillId="26" borderId="89" xfId="10" applyNumberFormat="1" applyFont="1" applyFill="1" applyBorder="1" applyAlignment="1">
      <alignment horizontal="center"/>
    </xf>
    <xf numFmtId="2" fontId="8" fillId="26" borderId="91" xfId="10" applyNumberFormat="1" applyFont="1" applyFill="1" applyBorder="1" applyAlignment="1">
      <alignment horizontal="center"/>
    </xf>
    <xf numFmtId="2" fontId="8" fillId="26" borderId="101" xfId="10" applyNumberFormat="1" applyFont="1" applyFill="1" applyBorder="1" applyAlignment="1">
      <alignment horizontal="center"/>
    </xf>
    <xf numFmtId="164" fontId="78" fillId="27" borderId="0" xfId="6" applyNumberFormat="1" applyFont="1" applyFill="1"/>
    <xf numFmtId="0" fontId="95" fillId="27" borderId="103" xfId="10" applyFont="1" applyFill="1" applyBorder="1" applyAlignment="1">
      <alignment horizontal="center" vertical="center"/>
    </xf>
    <xf numFmtId="0" fontId="95" fillId="27" borderId="106" xfId="10" applyFont="1" applyFill="1" applyBorder="1" applyAlignment="1">
      <alignment horizontal="center" vertical="center"/>
    </xf>
    <xf numFmtId="1" fontId="97" fillId="27" borderId="107" xfId="10" applyNumberFormat="1" applyFont="1" applyFill="1" applyBorder="1" applyAlignment="1">
      <alignment horizontal="center"/>
    </xf>
    <xf numFmtId="2" fontId="4" fillId="27" borderId="95" xfId="10" applyNumberFormat="1" applyFill="1" applyBorder="1" applyAlignment="1">
      <alignment horizontal="center"/>
    </xf>
    <xf numFmtId="2" fontId="4" fillId="27" borderId="104" xfId="10" applyNumberFormat="1" applyFill="1" applyBorder="1" applyAlignment="1">
      <alignment horizontal="center"/>
    </xf>
    <xf numFmtId="2" fontId="4" fillId="27" borderId="105" xfId="10" applyNumberFormat="1" applyFill="1" applyBorder="1" applyAlignment="1">
      <alignment horizontal="center"/>
    </xf>
    <xf numFmtId="1" fontId="97" fillId="27" borderId="108" xfId="10" applyNumberFormat="1" applyFont="1" applyFill="1" applyBorder="1" applyAlignment="1">
      <alignment horizontal="center"/>
    </xf>
    <xf numFmtId="2" fontId="4" fillId="27" borderId="99" xfId="10" applyNumberFormat="1" applyFill="1" applyBorder="1" applyAlignment="1">
      <alignment horizontal="center"/>
    </xf>
    <xf numFmtId="2" fontId="4" fillId="27" borderId="100" xfId="10" applyNumberFormat="1" applyFill="1" applyBorder="1" applyAlignment="1">
      <alignment horizontal="center"/>
    </xf>
    <xf numFmtId="1" fontId="97" fillId="27" borderId="109" xfId="10" applyNumberFormat="1" applyFont="1" applyFill="1" applyBorder="1" applyAlignment="1">
      <alignment horizontal="center"/>
    </xf>
    <xf numFmtId="2" fontId="4" fillId="27" borderId="96" xfId="10" applyNumberFormat="1" applyFill="1" applyBorder="1" applyAlignment="1">
      <alignment horizontal="center"/>
    </xf>
    <xf numFmtId="2" fontId="4" fillId="27" borderId="102" xfId="10" applyNumberFormat="1" applyFill="1" applyBorder="1" applyAlignment="1">
      <alignment horizontal="center"/>
    </xf>
    <xf numFmtId="1" fontId="4" fillId="0" borderId="0" xfId="10" applyNumberFormat="1" applyAlignment="1">
      <alignment horizontal="center"/>
    </xf>
    <xf numFmtId="2" fontId="4" fillId="0" borderId="0" xfId="10" applyNumberFormat="1" applyAlignment="1">
      <alignment horizontal="center"/>
    </xf>
    <xf numFmtId="2" fontId="8" fillId="0" borderId="0" xfId="10" applyNumberFormat="1" applyFont="1" applyAlignment="1">
      <alignment horizontal="center"/>
    </xf>
    <xf numFmtId="164" fontId="8" fillId="0" borderId="0" xfId="6" applyNumberFormat="1" applyFont="1" applyAlignment="1">
      <alignment vertical="center"/>
    </xf>
    <xf numFmtId="164" fontId="31" fillId="0" borderId="0" xfId="6" applyNumberFormat="1" applyFont="1"/>
    <xf numFmtId="0" fontId="99" fillId="0" borderId="0" xfId="0" applyFont="1" applyAlignment="1">
      <alignment horizontal="center"/>
    </xf>
    <xf numFmtId="164" fontId="8" fillId="0" borderId="0" xfId="7" applyNumberFormat="1" applyFont="1" applyAlignment="1">
      <alignment horizontal="center"/>
    </xf>
    <xf numFmtId="164" fontId="8" fillId="0" borderId="0" xfId="0" applyNumberFormat="1" applyFont="1" applyAlignment="1">
      <alignment horizontal="center"/>
    </xf>
    <xf numFmtId="164" fontId="78" fillId="0" borderId="0" xfId="6" applyNumberFormat="1" applyFont="1"/>
    <xf numFmtId="1" fontId="97" fillId="27" borderId="110" xfId="10" applyNumberFormat="1" applyFont="1" applyFill="1" applyBorder="1" applyAlignment="1">
      <alignment horizontal="center"/>
    </xf>
    <xf numFmtId="2" fontId="4" fillId="27" borderId="111" xfId="10" applyNumberFormat="1" applyFill="1" applyBorder="1" applyAlignment="1">
      <alignment horizontal="center"/>
    </xf>
    <xf numFmtId="2" fontId="4" fillId="27" borderId="112" xfId="10" applyNumberFormat="1" applyFill="1" applyBorder="1" applyAlignment="1">
      <alignment horizontal="center"/>
    </xf>
    <xf numFmtId="2" fontId="4" fillId="27" borderId="113" xfId="10" applyNumberFormat="1" applyFill="1" applyBorder="1" applyAlignment="1">
      <alignment horizontal="center"/>
    </xf>
    <xf numFmtId="1" fontId="97" fillId="27" borderId="114" xfId="10" applyNumberFormat="1" applyFont="1" applyFill="1" applyBorder="1" applyAlignment="1">
      <alignment horizontal="center"/>
    </xf>
    <xf numFmtId="2" fontId="4" fillId="27" borderId="115" xfId="10" applyNumberFormat="1" applyFill="1" applyBorder="1" applyAlignment="1">
      <alignment horizontal="center"/>
    </xf>
    <xf numFmtId="2" fontId="4" fillId="27" borderId="116" xfId="10" applyNumberFormat="1" applyFill="1" applyBorder="1" applyAlignment="1">
      <alignment horizontal="center"/>
    </xf>
    <xf numFmtId="2" fontId="4" fillId="27" borderId="117" xfId="10" applyNumberFormat="1" applyFill="1" applyBorder="1" applyAlignment="1">
      <alignment horizontal="center"/>
    </xf>
    <xf numFmtId="1" fontId="97" fillId="27" borderId="118" xfId="10" applyNumberFormat="1" applyFont="1" applyFill="1" applyBorder="1" applyAlignment="1">
      <alignment horizontal="center"/>
    </xf>
    <xf numFmtId="2" fontId="4" fillId="27" borderId="119" xfId="10" applyNumberFormat="1" applyFill="1" applyBorder="1" applyAlignment="1">
      <alignment horizontal="center"/>
    </xf>
    <xf numFmtId="2" fontId="4" fillId="27" borderId="120" xfId="10" applyNumberFormat="1" applyFill="1" applyBorder="1" applyAlignment="1">
      <alignment horizontal="center"/>
    </xf>
    <xf numFmtId="2" fontId="4" fillId="27" borderId="121" xfId="10" applyNumberFormat="1" applyFill="1" applyBorder="1" applyAlignment="1">
      <alignment horizontal="center"/>
    </xf>
    <xf numFmtId="0" fontId="4" fillId="0" borderId="0" xfId="0" applyFont="1" applyAlignment="1">
      <alignment horizontal="center" vertical="center"/>
    </xf>
    <xf numFmtId="0" fontId="4" fillId="23" borderId="0" xfId="0" applyFont="1" applyFill="1"/>
    <xf numFmtId="0" fontId="91" fillId="25" borderId="14" xfId="10" applyFont="1" applyFill="1" applyBorder="1" applyAlignment="1">
      <alignment horizontal="center" vertical="center"/>
    </xf>
    <xf numFmtId="0" fontId="91" fillId="25" borderId="0" xfId="10" applyFont="1" applyFill="1" applyAlignment="1">
      <alignment horizontal="center" vertical="center"/>
    </xf>
    <xf numFmtId="0" fontId="91" fillId="25" borderId="13" xfId="10" applyFont="1" applyFill="1" applyBorder="1" applyAlignment="1">
      <alignment horizontal="center" vertical="center"/>
    </xf>
    <xf numFmtId="1" fontId="4" fillId="0" borderId="99" xfId="10" applyNumberFormat="1" applyBorder="1" applyAlignment="1">
      <alignment horizontal="center"/>
    </xf>
    <xf numFmtId="1" fontId="4" fillId="0" borderId="96" xfId="10" applyNumberFormat="1" applyBorder="1" applyAlignment="1">
      <alignment horizontal="center"/>
    </xf>
    <xf numFmtId="0" fontId="71" fillId="16" borderId="122" xfId="6" applyNumberFormat="1" applyFont="1" applyFill="1" applyBorder="1" applyAlignment="1" applyProtection="1">
      <alignment horizontal="center"/>
    </xf>
    <xf numFmtId="164" fontId="64" fillId="0" borderId="0" xfId="0" applyNumberFormat="1" applyFont="1"/>
    <xf numFmtId="2" fontId="64" fillId="0" borderId="0" xfId="0" applyNumberFormat="1" applyFont="1" applyFill="1" applyBorder="1" applyProtection="1"/>
    <xf numFmtId="2" fontId="64" fillId="0" borderId="0" xfId="0" applyNumberFormat="1" applyFont="1"/>
    <xf numFmtId="0" fontId="64" fillId="0" borderId="0" xfId="0" applyFont="1" applyFill="1" applyBorder="1"/>
    <xf numFmtId="0" fontId="102" fillId="0" borderId="0" xfId="8" applyFont="1" applyFill="1" applyBorder="1" applyAlignment="1">
      <alignment horizontal="center" vertical="center"/>
    </xf>
    <xf numFmtId="0" fontId="0" fillId="0" borderId="0" xfId="0" applyFill="1" applyAlignment="1">
      <alignment horizontal="left"/>
    </xf>
    <xf numFmtId="0" fontId="13" fillId="30" borderId="123" xfId="0" applyFont="1" applyFill="1" applyBorder="1" applyAlignment="1">
      <alignment horizontal="center" vertical="center"/>
    </xf>
    <xf numFmtId="0" fontId="14" fillId="4" borderId="124" xfId="0" applyFont="1" applyFill="1" applyBorder="1" applyAlignment="1">
      <alignment horizontal="center"/>
    </xf>
    <xf numFmtId="0" fontId="14" fillId="5" borderId="124" xfId="0" applyFont="1" applyFill="1" applyBorder="1" applyAlignment="1">
      <alignment horizontal="center"/>
    </xf>
    <xf numFmtId="0" fontId="14" fillId="6" borderId="124" xfId="0" applyFont="1" applyFill="1" applyBorder="1" applyAlignment="1">
      <alignment horizontal="center"/>
    </xf>
    <xf numFmtId="0" fontId="14" fillId="7" borderId="124" xfId="0" applyFont="1" applyFill="1" applyBorder="1" applyAlignment="1">
      <alignment horizontal="center"/>
    </xf>
    <xf numFmtId="0" fontId="12" fillId="0" borderId="127" xfId="0" applyFont="1" applyFill="1" applyBorder="1"/>
    <xf numFmtId="0" fontId="12" fillId="0" borderId="130" xfId="0" applyFont="1" applyFill="1" applyBorder="1"/>
    <xf numFmtId="0" fontId="14" fillId="3" borderId="124" xfId="0" applyFont="1" applyFill="1" applyBorder="1" applyAlignment="1">
      <alignment horizontal="center"/>
    </xf>
    <xf numFmtId="0" fontId="12" fillId="0" borderId="133" xfId="0" applyFont="1" applyFill="1" applyBorder="1"/>
    <xf numFmtId="0" fontId="22" fillId="3" borderId="0" xfId="0" applyFont="1" applyFill="1" applyBorder="1" applyAlignment="1">
      <alignment horizontal="center" vertical="center"/>
    </xf>
    <xf numFmtId="0" fontId="22" fillId="8" borderId="0" xfId="0" applyFont="1" applyFill="1" applyBorder="1" applyAlignment="1">
      <alignment horizontal="center" vertical="center"/>
    </xf>
    <xf numFmtId="0" fontId="22" fillId="5" borderId="0" xfId="0" applyFont="1" applyFill="1" applyBorder="1" applyAlignment="1">
      <alignment horizontal="center" vertical="center"/>
    </xf>
    <xf numFmtId="0" fontId="22" fillId="6" borderId="0" xfId="0" applyFont="1" applyFill="1" applyBorder="1" applyAlignment="1">
      <alignment horizontal="center" vertical="center"/>
    </xf>
    <xf numFmtId="0" fontId="3" fillId="0" borderId="134" xfId="0" applyFont="1" applyBorder="1"/>
    <xf numFmtId="0" fontId="3" fillId="0" borderId="134" xfId="0" applyFont="1" applyFill="1" applyBorder="1"/>
    <xf numFmtId="0" fontId="3" fillId="0" borderId="129" xfId="0" applyFont="1" applyBorder="1"/>
    <xf numFmtId="0" fontId="3" fillId="0" borderId="129" xfId="0" applyFont="1" applyFill="1" applyBorder="1"/>
    <xf numFmtId="0" fontId="22" fillId="7" borderId="0" xfId="0" applyFont="1" applyFill="1" applyBorder="1" applyAlignment="1">
      <alignment horizontal="center" vertical="center"/>
    </xf>
    <xf numFmtId="0" fontId="13" fillId="30" borderId="136" xfId="0" applyFont="1" applyFill="1" applyBorder="1" applyAlignment="1">
      <alignment horizontal="center" vertical="center"/>
    </xf>
    <xf numFmtId="0" fontId="3" fillId="0" borderId="137" xfId="0" applyFont="1" applyBorder="1"/>
    <xf numFmtId="0" fontId="3" fillId="0" borderId="137" xfId="0" applyFont="1" applyFill="1" applyBorder="1"/>
    <xf numFmtId="0" fontId="8" fillId="0" borderId="0" xfId="0" applyFont="1" applyAlignment="1">
      <alignment horizontal="center"/>
    </xf>
    <xf numFmtId="0" fontId="12" fillId="0" borderId="143" xfId="0" applyFont="1" applyFill="1" applyBorder="1"/>
    <xf numFmtId="0" fontId="12" fillId="0" borderId="144" xfId="0" applyFont="1" applyFill="1" applyBorder="1"/>
    <xf numFmtId="0" fontId="12" fillId="0" borderId="147" xfId="0" applyFont="1" applyFill="1" applyBorder="1"/>
    <xf numFmtId="0" fontId="12" fillId="0" borderId="140" xfId="0" applyFont="1" applyFill="1" applyBorder="1"/>
    <xf numFmtId="0" fontId="3" fillId="0" borderId="129" xfId="0" applyFont="1" applyBorder="1" applyAlignment="1">
      <alignment horizontal="left" vertical="top"/>
    </xf>
    <xf numFmtId="0" fontId="13" fillId="30" borderId="150" xfId="0" applyFont="1" applyFill="1" applyBorder="1" applyAlignment="1">
      <alignment horizontal="center" vertical="center"/>
    </xf>
    <xf numFmtId="0" fontId="14" fillId="3" borderId="151" xfId="0" applyFont="1" applyFill="1" applyBorder="1" applyAlignment="1">
      <alignment horizontal="center"/>
    </xf>
    <xf numFmtId="0" fontId="14" fillId="4" borderId="151" xfId="0" applyFont="1" applyFill="1" applyBorder="1" applyAlignment="1">
      <alignment horizontal="center"/>
    </xf>
    <xf numFmtId="0" fontId="14" fillId="5" borderId="151" xfId="0" applyFont="1" applyFill="1" applyBorder="1" applyAlignment="1">
      <alignment horizontal="center"/>
    </xf>
    <xf numFmtId="0" fontId="14" fillId="6" borderId="151" xfId="0" applyFont="1" applyFill="1" applyBorder="1" applyAlignment="1">
      <alignment horizontal="center"/>
    </xf>
    <xf numFmtId="0" fontId="14" fillId="7" borderId="151" xfId="0" applyFont="1" applyFill="1" applyBorder="1" applyAlignment="1">
      <alignment horizontal="center"/>
    </xf>
    <xf numFmtId="0" fontId="13" fillId="30" borderId="87" xfId="0" applyFont="1" applyFill="1" applyBorder="1" applyAlignment="1">
      <alignment horizontal="center" vertical="center"/>
    </xf>
    <xf numFmtId="0" fontId="22" fillId="3" borderId="88" xfId="0" applyFont="1" applyFill="1" applyBorder="1" applyAlignment="1">
      <alignment horizontal="center" vertical="center"/>
    </xf>
    <xf numFmtId="0" fontId="22" fillId="8" borderId="88" xfId="0" applyFont="1" applyFill="1" applyBorder="1" applyAlignment="1">
      <alignment horizontal="center" vertical="center"/>
    </xf>
    <xf numFmtId="0" fontId="22" fillId="5" borderId="88" xfId="0" applyFont="1" applyFill="1" applyBorder="1" applyAlignment="1">
      <alignment horizontal="center" vertical="center"/>
    </xf>
    <xf numFmtId="0" fontId="22" fillId="6" borderId="88" xfId="0" applyFont="1" applyFill="1" applyBorder="1" applyAlignment="1">
      <alignment horizontal="center" vertical="center"/>
    </xf>
    <xf numFmtId="0" fontId="22" fillId="7" borderId="88" xfId="0" applyFont="1" applyFill="1" applyBorder="1" applyAlignment="1">
      <alignment horizontal="center" vertical="center"/>
    </xf>
    <xf numFmtId="0" fontId="3" fillId="0" borderId="152" xfId="0" applyFont="1" applyBorder="1"/>
    <xf numFmtId="0" fontId="3" fillId="0" borderId="152" xfId="0" applyFont="1" applyFill="1" applyBorder="1"/>
    <xf numFmtId="0" fontId="3" fillId="0" borderId="153" xfId="0" applyFont="1" applyBorder="1"/>
    <xf numFmtId="0" fontId="3" fillId="0" borderId="153" xfId="0" applyFont="1" applyFill="1" applyBorder="1"/>
    <xf numFmtId="0" fontId="3" fillId="0" borderId="154" xfId="0" applyFont="1" applyBorder="1"/>
    <xf numFmtId="0" fontId="3" fillId="0" borderId="154" xfId="0" applyFont="1" applyFill="1" applyBorder="1"/>
    <xf numFmtId="0" fontId="0" fillId="0" borderId="0" xfId="0" applyAlignment="1">
      <alignment horizontal="center" vertical="center"/>
    </xf>
    <xf numFmtId="0" fontId="109" fillId="0" borderId="0" xfId="0" applyFont="1"/>
    <xf numFmtId="0" fontId="0" fillId="0" borderId="130" xfId="0" applyBorder="1"/>
    <xf numFmtId="0" fontId="111" fillId="30" borderId="150" xfId="0" applyFont="1" applyFill="1" applyBorder="1" applyAlignment="1">
      <alignment horizontal="center" vertical="center"/>
    </xf>
    <xf numFmtId="0" fontId="106" fillId="30" borderId="157" xfId="0" applyFont="1" applyFill="1" applyBorder="1" applyAlignment="1">
      <alignment horizontal="center" vertical="center"/>
    </xf>
    <xf numFmtId="0" fontId="34" fillId="0" borderId="0" xfId="0" applyNumberFormat="1" applyFont="1" applyFill="1" applyBorder="1" applyProtection="1"/>
    <xf numFmtId="0" fontId="3" fillId="0" borderId="151" xfId="0" applyFont="1" applyBorder="1"/>
    <xf numFmtId="0" fontId="3" fillId="0" borderId="151" xfId="0" applyFont="1" applyFill="1" applyBorder="1"/>
    <xf numFmtId="0" fontId="13" fillId="30" borderId="140" xfId="0" applyFont="1" applyFill="1" applyBorder="1" applyAlignment="1">
      <alignment horizontal="center" vertical="center"/>
    </xf>
    <xf numFmtId="0" fontId="12" fillId="9" borderId="130" xfId="0" applyFont="1" applyFill="1" applyBorder="1"/>
    <xf numFmtId="0" fontId="14" fillId="3" borderId="147" xfId="0" applyFont="1" applyFill="1" applyBorder="1" applyAlignment="1">
      <alignment horizontal="center"/>
    </xf>
    <xf numFmtId="0" fontId="14" fillId="4" borderId="147" xfId="0" applyFont="1" applyFill="1" applyBorder="1" applyAlignment="1">
      <alignment horizontal="center"/>
    </xf>
    <xf numFmtId="0" fontId="14" fillId="5" borderId="147" xfId="0" applyFont="1" applyFill="1" applyBorder="1" applyAlignment="1">
      <alignment horizontal="center"/>
    </xf>
    <xf numFmtId="0" fontId="14" fillId="6" borderId="147" xfId="0" applyFont="1" applyFill="1" applyBorder="1" applyAlignment="1">
      <alignment horizontal="center"/>
    </xf>
    <xf numFmtId="0" fontId="14" fillId="7" borderId="147" xfId="0" applyFont="1" applyFill="1" applyBorder="1" applyAlignment="1">
      <alignment horizontal="center"/>
    </xf>
    <xf numFmtId="0" fontId="12" fillId="9" borderId="140" xfId="0" applyFont="1" applyFill="1" applyBorder="1"/>
    <xf numFmtId="0" fontId="12" fillId="9" borderId="143" xfId="0" applyFont="1" applyFill="1" applyBorder="1"/>
    <xf numFmtId="0" fontId="3" fillId="0" borderId="142" xfId="0" applyFont="1" applyBorder="1"/>
    <xf numFmtId="0" fontId="3" fillId="0" borderId="165" xfId="0" applyFont="1" applyBorder="1"/>
    <xf numFmtId="0" fontId="3" fillId="0" borderId="165" xfId="0" applyFont="1" applyFill="1" applyBorder="1"/>
    <xf numFmtId="0" fontId="3" fillId="0" borderId="144" xfId="0" applyFont="1" applyFill="1" applyBorder="1"/>
    <xf numFmtId="0" fontId="3" fillId="9" borderId="144" xfId="0" applyFont="1" applyFill="1" applyBorder="1"/>
    <xf numFmtId="0" fontId="3" fillId="0" borderId="144" xfId="0" applyFont="1" applyBorder="1"/>
    <xf numFmtId="0" fontId="111" fillId="30" borderId="156" xfId="0" applyFont="1" applyFill="1" applyBorder="1" applyAlignment="1">
      <alignment horizontal="center" vertical="center"/>
    </xf>
    <xf numFmtId="0" fontId="22" fillId="3" borderId="157" xfId="0" applyFont="1" applyFill="1" applyBorder="1" applyAlignment="1">
      <alignment horizontal="center" vertical="center"/>
    </xf>
    <xf numFmtId="0" fontId="22" fillId="8" borderId="157" xfId="0" applyFont="1" applyFill="1" applyBorder="1" applyAlignment="1">
      <alignment horizontal="center" vertical="center"/>
    </xf>
    <xf numFmtId="0" fontId="22" fillId="5" borderId="157" xfId="0" applyFont="1" applyFill="1" applyBorder="1" applyAlignment="1">
      <alignment horizontal="center" vertical="center"/>
    </xf>
    <xf numFmtId="0" fontId="22" fillId="6" borderId="157" xfId="0" applyFont="1" applyFill="1" applyBorder="1" applyAlignment="1">
      <alignment horizontal="center" vertical="center"/>
    </xf>
    <xf numFmtId="0" fontId="22" fillId="7" borderId="157" xfId="0" applyFont="1" applyFill="1" applyBorder="1" applyAlignment="1">
      <alignment horizontal="center" vertical="center"/>
    </xf>
    <xf numFmtId="0" fontId="5" fillId="2" borderId="0" xfId="0" applyFont="1" applyFill="1" applyBorder="1" applyAlignment="1">
      <alignment horizontal="center"/>
    </xf>
    <xf numFmtId="0" fontId="59" fillId="13" borderId="171" xfId="0" applyFont="1" applyFill="1" applyBorder="1" applyAlignment="1">
      <alignment horizontal="center"/>
    </xf>
    <xf numFmtId="0" fontId="59" fillId="13" borderId="172" xfId="0" applyFont="1" applyFill="1" applyBorder="1" applyAlignment="1">
      <alignment horizontal="center"/>
    </xf>
    <xf numFmtId="0" fontId="6" fillId="12" borderId="0" xfId="4" applyNumberFormat="1" applyFont="1" applyFill="1" applyBorder="1" applyAlignment="1" applyProtection="1">
      <alignment horizontal="center"/>
    </xf>
    <xf numFmtId="164" fontId="59" fillId="15" borderId="4" xfId="4" applyNumberFormat="1" applyFont="1" applyFill="1" applyBorder="1" applyAlignment="1" applyProtection="1">
      <alignment horizontal="center"/>
    </xf>
    <xf numFmtId="164" fontId="59" fillId="15" borderId="15" xfId="4" applyNumberFormat="1" applyFont="1" applyFill="1" applyBorder="1" applyAlignment="1" applyProtection="1">
      <alignment horizontal="center"/>
    </xf>
    <xf numFmtId="0" fontId="4" fillId="0" borderId="0" xfId="0" applyNumberFormat="1" applyFont="1" applyFill="1" applyBorder="1" applyAlignment="1" applyProtection="1">
      <alignment horizontal="center" vertical="center"/>
    </xf>
    <xf numFmtId="0" fontId="8" fillId="18" borderId="0" xfId="0" applyFont="1" applyFill="1" applyBorder="1" applyAlignment="1">
      <alignment horizontal="right" vertical="center"/>
    </xf>
    <xf numFmtId="0" fontId="8" fillId="18" borderId="0" xfId="0" applyFont="1" applyFill="1" applyBorder="1" applyAlignment="1">
      <alignment horizontal="right"/>
    </xf>
    <xf numFmtId="0" fontId="0" fillId="0" borderId="0" xfId="0" applyNumberFormat="1" applyFont="1" applyFill="1" applyBorder="1" applyAlignment="1" applyProtection="1">
      <alignment horizontal="center" vertical="center"/>
    </xf>
    <xf numFmtId="0" fontId="0" fillId="0" borderId="12" xfId="0" applyNumberFormat="1" applyFont="1" applyFill="1" applyBorder="1" applyAlignment="1" applyProtection="1">
      <alignment horizontal="center" vertical="center"/>
    </xf>
    <xf numFmtId="0" fontId="61" fillId="15" borderId="12" xfId="4" applyNumberFormat="1" applyFont="1" applyFill="1" applyBorder="1" applyAlignment="1" applyProtection="1">
      <alignment horizontal="center" vertical="center"/>
    </xf>
    <xf numFmtId="164" fontId="66" fillId="15" borderId="135" xfId="7" applyNumberFormat="1" applyFont="1" applyFill="1" applyBorder="1" applyAlignment="1">
      <alignment horizontal="center"/>
    </xf>
    <xf numFmtId="0" fontId="6" fillId="12" borderId="0" xfId="7" applyFont="1" applyFill="1" applyBorder="1" applyAlignment="1">
      <alignment horizontal="center"/>
    </xf>
    <xf numFmtId="164" fontId="0" fillId="0" borderId="10" xfId="0" applyNumberFormat="1" applyBorder="1" applyAlignment="1">
      <alignment horizontal="center" vertical="center"/>
    </xf>
    <xf numFmtId="0" fontId="6" fillId="12" borderId="0" xfId="5" applyNumberFormat="1" applyFont="1" applyFill="1" applyBorder="1" applyAlignment="1" applyProtection="1">
      <alignment horizontal="center"/>
    </xf>
    <xf numFmtId="0" fontId="6" fillId="12" borderId="0" xfId="5" applyNumberFormat="1" applyFont="1" applyFill="1" applyBorder="1" applyAlignment="1" applyProtection="1"/>
    <xf numFmtId="0" fontId="6" fillId="12" borderId="0" xfId="6" applyNumberFormat="1" applyFont="1" applyFill="1" applyBorder="1" applyAlignment="1" applyProtection="1">
      <alignment horizontal="center"/>
    </xf>
    <xf numFmtId="0" fontId="6" fillId="12" borderId="0" xfId="6" applyNumberFormat="1" applyFont="1" applyFill="1" applyBorder="1" applyAlignment="1" applyProtection="1"/>
    <xf numFmtId="0" fontId="77" fillId="0" borderId="0" xfId="0" applyFont="1" applyBorder="1"/>
    <xf numFmtId="0" fontId="89" fillId="27" borderId="0" xfId="9" applyFont="1" applyFill="1" applyBorder="1" applyAlignment="1">
      <alignment horizontal="center" vertical="center"/>
    </xf>
    <xf numFmtId="0" fontId="4" fillId="0" borderId="0" xfId="6" applyBorder="1"/>
    <xf numFmtId="164" fontId="4" fillId="0" borderId="0" xfId="6" applyNumberFormat="1" applyBorder="1"/>
    <xf numFmtId="2" fontId="16" fillId="19" borderId="126" xfId="0" applyNumberFormat="1" applyFont="1" applyFill="1" applyBorder="1" applyAlignment="1">
      <alignment horizontal="right" vertical="center"/>
    </xf>
    <xf numFmtId="2" fontId="16" fillId="19" borderId="129" xfId="0" applyNumberFormat="1" applyFont="1" applyFill="1" applyBorder="1" applyAlignment="1">
      <alignment horizontal="right" vertical="center"/>
    </xf>
    <xf numFmtId="2" fontId="16" fillId="19" borderId="132" xfId="0" applyNumberFormat="1" applyFont="1" applyFill="1" applyBorder="1" applyAlignment="1">
      <alignment horizontal="right" vertical="center"/>
    </xf>
    <xf numFmtId="0" fontId="15" fillId="15" borderId="126" xfId="0" applyFont="1" applyFill="1" applyBorder="1" applyAlignment="1">
      <alignment horizontal="center"/>
    </xf>
    <xf numFmtId="0" fontId="15" fillId="15" borderId="129" xfId="0" applyFont="1" applyFill="1" applyBorder="1" applyAlignment="1">
      <alignment horizontal="center"/>
    </xf>
    <xf numFmtId="0" fontId="15" fillId="15" borderId="132" xfId="0" applyFont="1" applyFill="1" applyBorder="1" applyAlignment="1">
      <alignment horizontal="center"/>
    </xf>
    <xf numFmtId="164" fontId="8" fillId="15" borderId="134" xfId="0" applyNumberFormat="1" applyFont="1" applyFill="1" applyBorder="1" applyAlignment="1">
      <alignment horizontal="center"/>
    </xf>
    <xf numFmtId="164" fontId="8" fillId="15" borderId="129" xfId="0" applyNumberFormat="1" applyFont="1" applyFill="1" applyBorder="1" applyAlignment="1">
      <alignment horizontal="center"/>
    </xf>
    <xf numFmtId="164" fontId="8" fillId="15" borderId="137" xfId="0" applyNumberFormat="1" applyFont="1" applyFill="1" applyBorder="1" applyAlignment="1">
      <alignment horizontal="center"/>
    </xf>
    <xf numFmtId="2" fontId="15" fillId="19" borderId="134" xfId="0" applyNumberFormat="1" applyFont="1" applyFill="1" applyBorder="1" applyAlignment="1">
      <alignment horizontal="center" vertical="center"/>
    </xf>
    <xf numFmtId="2" fontId="15" fillId="19" borderId="129" xfId="0" applyNumberFormat="1" applyFont="1" applyFill="1" applyBorder="1" applyAlignment="1">
      <alignment horizontal="center" vertical="center"/>
    </xf>
    <xf numFmtId="2" fontId="15" fillId="19" borderId="137" xfId="0" applyNumberFormat="1" applyFont="1" applyFill="1" applyBorder="1" applyAlignment="1">
      <alignment horizontal="center" vertical="center"/>
    </xf>
    <xf numFmtId="0" fontId="112" fillId="15" borderId="135" xfId="0" applyFont="1" applyFill="1" applyBorder="1" applyAlignment="1">
      <alignment horizontal="center"/>
    </xf>
    <xf numFmtId="0" fontId="112" fillId="15" borderId="4" xfId="0" applyFont="1" applyFill="1" applyBorder="1" applyAlignment="1">
      <alignment horizontal="center"/>
    </xf>
    <xf numFmtId="0" fontId="112" fillId="15" borderId="138" xfId="0" applyFont="1" applyFill="1" applyBorder="1" applyAlignment="1">
      <alignment horizontal="center"/>
    </xf>
    <xf numFmtId="2" fontId="16" fillId="19" borderId="134" xfId="0" applyNumberFormat="1" applyFont="1" applyFill="1" applyBorder="1" applyAlignment="1">
      <alignment horizontal="right" vertical="center"/>
    </xf>
    <xf numFmtId="2" fontId="16" fillId="19" borderId="146" xfId="0" applyNumberFormat="1" applyFont="1" applyFill="1" applyBorder="1" applyAlignment="1">
      <alignment horizontal="right" vertical="center"/>
    </xf>
    <xf numFmtId="2" fontId="16" fillId="19" borderId="149" xfId="0" applyNumberFormat="1" applyFont="1" applyFill="1" applyBorder="1" applyAlignment="1">
      <alignment horizontal="right" vertical="center"/>
    </xf>
    <xf numFmtId="2" fontId="16" fillId="19" borderId="142" xfId="0" applyNumberFormat="1" applyFont="1" applyFill="1" applyBorder="1" applyAlignment="1">
      <alignment horizontal="right" vertical="center"/>
    </xf>
    <xf numFmtId="0" fontId="15" fillId="15" borderId="134" xfId="0" applyFont="1" applyFill="1" applyBorder="1" applyAlignment="1">
      <alignment horizontal="center"/>
    </xf>
    <xf numFmtId="0" fontId="15" fillId="15" borderId="146" xfId="0" applyFont="1" applyFill="1" applyBorder="1" applyAlignment="1">
      <alignment horizontal="center"/>
    </xf>
    <xf numFmtId="0" fontId="15" fillId="15" borderId="149" xfId="0" applyFont="1" applyFill="1" applyBorder="1" applyAlignment="1">
      <alignment horizontal="center"/>
    </xf>
    <xf numFmtId="0" fontId="15" fillId="15" borderId="142" xfId="0" applyFont="1" applyFill="1" applyBorder="1" applyAlignment="1">
      <alignment horizontal="center"/>
    </xf>
    <xf numFmtId="2" fontId="15" fillId="19" borderId="152" xfId="0" applyNumberFormat="1" applyFont="1" applyFill="1" applyBorder="1" applyAlignment="1">
      <alignment horizontal="center" vertical="center"/>
    </xf>
    <xf numFmtId="2" fontId="15" fillId="19" borderId="153" xfId="0" applyNumberFormat="1" applyFont="1" applyFill="1" applyBorder="1" applyAlignment="1">
      <alignment horizontal="center" vertical="center"/>
    </xf>
    <xf numFmtId="2" fontId="15" fillId="19" borderId="154" xfId="0" applyNumberFormat="1" applyFont="1" applyFill="1" applyBorder="1" applyAlignment="1">
      <alignment horizontal="center" vertical="center"/>
    </xf>
    <xf numFmtId="164" fontId="8" fillId="15" borderId="152" xfId="0" applyNumberFormat="1" applyFont="1" applyFill="1" applyBorder="1" applyAlignment="1">
      <alignment horizontal="center"/>
    </xf>
    <xf numFmtId="164" fontId="8" fillId="15" borderId="153" xfId="0" applyNumberFormat="1" applyFont="1" applyFill="1" applyBorder="1" applyAlignment="1">
      <alignment horizontal="center"/>
    </xf>
    <xf numFmtId="164" fontId="8" fillId="15" borderId="154" xfId="0" applyNumberFormat="1" applyFont="1" applyFill="1" applyBorder="1" applyAlignment="1">
      <alignment horizontal="center"/>
    </xf>
    <xf numFmtId="0" fontId="29" fillId="19" borderId="155" xfId="0" applyFont="1" applyFill="1" applyBorder="1" applyAlignment="1">
      <alignment horizontal="center" vertical="center"/>
    </xf>
    <xf numFmtId="2" fontId="15" fillId="19" borderId="158" xfId="0" applyNumberFormat="1" applyFont="1" applyFill="1" applyBorder="1" applyAlignment="1">
      <alignment vertical="center"/>
    </xf>
    <xf numFmtId="2" fontId="15" fillId="19" borderId="159" xfId="0" applyNumberFormat="1" applyFont="1" applyFill="1" applyBorder="1" applyAlignment="1">
      <alignment vertical="center"/>
    </xf>
    <xf numFmtId="2" fontId="15" fillId="19" borderId="160" xfId="0" applyNumberFormat="1" applyFont="1" applyFill="1" applyBorder="1" applyAlignment="1">
      <alignment vertical="center"/>
    </xf>
    <xf numFmtId="0" fontId="15" fillId="15" borderId="0" xfId="0" applyFont="1" applyFill="1" applyBorder="1" applyAlignment="1">
      <alignment horizontal="center"/>
    </xf>
    <xf numFmtId="164" fontId="8" fillId="15" borderId="151" xfId="0" applyNumberFormat="1" applyFont="1" applyFill="1" applyBorder="1" applyAlignment="1">
      <alignment horizontal="center"/>
    </xf>
    <xf numFmtId="2" fontId="15" fillId="19" borderId="151" xfId="0" applyNumberFormat="1" applyFont="1" applyFill="1" applyBorder="1" applyAlignment="1">
      <alignment horizontal="center" vertical="center"/>
    </xf>
    <xf numFmtId="2" fontId="16" fillId="19" borderId="149" xfId="0" applyNumberFormat="1" applyFont="1" applyFill="1" applyBorder="1" applyAlignment="1">
      <alignment horizontal="center" vertical="center"/>
    </xf>
    <xf numFmtId="2" fontId="16" fillId="19" borderId="129" xfId="0" applyNumberFormat="1" applyFont="1" applyFill="1" applyBorder="1" applyAlignment="1">
      <alignment horizontal="center" vertical="center"/>
    </xf>
    <xf numFmtId="2" fontId="16" fillId="19" borderId="142" xfId="0" applyNumberFormat="1" applyFont="1" applyFill="1" applyBorder="1" applyAlignment="1">
      <alignment horizontal="center" vertical="center"/>
    </xf>
    <xf numFmtId="2" fontId="15" fillId="19" borderId="164" xfId="0" applyNumberFormat="1" applyFont="1" applyFill="1" applyBorder="1" applyAlignment="1">
      <alignment horizontal="center"/>
    </xf>
    <xf numFmtId="2" fontId="15" fillId="19" borderId="162" xfId="0" applyNumberFormat="1" applyFont="1" applyFill="1" applyBorder="1" applyAlignment="1">
      <alignment horizontal="center"/>
    </xf>
    <xf numFmtId="2" fontId="15" fillId="19" borderId="163" xfId="0" applyNumberFormat="1" applyFont="1" applyFill="1" applyBorder="1" applyAlignment="1">
      <alignment horizontal="center"/>
    </xf>
    <xf numFmtId="2" fontId="15" fillId="19" borderId="144" xfId="0" applyNumberFormat="1" applyFont="1" applyFill="1" applyBorder="1" applyAlignment="1">
      <alignment horizontal="center" vertical="center"/>
    </xf>
    <xf numFmtId="2" fontId="15" fillId="19" borderId="165" xfId="0" applyNumberFormat="1" applyFont="1" applyFill="1" applyBorder="1" applyAlignment="1">
      <alignment horizontal="center" vertical="center"/>
    </xf>
    <xf numFmtId="0" fontId="26" fillId="2" borderId="0" xfId="0" applyFont="1" applyFill="1" applyBorder="1" applyAlignment="1">
      <alignment horizontal="center"/>
    </xf>
    <xf numFmtId="0" fontId="31" fillId="0" borderId="0" xfId="0" applyFont="1" applyFill="1" applyAlignment="1"/>
    <xf numFmtId="0" fontId="31" fillId="0" borderId="0" xfId="0" applyFont="1" applyFill="1" applyAlignment="1">
      <alignment horizontal="left"/>
    </xf>
    <xf numFmtId="0" fontId="29" fillId="0" borderId="0" xfId="0" applyFont="1" applyFill="1" applyBorder="1" applyAlignment="1">
      <alignment horizontal="center"/>
    </xf>
    <xf numFmtId="0" fontId="79" fillId="15" borderId="134" xfId="1" applyFont="1" applyFill="1" applyBorder="1" applyAlignment="1">
      <alignment horizontal="center"/>
    </xf>
    <xf numFmtId="0" fontId="79" fillId="15" borderId="129" xfId="1" applyFont="1" applyFill="1" applyBorder="1" applyAlignment="1">
      <alignment horizontal="center"/>
    </xf>
    <xf numFmtId="0" fontId="79" fillId="15" borderId="132" xfId="1" applyFont="1" applyFill="1" applyBorder="1" applyAlignment="1">
      <alignment horizontal="center"/>
    </xf>
    <xf numFmtId="2" fontId="28" fillId="0" borderId="171" xfId="0" applyNumberFormat="1" applyFont="1" applyFill="1" applyBorder="1" applyAlignment="1">
      <alignment horizontal="center" vertical="center"/>
    </xf>
    <xf numFmtId="2" fontId="28" fillId="0" borderId="171" xfId="0" applyNumberFormat="1" applyFont="1" applyFill="1" applyBorder="1" applyAlignment="1">
      <alignment horizontal="center"/>
    </xf>
    <xf numFmtId="2" fontId="28" fillId="0" borderId="134" xfId="0" applyNumberFormat="1" applyFont="1" applyFill="1" applyBorder="1" applyAlignment="1">
      <alignment horizontal="center" vertical="center"/>
    </xf>
    <xf numFmtId="2" fontId="28" fillId="0" borderId="179" xfId="0" applyNumberFormat="1" applyFont="1" applyFill="1" applyBorder="1" applyAlignment="1">
      <alignment horizontal="center"/>
    </xf>
    <xf numFmtId="1" fontId="28" fillId="0" borderId="134" xfId="0" applyNumberFormat="1" applyFont="1" applyFill="1" applyBorder="1" applyAlignment="1">
      <alignment horizontal="center"/>
    </xf>
    <xf numFmtId="1" fontId="28" fillId="0" borderId="124" xfId="0" applyNumberFormat="1" applyFont="1" applyFill="1" applyBorder="1" applyAlignment="1">
      <alignment horizontal="center"/>
    </xf>
    <xf numFmtId="0" fontId="28" fillId="0" borderId="0" xfId="0" applyFont="1" applyFill="1" applyBorder="1" applyAlignment="1">
      <alignment horizontal="center" vertical="center"/>
    </xf>
    <xf numFmtId="2" fontId="28" fillId="0" borderId="0" xfId="0" applyNumberFormat="1" applyFont="1" applyFill="1" applyBorder="1" applyAlignment="1">
      <alignment horizontal="center" vertical="center"/>
    </xf>
    <xf numFmtId="0" fontId="29" fillId="19" borderId="171" xfId="0" applyFont="1" applyFill="1" applyBorder="1" applyAlignment="1">
      <alignment horizontal="center"/>
    </xf>
    <xf numFmtId="0" fontId="28" fillId="19" borderId="0" xfId="0" applyFont="1" applyFill="1" applyBorder="1" applyAlignment="1">
      <alignment horizontal="center"/>
    </xf>
    <xf numFmtId="0" fontId="0" fillId="0" borderId="93" xfId="0" applyBorder="1"/>
    <xf numFmtId="0" fontId="49" fillId="10" borderId="93" xfId="0" applyFont="1" applyFill="1" applyBorder="1" applyAlignment="1">
      <alignment horizontal="center"/>
    </xf>
    <xf numFmtId="0" fontId="4" fillId="0" borderId="93" xfId="0" applyFont="1" applyBorder="1"/>
    <xf numFmtId="0" fontId="51" fillId="9" borderId="93" xfId="0" applyFont="1" applyFill="1" applyBorder="1" applyAlignment="1">
      <alignment horizontal="right"/>
    </xf>
    <xf numFmtId="0" fontId="50" fillId="9" borderId="93" xfId="0" applyFont="1" applyFill="1" applyBorder="1" applyAlignment="1">
      <alignment horizontal="center"/>
    </xf>
    <xf numFmtId="0" fontId="0" fillId="9" borderId="93" xfId="0" applyFill="1" applyBorder="1" applyAlignment="1">
      <alignment horizontal="right"/>
    </xf>
    <xf numFmtId="0" fontId="4" fillId="9" borderId="93" xfId="0" applyFont="1" applyFill="1" applyBorder="1"/>
    <xf numFmtId="0" fontId="49" fillId="10" borderId="0" xfId="0" applyFont="1" applyFill="1" applyBorder="1" applyAlignment="1">
      <alignment horizontal="center"/>
    </xf>
    <xf numFmtId="0" fontId="0" fillId="0" borderId="186" xfId="0" applyBorder="1"/>
    <xf numFmtId="1" fontId="52" fillId="0" borderId="93" xfId="0" applyNumberFormat="1" applyFont="1" applyBorder="1" applyAlignment="1">
      <alignment horizontal="center"/>
    </xf>
    <xf numFmtId="0" fontId="0" fillId="0" borderId="93" xfId="0" applyBorder="1" applyAlignment="1">
      <alignment horizontal="right"/>
    </xf>
    <xf numFmtId="0" fontId="52" fillId="9" borderId="93" xfId="0" applyFont="1" applyFill="1" applyBorder="1" applyAlignment="1">
      <alignment horizontal="right"/>
    </xf>
    <xf numFmtId="0" fontId="8" fillId="0" borderId="93" xfId="0" applyFont="1" applyBorder="1"/>
    <xf numFmtId="0" fontId="8" fillId="0" borderId="93" xfId="0" applyFont="1" applyBorder="1" applyAlignment="1">
      <alignment horizontal="center"/>
    </xf>
    <xf numFmtId="0" fontId="2" fillId="0" borderId="93" xfId="0" applyFont="1" applyBorder="1" applyAlignment="1">
      <alignment horizontal="left"/>
    </xf>
    <xf numFmtId="0" fontId="2" fillId="0" borderId="186" xfId="0" applyFont="1" applyBorder="1" applyAlignment="1">
      <alignment horizontal="left"/>
    </xf>
    <xf numFmtId="0" fontId="27" fillId="2" borderId="0" xfId="1" applyFont="1" applyFill="1" applyBorder="1" applyAlignment="1">
      <alignment horizontal="center"/>
    </xf>
    <xf numFmtId="0" fontId="36" fillId="2" borderId="0" xfId="1" applyFont="1" applyFill="1" applyBorder="1" applyAlignment="1">
      <alignment horizontal="center"/>
    </xf>
    <xf numFmtId="0" fontId="0" fillId="19" borderId="0" xfId="0" applyNumberFormat="1" applyFont="1" applyFill="1" applyBorder="1" applyAlignment="1" applyProtection="1"/>
    <xf numFmtId="0" fontId="0" fillId="19" borderId="0" xfId="0" applyFill="1"/>
    <xf numFmtId="0" fontId="2" fillId="0" borderId="0" xfId="0" applyFont="1"/>
    <xf numFmtId="2" fontId="4" fillId="0" borderId="171" xfId="1" applyNumberFormat="1" applyFont="1" applyBorder="1" applyAlignment="1" applyProtection="1">
      <alignment horizontal="left"/>
      <protection locked="0"/>
    </xf>
    <xf numFmtId="2" fontId="4" fillId="9" borderId="93" xfId="0" applyNumberFormat="1" applyFont="1" applyFill="1" applyBorder="1" applyAlignment="1" applyProtection="1">
      <alignment horizontal="center"/>
      <protection locked="0"/>
    </xf>
    <xf numFmtId="2" fontId="4" fillId="9" borderId="187" xfId="0" applyNumberFormat="1" applyFont="1" applyFill="1" applyBorder="1" applyAlignment="1" applyProtection="1">
      <alignment horizontal="center"/>
      <protection locked="0"/>
    </xf>
    <xf numFmtId="164" fontId="98" fillId="31" borderId="171" xfId="1" applyNumberFormat="1" applyFont="1" applyFill="1" applyBorder="1" applyAlignment="1">
      <alignment horizontal="center"/>
    </xf>
    <xf numFmtId="0" fontId="98" fillId="34" borderId="0" xfId="0" applyFont="1" applyFill="1" applyBorder="1" applyAlignment="1">
      <alignment horizontal="center"/>
    </xf>
    <xf numFmtId="2" fontId="4" fillId="0" borderId="92" xfId="0" applyNumberFormat="1" applyFont="1" applyBorder="1" applyAlignment="1">
      <alignment horizontal="center"/>
    </xf>
    <xf numFmtId="2" fontId="4" fillId="9" borderId="92" xfId="0" applyNumberFormat="1" applyFont="1" applyFill="1" applyBorder="1" applyAlignment="1" applyProtection="1">
      <alignment horizontal="center"/>
      <protection locked="0"/>
    </xf>
    <xf numFmtId="0" fontId="114" fillId="34" borderId="0" xfId="0" applyFont="1" applyFill="1" applyBorder="1" applyAlignment="1">
      <alignment horizontal="center"/>
    </xf>
    <xf numFmtId="165" fontId="28" fillId="0" borderId="0" xfId="0" applyNumberFormat="1" applyFont="1" applyFill="1" applyBorder="1" applyAlignment="1">
      <alignment horizontal="center"/>
    </xf>
    <xf numFmtId="0" fontId="79" fillId="0" borderId="171" xfId="0" applyFont="1" applyFill="1" applyBorder="1" applyAlignment="1">
      <alignment horizontal="center"/>
    </xf>
    <xf numFmtId="0" fontId="118" fillId="34" borderId="194" xfId="0" applyFont="1" applyFill="1" applyBorder="1" applyAlignment="1">
      <alignment horizontal="center" wrapText="1"/>
    </xf>
    <xf numFmtId="0" fontId="38" fillId="0" borderId="195" xfId="0" applyFont="1" applyBorder="1" applyAlignment="1">
      <alignment horizontal="center" vertical="center" wrapText="1"/>
    </xf>
    <xf numFmtId="164" fontId="37" fillId="0" borderId="195" xfId="0" applyNumberFormat="1" applyFont="1" applyBorder="1" applyAlignment="1">
      <alignment horizontal="left" wrapText="1"/>
    </xf>
    <xf numFmtId="0" fontId="38" fillId="0" borderId="196" xfId="0" applyFont="1" applyBorder="1" applyAlignment="1">
      <alignment horizontal="center" vertical="center" wrapText="1"/>
    </xf>
    <xf numFmtId="164" fontId="37" fillId="0" borderId="196" xfId="0" applyNumberFormat="1" applyFont="1" applyBorder="1" applyAlignment="1">
      <alignment horizontal="left" wrapText="1"/>
    </xf>
    <xf numFmtId="165" fontId="4" fillId="0" borderId="186" xfId="0" applyNumberFormat="1" applyFont="1" applyBorder="1" applyAlignment="1" applyProtection="1">
      <alignment horizontal="left"/>
      <protection locked="0"/>
    </xf>
    <xf numFmtId="165" fontId="4" fillId="0" borderId="186" xfId="1" applyNumberFormat="1" applyFont="1" applyBorder="1" applyAlignment="1" applyProtection="1">
      <alignment horizontal="left"/>
      <protection locked="0"/>
    </xf>
    <xf numFmtId="164" fontId="98" fillId="31" borderId="186" xfId="1" applyNumberFormat="1" applyFont="1" applyFill="1" applyBorder="1" applyAlignment="1">
      <alignment horizontal="center"/>
    </xf>
    <xf numFmtId="164" fontId="98" fillId="31" borderId="187" xfId="1" applyNumberFormat="1" applyFont="1" applyFill="1" applyBorder="1" applyAlignment="1">
      <alignment horizontal="center"/>
    </xf>
    <xf numFmtId="2" fontId="4" fillId="0" borderId="187" xfId="1" applyNumberFormat="1" applyFont="1" applyBorder="1" applyAlignment="1" applyProtection="1">
      <alignment horizontal="left"/>
      <protection locked="0"/>
    </xf>
    <xf numFmtId="0" fontId="8" fillId="19" borderId="0" xfId="0" applyFont="1" applyFill="1" applyBorder="1" applyAlignment="1">
      <alignment horizontal="center"/>
    </xf>
    <xf numFmtId="165" fontId="4" fillId="19" borderId="0" xfId="0" applyNumberFormat="1" applyFont="1" applyFill="1" applyBorder="1" applyAlignment="1">
      <alignment horizontal="center"/>
    </xf>
    <xf numFmtId="0" fontId="82" fillId="19" borderId="171" xfId="0" applyFont="1" applyFill="1" applyBorder="1" applyAlignment="1">
      <alignment horizontal="center"/>
    </xf>
    <xf numFmtId="0" fontId="15" fillId="34" borderId="127" xfId="0" applyFont="1" applyFill="1" applyBorder="1" applyAlignment="1">
      <alignment horizontal="center"/>
    </xf>
    <xf numFmtId="0" fontId="79" fillId="34" borderId="151" xfId="0" applyFont="1" applyFill="1" applyBorder="1" applyAlignment="1">
      <alignment horizontal="center" vertical="center"/>
    </xf>
    <xf numFmtId="0" fontId="108" fillId="34" borderId="151" xfId="0" applyFont="1" applyFill="1" applyBorder="1" applyAlignment="1">
      <alignment horizontal="center" vertical="center"/>
    </xf>
    <xf numFmtId="0" fontId="106" fillId="34" borderId="88" xfId="0" applyFont="1" applyFill="1" applyBorder="1" applyAlignment="1">
      <alignment horizontal="center" vertical="center"/>
    </xf>
    <xf numFmtId="0" fontId="79" fillId="34" borderId="124" xfId="0" applyFont="1" applyFill="1" applyBorder="1" applyAlignment="1">
      <alignment horizontal="center" vertical="center"/>
    </xf>
    <xf numFmtId="0" fontId="106" fillId="34" borderId="0" xfId="0" applyFont="1" applyFill="1" applyBorder="1" applyAlignment="1">
      <alignment horizontal="center" vertical="center"/>
    </xf>
    <xf numFmtId="49" fontId="2" fillId="0" borderId="0" xfId="0" applyNumberFormat="1" applyFont="1" applyAlignment="1">
      <alignment vertical="center"/>
    </xf>
    <xf numFmtId="0" fontId="64" fillId="19" borderId="0" xfId="0" applyNumberFormat="1" applyFont="1" applyFill="1" applyBorder="1" applyProtection="1"/>
    <xf numFmtId="164" fontId="64" fillId="19" borderId="0" xfId="0" applyNumberFormat="1" applyFont="1" applyFill="1" applyBorder="1" applyProtection="1"/>
    <xf numFmtId="0" fontId="121" fillId="0" borderId="0" xfId="0" applyFont="1"/>
    <xf numFmtId="0" fontId="122" fillId="0" borderId="0" xfId="0" applyFont="1"/>
    <xf numFmtId="0" fontId="102" fillId="0" borderId="0" xfId="0" applyFont="1"/>
    <xf numFmtId="0" fontId="123" fillId="0" borderId="0" xfId="10" applyFont="1" applyAlignment="1">
      <alignment vertical="center"/>
    </xf>
    <xf numFmtId="0" fontId="124" fillId="0" borderId="0" xfId="10" applyFont="1" applyAlignment="1">
      <alignment horizontal="center" vertical="center"/>
    </xf>
    <xf numFmtId="0" fontId="123" fillId="27" borderId="0" xfId="10" applyFont="1" applyFill="1" applyAlignment="1">
      <alignment horizontal="center" vertical="center"/>
    </xf>
    <xf numFmtId="0" fontId="124" fillId="27" borderId="0" xfId="10" applyFont="1" applyFill="1" applyAlignment="1">
      <alignment horizontal="center" vertical="center"/>
    </xf>
    <xf numFmtId="1" fontId="102" fillId="0" borderId="0" xfId="10" applyNumberFormat="1" applyFont="1" applyAlignment="1">
      <alignment horizontal="center"/>
    </xf>
    <xf numFmtId="2" fontId="64" fillId="0" borderId="0" xfId="10" applyNumberFormat="1" applyFont="1" applyAlignment="1">
      <alignment horizontal="center"/>
    </xf>
    <xf numFmtId="2" fontId="64" fillId="19" borderId="0" xfId="10" applyNumberFormat="1" applyFont="1" applyFill="1" applyBorder="1" applyAlignment="1">
      <alignment horizontal="center"/>
    </xf>
    <xf numFmtId="0" fontId="64" fillId="19" borderId="0" xfId="0" applyFont="1" applyFill="1" applyBorder="1"/>
    <xf numFmtId="164" fontId="121" fillId="19" borderId="0" xfId="6" applyNumberFormat="1" applyFont="1" applyFill="1" applyBorder="1"/>
    <xf numFmtId="0" fontId="125" fillId="19" borderId="0" xfId="0" applyFont="1" applyFill="1" applyBorder="1" applyAlignment="1">
      <alignment horizontal="center"/>
    </xf>
    <xf numFmtId="0" fontId="64" fillId="19" borderId="0" xfId="0" applyFont="1" applyFill="1" applyBorder="1" applyAlignment="1">
      <alignment horizontal="center" vertical="center"/>
    </xf>
    <xf numFmtId="164" fontId="102" fillId="0" borderId="0" xfId="6" applyNumberFormat="1" applyFont="1" applyAlignment="1">
      <alignment vertical="center"/>
    </xf>
    <xf numFmtId="164" fontId="121" fillId="0" borderId="0" xfId="6" applyNumberFormat="1" applyFont="1"/>
    <xf numFmtId="0" fontId="64" fillId="0" borderId="0" xfId="0" applyFont="1" applyAlignment="1">
      <alignment wrapText="1"/>
    </xf>
    <xf numFmtId="0" fontId="125" fillId="0" borderId="0" xfId="0" applyFont="1" applyAlignment="1">
      <alignment horizontal="center"/>
    </xf>
    <xf numFmtId="2" fontId="126" fillId="0" borderId="171" xfId="0" applyNumberFormat="1" applyFont="1" applyFill="1" applyBorder="1" applyAlignment="1">
      <alignment horizontal="center"/>
    </xf>
    <xf numFmtId="2" fontId="98" fillId="19" borderId="171" xfId="0" applyNumberFormat="1" applyFont="1" applyFill="1" applyBorder="1" applyAlignment="1">
      <alignment horizontal="center"/>
    </xf>
    <xf numFmtId="164" fontId="28" fillId="0" borderId="76" xfId="6" applyNumberFormat="1" applyFont="1" applyFill="1" applyBorder="1" applyAlignment="1" applyProtection="1">
      <alignment horizontal="center"/>
    </xf>
    <xf numFmtId="164" fontId="28" fillId="0" borderId="77" xfId="6" applyNumberFormat="1" applyFont="1" applyFill="1" applyBorder="1" applyAlignment="1" applyProtection="1">
      <alignment horizontal="center"/>
    </xf>
    <xf numFmtId="164" fontId="28" fillId="0" borderId="78" xfId="6" applyNumberFormat="1" applyFont="1" applyFill="1" applyBorder="1" applyAlignment="1" applyProtection="1">
      <alignment horizontal="center"/>
    </xf>
    <xf numFmtId="164" fontId="28" fillId="0" borderId="22" xfId="6" applyNumberFormat="1" applyFont="1" applyFill="1" applyBorder="1" applyAlignment="1" applyProtection="1">
      <alignment horizontal="center"/>
    </xf>
    <xf numFmtId="164" fontId="28" fillId="0" borderId="21" xfId="6" applyNumberFormat="1" applyFont="1" applyFill="1" applyBorder="1" applyAlignment="1" applyProtection="1">
      <alignment horizontal="center"/>
    </xf>
    <xf numFmtId="164" fontId="28" fillId="0" borderId="20" xfId="6" applyNumberFormat="1" applyFont="1" applyFill="1" applyBorder="1" applyAlignment="1" applyProtection="1">
      <alignment horizontal="center"/>
    </xf>
    <xf numFmtId="164" fontId="28" fillId="0" borderId="19" xfId="6" applyNumberFormat="1" applyFont="1" applyFill="1" applyBorder="1" applyAlignment="1" applyProtection="1">
      <alignment horizontal="center"/>
    </xf>
    <xf numFmtId="164" fontId="28" fillId="0" borderId="18" xfId="6" applyNumberFormat="1" applyFont="1" applyFill="1" applyBorder="1" applyAlignment="1" applyProtection="1">
      <alignment horizontal="center"/>
    </xf>
    <xf numFmtId="164" fontId="28" fillId="0" borderId="17" xfId="6" applyNumberFormat="1" applyFont="1" applyFill="1" applyBorder="1" applyAlignment="1" applyProtection="1">
      <alignment horizontal="center"/>
    </xf>
    <xf numFmtId="0" fontId="128" fillId="19" borderId="126" xfId="0" applyNumberFormat="1" applyFont="1" applyFill="1" applyBorder="1" applyAlignment="1">
      <alignment horizontal="left" vertical="center"/>
    </xf>
    <xf numFmtId="0" fontId="128" fillId="19" borderId="129" xfId="0" applyNumberFormat="1" applyFont="1" applyFill="1" applyBorder="1" applyAlignment="1">
      <alignment horizontal="left" vertical="center"/>
    </xf>
    <xf numFmtId="0" fontId="128" fillId="19" borderId="132" xfId="0" applyNumberFormat="1" applyFont="1" applyFill="1" applyBorder="1" applyAlignment="1">
      <alignment horizontal="left" vertical="center"/>
    </xf>
    <xf numFmtId="0" fontId="129" fillId="19" borderId="135" xfId="0" applyFont="1" applyFill="1" applyBorder="1" applyAlignment="1">
      <alignment horizontal="center" vertical="center"/>
    </xf>
    <xf numFmtId="0" fontId="129" fillId="19" borderId="4" xfId="0" applyFont="1" applyFill="1" applyBorder="1" applyAlignment="1">
      <alignment horizontal="center" vertical="center"/>
    </xf>
    <xf numFmtId="0" fontId="129" fillId="19" borderId="138" xfId="0" applyFont="1" applyFill="1" applyBorder="1"/>
    <xf numFmtId="0" fontId="129" fillId="19" borderId="135" xfId="0" applyFont="1" applyFill="1" applyBorder="1" applyAlignment="1">
      <alignment vertical="center"/>
    </xf>
    <xf numFmtId="0" fontId="129" fillId="19" borderId="4" xfId="0" applyFont="1" applyFill="1" applyBorder="1" applyAlignment="1">
      <alignment vertical="center"/>
    </xf>
    <xf numFmtId="0" fontId="129" fillId="19" borderId="135" xfId="0" applyFont="1" applyFill="1" applyBorder="1"/>
    <xf numFmtId="0" fontId="129" fillId="19" borderId="4" xfId="0" applyFont="1" applyFill="1" applyBorder="1"/>
    <xf numFmtId="0" fontId="128" fillId="19" borderId="134" xfId="0" applyNumberFormat="1" applyFont="1" applyFill="1" applyBorder="1" applyAlignment="1">
      <alignment horizontal="left" vertical="center"/>
    </xf>
    <xf numFmtId="0" fontId="128" fillId="19" borderId="146" xfId="0" applyNumberFormat="1" applyFont="1" applyFill="1" applyBorder="1" applyAlignment="1">
      <alignment horizontal="left" vertical="center"/>
    </xf>
    <xf numFmtId="0" fontId="128" fillId="19" borderId="149" xfId="0" applyNumberFormat="1" applyFont="1" applyFill="1" applyBorder="1" applyAlignment="1">
      <alignment horizontal="left" vertical="center"/>
    </xf>
    <xf numFmtId="0" fontId="128" fillId="19" borderId="142" xfId="0" applyNumberFormat="1" applyFont="1" applyFill="1" applyBorder="1" applyAlignment="1">
      <alignment horizontal="left" vertical="center"/>
    </xf>
    <xf numFmtId="2" fontId="28" fillId="19" borderId="135" xfId="0" applyNumberFormat="1" applyFont="1" applyFill="1" applyBorder="1" applyAlignment="1">
      <alignment horizontal="right" vertical="center"/>
    </xf>
    <xf numFmtId="2" fontId="28" fillId="19" borderId="4" xfId="0" applyNumberFormat="1" applyFont="1" applyFill="1" applyBorder="1" applyAlignment="1">
      <alignment horizontal="right" vertical="center"/>
    </xf>
    <xf numFmtId="2" fontId="28" fillId="19" borderId="138" xfId="0" applyNumberFormat="1" applyFont="1" applyFill="1" applyBorder="1" applyAlignment="1">
      <alignment horizontal="right"/>
    </xf>
    <xf numFmtId="0" fontId="29" fillId="0" borderId="161" xfId="0" applyFont="1" applyFill="1" applyBorder="1" applyAlignment="1">
      <alignment horizontal="center"/>
    </xf>
    <xf numFmtId="0" fontId="28" fillId="0" borderId="161" xfId="0" applyFont="1" applyFill="1" applyBorder="1" applyAlignment="1">
      <alignment horizontal="center"/>
    </xf>
    <xf numFmtId="1" fontId="28" fillId="0" borderId="161" xfId="0" applyNumberFormat="1" applyFont="1" applyFill="1" applyBorder="1" applyAlignment="1">
      <alignment horizontal="center"/>
    </xf>
    <xf numFmtId="1" fontId="28" fillId="0" borderId="171" xfId="0" applyNumberFormat="1" applyFont="1" applyFill="1" applyBorder="1" applyAlignment="1">
      <alignment horizontal="center"/>
    </xf>
    <xf numFmtId="0" fontId="28" fillId="0" borderId="171" xfId="0" applyFont="1" applyFill="1" applyBorder="1" applyAlignment="1">
      <alignment horizontal="center"/>
    </xf>
    <xf numFmtId="0" fontId="133" fillId="19" borderId="129" xfId="0" applyNumberFormat="1" applyFont="1" applyFill="1" applyBorder="1" applyAlignment="1">
      <alignment horizontal="left" vertical="center"/>
    </xf>
    <xf numFmtId="0" fontId="133" fillId="19" borderId="129" xfId="0" applyFont="1" applyFill="1" applyBorder="1" applyAlignment="1">
      <alignment horizontal="left"/>
    </xf>
    <xf numFmtId="0" fontId="133" fillId="19" borderId="149" xfId="0" applyNumberFormat="1" applyFont="1" applyFill="1" applyBorder="1" applyAlignment="1">
      <alignment horizontal="center" vertical="center"/>
    </xf>
    <xf numFmtId="0" fontId="133" fillId="19" borderId="129" xfId="0" applyNumberFormat="1" applyFont="1" applyFill="1" applyBorder="1" applyAlignment="1">
      <alignment horizontal="center" vertical="center"/>
    </xf>
    <xf numFmtId="0" fontId="133" fillId="19" borderId="142" xfId="0" applyNumberFormat="1" applyFont="1" applyFill="1" applyBorder="1" applyAlignment="1">
      <alignment horizontal="center" vertical="center"/>
    </xf>
    <xf numFmtId="164" fontId="8" fillId="15" borderId="144" xfId="0" applyNumberFormat="1" applyFont="1" applyFill="1" applyBorder="1" applyAlignment="1">
      <alignment horizontal="center"/>
    </xf>
    <xf numFmtId="164" fontId="8" fillId="15" borderId="157" xfId="0" applyNumberFormat="1" applyFont="1" applyFill="1" applyBorder="1" applyAlignment="1">
      <alignment horizontal="center"/>
    </xf>
    <xf numFmtId="2" fontId="4" fillId="0" borderId="183" xfId="1" applyNumberFormat="1" applyFont="1" applyBorder="1" applyAlignment="1" applyProtection="1">
      <alignment horizontal="left"/>
      <protection locked="0"/>
    </xf>
    <xf numFmtId="0" fontId="79" fillId="15" borderId="179" xfId="1" applyFont="1" applyFill="1" applyBorder="1" applyAlignment="1">
      <alignment horizontal="center"/>
    </xf>
    <xf numFmtId="2" fontId="4" fillId="9" borderId="192" xfId="0" applyNumberFormat="1" applyFont="1" applyFill="1" applyBorder="1" applyAlignment="1" applyProtection="1">
      <alignment horizontal="center"/>
      <protection locked="0"/>
    </xf>
    <xf numFmtId="2" fontId="4" fillId="9" borderId="190" xfId="0" applyNumberFormat="1" applyFont="1" applyFill="1" applyBorder="1" applyAlignment="1" applyProtection="1">
      <alignment horizontal="center"/>
      <protection locked="0"/>
    </xf>
    <xf numFmtId="2" fontId="4" fillId="9" borderId="191" xfId="0" applyNumberFormat="1" applyFont="1" applyFill="1" applyBorder="1" applyAlignment="1" applyProtection="1">
      <alignment horizontal="center"/>
      <protection locked="0"/>
    </xf>
    <xf numFmtId="165" fontId="4" fillId="0" borderId="200" xfId="1" applyNumberFormat="1" applyFont="1" applyBorder="1" applyAlignment="1" applyProtection="1">
      <alignment horizontal="left"/>
      <protection locked="0"/>
    </xf>
    <xf numFmtId="2" fontId="4" fillId="0" borderId="191" xfId="1" applyNumberFormat="1" applyFont="1" applyBorder="1" applyAlignment="1" applyProtection="1">
      <alignment horizontal="left"/>
      <protection locked="0"/>
    </xf>
    <xf numFmtId="2" fontId="0" fillId="0" borderId="0" xfId="0" applyNumberFormat="1" applyFont="1" applyFill="1" applyBorder="1" applyAlignment="1" applyProtection="1">
      <alignment horizontal="center" vertical="center"/>
    </xf>
    <xf numFmtId="2" fontId="4"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vertical="center"/>
    </xf>
    <xf numFmtId="164" fontId="2" fillId="0" borderId="0" xfId="6" applyNumberFormat="1" applyFont="1" applyFill="1" applyBorder="1" applyAlignment="1" applyProtection="1">
      <alignment horizontal="center" vertical="center"/>
    </xf>
    <xf numFmtId="164" fontId="2" fillId="0" borderId="0" xfId="7" applyNumberFormat="1" applyFont="1" applyFill="1" applyBorder="1" applyAlignment="1" applyProtection="1">
      <alignment horizontal="center" vertical="center"/>
    </xf>
    <xf numFmtId="164" fontId="2" fillId="0" borderId="0" xfId="0" applyNumberFormat="1" applyFont="1" applyFill="1" applyBorder="1" applyAlignment="1" applyProtection="1">
      <alignment horizontal="center" vertical="center"/>
    </xf>
    <xf numFmtId="2" fontId="4" fillId="0" borderId="93" xfId="0" applyNumberFormat="1" applyFont="1" applyBorder="1" applyAlignment="1">
      <alignment horizontal="center"/>
    </xf>
    <xf numFmtId="1" fontId="107" fillId="34" borderId="0" xfId="0" applyNumberFormat="1" applyFont="1" applyFill="1" applyBorder="1" applyAlignment="1">
      <alignment horizontal="center" vertical="center"/>
    </xf>
    <xf numFmtId="0" fontId="17" fillId="0" borderId="143" xfId="0" applyFont="1" applyBorder="1" applyAlignment="1"/>
    <xf numFmtId="0" fontId="15" fillId="15" borderId="159" xfId="0" applyFont="1" applyFill="1" applyBorder="1" applyAlignment="1">
      <alignment horizontal="center" vertical="center"/>
    </xf>
    <xf numFmtId="0" fontId="105" fillId="0" borderId="0" xfId="0" applyFont="1" applyBorder="1" applyAlignment="1">
      <alignment horizontal="left" vertical="center"/>
    </xf>
    <xf numFmtId="1" fontId="3" fillId="0" borderId="151" xfId="0" applyNumberFormat="1" applyFont="1" applyBorder="1" applyAlignment="1">
      <alignment horizontal="center"/>
    </xf>
    <xf numFmtId="0" fontId="15" fillId="15" borderId="160" xfId="0" applyFont="1" applyFill="1" applyBorder="1" applyAlignment="1">
      <alignment horizontal="center" vertical="center"/>
    </xf>
    <xf numFmtId="0" fontId="15" fillId="15" borderId="158" xfId="0" applyFont="1" applyFill="1" applyBorder="1" applyAlignment="1">
      <alignment horizontal="center" vertical="center"/>
    </xf>
    <xf numFmtId="1" fontId="106" fillId="34" borderId="150" xfId="0" applyNumberFormat="1" applyFont="1" applyFill="1" applyBorder="1" applyAlignment="1">
      <alignment horizontal="center"/>
    </xf>
    <xf numFmtId="164" fontId="28" fillId="0" borderId="214" xfId="0" applyNumberFormat="1" applyFont="1" applyFill="1" applyBorder="1" applyAlignment="1" applyProtection="1">
      <alignment horizontal="center" vertical="center"/>
    </xf>
    <xf numFmtId="164" fontId="28" fillId="0" borderId="215" xfId="0" applyNumberFormat="1" applyFont="1" applyFill="1" applyBorder="1" applyAlignment="1" applyProtection="1">
      <alignment horizontal="center" vertical="center"/>
    </xf>
    <xf numFmtId="164" fontId="28" fillId="0" borderId="216" xfId="0" applyNumberFormat="1" applyFont="1" applyFill="1" applyBorder="1" applyAlignment="1" applyProtection="1">
      <alignment horizontal="center" vertical="center"/>
    </xf>
    <xf numFmtId="0" fontId="34" fillId="0" borderId="0" xfId="0" quotePrefix="1" applyNumberFormat="1" applyFont="1" applyFill="1" applyBorder="1" applyProtection="1"/>
    <xf numFmtId="164" fontId="28" fillId="9" borderId="223" xfId="6" applyNumberFormat="1" applyFont="1" applyFill="1" applyBorder="1" applyAlignment="1" applyProtection="1">
      <alignment horizontal="center"/>
    </xf>
    <xf numFmtId="164" fontId="28" fillId="9" borderId="224" xfId="6" applyNumberFormat="1" applyFont="1" applyFill="1" applyBorder="1" applyAlignment="1" applyProtection="1">
      <alignment horizontal="center"/>
    </xf>
    <xf numFmtId="164" fontId="28" fillId="9" borderId="228" xfId="6" applyNumberFormat="1" applyFont="1" applyFill="1" applyBorder="1" applyAlignment="1" applyProtection="1">
      <alignment horizontal="center"/>
    </xf>
    <xf numFmtId="164" fontId="28" fillId="0" borderId="230" xfId="0" applyNumberFormat="1" applyFont="1" applyFill="1" applyBorder="1" applyAlignment="1" applyProtection="1">
      <alignment horizontal="center" vertical="center"/>
    </xf>
    <xf numFmtId="164" fontId="28" fillId="0" borderId="231" xfId="0" applyNumberFormat="1" applyFont="1" applyFill="1" applyBorder="1" applyAlignment="1" applyProtection="1">
      <alignment horizontal="center" vertical="center"/>
    </xf>
    <xf numFmtId="164" fontId="28" fillId="0" borderId="232" xfId="0" applyNumberFormat="1" applyFont="1" applyFill="1" applyBorder="1" applyAlignment="1" applyProtection="1">
      <alignment horizontal="center" vertical="center"/>
    </xf>
    <xf numFmtId="164" fontId="28" fillId="0" borderId="233" xfId="0" applyNumberFormat="1" applyFont="1" applyFill="1" applyBorder="1" applyAlignment="1" applyProtection="1">
      <alignment horizontal="center" vertical="center"/>
    </xf>
    <xf numFmtId="164" fontId="28" fillId="0" borderId="234" xfId="0" applyNumberFormat="1" applyFont="1" applyFill="1" applyBorder="1" applyAlignment="1" applyProtection="1">
      <alignment horizontal="center" vertical="center"/>
    </xf>
    <xf numFmtId="164" fontId="28" fillId="0" borderId="235" xfId="0" applyNumberFormat="1" applyFont="1" applyFill="1" applyBorder="1" applyAlignment="1" applyProtection="1">
      <alignment horizontal="center" vertical="center"/>
    </xf>
    <xf numFmtId="0" fontId="138" fillId="0" borderId="0" xfId="0" applyFont="1"/>
    <xf numFmtId="0" fontId="138" fillId="0" borderId="0" xfId="0" applyFont="1" applyAlignment="1">
      <alignment horizontal="center"/>
    </xf>
    <xf numFmtId="0" fontId="138" fillId="0" borderId="0" xfId="0" applyFont="1" applyAlignment="1">
      <alignment horizontal="center" vertical="center"/>
    </xf>
    <xf numFmtId="0" fontId="2" fillId="0" borderId="0" xfId="5"/>
    <xf numFmtId="164" fontId="2" fillId="0" borderId="0" xfId="5" applyNumberFormat="1"/>
    <xf numFmtId="0" fontId="27" fillId="2" borderId="0" xfId="5" applyFont="1" applyFill="1" applyAlignment="1">
      <alignment horizontal="center"/>
    </xf>
    <xf numFmtId="0" fontId="33" fillId="12" borderId="0" xfId="5" applyFont="1" applyFill="1" applyAlignment="1">
      <alignment horizontal="center"/>
    </xf>
    <xf numFmtId="0" fontId="2" fillId="19" borderId="0" xfId="0" applyFont="1" applyFill="1" applyAlignment="1">
      <alignment horizontal="left"/>
    </xf>
    <xf numFmtId="2" fontId="138" fillId="0" borderId="0" xfId="0" applyNumberFormat="1" applyFont="1" applyAlignment="1">
      <alignment horizontal="center" vertical="center"/>
    </xf>
    <xf numFmtId="0" fontId="138" fillId="0" borderId="0" xfId="0" applyFont="1" applyAlignment="1">
      <alignment vertical="center"/>
    </xf>
    <xf numFmtId="0" fontId="138" fillId="0" borderId="0" xfId="0" applyFont="1" applyFill="1"/>
    <xf numFmtId="0" fontId="138" fillId="0" borderId="0" xfId="0" applyFont="1" applyFill="1" applyAlignment="1">
      <alignment horizontal="center" vertical="center"/>
    </xf>
    <xf numFmtId="0" fontId="138" fillId="0" borderId="0" xfId="0" applyFont="1" applyFill="1" applyAlignment="1">
      <alignment horizontal="center" vertical="center" wrapText="1"/>
    </xf>
    <xf numFmtId="0" fontId="2" fillId="0" borderId="0" xfId="0" applyFont="1" applyAlignment="1">
      <alignment horizontal="center"/>
    </xf>
    <xf numFmtId="164" fontId="2" fillId="0" borderId="0" xfId="0" applyNumberFormat="1" applyFont="1"/>
    <xf numFmtId="0" fontId="2" fillId="0" borderId="236" xfId="0" applyFont="1" applyBorder="1" applyAlignment="1">
      <alignment horizontal="center" vertical="center"/>
    </xf>
    <xf numFmtId="2" fontId="0" fillId="0" borderId="236" xfId="0" applyNumberFormat="1" applyBorder="1" applyAlignment="1">
      <alignment horizontal="center" vertical="center"/>
    </xf>
    <xf numFmtId="0" fontId="0" fillId="0" borderId="236" xfId="0" applyBorder="1" applyAlignment="1">
      <alignment horizontal="center" vertical="center"/>
    </xf>
    <xf numFmtId="0" fontId="2" fillId="0" borderId="237" xfId="0" applyFont="1" applyBorder="1" applyAlignment="1">
      <alignment horizontal="center" vertical="center"/>
    </xf>
    <xf numFmtId="2" fontId="0" fillId="0" borderId="237" xfId="0" applyNumberFormat="1" applyBorder="1" applyAlignment="1">
      <alignment horizontal="center" vertical="center"/>
    </xf>
    <xf numFmtId="0" fontId="0" fillId="0" borderId="237" xfId="0" applyBorder="1" applyAlignment="1">
      <alignment horizontal="center" vertical="center"/>
    </xf>
    <xf numFmtId="0" fontId="2" fillId="0" borderId="238" xfId="0" applyFont="1" applyBorder="1" applyAlignment="1">
      <alignment horizontal="center" vertical="center"/>
    </xf>
    <xf numFmtId="2" fontId="0" fillId="0" borderId="238" xfId="0" applyNumberFormat="1" applyBorder="1" applyAlignment="1">
      <alignment horizontal="center" vertical="center"/>
    </xf>
    <xf numFmtId="0" fontId="0" fillId="0" borderId="238" xfId="0" applyBorder="1" applyAlignment="1">
      <alignment horizontal="center" vertical="center"/>
    </xf>
    <xf numFmtId="2" fontId="0" fillId="0" borderId="237" xfId="0" applyNumberFormat="1" applyBorder="1" applyAlignment="1">
      <alignment horizontal="center"/>
    </xf>
    <xf numFmtId="0" fontId="0" fillId="0" borderId="237" xfId="0" applyBorder="1" applyAlignment="1">
      <alignment horizontal="center"/>
    </xf>
    <xf numFmtId="2" fontId="0" fillId="0" borderId="238" xfId="0" applyNumberFormat="1" applyBorder="1" applyAlignment="1">
      <alignment horizontal="center"/>
    </xf>
    <xf numFmtId="0" fontId="0" fillId="0" borderId="238" xfId="0" applyBorder="1" applyAlignment="1">
      <alignment horizontal="center"/>
    </xf>
    <xf numFmtId="0" fontId="0" fillId="0" borderId="0" xfId="0" applyAlignment="1">
      <alignment vertical="center"/>
    </xf>
    <xf numFmtId="0" fontId="2" fillId="0" borderId="239" xfId="0" applyFont="1" applyBorder="1" applyAlignment="1">
      <alignment horizontal="center" vertical="center"/>
    </xf>
    <xf numFmtId="2" fontId="0" fillId="0" borderId="239" xfId="0" applyNumberFormat="1" applyBorder="1" applyAlignment="1">
      <alignment horizontal="center" vertical="center"/>
    </xf>
    <xf numFmtId="0" fontId="0" fillId="0" borderId="239" xfId="0" applyBorder="1" applyAlignment="1">
      <alignment horizontal="center" vertical="center"/>
    </xf>
    <xf numFmtId="0" fontId="2" fillId="0" borderId="240" xfId="0" applyFont="1" applyBorder="1" applyAlignment="1">
      <alignment horizontal="center" vertical="center"/>
    </xf>
    <xf numFmtId="2" fontId="0" fillId="0" borderId="240" xfId="0" applyNumberFormat="1" applyBorder="1" applyAlignment="1">
      <alignment horizontal="center" vertical="center"/>
    </xf>
    <xf numFmtId="0" fontId="0" fillId="0" borderId="240" xfId="0" applyBorder="1" applyAlignment="1">
      <alignment horizontal="center" vertical="center"/>
    </xf>
    <xf numFmtId="2" fontId="2" fillId="0" borderId="240" xfId="0" applyNumberFormat="1" applyFont="1" applyBorder="1" applyAlignment="1">
      <alignment horizontal="center" vertical="center"/>
    </xf>
    <xf numFmtId="0" fontId="2" fillId="0" borderId="241" xfId="0" applyFont="1" applyBorder="1" applyAlignment="1">
      <alignment horizontal="center" vertical="center"/>
    </xf>
    <xf numFmtId="2" fontId="0" fillId="0" borderId="241" xfId="0" applyNumberFormat="1" applyBorder="1" applyAlignment="1">
      <alignment horizontal="center" vertical="center"/>
    </xf>
    <xf numFmtId="0" fontId="0" fillId="0" borderId="241" xfId="0" applyBorder="1" applyAlignment="1">
      <alignment horizontal="center" vertical="center"/>
    </xf>
    <xf numFmtId="0" fontId="2" fillId="0" borderId="242" xfId="0" applyFont="1" applyBorder="1" applyAlignment="1">
      <alignment horizontal="center" vertical="center"/>
    </xf>
    <xf numFmtId="2" fontId="0" fillId="0" borderId="242" xfId="0" applyNumberFormat="1" applyBorder="1" applyAlignment="1">
      <alignment horizontal="center" vertical="center"/>
    </xf>
    <xf numFmtId="0" fontId="0" fillId="0" borderId="242" xfId="0" applyBorder="1" applyAlignment="1">
      <alignment horizontal="center" vertical="center"/>
    </xf>
    <xf numFmtId="0" fontId="2" fillId="19" borderId="0" xfId="0" applyFont="1" applyFill="1" applyAlignment="1">
      <alignment horizontal="left"/>
    </xf>
    <xf numFmtId="2" fontId="0" fillId="0" borderId="237" xfId="0" applyNumberFormat="1" applyBorder="1" applyAlignment="1">
      <alignment horizontal="center" vertical="center"/>
    </xf>
    <xf numFmtId="0" fontId="0" fillId="0" borderId="237" xfId="0" applyBorder="1" applyAlignment="1">
      <alignment horizontal="center" vertical="center"/>
    </xf>
    <xf numFmtId="0" fontId="2" fillId="0" borderId="237" xfId="0" applyFont="1" applyBorder="1" applyAlignment="1">
      <alignment horizontal="center" vertical="center"/>
    </xf>
    <xf numFmtId="0" fontId="2" fillId="0" borderId="238" xfId="0" applyFont="1" applyBorder="1" applyAlignment="1">
      <alignment horizontal="center" vertical="center"/>
    </xf>
    <xf numFmtId="0" fontId="0" fillId="0" borderId="238" xfId="0" applyBorder="1" applyAlignment="1">
      <alignment horizontal="center" vertical="center"/>
    </xf>
    <xf numFmtId="0" fontId="2" fillId="0" borderId="239" xfId="0" applyFont="1" applyBorder="1" applyAlignment="1">
      <alignment horizontal="center" vertical="center"/>
    </xf>
    <xf numFmtId="0" fontId="0" fillId="0" borderId="239" xfId="0" applyBorder="1" applyAlignment="1">
      <alignment horizontal="center" vertical="center"/>
    </xf>
    <xf numFmtId="0" fontId="140" fillId="0" borderId="208" xfId="0" applyFont="1" applyBorder="1" applyAlignment="1">
      <alignment horizontal="center" vertical="center"/>
    </xf>
    <xf numFmtId="0" fontId="0" fillId="0" borderId="243" xfId="0" applyBorder="1" applyAlignment="1">
      <alignment horizontal="center" vertical="center"/>
    </xf>
    <xf numFmtId="0" fontId="0" fillId="0" borderId="242" xfId="0" applyBorder="1" applyAlignment="1">
      <alignment horizontal="center" vertical="center"/>
    </xf>
    <xf numFmtId="0" fontId="0" fillId="0" borderId="219" xfId="0" applyNumberFormat="1" applyFont="1" applyFill="1" applyBorder="1" applyAlignment="1" applyProtection="1">
      <alignment horizontal="center" vertical="center"/>
    </xf>
    <xf numFmtId="0" fontId="0" fillId="0" borderId="220" xfId="0" applyNumberFormat="1" applyFont="1" applyFill="1" applyBorder="1" applyAlignment="1" applyProtection="1">
      <alignment horizontal="center" vertical="center"/>
    </xf>
    <xf numFmtId="0" fontId="0" fillId="0" borderId="221" xfId="0" applyNumberFormat="1" applyFont="1" applyFill="1" applyBorder="1" applyAlignment="1" applyProtection="1">
      <alignment horizontal="center" vertical="center"/>
    </xf>
    <xf numFmtId="2" fontId="0" fillId="0" borderId="27" xfId="0" applyNumberFormat="1" applyBorder="1" applyAlignment="1">
      <alignment horizontal="center" vertical="center"/>
    </xf>
    <xf numFmtId="2" fontId="0" fillId="0" borderId="26" xfId="0" applyNumberFormat="1" applyBorder="1" applyAlignment="1">
      <alignment horizontal="center" vertical="center"/>
    </xf>
    <xf numFmtId="2" fontId="0" fillId="0" borderId="25" xfId="0" applyNumberFormat="1" applyBorder="1" applyAlignment="1">
      <alignment horizontal="center" vertical="center"/>
    </xf>
    <xf numFmtId="2" fontId="8" fillId="0" borderId="22" xfId="0" applyNumberFormat="1" applyFont="1" applyBorder="1" applyAlignment="1">
      <alignment horizontal="center" vertical="center"/>
    </xf>
    <xf numFmtId="2" fontId="8" fillId="0" borderId="21" xfId="0" applyNumberFormat="1" applyFont="1" applyBorder="1" applyAlignment="1">
      <alignment horizontal="center" vertical="center"/>
    </xf>
    <xf numFmtId="2" fontId="8" fillId="0" borderId="20" xfId="0" applyNumberFormat="1" applyFont="1" applyBorder="1" applyAlignment="1">
      <alignment horizontal="center" vertical="center"/>
    </xf>
    <xf numFmtId="2" fontId="0" fillId="0" borderId="22" xfId="0" applyNumberFormat="1" applyBorder="1" applyAlignment="1">
      <alignment horizontal="center" vertical="center"/>
    </xf>
    <xf numFmtId="2" fontId="0" fillId="0" borderId="21" xfId="0" applyNumberFormat="1" applyBorder="1" applyAlignment="1">
      <alignment horizontal="center" vertical="center"/>
    </xf>
    <xf numFmtId="2" fontId="0" fillId="0" borderId="20" xfId="0" applyNumberFormat="1" applyBorder="1" applyAlignment="1">
      <alignment horizontal="center" vertical="center"/>
    </xf>
    <xf numFmtId="2" fontId="0" fillId="0" borderId="202" xfId="0" applyNumberFormat="1" applyBorder="1" applyAlignment="1">
      <alignment horizontal="center" vertical="center"/>
    </xf>
    <xf numFmtId="2" fontId="0" fillId="0" borderId="203" xfId="0" applyNumberFormat="1" applyBorder="1" applyAlignment="1">
      <alignment horizontal="center" vertical="center"/>
    </xf>
    <xf numFmtId="2" fontId="0" fillId="0" borderId="204" xfId="0" applyNumberFormat="1" applyBorder="1" applyAlignment="1">
      <alignment horizontal="center" vertical="center"/>
    </xf>
    <xf numFmtId="2" fontId="0" fillId="0" borderId="76" xfId="0" applyNumberFormat="1" applyBorder="1" applyAlignment="1">
      <alignment horizontal="center" vertical="center"/>
    </xf>
    <xf numFmtId="2" fontId="0" fillId="0" borderId="77" xfId="0" applyNumberFormat="1" applyBorder="1" applyAlignment="1">
      <alignment horizontal="center" vertical="center"/>
    </xf>
    <xf numFmtId="2" fontId="0" fillId="0" borderId="78" xfId="0" applyNumberFormat="1" applyBorder="1" applyAlignment="1">
      <alignment horizontal="center" vertical="center"/>
    </xf>
    <xf numFmtId="2" fontId="0" fillId="0" borderId="19" xfId="0" applyNumberFormat="1" applyBorder="1" applyAlignment="1">
      <alignment horizontal="center" vertical="center"/>
    </xf>
    <xf numFmtId="2" fontId="0" fillId="0" borderId="18" xfId="0" applyNumberFormat="1" applyBorder="1" applyAlignment="1">
      <alignment horizontal="center" vertical="center"/>
    </xf>
    <xf numFmtId="2" fontId="0" fillId="0" borderId="17" xfId="0" applyNumberFormat="1" applyBorder="1" applyAlignment="1">
      <alignment horizontal="center" vertical="center"/>
    </xf>
    <xf numFmtId="0" fontId="0" fillId="0" borderId="243" xfId="0" applyBorder="1" applyAlignment="1">
      <alignment horizontal="center" vertical="center"/>
    </xf>
    <xf numFmtId="0" fontId="0" fillId="0" borderId="242" xfId="0" applyBorder="1" applyAlignment="1">
      <alignment horizontal="center" vertical="center"/>
    </xf>
    <xf numFmtId="2" fontId="28" fillId="19" borderId="138" xfId="0" applyNumberFormat="1" applyFont="1" applyFill="1" applyBorder="1" applyAlignment="1">
      <alignment horizontal="right" vertical="center"/>
    </xf>
    <xf numFmtId="0" fontId="2" fillId="0" borderId="237" xfId="0" applyFont="1" applyBorder="1" applyAlignment="1">
      <alignment horizontal="center" vertical="center"/>
    </xf>
    <xf numFmtId="0" fontId="0" fillId="0" borderId="237" xfId="0" applyBorder="1" applyAlignment="1">
      <alignment horizontal="center" vertical="center"/>
    </xf>
    <xf numFmtId="0" fontId="2" fillId="0" borderId="238" xfId="0" applyFont="1" applyBorder="1" applyAlignment="1">
      <alignment horizontal="center" vertical="center"/>
    </xf>
    <xf numFmtId="0" fontId="0" fillId="0" borderId="238" xfId="0" applyBorder="1" applyAlignment="1">
      <alignment horizontal="center" vertical="center"/>
    </xf>
    <xf numFmtId="0" fontId="0" fillId="0" borderId="240" xfId="0" applyBorder="1" applyAlignment="1">
      <alignment horizontal="center" vertical="center"/>
    </xf>
    <xf numFmtId="2" fontId="0" fillId="0" borderId="237" xfId="0" applyNumberFormat="1" applyBorder="1" applyAlignment="1">
      <alignment horizontal="center" vertical="center"/>
    </xf>
    <xf numFmtId="2" fontId="16" fillId="0" borderId="0" xfId="0" applyNumberFormat="1" applyFont="1" applyBorder="1" applyAlignment="1">
      <alignment horizontal="center" vertical="center"/>
    </xf>
    <xf numFmtId="2" fontId="16" fillId="0" borderId="143" xfId="0" applyNumberFormat="1" applyFont="1" applyBorder="1" applyAlignment="1">
      <alignment horizontal="center" vertical="center"/>
    </xf>
    <xf numFmtId="0" fontId="34"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vertical="top"/>
    </xf>
    <xf numFmtId="0" fontId="64" fillId="0" borderId="0" xfId="0" applyFont="1" applyAlignment="1">
      <alignment horizontal="center"/>
    </xf>
    <xf numFmtId="0" fontId="0" fillId="0" borderId="225" xfId="0" applyNumberFormat="1" applyFont="1" applyFill="1" applyBorder="1" applyAlignment="1" applyProtection="1">
      <alignment horizontal="center" vertical="center"/>
    </xf>
    <xf numFmtId="0" fontId="0" fillId="0" borderId="226" xfId="0" applyNumberFormat="1" applyFont="1" applyFill="1" applyBorder="1" applyAlignment="1" applyProtection="1">
      <alignment horizontal="center" vertical="center"/>
    </xf>
    <xf numFmtId="0" fontId="0" fillId="0" borderId="227" xfId="0" applyNumberFormat="1" applyFont="1" applyFill="1" applyBorder="1" applyAlignment="1" applyProtection="1">
      <alignment horizontal="center" vertical="center"/>
    </xf>
    <xf numFmtId="0" fontId="144" fillId="0" borderId="0" xfId="0" applyFont="1"/>
    <xf numFmtId="1" fontId="64" fillId="0" borderId="0" xfId="0" applyNumberFormat="1" applyFont="1" applyAlignment="1" applyProtection="1">
      <alignment horizontal="center"/>
      <protection locked="0"/>
    </xf>
    <xf numFmtId="1" fontId="64" fillId="0" borderId="0" xfId="1" applyNumberFormat="1" applyFont="1" applyFill="1" applyBorder="1" applyAlignment="1" applyProtection="1">
      <alignment horizontal="center"/>
      <protection locked="0"/>
    </xf>
    <xf numFmtId="0" fontId="64" fillId="0" borderId="0" xfId="0" applyFont="1" applyAlignment="1" applyProtection="1">
      <alignment horizontal="center"/>
      <protection locked="0"/>
    </xf>
    <xf numFmtId="164" fontId="64" fillId="0" borderId="0" xfId="0" applyNumberFormat="1" applyFont="1" applyAlignment="1" applyProtection="1">
      <alignment horizontal="center"/>
      <protection locked="0"/>
    </xf>
    <xf numFmtId="164" fontId="64" fillId="0" borderId="0" xfId="0" applyNumberFormat="1" applyFont="1" applyAlignment="1">
      <alignment horizontal="center"/>
    </xf>
    <xf numFmtId="0" fontId="0" fillId="0" borderId="0" xfId="0" applyBorder="1"/>
    <xf numFmtId="0" fontId="146" fillId="0" borderId="243" xfId="0" applyFont="1" applyBorder="1"/>
    <xf numFmtId="0" fontId="146" fillId="0" borderId="237" xfId="0" applyFont="1" applyBorder="1"/>
    <xf numFmtId="0" fontId="146" fillId="0" borderId="239" xfId="0" applyFont="1" applyBorder="1" applyAlignment="1">
      <alignment horizontal="left" vertical="center"/>
    </xf>
    <xf numFmtId="0" fontId="146" fillId="0" borderId="240" xfId="0" applyFont="1" applyBorder="1"/>
    <xf numFmtId="0" fontId="146" fillId="0" borderId="239" xfId="0" applyFont="1" applyBorder="1" applyAlignment="1">
      <alignment vertical="center"/>
    </xf>
    <xf numFmtId="0" fontId="146" fillId="0" borderId="237" xfId="0" applyFont="1" applyFill="1" applyBorder="1"/>
    <xf numFmtId="0" fontId="146" fillId="0" borderId="238" xfId="0" applyFont="1" applyFill="1" applyBorder="1" applyAlignment="1">
      <alignment horizontal="left" vertical="center"/>
    </xf>
    <xf numFmtId="0" fontId="146" fillId="0" borderId="240" xfId="0" applyFont="1" applyBorder="1" applyAlignment="1">
      <alignment vertical="center"/>
    </xf>
    <xf numFmtId="0" fontId="146" fillId="0" borderId="237" xfId="0" applyFont="1" applyBorder="1" applyAlignment="1">
      <alignment vertical="center"/>
    </xf>
    <xf numFmtId="0" fontId="146" fillId="0" borderId="238" xfId="0" applyFont="1" applyBorder="1" applyAlignment="1">
      <alignment horizontal="left" vertical="center"/>
    </xf>
    <xf numFmtId="0" fontId="146" fillId="0" borderId="243" xfId="0" applyFont="1" applyBorder="1" applyAlignment="1">
      <alignment horizontal="center"/>
    </xf>
    <xf numFmtId="165" fontId="146" fillId="0" borderId="243" xfId="0" applyNumberFormat="1" applyFont="1" applyBorder="1" applyAlignment="1">
      <alignment horizontal="center" vertical="center"/>
    </xf>
    <xf numFmtId="0" fontId="146" fillId="0" borderId="237" xfId="0" applyFont="1" applyBorder="1" applyAlignment="1">
      <alignment horizontal="center"/>
    </xf>
    <xf numFmtId="1" fontId="146" fillId="0" borderId="237" xfId="0" applyNumberFormat="1" applyFont="1" applyBorder="1" applyAlignment="1">
      <alignment horizontal="center" vertical="center"/>
    </xf>
    <xf numFmtId="0" fontId="146" fillId="0" borderId="239" xfId="0" applyFont="1" applyBorder="1" applyAlignment="1">
      <alignment horizontal="center" vertical="center"/>
    </xf>
    <xf numFmtId="0" fontId="146" fillId="0" borderId="240" xfId="0" applyFont="1" applyBorder="1" applyAlignment="1">
      <alignment horizontal="center"/>
    </xf>
    <xf numFmtId="165" fontId="146" fillId="0" borderId="240" xfId="0" applyNumberFormat="1" applyFont="1" applyBorder="1" applyAlignment="1">
      <alignment horizontal="center" vertical="center"/>
    </xf>
    <xf numFmtId="0" fontId="146" fillId="0" borderId="240" xfId="0" applyFont="1" applyBorder="1" applyAlignment="1">
      <alignment horizontal="center" vertical="center"/>
    </xf>
    <xf numFmtId="2" fontId="146" fillId="0" borderId="237" xfId="0" applyNumberFormat="1" applyFont="1" applyBorder="1" applyAlignment="1">
      <alignment horizontal="center" vertical="center"/>
    </xf>
    <xf numFmtId="0" fontId="146" fillId="0" borderId="237" xfId="0" applyFont="1" applyFill="1" applyBorder="1" applyAlignment="1">
      <alignment horizontal="center"/>
    </xf>
    <xf numFmtId="1" fontId="146" fillId="0" borderId="237" xfId="0" applyNumberFormat="1" applyFont="1" applyFill="1" applyBorder="1" applyAlignment="1">
      <alignment horizontal="center" vertical="center"/>
    </xf>
    <xf numFmtId="0" fontId="146" fillId="0" borderId="237" xfId="0" applyFont="1" applyFill="1" applyBorder="1" applyAlignment="1">
      <alignment horizontal="center" vertical="center"/>
    </xf>
    <xf numFmtId="0" fontId="146" fillId="0" borderId="238" xfId="0" applyFont="1" applyFill="1" applyBorder="1" applyAlignment="1">
      <alignment horizontal="center" vertical="center"/>
    </xf>
    <xf numFmtId="0" fontId="148" fillId="0" borderId="243" xfId="0" applyFont="1" applyBorder="1" applyAlignment="1">
      <alignment horizontal="center" wrapText="1"/>
    </xf>
    <xf numFmtId="2" fontId="146" fillId="0" borderId="243" xfId="0" applyNumberFormat="1" applyFont="1" applyBorder="1" applyAlignment="1">
      <alignment horizontal="center" vertical="center" wrapText="1"/>
    </xf>
    <xf numFmtId="0" fontId="146" fillId="0" borderId="243" xfId="0" applyFont="1" applyBorder="1" applyAlignment="1">
      <alignment vertical="center"/>
    </xf>
    <xf numFmtId="2" fontId="146" fillId="0" borderId="237" xfId="0" applyNumberFormat="1" applyFont="1" applyBorder="1" applyAlignment="1">
      <alignment horizontal="center"/>
    </xf>
    <xf numFmtId="0" fontId="146" fillId="0" borderId="240" xfId="0" applyFont="1" applyBorder="1" applyAlignment="1">
      <alignment horizontal="center" vertical="center" wrapText="1"/>
    </xf>
    <xf numFmtId="0" fontId="146" fillId="0" borderId="237" xfId="0" applyFont="1" applyBorder="1" applyAlignment="1">
      <alignment horizontal="center" wrapText="1"/>
    </xf>
    <xf numFmtId="0" fontId="146" fillId="0" borderId="238" xfId="0" applyFont="1" applyBorder="1" applyAlignment="1">
      <alignment horizontal="center" vertical="center" wrapText="1"/>
    </xf>
    <xf numFmtId="0" fontId="0" fillId="0" borderId="240"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2" fillId="0" borderId="238" xfId="0" applyFont="1" applyBorder="1" applyAlignment="1">
      <alignment vertical="center"/>
    </xf>
    <xf numFmtId="0" fontId="79" fillId="15" borderId="198" xfId="1" applyFont="1" applyFill="1" applyBorder="1" applyAlignment="1">
      <alignment horizontal="center"/>
    </xf>
    <xf numFmtId="2" fontId="4" fillId="0" borderId="171" xfId="0" applyNumberFormat="1" applyFont="1" applyBorder="1" applyAlignment="1">
      <alignment horizontal="center"/>
    </xf>
    <xf numFmtId="2" fontId="4" fillId="0" borderId="187" xfId="0" applyNumberFormat="1" applyFont="1" applyBorder="1" applyAlignment="1">
      <alignment horizontal="center"/>
    </xf>
    <xf numFmtId="2" fontId="28" fillId="0" borderId="244" xfId="0" applyNumberFormat="1" applyFont="1" applyFill="1" applyBorder="1" applyAlignment="1">
      <alignment horizontal="center" vertical="center"/>
    </xf>
    <xf numFmtId="1" fontId="153" fillId="7" borderId="134" xfId="0" applyNumberFormat="1" applyFont="1" applyFill="1" applyBorder="1" applyAlignment="1">
      <alignment horizontal="center"/>
    </xf>
    <xf numFmtId="0" fontId="59" fillId="13" borderId="167" xfId="0" applyFont="1" applyFill="1" applyBorder="1" applyAlignment="1">
      <alignment horizontal="center" vertical="center"/>
    </xf>
    <xf numFmtId="0" fontId="59" fillId="13" borderId="169" xfId="0" applyFont="1" applyFill="1" applyBorder="1" applyAlignment="1">
      <alignment horizontal="center" vertical="center"/>
    </xf>
    <xf numFmtId="0" fontId="59" fillId="13" borderId="170" xfId="0" applyFont="1" applyFill="1" applyBorder="1" applyAlignment="1">
      <alignment horizontal="center" vertical="center"/>
    </xf>
    <xf numFmtId="0" fontId="59" fillId="13" borderId="168" xfId="0" applyFont="1" applyFill="1" applyBorder="1" applyAlignment="1">
      <alignment horizontal="center"/>
    </xf>
    <xf numFmtId="0" fontId="59" fillId="13" borderId="130" xfId="0" applyFont="1" applyFill="1" applyBorder="1" applyAlignment="1">
      <alignment horizontal="center"/>
    </xf>
    <xf numFmtId="0" fontId="59" fillId="13" borderId="147" xfId="0" applyFont="1" applyFill="1" applyBorder="1" applyAlignment="1">
      <alignment horizontal="center" vertical="center"/>
    </xf>
    <xf numFmtId="0" fontId="59" fillId="13" borderId="171" xfId="0" applyFont="1" applyFill="1" applyBorder="1" applyAlignment="1">
      <alignment horizontal="center" vertical="center"/>
    </xf>
    <xf numFmtId="0" fontId="145" fillId="16" borderId="0" xfId="0" applyFont="1" applyFill="1" applyAlignment="1">
      <alignment horizontal="center" vertical="top" wrapText="1"/>
    </xf>
    <xf numFmtId="0" fontId="141" fillId="16" borderId="0" xfId="0" applyFont="1" applyFill="1" applyAlignment="1">
      <alignment horizontal="center" vertical="top" wrapText="1"/>
    </xf>
    <xf numFmtId="0" fontId="0" fillId="0" borderId="0" xfId="0" applyAlignment="1">
      <alignment horizontal="center"/>
    </xf>
    <xf numFmtId="0" fontId="31" fillId="11" borderId="0" xfId="0" applyFont="1" applyFill="1" applyAlignment="1">
      <alignment horizontal="right"/>
    </xf>
    <xf numFmtId="0" fontId="4" fillId="19" borderId="0" xfId="0" applyFont="1" applyFill="1" applyAlignment="1">
      <alignment horizontal="left"/>
    </xf>
    <xf numFmtId="0" fontId="5" fillId="2" borderId="0" xfId="4" applyNumberFormat="1" applyFont="1" applyFill="1" applyBorder="1" applyAlignment="1" applyProtection="1">
      <alignment horizontal="center" vertical="center"/>
    </xf>
    <xf numFmtId="0" fontId="56" fillId="12" borderId="0" xfId="4" applyNumberFormat="1" applyFont="1" applyFill="1" applyBorder="1" applyAlignment="1" applyProtection="1">
      <alignment horizontal="center" wrapText="1"/>
    </xf>
    <xf numFmtId="0" fontId="56" fillId="12" borderId="0" xfId="4" applyNumberFormat="1" applyFont="1" applyFill="1" applyBorder="1" applyAlignment="1" applyProtection="1">
      <alignment horizontal="center"/>
    </xf>
    <xf numFmtId="0" fontId="31" fillId="11" borderId="0" xfId="0" applyNumberFormat="1" applyFont="1" applyFill="1" applyBorder="1" applyAlignment="1" applyProtection="1">
      <alignment horizontal="right"/>
    </xf>
    <xf numFmtId="0" fontId="0" fillId="19" borderId="0" xfId="0" applyNumberFormat="1" applyFont="1" applyFill="1" applyBorder="1" applyAlignment="1" applyProtection="1">
      <alignment horizontal="left"/>
    </xf>
    <xf numFmtId="0" fontId="31" fillId="5" borderId="0" xfId="0" applyNumberFormat="1" applyFont="1" applyFill="1" applyBorder="1" applyAlignment="1" applyProtection="1">
      <alignment horizontal="right"/>
    </xf>
    <xf numFmtId="14" fontId="0" fillId="19" borderId="0" xfId="0" applyNumberFormat="1" applyFont="1" applyFill="1" applyBorder="1" applyAlignment="1" applyProtection="1">
      <alignment horizontal="left"/>
    </xf>
    <xf numFmtId="0" fontId="57" fillId="13" borderId="80" xfId="4" applyNumberFormat="1" applyFont="1" applyFill="1" applyBorder="1" applyAlignment="1" applyProtection="1">
      <alignment horizontal="center" vertical="center"/>
    </xf>
    <xf numFmtId="164" fontId="58" fillId="14" borderId="0" xfId="4" applyNumberFormat="1" applyFont="1" applyFill="1" applyBorder="1" applyAlignment="1" applyProtection="1">
      <alignment horizontal="center"/>
    </xf>
    <xf numFmtId="164" fontId="9" fillId="14" borderId="0" xfId="4" applyNumberFormat="1" applyFont="1" applyFill="1" applyBorder="1" applyAlignment="1" applyProtection="1">
      <alignment horizontal="center"/>
    </xf>
    <xf numFmtId="0" fontId="59" fillId="15" borderId="4" xfId="4" applyNumberFormat="1" applyFont="1" applyFill="1" applyBorder="1" applyAlignment="1" applyProtection="1">
      <alignment horizontal="center" vertical="center"/>
    </xf>
    <xf numFmtId="0" fontId="59" fillId="15" borderId="15" xfId="4" applyNumberFormat="1" applyFont="1" applyFill="1" applyBorder="1" applyAlignment="1" applyProtection="1">
      <alignment horizontal="center" vertical="center"/>
    </xf>
    <xf numFmtId="164" fontId="16" fillId="16" borderId="0" xfId="4" applyNumberFormat="1" applyFont="1" applyFill="1" applyBorder="1" applyAlignment="1" applyProtection="1">
      <alignment horizontal="center" vertical="center" wrapText="1"/>
    </xf>
    <xf numFmtId="0" fontId="59" fillId="17" borderId="173" xfId="4" applyNumberFormat="1" applyFont="1" applyFill="1" applyBorder="1" applyAlignment="1" applyProtection="1">
      <alignment horizontal="center"/>
    </xf>
    <xf numFmtId="0" fontId="59" fillId="17" borderId="3" xfId="4" applyNumberFormat="1" applyFont="1" applyFill="1" applyBorder="1" applyAlignment="1" applyProtection="1">
      <alignment horizontal="center"/>
    </xf>
    <xf numFmtId="0" fontId="59" fillId="17" borderId="174" xfId="4" applyNumberFormat="1" applyFont="1" applyFill="1" applyBorder="1" applyAlignment="1" applyProtection="1">
      <alignment horizontal="center"/>
    </xf>
    <xf numFmtId="0" fontId="59" fillId="13" borderId="4" xfId="4" applyNumberFormat="1" applyFont="1" applyFill="1" applyBorder="1" applyAlignment="1" applyProtection="1">
      <alignment horizontal="center" vertical="center"/>
    </xf>
    <xf numFmtId="0" fontId="63" fillId="18" borderId="12" xfId="0" applyFont="1" applyFill="1" applyBorder="1" applyAlignment="1">
      <alignment horizontal="center"/>
    </xf>
    <xf numFmtId="0" fontId="59" fillId="13" borderId="10" xfId="0" applyNumberFormat="1" applyFont="1" applyFill="1" applyBorder="1" applyAlignment="1" applyProtection="1">
      <alignment horizontal="center" vertical="center"/>
    </xf>
    <xf numFmtId="0" fontId="4" fillId="13" borderId="10" xfId="0" applyNumberFormat="1" applyFont="1" applyFill="1" applyBorder="1" applyAlignment="1" applyProtection="1">
      <alignment horizontal="center" vertical="center"/>
    </xf>
    <xf numFmtId="0" fontId="4" fillId="13" borderId="12" xfId="0" applyNumberFormat="1" applyFont="1" applyFill="1" applyBorder="1" applyAlignment="1" applyProtection="1">
      <alignment horizontal="center" vertical="center"/>
    </xf>
    <xf numFmtId="0" fontId="8" fillId="18" borderId="10" xfId="0" applyFont="1" applyFill="1" applyBorder="1" applyAlignment="1">
      <alignment horizontal="center"/>
    </xf>
    <xf numFmtId="0" fontId="8" fillId="18" borderId="0" xfId="0" applyFont="1" applyFill="1" applyBorder="1" applyAlignment="1">
      <alignment horizontal="center"/>
    </xf>
    <xf numFmtId="0" fontId="65" fillId="18" borderId="0" xfId="0" applyFont="1" applyFill="1" applyBorder="1" applyAlignment="1">
      <alignment horizontal="center"/>
    </xf>
    <xf numFmtId="0" fontId="63" fillId="18" borderId="0" xfId="0" applyFont="1" applyFill="1" applyBorder="1" applyAlignment="1">
      <alignment horizontal="center"/>
    </xf>
    <xf numFmtId="0" fontId="0" fillId="19" borderId="0" xfId="0" applyNumberFormat="1" applyFont="1" applyFill="1" applyBorder="1" applyAlignment="1" applyProtection="1"/>
    <xf numFmtId="14" fontId="0" fillId="19" borderId="0" xfId="0" applyNumberFormat="1" applyFont="1" applyFill="1" applyBorder="1" applyAlignment="1" applyProtection="1"/>
    <xf numFmtId="164" fontId="16" fillId="16" borderId="0" xfId="4" applyNumberFormat="1" applyFont="1" applyFill="1" applyBorder="1" applyAlignment="1" applyProtection="1">
      <alignment horizontal="center" wrapText="1"/>
    </xf>
    <xf numFmtId="0" fontId="5" fillId="2" borderId="0" xfId="7" applyFont="1" applyFill="1" applyBorder="1" applyAlignment="1">
      <alignment horizontal="center" vertical="center"/>
    </xf>
    <xf numFmtId="0" fontId="56" fillId="12" borderId="0" xfId="7" applyFont="1" applyFill="1" applyBorder="1" applyAlignment="1">
      <alignment horizontal="center" wrapText="1"/>
    </xf>
    <xf numFmtId="0" fontId="56" fillId="12" borderId="0" xfId="7" applyFont="1" applyFill="1" applyBorder="1" applyAlignment="1">
      <alignment horizontal="center"/>
    </xf>
    <xf numFmtId="0" fontId="31" fillId="5" borderId="0" xfId="0" applyFont="1" applyFill="1" applyAlignment="1">
      <alignment horizontal="right"/>
    </xf>
    <xf numFmtId="0" fontId="63" fillId="0" borderId="0" xfId="0" applyFont="1" applyFill="1" applyBorder="1" applyAlignment="1">
      <alignment horizontal="center"/>
    </xf>
    <xf numFmtId="0" fontId="0" fillId="19" borderId="0" xfId="0" applyFill="1"/>
    <xf numFmtId="14" fontId="0" fillId="19" borderId="0" xfId="0" applyNumberFormat="1" applyFill="1"/>
    <xf numFmtId="0" fontId="57" fillId="13" borderId="79" xfId="7" applyFont="1" applyFill="1" applyBorder="1" applyAlignment="1">
      <alignment horizontal="center" vertical="center"/>
    </xf>
    <xf numFmtId="0" fontId="8" fillId="18" borderId="12" xfId="0" applyFont="1" applyFill="1" applyBorder="1" applyAlignment="1">
      <alignment horizontal="center" vertical="center"/>
    </xf>
    <xf numFmtId="0" fontId="59" fillId="13" borderId="10" xfId="0" applyFont="1" applyFill="1" applyBorder="1" applyAlignment="1">
      <alignment horizontal="center" vertical="center"/>
    </xf>
    <xf numFmtId="0" fontId="59" fillId="13" borderId="12" xfId="0" applyFont="1" applyFill="1" applyBorder="1" applyAlignment="1">
      <alignment horizontal="center" vertical="center"/>
    </xf>
    <xf numFmtId="0" fontId="59"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2" xfId="0" applyFont="1" applyFill="1" applyBorder="1" applyAlignment="1">
      <alignment horizontal="center" vertical="center"/>
    </xf>
    <xf numFmtId="0" fontId="8" fillId="0" borderId="0" xfId="0" applyFont="1" applyFill="1" applyBorder="1" applyAlignment="1">
      <alignment horizontal="center"/>
    </xf>
    <xf numFmtId="0" fontId="65" fillId="0" borderId="0" xfId="0" applyFont="1" applyFill="1" applyBorder="1" applyAlignment="1">
      <alignment horizontal="center"/>
    </xf>
    <xf numFmtId="0" fontId="66" fillId="15" borderId="135" xfId="7" applyFont="1" applyFill="1" applyBorder="1" applyAlignment="1">
      <alignment horizontal="center" vertical="center"/>
    </xf>
    <xf numFmtId="0" fontId="66" fillId="15" borderId="15" xfId="7" applyFont="1" applyFill="1" applyBorder="1" applyAlignment="1">
      <alignment horizontal="center" vertical="center"/>
    </xf>
    <xf numFmtId="164" fontId="16" fillId="16" borderId="0" xfId="7" applyNumberFormat="1" applyFont="1" applyFill="1" applyAlignment="1">
      <alignment horizontal="center" wrapText="1"/>
    </xf>
    <xf numFmtId="164" fontId="9" fillId="14" borderId="0" xfId="7" applyNumberFormat="1" applyFont="1" applyFill="1" applyAlignment="1">
      <alignment horizontal="center"/>
    </xf>
    <xf numFmtId="0" fontId="8" fillId="0" borderId="208" xfId="0" applyNumberFormat="1" applyFont="1" applyFill="1" applyBorder="1" applyAlignment="1" applyProtection="1">
      <alignment horizontal="center"/>
    </xf>
    <xf numFmtId="0" fontId="0" fillId="0" borderId="208" xfId="0" applyNumberFormat="1" applyFont="1" applyFill="1" applyBorder="1" applyAlignment="1" applyProtection="1">
      <alignment horizontal="center"/>
    </xf>
    <xf numFmtId="0" fontId="5" fillId="2" borderId="0" xfId="5" applyNumberFormat="1" applyFont="1" applyFill="1" applyBorder="1" applyAlignment="1" applyProtection="1">
      <alignment horizontal="center"/>
    </xf>
    <xf numFmtId="0" fontId="6" fillId="12" borderId="0" xfId="5" applyNumberFormat="1" applyFont="1" applyFill="1" applyBorder="1" applyAlignment="1" applyProtection="1">
      <alignment horizontal="center"/>
    </xf>
    <xf numFmtId="0" fontId="135" fillId="12" borderId="0" xfId="5" applyNumberFormat="1" applyFont="1" applyFill="1" applyBorder="1" applyAlignment="1" applyProtection="1">
      <alignment horizontal="center"/>
    </xf>
    <xf numFmtId="0" fontId="8" fillId="0" borderId="37" xfId="0" applyFont="1" applyBorder="1" applyAlignment="1">
      <alignment horizontal="center"/>
    </xf>
    <xf numFmtId="0" fontId="8" fillId="0" borderId="36" xfId="0" applyFont="1" applyBorder="1" applyAlignment="1">
      <alignment horizontal="center"/>
    </xf>
    <xf numFmtId="0" fontId="8" fillId="5" borderId="0" xfId="0" applyNumberFormat="1" applyFont="1" applyFill="1" applyBorder="1" applyAlignment="1" applyProtection="1">
      <alignment horizontal="right"/>
    </xf>
    <xf numFmtId="0" fontId="8" fillId="11" borderId="0" xfId="0" applyNumberFormat="1" applyFont="1" applyFill="1" applyBorder="1" applyAlignment="1" applyProtection="1">
      <alignment horizontal="right"/>
    </xf>
    <xf numFmtId="0" fontId="8" fillId="18" borderId="29" xfId="0" applyFont="1" applyFill="1" applyBorder="1" applyAlignment="1">
      <alignment horizontal="center"/>
    </xf>
    <xf numFmtId="0" fontId="8" fillId="18" borderId="28" xfId="0" applyFont="1" applyFill="1" applyBorder="1" applyAlignment="1">
      <alignment horizontal="center"/>
    </xf>
    <xf numFmtId="0" fontId="65" fillId="18" borderId="29" xfId="0" applyFont="1" applyFill="1" applyBorder="1" applyAlignment="1">
      <alignment horizontal="center" vertical="center"/>
    </xf>
    <xf numFmtId="0" fontId="65" fillId="18" borderId="28" xfId="0" applyFont="1" applyFill="1" applyBorder="1" applyAlignment="1">
      <alignment horizontal="center" vertical="center"/>
    </xf>
    <xf numFmtId="0" fontId="63" fillId="18" borderId="29" xfId="0" applyFont="1" applyFill="1" applyBorder="1" applyAlignment="1">
      <alignment horizontal="center" vertical="center"/>
    </xf>
    <xf numFmtId="0" fontId="63" fillId="18" borderId="28" xfId="0" applyFont="1" applyFill="1" applyBorder="1" applyAlignment="1">
      <alignment horizontal="center" vertical="center"/>
    </xf>
    <xf numFmtId="0" fontId="8" fillId="0" borderId="30" xfId="0" applyNumberFormat="1" applyFont="1" applyFill="1" applyBorder="1" applyAlignment="1" applyProtection="1">
      <alignment horizontal="center"/>
    </xf>
    <xf numFmtId="0" fontId="8" fillId="0" borderId="37" xfId="0" applyNumberFormat="1" applyFont="1" applyFill="1" applyBorder="1" applyAlignment="1" applyProtection="1">
      <alignment horizontal="center"/>
    </xf>
    <xf numFmtId="0" fontId="8" fillId="0" borderId="36" xfId="0" applyNumberFormat="1" applyFont="1" applyFill="1" applyBorder="1" applyAlignment="1" applyProtection="1">
      <alignment horizontal="center"/>
    </xf>
    <xf numFmtId="0" fontId="29" fillId="15" borderId="38" xfId="2" applyFont="1" applyFill="1" applyBorder="1" applyAlignment="1">
      <alignment horizontal="center" wrapText="1"/>
    </xf>
    <xf numFmtId="0" fontId="29" fillId="15" borderId="32" xfId="2" applyFont="1" applyFill="1" applyBorder="1" applyAlignment="1">
      <alignment horizontal="center" wrapText="1"/>
    </xf>
    <xf numFmtId="0" fontId="29" fillId="15" borderId="24" xfId="2" applyFont="1" applyFill="1" applyBorder="1" applyAlignment="1">
      <alignment horizontal="center" wrapText="1"/>
    </xf>
    <xf numFmtId="0" fontId="29" fillId="15" borderId="23" xfId="2" applyFont="1" applyFill="1" applyBorder="1" applyAlignment="1">
      <alignment horizontal="center" wrapText="1"/>
    </xf>
    <xf numFmtId="164" fontId="8" fillId="0" borderId="34" xfId="5" applyNumberFormat="1" applyFont="1" applyFill="1" applyBorder="1" applyAlignment="1" applyProtection="1">
      <alignment horizontal="center" vertical="center"/>
    </xf>
    <xf numFmtId="164" fontId="8" fillId="0" borderId="31" xfId="5" applyNumberFormat="1" applyFont="1" applyFill="1" applyBorder="1" applyAlignment="1" applyProtection="1">
      <alignment horizontal="center" vertical="center"/>
    </xf>
    <xf numFmtId="164" fontId="31" fillId="0" borderId="33" xfId="5" applyNumberFormat="1" applyFont="1" applyFill="1" applyBorder="1" applyAlignment="1" applyProtection="1">
      <alignment horizontal="center"/>
    </xf>
    <xf numFmtId="164" fontId="31" fillId="0" borderId="32" xfId="5" applyNumberFormat="1" applyFont="1" applyFill="1" applyBorder="1" applyAlignment="1" applyProtection="1">
      <alignment horizontal="center"/>
    </xf>
    <xf numFmtId="0" fontId="70" fillId="13" borderId="34" xfId="0" applyNumberFormat="1" applyFont="1" applyFill="1" applyBorder="1" applyAlignment="1" applyProtection="1">
      <alignment horizontal="center" wrapText="1"/>
    </xf>
    <xf numFmtId="0" fontId="70" fillId="13" borderId="31" xfId="0" applyNumberFormat="1" applyFont="1" applyFill="1" applyBorder="1" applyAlignment="1" applyProtection="1">
      <alignment horizontal="center" wrapText="1"/>
    </xf>
    <xf numFmtId="0" fontId="63" fillId="18" borderId="206" xfId="0" applyFont="1" applyFill="1" applyBorder="1" applyAlignment="1">
      <alignment horizontal="center" vertical="center"/>
    </xf>
    <xf numFmtId="0" fontId="63" fillId="18" borderId="207" xfId="0" applyFont="1" applyFill="1" applyBorder="1" applyAlignment="1">
      <alignment horizontal="center" vertical="center"/>
    </xf>
    <xf numFmtId="0" fontId="2" fillId="0" borderId="33" xfId="0" applyNumberFormat="1" applyFont="1" applyFill="1" applyBorder="1" applyAlignment="1" applyProtection="1">
      <alignment horizontal="center"/>
    </xf>
    <xf numFmtId="0" fontId="0" fillId="0" borderId="33" xfId="0" applyNumberFormat="1" applyFont="1" applyFill="1" applyBorder="1" applyAlignment="1" applyProtection="1">
      <alignment horizontal="center"/>
    </xf>
    <xf numFmtId="0" fontId="71" fillId="13" borderId="63" xfId="6" applyNumberFormat="1" applyFont="1" applyFill="1" applyBorder="1" applyAlignment="1" applyProtection="1">
      <alignment horizontal="center" vertical="center"/>
    </xf>
    <xf numFmtId="0" fontId="71" fillId="13" borderId="59" xfId="6" applyNumberFormat="1" applyFont="1" applyFill="1" applyBorder="1" applyAlignment="1" applyProtection="1">
      <alignment horizontal="center" vertical="center"/>
    </xf>
    <xf numFmtId="0" fontId="34" fillId="0" borderId="0" xfId="0" quotePrefix="1" applyNumberFormat="1" applyFont="1" applyFill="1" applyBorder="1" applyAlignment="1" applyProtection="1">
      <alignment horizontal="left" vertical="center" wrapText="1"/>
    </xf>
    <xf numFmtId="0" fontId="34" fillId="0" borderId="0" xfId="0" quotePrefix="1" applyNumberFormat="1" applyFont="1" applyFill="1" applyBorder="1" applyAlignment="1" applyProtection="1">
      <alignment horizontal="left" vertical="center"/>
    </xf>
    <xf numFmtId="0" fontId="20" fillId="0" borderId="0" xfId="0" applyNumberFormat="1" applyFont="1" applyFill="1" applyBorder="1" applyAlignment="1" applyProtection="1">
      <alignment horizontal="left" vertical="top" wrapText="1"/>
    </xf>
    <xf numFmtId="0" fontId="20" fillId="0" borderId="0" xfId="0" quotePrefix="1" applyNumberFormat="1" applyFont="1" applyFill="1" applyBorder="1" applyAlignment="1" applyProtection="1">
      <alignment horizontal="left" vertical="top" wrapText="1"/>
    </xf>
    <xf numFmtId="0" fontId="142" fillId="0" borderId="217" xfId="0" applyNumberFormat="1" applyFont="1" applyFill="1" applyBorder="1" applyAlignment="1" applyProtection="1">
      <alignment horizontal="center" vertical="center" wrapText="1"/>
    </xf>
    <xf numFmtId="0" fontId="141" fillId="0" borderId="65" xfId="0" applyNumberFormat="1" applyFont="1" applyFill="1" applyBorder="1" applyAlignment="1" applyProtection="1">
      <alignment horizontal="center" vertical="center"/>
    </xf>
    <xf numFmtId="0" fontId="141" fillId="0" borderId="218" xfId="0" applyNumberFormat="1" applyFont="1" applyFill="1" applyBorder="1" applyAlignment="1" applyProtection="1">
      <alignment horizontal="center" vertical="center"/>
    </xf>
    <xf numFmtId="0" fontId="71" fillId="17" borderId="209" xfId="0" applyNumberFormat="1" applyFont="1" applyFill="1" applyBorder="1" applyAlignment="1" applyProtection="1">
      <alignment horizontal="center"/>
    </xf>
    <xf numFmtId="0" fontId="71" fillId="17" borderId="210" xfId="0" applyNumberFormat="1" applyFont="1" applyFill="1" applyBorder="1" applyAlignment="1" applyProtection="1">
      <alignment horizontal="center"/>
    </xf>
    <xf numFmtId="0" fontId="71" fillId="13" borderId="211" xfId="0" applyNumberFormat="1" applyFont="1" applyFill="1" applyBorder="1" applyAlignment="1" applyProtection="1">
      <alignment horizontal="center" vertical="center" wrapText="1"/>
    </xf>
    <xf numFmtId="0" fontId="71" fillId="13" borderId="212" xfId="0" applyNumberFormat="1" applyFont="1" applyFill="1" applyBorder="1" applyAlignment="1" applyProtection="1">
      <alignment horizontal="center" vertical="center"/>
    </xf>
    <xf numFmtId="0" fontId="71" fillId="13" borderId="205" xfId="0" applyNumberFormat="1" applyFont="1" applyFill="1" applyBorder="1" applyAlignment="1" applyProtection="1">
      <alignment horizontal="center" vertical="center" wrapText="1"/>
    </xf>
    <xf numFmtId="0" fontId="71" fillId="13" borderId="213" xfId="0" applyNumberFormat="1" applyFont="1" applyFill="1" applyBorder="1" applyAlignment="1" applyProtection="1">
      <alignment horizontal="center" vertical="center"/>
    </xf>
    <xf numFmtId="0" fontId="79" fillId="34" borderId="64" xfId="6" applyNumberFormat="1" applyFont="1" applyFill="1" applyBorder="1" applyAlignment="1" applyProtection="1">
      <alignment horizontal="center" vertical="center"/>
    </xf>
    <xf numFmtId="0" fontId="79" fillId="34" borderId="60" xfId="6" applyNumberFormat="1" applyFont="1" applyFill="1" applyBorder="1" applyAlignment="1" applyProtection="1">
      <alignment horizontal="center" vertical="center"/>
    </xf>
    <xf numFmtId="0" fontId="71" fillId="17" borderId="71" xfId="6" applyNumberFormat="1" applyFont="1" applyFill="1" applyBorder="1" applyAlignment="1" applyProtection="1">
      <alignment horizontal="center" vertical="center"/>
    </xf>
    <xf numFmtId="0" fontId="71" fillId="17" borderId="70" xfId="6" applyNumberFormat="1" applyFont="1" applyFill="1" applyBorder="1" applyAlignment="1" applyProtection="1">
      <alignment horizontal="center" vertical="center"/>
    </xf>
    <xf numFmtId="0" fontId="71" fillId="17" borderId="69" xfId="6" applyNumberFormat="1" applyFont="1" applyFill="1" applyBorder="1" applyAlignment="1" applyProtection="1">
      <alignment horizontal="center" vertical="center"/>
    </xf>
    <xf numFmtId="0" fontId="71" fillId="17" borderId="68" xfId="6" applyNumberFormat="1" applyFont="1" applyFill="1" applyBorder="1" applyAlignment="1" applyProtection="1">
      <alignment horizontal="center" vertical="center"/>
    </xf>
    <xf numFmtId="0" fontId="71" fillId="17" borderId="67" xfId="6" applyNumberFormat="1" applyFont="1" applyFill="1" applyBorder="1" applyAlignment="1" applyProtection="1">
      <alignment horizontal="center" vertical="center"/>
    </xf>
    <xf numFmtId="0" fontId="71" fillId="17" borderId="66" xfId="6" applyNumberFormat="1" applyFont="1" applyFill="1" applyBorder="1" applyAlignment="1" applyProtection="1">
      <alignment horizontal="center" vertical="center"/>
    </xf>
    <xf numFmtId="0" fontId="6" fillId="12" borderId="0" xfId="6" applyNumberFormat="1" applyFont="1" applyFill="1" applyBorder="1" applyAlignment="1" applyProtection="1">
      <alignment horizontal="center"/>
    </xf>
    <xf numFmtId="0" fontId="135" fillId="12" borderId="0" xfId="6" applyNumberFormat="1" applyFont="1" applyFill="1" applyBorder="1" applyAlignment="1" applyProtection="1">
      <alignment horizontal="center"/>
    </xf>
    <xf numFmtId="0" fontId="5" fillId="2" borderId="0" xfId="6" applyNumberFormat="1" applyFont="1" applyFill="1" applyBorder="1" applyAlignment="1" applyProtection="1">
      <alignment horizontal="center"/>
    </xf>
    <xf numFmtId="0" fontId="71" fillId="13" borderId="64" xfId="6" applyNumberFormat="1" applyFont="1" applyFill="1" applyBorder="1" applyAlignment="1" applyProtection="1">
      <alignment horizontal="center" vertical="center"/>
    </xf>
    <xf numFmtId="0" fontId="71" fillId="13" borderId="60" xfId="6" applyNumberFormat="1" applyFont="1" applyFill="1" applyBorder="1" applyAlignment="1" applyProtection="1">
      <alignment horizontal="center" vertical="center"/>
    </xf>
    <xf numFmtId="0" fontId="71" fillId="19" borderId="34" xfId="6" applyNumberFormat="1" applyFont="1" applyFill="1" applyBorder="1" applyAlignment="1" applyProtection="1">
      <alignment horizontal="center" vertical="center"/>
    </xf>
    <xf numFmtId="0" fontId="71" fillId="19" borderId="65" xfId="6" applyNumberFormat="1" applyFont="1" applyFill="1" applyBorder="1" applyAlignment="1" applyProtection="1">
      <alignment horizontal="center" vertical="center"/>
    </xf>
    <xf numFmtId="0" fontId="71" fillId="19" borderId="61" xfId="6" applyNumberFormat="1" applyFont="1" applyFill="1" applyBorder="1" applyAlignment="1" applyProtection="1">
      <alignment horizontal="center" vertical="center"/>
    </xf>
    <xf numFmtId="0" fontId="71" fillId="13" borderId="62" xfId="6" applyNumberFormat="1" applyFont="1" applyFill="1" applyBorder="1" applyAlignment="1" applyProtection="1">
      <alignment horizontal="center" vertical="center"/>
    </xf>
    <xf numFmtId="0" fontId="71" fillId="13" borderId="58" xfId="6" applyNumberFormat="1" applyFont="1" applyFill="1" applyBorder="1" applyAlignment="1" applyProtection="1">
      <alignment horizontal="center" vertical="center"/>
    </xf>
    <xf numFmtId="164" fontId="9" fillId="14" borderId="0" xfId="6" applyNumberFormat="1" applyFont="1" applyFill="1" applyBorder="1" applyAlignment="1" applyProtection="1">
      <alignment horizontal="center"/>
    </xf>
    <xf numFmtId="164" fontId="8" fillId="0" borderId="34" xfId="6" applyNumberFormat="1" applyFont="1" applyFill="1" applyBorder="1" applyAlignment="1" applyProtection="1">
      <alignment horizontal="center" vertical="center"/>
    </xf>
    <xf numFmtId="164" fontId="8" fillId="0" borderId="31" xfId="6" applyNumberFormat="1" applyFont="1" applyFill="1" applyBorder="1" applyAlignment="1" applyProtection="1">
      <alignment horizontal="center" vertical="center"/>
    </xf>
    <xf numFmtId="164" fontId="31" fillId="0" borderId="33" xfId="6" applyNumberFormat="1" applyFont="1" applyFill="1" applyBorder="1" applyAlignment="1" applyProtection="1">
      <alignment horizontal="center"/>
    </xf>
    <xf numFmtId="0" fontId="66" fillId="13" borderId="34" xfId="0" applyNumberFormat="1" applyFont="1" applyFill="1" applyBorder="1" applyAlignment="1" applyProtection="1">
      <alignment horizontal="center" wrapText="1"/>
    </xf>
    <xf numFmtId="0" fontId="66" fillId="13" borderId="65" xfId="0" applyNumberFormat="1" applyFont="1" applyFill="1" applyBorder="1" applyAlignment="1" applyProtection="1">
      <alignment horizontal="center"/>
    </xf>
    <xf numFmtId="0" fontId="29" fillId="15" borderId="38" xfId="8" applyFont="1" applyFill="1" applyBorder="1" applyAlignment="1">
      <alignment horizontal="center" wrapText="1"/>
    </xf>
    <xf numFmtId="0" fontId="29" fillId="15" borderId="32" xfId="8" applyFont="1" applyFill="1" applyBorder="1" applyAlignment="1">
      <alignment horizontal="center" wrapText="1"/>
    </xf>
    <xf numFmtId="0" fontId="29" fillId="15" borderId="24" xfId="8" applyFont="1" applyFill="1" applyBorder="1" applyAlignment="1">
      <alignment horizontal="center" wrapText="1"/>
    </xf>
    <xf numFmtId="0" fontId="29" fillId="15" borderId="23" xfId="8" applyFont="1" applyFill="1" applyBorder="1" applyAlignment="1">
      <alignment horizontal="center" wrapText="1"/>
    </xf>
    <xf numFmtId="0" fontId="34" fillId="0" borderId="0" xfId="0" applyNumberFormat="1" applyFont="1" applyFill="1" applyBorder="1" applyAlignment="1" applyProtection="1">
      <alignment horizontal="left" vertical="top" wrapText="1"/>
    </xf>
    <xf numFmtId="0" fontId="71" fillId="13" borderId="222" xfId="6" applyNumberFormat="1" applyFont="1" applyFill="1" applyBorder="1" applyAlignment="1" applyProtection="1">
      <alignment horizontal="center" vertical="center"/>
    </xf>
    <xf numFmtId="0" fontId="71" fillId="13" borderId="229" xfId="6" applyNumberFormat="1" applyFont="1" applyFill="1" applyBorder="1" applyAlignment="1" applyProtection="1">
      <alignment horizontal="center" vertical="center"/>
    </xf>
    <xf numFmtId="0" fontId="5" fillId="2" borderId="0" xfId="6" applyNumberFormat="1" applyFont="1" applyFill="1" applyBorder="1" applyAlignment="1" applyProtection="1">
      <alignment horizontal="center" vertical="center"/>
    </xf>
    <xf numFmtId="0" fontId="64" fillId="19"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vertical="top"/>
    </xf>
    <xf numFmtId="0" fontId="142" fillId="0" borderId="65" xfId="0" applyNumberFormat="1" applyFont="1" applyFill="1" applyBorder="1" applyAlignment="1" applyProtection="1">
      <alignment horizontal="center" vertical="center"/>
    </xf>
    <xf numFmtId="0" fontId="142" fillId="0" borderId="218" xfId="0" applyNumberFormat="1" applyFont="1" applyFill="1" applyBorder="1" applyAlignment="1" applyProtection="1">
      <alignment horizontal="center" vertical="center"/>
    </xf>
    <xf numFmtId="0" fontId="20" fillId="0" borderId="0" xfId="0" applyNumberFormat="1" applyFont="1" applyFill="1" applyBorder="1" applyAlignment="1" applyProtection="1">
      <alignment horizontal="left"/>
    </xf>
    <xf numFmtId="0" fontId="34" fillId="0" borderId="0" xfId="0" applyNumberFormat="1" applyFont="1" applyFill="1" applyBorder="1" applyAlignment="1" applyProtection="1">
      <alignment horizontal="left"/>
    </xf>
    <xf numFmtId="0" fontId="5" fillId="2" borderId="0" xfId="6" applyFont="1" applyFill="1" applyBorder="1" applyAlignment="1">
      <alignment horizontal="center" vertical="center"/>
    </xf>
    <xf numFmtId="0" fontId="6" fillId="12" borderId="0" xfId="6" applyFont="1" applyFill="1" applyBorder="1" applyAlignment="1">
      <alignment horizontal="center"/>
    </xf>
    <xf numFmtId="0" fontId="5" fillId="2" borderId="0" xfId="6" applyFont="1" applyFill="1" applyBorder="1" applyAlignment="1">
      <alignment horizontal="center"/>
    </xf>
    <xf numFmtId="0" fontId="135" fillId="12" borderId="0" xfId="6" applyFont="1" applyFill="1" applyBorder="1" applyAlignment="1">
      <alignment horizontal="center"/>
    </xf>
    <xf numFmtId="0" fontId="64" fillId="0" borderId="0" xfId="0" applyFont="1" applyAlignment="1">
      <alignment horizontal="center"/>
    </xf>
    <xf numFmtId="0" fontId="71" fillId="19" borderId="34" xfId="6" applyFont="1" applyFill="1" applyBorder="1" applyAlignment="1">
      <alignment horizontal="center" vertical="center" wrapText="1"/>
    </xf>
    <xf numFmtId="0" fontId="71" fillId="19" borderId="65" xfId="6" applyFont="1" applyFill="1" applyBorder="1" applyAlignment="1">
      <alignment horizontal="center" vertical="center"/>
    </xf>
    <xf numFmtId="0" fontId="71" fillId="19" borderId="61" xfId="6" applyFont="1" applyFill="1" applyBorder="1" applyAlignment="1">
      <alignment horizontal="center" vertical="center"/>
    </xf>
    <xf numFmtId="0" fontId="71" fillId="17" borderId="71" xfId="6" applyFont="1" applyFill="1" applyBorder="1" applyAlignment="1">
      <alignment horizontal="center" vertical="center"/>
    </xf>
    <xf numFmtId="0" fontId="71" fillId="17" borderId="70" xfId="6" applyFont="1" applyFill="1" applyBorder="1" applyAlignment="1">
      <alignment horizontal="center" vertical="center"/>
    </xf>
    <xf numFmtId="0" fontId="71" fillId="17" borderId="69" xfId="6" applyFont="1" applyFill="1" applyBorder="1" applyAlignment="1">
      <alignment horizontal="center" vertical="center"/>
    </xf>
    <xf numFmtId="0" fontId="71" fillId="17" borderId="68" xfId="6" applyFont="1" applyFill="1" applyBorder="1" applyAlignment="1">
      <alignment horizontal="center" vertical="center"/>
    </xf>
    <xf numFmtId="0" fontId="71" fillId="17" borderId="67" xfId="6" applyFont="1" applyFill="1" applyBorder="1" applyAlignment="1">
      <alignment horizontal="center" vertical="center"/>
    </xf>
    <xf numFmtId="0" fontId="71" fillId="17" borderId="66" xfId="6" applyFont="1" applyFill="1" applyBorder="1" applyAlignment="1">
      <alignment horizontal="center" vertical="center"/>
    </xf>
    <xf numFmtId="0" fontId="71" fillId="13" borderId="83" xfId="6" applyFont="1" applyFill="1" applyBorder="1" applyAlignment="1">
      <alignment horizontal="center" vertical="center"/>
    </xf>
    <xf numFmtId="0" fontId="71" fillId="13" borderId="60" xfId="6" applyFont="1" applyFill="1" applyBorder="1" applyAlignment="1">
      <alignment horizontal="center" vertical="center"/>
    </xf>
    <xf numFmtId="0" fontId="71" fillId="13" borderId="84" xfId="6" applyFont="1" applyFill="1" applyBorder="1" applyAlignment="1">
      <alignment horizontal="center" vertical="center"/>
    </xf>
    <xf numFmtId="0" fontId="71" fillId="13" borderId="59" xfId="6" applyFont="1" applyFill="1" applyBorder="1" applyAlignment="1">
      <alignment horizontal="center" vertical="center"/>
    </xf>
    <xf numFmtId="0" fontId="71" fillId="13" borderId="85" xfId="6" applyFont="1" applyFill="1" applyBorder="1" applyAlignment="1">
      <alignment horizontal="center" vertical="center"/>
    </xf>
    <xf numFmtId="0" fontId="71" fillId="13" borderId="58" xfId="6" applyFont="1" applyFill="1" applyBorder="1" applyAlignment="1">
      <alignment horizontal="center" vertical="center"/>
    </xf>
    <xf numFmtId="164" fontId="9" fillId="14" borderId="0" xfId="6" applyNumberFormat="1" applyFont="1" applyFill="1" applyAlignment="1">
      <alignment horizontal="center"/>
    </xf>
    <xf numFmtId="0" fontId="71" fillId="19" borderId="34" xfId="6" applyNumberFormat="1" applyFont="1" applyFill="1" applyBorder="1" applyAlignment="1" applyProtection="1">
      <alignment horizontal="center" vertical="center" wrapText="1"/>
    </xf>
    <xf numFmtId="0" fontId="28" fillId="26" borderId="73" xfId="0" applyFont="1" applyFill="1" applyBorder="1" applyAlignment="1">
      <alignment horizontal="center"/>
    </xf>
    <xf numFmtId="165" fontId="28" fillId="0" borderId="94" xfId="8" applyNumberFormat="1" applyFont="1" applyBorder="1" applyAlignment="1">
      <alignment horizontal="center"/>
    </xf>
    <xf numFmtId="0" fontId="8" fillId="25" borderId="33" xfId="8" applyFont="1" applyFill="1" applyBorder="1" applyAlignment="1">
      <alignment horizontal="center" wrapText="1"/>
    </xf>
    <xf numFmtId="0" fontId="82" fillId="25" borderId="33" xfId="8" applyFont="1" applyFill="1" applyBorder="1" applyAlignment="1">
      <alignment horizontal="center" vertical="center"/>
    </xf>
    <xf numFmtId="0" fontId="28" fillId="26" borderId="0" xfId="8" applyFont="1" applyFill="1" applyAlignment="1">
      <alignment horizontal="center"/>
    </xf>
    <xf numFmtId="165" fontId="28" fillId="0" borderId="92" xfId="8" applyNumberFormat="1" applyFont="1" applyBorder="1" applyAlignment="1">
      <alignment horizontal="center"/>
    </xf>
    <xf numFmtId="165" fontId="28" fillId="0" borderId="93" xfId="8" applyNumberFormat="1" applyFont="1" applyBorder="1" applyAlignment="1">
      <alignment horizontal="center"/>
    </xf>
    <xf numFmtId="0" fontId="28" fillId="26" borderId="0" xfId="8" applyFont="1" applyFill="1" applyAlignment="1">
      <alignment horizontal="left" vertical="center" wrapText="1" indent="2"/>
    </xf>
    <xf numFmtId="0" fontId="4" fillId="26" borderId="0" xfId="8" applyFill="1" applyAlignment="1">
      <alignment horizontal="left" vertical="center" wrapText="1" indent="2"/>
    </xf>
    <xf numFmtId="0" fontId="28" fillId="26" borderId="73" xfId="8" applyFont="1" applyFill="1" applyBorder="1" applyAlignment="1">
      <alignment horizontal="left" vertical="center" wrapText="1" indent="2"/>
    </xf>
    <xf numFmtId="0" fontId="4" fillId="26" borderId="73" xfId="8" applyFill="1" applyBorder="1" applyAlignment="1">
      <alignment horizontal="left" vertical="center" wrapText="1" indent="2"/>
    </xf>
    <xf numFmtId="0" fontId="28" fillId="0" borderId="0" xfId="8" applyFont="1" applyAlignment="1">
      <alignment horizontal="left" vertical="center" wrapText="1"/>
    </xf>
    <xf numFmtId="0" fontId="4" fillId="0" borderId="0" xfId="8" applyAlignment="1">
      <alignment vertical="center"/>
    </xf>
    <xf numFmtId="0" fontId="3" fillId="0" borderId="0" xfId="8" applyFont="1"/>
    <xf numFmtId="2" fontId="3" fillId="0" borderId="0" xfId="8" applyNumberFormat="1" applyFont="1" applyAlignment="1">
      <alignment horizontal="center"/>
    </xf>
    <xf numFmtId="0" fontId="28" fillId="0" borderId="73" xfId="8" applyFont="1" applyBorder="1" applyAlignment="1">
      <alignment horizontal="left" vertical="center" wrapText="1"/>
    </xf>
    <xf numFmtId="0" fontId="4" fillId="0" borderId="73" xfId="8" applyBorder="1" applyAlignment="1">
      <alignment vertical="center"/>
    </xf>
    <xf numFmtId="0" fontId="3" fillId="0" borderId="73" xfId="8" applyFont="1" applyBorder="1" applyAlignment="1">
      <alignment horizontal="center"/>
    </xf>
    <xf numFmtId="0" fontId="29" fillId="26" borderId="33" xfId="8" applyFont="1" applyFill="1" applyBorder="1" applyAlignment="1">
      <alignment horizontal="center" vertical="center" wrapText="1"/>
    </xf>
    <xf numFmtId="0" fontId="29" fillId="26" borderId="0" xfId="8" applyFont="1" applyFill="1" applyAlignment="1">
      <alignment horizontal="center" vertical="center" wrapText="1"/>
    </xf>
    <xf numFmtId="0" fontId="29" fillId="26" borderId="73" xfId="8" applyFont="1" applyFill="1" applyBorder="1" applyAlignment="1">
      <alignment horizontal="center" vertical="center" wrapText="1"/>
    </xf>
    <xf numFmtId="0" fontId="28" fillId="26" borderId="33" xfId="8" applyFont="1" applyFill="1" applyBorder="1" applyAlignment="1">
      <alignment horizontal="center" vertical="center" wrapText="1"/>
    </xf>
    <xf numFmtId="0" fontId="28" fillId="26" borderId="0" xfId="8" applyFont="1" applyFill="1" applyAlignment="1">
      <alignment horizontal="center" vertical="center" wrapText="1"/>
    </xf>
    <xf numFmtId="0" fontId="4" fillId="26" borderId="0" xfId="8" applyFill="1"/>
    <xf numFmtId="0" fontId="4" fillId="26" borderId="89" xfId="8" applyFill="1" applyBorder="1"/>
    <xf numFmtId="0" fontId="3" fillId="0" borderId="90" xfId="8" applyFont="1" applyBorder="1" applyAlignment="1">
      <alignment vertical="center"/>
    </xf>
    <xf numFmtId="2" fontId="3" fillId="0" borderId="90" xfId="8" applyNumberFormat="1" applyFont="1" applyBorder="1" applyAlignment="1">
      <alignment horizontal="center" vertical="center"/>
    </xf>
    <xf numFmtId="0" fontId="28" fillId="0" borderId="89" xfId="8" applyFont="1" applyBorder="1" applyAlignment="1">
      <alignment horizontal="left" vertical="center" wrapText="1"/>
    </xf>
    <xf numFmtId="0" fontId="4" fillId="0" borderId="89" xfId="8" applyBorder="1" applyAlignment="1">
      <alignment vertical="center"/>
    </xf>
    <xf numFmtId="0" fontId="3" fillId="0" borderId="89" xfId="8" applyFont="1" applyBorder="1"/>
    <xf numFmtId="2" fontId="3" fillId="0" borderId="89" xfId="8" applyNumberFormat="1" applyFont="1" applyBorder="1" applyAlignment="1">
      <alignment horizontal="center"/>
    </xf>
    <xf numFmtId="0" fontId="28" fillId="26" borderId="91" xfId="8" applyFont="1" applyFill="1" applyBorder="1" applyAlignment="1">
      <alignment horizontal="left" vertical="center" wrapText="1" indent="2"/>
    </xf>
    <xf numFmtId="0" fontId="28" fillId="0" borderId="91" xfId="8" applyFont="1" applyBorder="1" applyAlignment="1">
      <alignment horizontal="left" vertical="center" wrapText="1"/>
    </xf>
    <xf numFmtId="0" fontId="4" fillId="0" borderId="91" xfId="8" applyBorder="1" applyAlignment="1">
      <alignment vertical="center"/>
    </xf>
    <xf numFmtId="0" fontId="3" fillId="0" borderId="91" xfId="8" applyFont="1" applyBorder="1" applyAlignment="1">
      <alignment horizontal="center"/>
    </xf>
    <xf numFmtId="0" fontId="4" fillId="26" borderId="73" xfId="8" applyFill="1" applyBorder="1"/>
    <xf numFmtId="0" fontId="28" fillId="26" borderId="90" xfId="8" applyFont="1" applyFill="1" applyBorder="1" applyAlignment="1">
      <alignment horizontal="left" vertical="center" wrapText="1" indent="2"/>
    </xf>
    <xf numFmtId="0" fontId="4" fillId="26" borderId="90" xfId="8" applyFill="1" applyBorder="1" applyAlignment="1">
      <alignment horizontal="left" vertical="center" wrapText="1" indent="2"/>
    </xf>
    <xf numFmtId="0" fontId="28" fillId="26" borderId="89" xfId="8" applyFont="1" applyFill="1" applyBorder="1" applyAlignment="1">
      <alignment horizontal="left" vertical="center" wrapText="1" indent="2"/>
    </xf>
    <xf numFmtId="0" fontId="4" fillId="26" borderId="89" xfId="8" applyFill="1" applyBorder="1" applyAlignment="1">
      <alignment horizontal="left" vertical="center" wrapText="1" indent="2"/>
    </xf>
    <xf numFmtId="0" fontId="28" fillId="0" borderId="90" xfId="8" applyFont="1" applyBorder="1" applyAlignment="1">
      <alignment horizontal="left" vertical="center" wrapText="1"/>
    </xf>
    <xf numFmtId="0" fontId="4" fillId="0" borderId="90" xfId="8" applyBorder="1" applyAlignment="1">
      <alignment vertical="center"/>
    </xf>
    <xf numFmtId="0" fontId="3" fillId="0" borderId="90" xfId="8" applyFont="1" applyBorder="1"/>
    <xf numFmtId="2" fontId="3" fillId="0" borderId="90" xfId="8" applyNumberFormat="1" applyFont="1" applyBorder="1" applyAlignment="1">
      <alignment horizontal="center"/>
    </xf>
    <xf numFmtId="0" fontId="28" fillId="0" borderId="89" xfId="8" applyFont="1" applyBorder="1" applyAlignment="1">
      <alignment horizontal="left" wrapText="1"/>
    </xf>
    <xf numFmtId="0" fontId="4" fillId="0" borderId="89" xfId="8" applyBorder="1"/>
    <xf numFmtId="0" fontId="3" fillId="0" borderId="89" xfId="8" applyFont="1" applyBorder="1" applyAlignment="1">
      <alignment vertical="center"/>
    </xf>
    <xf numFmtId="2" fontId="3" fillId="0" borderId="89" xfId="8" applyNumberFormat="1" applyFont="1" applyBorder="1" applyAlignment="1">
      <alignment horizontal="center" vertical="center"/>
    </xf>
    <xf numFmtId="0" fontId="28" fillId="0" borderId="90" xfId="8" applyFont="1" applyBorder="1" applyAlignment="1">
      <alignment horizontal="left" wrapText="1"/>
    </xf>
    <xf numFmtId="0" fontId="4" fillId="0" borderId="90" xfId="8" applyBorder="1"/>
    <xf numFmtId="0" fontId="3" fillId="0" borderId="0" xfId="8" applyFont="1" applyAlignment="1">
      <alignment horizontal="center"/>
    </xf>
    <xf numFmtId="0" fontId="28" fillId="26" borderId="33" xfId="8" applyFont="1" applyFill="1" applyBorder="1" applyAlignment="1">
      <alignment horizontal="left" vertical="center" wrapText="1" indent="2"/>
    </xf>
    <xf numFmtId="0" fontId="4" fillId="26" borderId="33" xfId="8" applyFill="1" applyBorder="1" applyAlignment="1">
      <alignment horizontal="left" vertical="center" wrapText="1" indent="2"/>
    </xf>
    <xf numFmtId="0" fontId="28" fillId="0" borderId="33" xfId="8" applyFont="1" applyBorder="1" applyAlignment="1">
      <alignment horizontal="left" vertical="center" wrapText="1"/>
    </xf>
    <xf numFmtId="0" fontId="4" fillId="0" borderId="33" xfId="8" applyBorder="1" applyAlignment="1">
      <alignment vertical="center"/>
    </xf>
    <xf numFmtId="0" fontId="3" fillId="0" borderId="33" xfId="8" applyFont="1" applyBorder="1"/>
    <xf numFmtId="2" fontId="3" fillId="0" borderId="33" xfId="8" applyNumberFormat="1" applyFont="1" applyBorder="1" applyAlignment="1">
      <alignment horizontal="center"/>
    </xf>
    <xf numFmtId="0" fontId="4" fillId="26" borderId="73" xfId="8" applyFill="1" applyBorder="1" applyAlignment="1">
      <alignment horizontal="center" vertical="center" wrapText="1"/>
    </xf>
    <xf numFmtId="0" fontId="3" fillId="0" borderId="73" xfId="8" applyFont="1" applyBorder="1"/>
    <xf numFmtId="2" fontId="3" fillId="0" borderId="73" xfId="8" applyNumberFormat="1" applyFont="1" applyBorder="1" applyAlignment="1">
      <alignment horizontal="center"/>
    </xf>
    <xf numFmtId="0" fontId="3" fillId="0" borderId="89" xfId="8" applyFont="1" applyBorder="1" applyAlignment="1">
      <alignment horizontal="center"/>
    </xf>
    <xf numFmtId="164" fontId="78" fillId="23" borderId="0" xfId="3" applyNumberFormat="1" applyFont="1" applyFill="1" applyAlignment="1">
      <alignment horizontal="center"/>
    </xf>
    <xf numFmtId="0" fontId="79" fillId="24" borderId="33" xfId="3" applyFont="1" applyFill="1" applyBorder="1" applyAlignment="1">
      <alignment horizontal="center" vertical="center" wrapText="1"/>
    </xf>
    <xf numFmtId="0" fontId="79" fillId="24" borderId="73" xfId="3" applyFont="1" applyFill="1" applyBorder="1" applyAlignment="1">
      <alignment horizontal="center" vertical="center" wrapText="1"/>
    </xf>
    <xf numFmtId="0" fontId="80" fillId="24" borderId="33" xfId="3" applyFont="1" applyFill="1" applyBorder="1" applyAlignment="1">
      <alignment horizontal="center" vertical="center"/>
    </xf>
    <xf numFmtId="0" fontId="81" fillId="24" borderId="33" xfId="3" applyFont="1" applyFill="1" applyBorder="1" applyAlignment="1">
      <alignment horizontal="center" vertical="center"/>
    </xf>
    <xf numFmtId="0" fontId="80" fillId="24" borderId="73" xfId="3" applyFont="1" applyFill="1" applyBorder="1" applyAlignment="1">
      <alignment horizontal="center" vertical="center"/>
    </xf>
    <xf numFmtId="0" fontId="81" fillId="24" borderId="73" xfId="3" applyFont="1" applyFill="1" applyBorder="1" applyAlignment="1">
      <alignment horizontal="center" vertical="center"/>
    </xf>
    <xf numFmtId="0" fontId="80" fillId="25" borderId="33" xfId="3" applyFont="1" applyFill="1" applyBorder="1" applyAlignment="1">
      <alignment horizontal="center" vertical="center"/>
    </xf>
    <xf numFmtId="0" fontId="81" fillId="25" borderId="33" xfId="3" applyFont="1" applyFill="1" applyBorder="1"/>
    <xf numFmtId="0" fontId="79" fillId="25" borderId="73" xfId="3" applyFont="1" applyFill="1" applyBorder="1" applyAlignment="1">
      <alignment horizontal="center" vertical="center"/>
    </xf>
    <xf numFmtId="0" fontId="82" fillId="25" borderId="73" xfId="3" applyFont="1" applyFill="1" applyBorder="1" applyAlignment="1">
      <alignment horizontal="center" vertical="center"/>
    </xf>
    <xf numFmtId="0" fontId="28" fillId="26" borderId="89" xfId="8" applyFont="1" applyFill="1" applyBorder="1" applyAlignment="1">
      <alignment horizontal="center" vertical="center" wrapText="1"/>
    </xf>
    <xf numFmtId="0" fontId="28" fillId="26" borderId="33" xfId="8" applyFont="1" applyFill="1" applyBorder="1" applyAlignment="1">
      <alignment horizontal="left" vertical="center" indent="2"/>
    </xf>
    <xf numFmtId="0" fontId="4" fillId="26" borderId="33" xfId="8" applyFill="1" applyBorder="1" applyAlignment="1">
      <alignment horizontal="left" vertical="center" indent="2"/>
    </xf>
    <xf numFmtId="0" fontId="28" fillId="26" borderId="0" xfId="8" applyFont="1" applyFill="1" applyAlignment="1">
      <alignment horizontal="left" vertical="center" indent="2"/>
    </xf>
    <xf numFmtId="0" fontId="4" fillId="26" borderId="0" xfId="8" applyFill="1" applyAlignment="1">
      <alignment horizontal="left" vertical="center" indent="2"/>
    </xf>
    <xf numFmtId="0" fontId="28" fillId="26" borderId="89" xfId="8" applyFont="1" applyFill="1" applyBorder="1" applyAlignment="1">
      <alignment horizontal="left" vertical="center" indent="2"/>
    </xf>
    <xf numFmtId="0" fontId="4" fillId="26" borderId="89" xfId="8" applyFill="1" applyBorder="1" applyAlignment="1">
      <alignment horizontal="left" vertical="center" indent="2"/>
    </xf>
    <xf numFmtId="0" fontId="28" fillId="0" borderId="33" xfId="8" applyFont="1" applyBorder="1" applyAlignment="1">
      <alignment horizontal="left" vertical="center"/>
    </xf>
    <xf numFmtId="0" fontId="76" fillId="20" borderId="0" xfId="0" applyFont="1" applyFill="1" applyBorder="1" applyAlignment="1">
      <alignment horizontal="center"/>
    </xf>
    <xf numFmtId="0" fontId="77" fillId="21" borderId="0" xfId="0" applyFont="1" applyFill="1" applyBorder="1" applyAlignment="1">
      <alignment horizontal="center"/>
    </xf>
    <xf numFmtId="0" fontId="135" fillId="21" borderId="0" xfId="0" applyFont="1" applyFill="1" applyBorder="1" applyAlignment="1">
      <alignment horizontal="center"/>
    </xf>
    <xf numFmtId="0" fontId="8" fillId="22" borderId="0" xfId="0" applyFont="1" applyFill="1" applyAlignment="1">
      <alignment horizontal="right"/>
    </xf>
    <xf numFmtId="0" fontId="0" fillId="33" borderId="0" xfId="0" applyFill="1"/>
    <xf numFmtId="0" fontId="0" fillId="33" borderId="0" xfId="0" applyFill="1" applyAlignment="1">
      <alignment horizontal="left"/>
    </xf>
    <xf numFmtId="0" fontId="28" fillId="26" borderId="73" xfId="8" applyFont="1" applyFill="1" applyBorder="1" applyAlignment="1">
      <alignment horizontal="center" vertical="center" wrapText="1"/>
    </xf>
    <xf numFmtId="0" fontId="102" fillId="0" borderId="0" xfId="8" applyFont="1" applyFill="1" applyBorder="1" applyAlignment="1">
      <alignment horizontal="center" wrapText="1"/>
    </xf>
    <xf numFmtId="0" fontId="103" fillId="0" borderId="0" xfId="8" applyFont="1" applyFill="1" applyBorder="1" applyAlignment="1">
      <alignment horizontal="center"/>
    </xf>
    <xf numFmtId="0" fontId="103" fillId="0" borderId="0" xfId="0" applyFont="1" applyFill="1" applyBorder="1" applyAlignment="1">
      <alignment horizontal="center"/>
    </xf>
    <xf numFmtId="0" fontId="4" fillId="33" borderId="0" xfId="0" applyFont="1" applyFill="1"/>
    <xf numFmtId="0" fontId="4" fillId="33" borderId="0" xfId="0" applyFont="1" applyFill="1" applyAlignment="1">
      <alignment horizontal="left"/>
    </xf>
    <xf numFmtId="0" fontId="81" fillId="24" borderId="0" xfId="0" applyFont="1" applyFill="1" applyAlignment="1">
      <alignment horizontal="center"/>
    </xf>
    <xf numFmtId="0" fontId="90" fillId="24" borderId="0" xfId="0" applyFont="1" applyFill="1" applyAlignment="1">
      <alignment horizontal="center"/>
    </xf>
    <xf numFmtId="0" fontId="91" fillId="25" borderId="95" xfId="10" applyFont="1" applyFill="1" applyBorder="1" applyAlignment="1">
      <alignment horizontal="center" vertical="center"/>
    </xf>
    <xf numFmtId="0" fontId="91" fillId="25" borderId="96" xfId="10" applyFont="1" applyFill="1" applyBorder="1" applyAlignment="1">
      <alignment horizontal="center" vertical="center"/>
    </xf>
    <xf numFmtId="0" fontId="7" fillId="0" borderId="0" xfId="0" applyFont="1" applyAlignment="1">
      <alignment horizontal="center"/>
    </xf>
    <xf numFmtId="164" fontId="78" fillId="23" borderId="0" xfId="6" applyNumberFormat="1" applyFont="1" applyFill="1" applyAlignment="1">
      <alignment horizontal="center"/>
    </xf>
    <xf numFmtId="0" fontId="91" fillId="25" borderId="10" xfId="10" applyFont="1" applyFill="1" applyBorder="1" applyAlignment="1">
      <alignment horizontal="center" vertical="center"/>
    </xf>
    <xf numFmtId="0" fontId="91" fillId="25" borderId="11" xfId="10" applyFont="1" applyFill="1" applyBorder="1" applyAlignment="1">
      <alignment horizontal="center" vertical="center"/>
    </xf>
    <xf numFmtId="0" fontId="91" fillId="25" borderId="9" xfId="10" applyFont="1" applyFill="1" applyBorder="1" applyAlignment="1">
      <alignment horizontal="center" vertical="center"/>
    </xf>
    <xf numFmtId="0" fontId="91" fillId="25" borderId="5" xfId="10" applyFont="1" applyFill="1" applyBorder="1" applyAlignment="1">
      <alignment horizontal="center" vertical="center"/>
    </xf>
    <xf numFmtId="0" fontId="64" fillId="33" borderId="0" xfId="0" applyFont="1" applyFill="1" applyBorder="1" applyAlignment="1">
      <alignment horizontal="center" wrapText="1"/>
    </xf>
    <xf numFmtId="0" fontId="64" fillId="33" borderId="0" xfId="0" applyFont="1" applyFill="1" applyBorder="1" applyAlignment="1">
      <alignment horizontal="center"/>
    </xf>
    <xf numFmtId="0" fontId="8" fillId="0" borderId="0" xfId="0" applyFont="1" applyAlignment="1">
      <alignment horizontal="center"/>
    </xf>
    <xf numFmtId="0" fontId="95" fillId="25" borderId="95" xfId="10" applyFont="1" applyFill="1" applyBorder="1" applyAlignment="1">
      <alignment horizontal="center" vertical="center"/>
    </xf>
    <xf numFmtId="0" fontId="95" fillId="25" borderId="96" xfId="10" applyFont="1" applyFill="1" applyBorder="1" applyAlignment="1">
      <alignment horizontal="center" vertical="center"/>
    </xf>
    <xf numFmtId="0" fontId="95" fillId="25" borderId="104" xfId="10" applyFont="1" applyFill="1" applyBorder="1" applyAlignment="1">
      <alignment horizontal="center" vertical="center"/>
    </xf>
    <xf numFmtId="0" fontId="95" fillId="25" borderId="101" xfId="10" applyFont="1" applyFill="1" applyBorder="1" applyAlignment="1">
      <alignment horizontal="center" vertical="center"/>
    </xf>
    <xf numFmtId="0" fontId="95" fillId="25" borderId="105" xfId="10" applyFont="1" applyFill="1" applyBorder="1" applyAlignment="1">
      <alignment horizontal="center" vertical="center"/>
    </xf>
    <xf numFmtId="0" fontId="95" fillId="25" borderId="102" xfId="10" applyFont="1" applyFill="1" applyBorder="1" applyAlignment="1">
      <alignment horizontal="center" vertical="center"/>
    </xf>
    <xf numFmtId="0" fontId="95" fillId="25" borderId="10" xfId="10" applyFont="1" applyFill="1" applyBorder="1" applyAlignment="1">
      <alignment horizontal="center" vertical="center"/>
    </xf>
    <xf numFmtId="0" fontId="95" fillId="25" borderId="12" xfId="10" applyFont="1" applyFill="1" applyBorder="1" applyAlignment="1">
      <alignment horizontal="center" vertical="center"/>
    </xf>
    <xf numFmtId="0" fontId="95" fillId="25" borderId="11" xfId="10" applyFont="1" applyFill="1" applyBorder="1" applyAlignment="1">
      <alignment horizontal="center" vertical="center"/>
    </xf>
    <xf numFmtId="0" fontId="95" fillId="25" borderId="8" xfId="10" applyFont="1" applyFill="1" applyBorder="1" applyAlignment="1">
      <alignment horizontal="center" vertical="center"/>
    </xf>
    <xf numFmtId="0" fontId="95" fillId="25" borderId="9" xfId="10" applyFont="1" applyFill="1" applyBorder="1" applyAlignment="1">
      <alignment horizontal="center" vertical="center"/>
    </xf>
    <xf numFmtId="0" fontId="95" fillId="25" borderId="5" xfId="10" applyFont="1" applyFill="1" applyBorder="1" applyAlignment="1">
      <alignment horizontal="center" vertical="center"/>
    </xf>
    <xf numFmtId="0" fontId="29" fillId="19" borderId="155" xfId="0" applyFont="1" applyFill="1" applyBorder="1" applyAlignment="1">
      <alignment horizontal="center" vertical="center"/>
    </xf>
    <xf numFmtId="0" fontId="79" fillId="34" borderId="136" xfId="0" applyFont="1" applyFill="1" applyBorder="1" applyAlignment="1">
      <alignment horizontal="center" vertical="center"/>
    </xf>
    <xf numFmtId="0" fontId="17" fillId="0" borderId="130" xfId="0" applyFont="1" applyBorder="1" applyAlignment="1"/>
    <xf numFmtId="0" fontId="17" fillId="0" borderId="133" xfId="0" applyFont="1" applyBorder="1" applyAlignment="1"/>
    <xf numFmtId="0" fontId="6" fillId="12" borderId="0" xfId="0" applyFont="1" applyFill="1" applyBorder="1" applyAlignment="1" applyProtection="1">
      <alignment horizontal="center"/>
      <protection locked="0"/>
    </xf>
    <xf numFmtId="0" fontId="135" fillId="12" borderId="0" xfId="0" applyFont="1" applyFill="1" applyBorder="1" applyAlignment="1">
      <alignment horizontal="center"/>
    </xf>
    <xf numFmtId="0" fontId="6" fillId="12" borderId="0" xfId="0" applyFont="1" applyFill="1" applyBorder="1" applyAlignment="1">
      <alignment horizontal="center"/>
    </xf>
    <xf numFmtId="0" fontId="28" fillId="0" borderId="129" xfId="0" applyFont="1" applyBorder="1" applyAlignment="1">
      <alignment horizontal="center" vertical="center"/>
    </xf>
    <xf numFmtId="0" fontId="28" fillId="0" borderId="132" xfId="0" applyFont="1" applyBorder="1" applyAlignment="1">
      <alignment horizontal="center" vertical="center"/>
    </xf>
    <xf numFmtId="0" fontId="28" fillId="0" borderId="126" xfId="0" applyFont="1" applyBorder="1" applyAlignment="1">
      <alignment horizontal="center" vertical="center"/>
    </xf>
    <xf numFmtId="0" fontId="8" fillId="11" borderId="0" xfId="0" applyFont="1" applyFill="1" applyAlignment="1">
      <alignment horizontal="right"/>
    </xf>
    <xf numFmtId="0" fontId="29" fillId="0" borderId="125" xfId="0" applyFont="1" applyBorder="1" applyAlignment="1">
      <alignment horizontal="center" vertical="center" wrapText="1"/>
    </xf>
    <xf numFmtId="0" fontId="29" fillId="0" borderId="128" xfId="0" applyFont="1" applyBorder="1" applyAlignment="1">
      <alignment horizontal="center" vertical="center"/>
    </xf>
    <xf numFmtId="0" fontId="29" fillId="0" borderId="131" xfId="0" applyFont="1" applyBorder="1" applyAlignment="1">
      <alignment horizontal="center" vertical="center"/>
    </xf>
    <xf numFmtId="0" fontId="17" fillId="0" borderId="127" xfId="0" applyFont="1" applyBorder="1" applyAlignment="1"/>
    <xf numFmtId="1" fontId="3" fillId="0" borderId="137" xfId="0" applyNumberFormat="1" applyFont="1" applyBorder="1" applyAlignment="1">
      <alignment horizontal="center"/>
    </xf>
    <xf numFmtId="1" fontId="106" fillId="34" borderId="136" xfId="0" applyNumberFormat="1" applyFont="1" applyFill="1" applyBorder="1" applyAlignment="1">
      <alignment horizontal="center"/>
    </xf>
    <xf numFmtId="1" fontId="106" fillId="34" borderId="0" xfId="0" applyNumberFormat="1" applyFont="1" applyFill="1" applyBorder="1" applyAlignment="1">
      <alignment horizontal="center" vertical="center"/>
    </xf>
    <xf numFmtId="1" fontId="107" fillId="34" borderId="0" xfId="0" applyNumberFormat="1" applyFont="1" applyFill="1" applyBorder="1" applyAlignment="1">
      <alignment horizontal="center" vertical="center"/>
    </xf>
    <xf numFmtId="1" fontId="3" fillId="0" borderId="129" xfId="0" applyNumberFormat="1" applyFont="1" applyBorder="1" applyAlignment="1">
      <alignment horizontal="center"/>
    </xf>
    <xf numFmtId="0" fontId="127" fillId="0" borderId="0" xfId="0" applyFont="1" applyBorder="1" applyAlignment="1">
      <alignment horizontal="left" vertical="center"/>
    </xf>
    <xf numFmtId="0" fontId="21" fillId="0" borderId="0" xfId="0" applyFont="1" applyBorder="1" applyAlignment="1">
      <alignment horizontal="left" vertical="center"/>
    </xf>
    <xf numFmtId="1" fontId="3" fillId="0" borderId="134" xfId="0" applyNumberFormat="1" applyFont="1" applyBorder="1" applyAlignment="1">
      <alignment horizontal="center"/>
    </xf>
    <xf numFmtId="0" fontId="109" fillId="0" borderId="0" xfId="0" quotePrefix="1" applyFont="1" applyAlignment="1">
      <alignment horizontal="left"/>
    </xf>
    <xf numFmtId="0" fontId="109" fillId="0" borderId="0" xfId="0" applyFont="1" applyAlignment="1">
      <alignment horizontal="left"/>
    </xf>
    <xf numFmtId="0" fontId="8" fillId="5" borderId="0" xfId="0" applyFont="1" applyFill="1" applyAlignment="1">
      <alignment horizontal="right"/>
    </xf>
    <xf numFmtId="0" fontId="79" fillId="34" borderId="124" xfId="0" applyFont="1" applyFill="1" applyBorder="1" applyAlignment="1">
      <alignment horizontal="center" vertical="center"/>
    </xf>
    <xf numFmtId="164" fontId="78" fillId="29" borderId="0" xfId="0" applyNumberFormat="1" applyFont="1" applyFill="1" applyAlignment="1">
      <alignment horizontal="center"/>
    </xf>
    <xf numFmtId="0" fontId="79" fillId="34" borderId="123" xfId="0" applyFont="1" applyFill="1" applyBorder="1" applyAlignment="1">
      <alignment horizontal="center" vertical="center"/>
    </xf>
    <xf numFmtId="0" fontId="0" fillId="19" borderId="0" xfId="0" applyFill="1" applyAlignment="1">
      <alignment horizontal="left" vertical="center"/>
    </xf>
    <xf numFmtId="0" fontId="0" fillId="19" borderId="0" xfId="0" applyFill="1" applyAlignment="1">
      <alignment horizontal="left"/>
    </xf>
    <xf numFmtId="14" fontId="0" fillId="19" borderId="0" xfId="0" applyNumberFormat="1" applyFill="1" applyAlignment="1">
      <alignment horizontal="left"/>
    </xf>
    <xf numFmtId="14" fontId="0" fillId="19" borderId="0" xfId="0" applyNumberFormat="1" applyFill="1" applyAlignment="1">
      <alignment horizontal="left" vertical="center"/>
    </xf>
    <xf numFmtId="0" fontId="108" fillId="34" borderId="139" xfId="0" applyFont="1" applyFill="1" applyBorder="1" applyAlignment="1">
      <alignment horizontal="center" vertical="center"/>
    </xf>
    <xf numFmtId="0" fontId="108" fillId="34" borderId="145" xfId="0" applyFont="1" applyFill="1" applyBorder="1" applyAlignment="1">
      <alignment horizontal="center" vertical="center"/>
    </xf>
    <xf numFmtId="0" fontId="108" fillId="34" borderId="150" xfId="0" applyFont="1" applyFill="1" applyBorder="1" applyAlignment="1">
      <alignment horizontal="center" vertical="center"/>
    </xf>
    <xf numFmtId="0" fontId="108" fillId="34" borderId="151" xfId="0" applyFont="1" applyFill="1" applyBorder="1" applyAlignment="1">
      <alignment horizontal="center" vertical="center"/>
    </xf>
    <xf numFmtId="0" fontId="15" fillId="0" borderId="2" xfId="0" applyFont="1" applyBorder="1" applyAlignment="1">
      <alignment horizontal="center" vertical="center" wrapText="1"/>
    </xf>
    <xf numFmtId="0" fontId="15" fillId="0" borderId="128" xfId="0" applyFont="1" applyBorder="1" applyAlignment="1">
      <alignment horizontal="center" vertical="center"/>
    </xf>
    <xf numFmtId="0" fontId="15" fillId="0" borderId="1" xfId="0" applyFont="1" applyBorder="1" applyAlignment="1">
      <alignment horizontal="center" vertical="center"/>
    </xf>
    <xf numFmtId="0" fontId="3" fillId="0" borderId="134" xfId="0" applyFont="1" applyBorder="1" applyAlignment="1">
      <alignment horizontal="left" vertical="center"/>
    </xf>
    <xf numFmtId="0" fontId="3" fillId="0" borderId="129" xfId="0" applyFont="1" applyBorder="1" applyAlignment="1">
      <alignment horizontal="left" vertical="center"/>
    </xf>
    <xf numFmtId="0" fontId="17" fillId="0" borderId="144" xfId="0" applyFont="1" applyBorder="1" applyAlignment="1"/>
    <xf numFmtId="0" fontId="3" fillId="0" borderId="146" xfId="0" applyFont="1" applyBorder="1" applyAlignment="1">
      <alignment horizontal="left" vertical="center"/>
    </xf>
    <xf numFmtId="0" fontId="17" fillId="0" borderId="147" xfId="0" applyFont="1" applyBorder="1" applyAlignment="1"/>
    <xf numFmtId="0" fontId="15" fillId="0" borderId="148" xfId="0" applyFont="1" applyBorder="1" applyAlignment="1">
      <alignment horizontal="center" vertical="center" wrapText="1"/>
    </xf>
    <xf numFmtId="0" fontId="15" fillId="0" borderId="141" xfId="0" applyFont="1" applyBorder="1" applyAlignment="1">
      <alignment horizontal="center" vertical="center"/>
    </xf>
    <xf numFmtId="0" fontId="3" fillId="0" borderId="149" xfId="0" applyFont="1" applyBorder="1" applyAlignment="1">
      <alignment horizontal="left" vertical="center"/>
    </xf>
    <xf numFmtId="0" fontId="17" fillId="0" borderId="140" xfId="0" applyFont="1" applyBorder="1" applyAlignment="1"/>
    <xf numFmtId="0" fontId="3" fillId="0" borderId="142" xfId="0" applyFont="1" applyBorder="1" applyAlignment="1">
      <alignment horizontal="left" vertical="center"/>
    </xf>
    <xf numFmtId="0" fontId="17" fillId="0" borderId="143" xfId="0" applyFont="1" applyBorder="1" applyAlignment="1"/>
    <xf numFmtId="1" fontId="3" fillId="0" borderId="153" xfId="0" applyNumberFormat="1" applyFont="1" applyBorder="1" applyAlignment="1">
      <alignment horizontal="center"/>
    </xf>
    <xf numFmtId="1" fontId="3" fillId="0" borderId="154" xfId="0" applyNumberFormat="1" applyFont="1" applyBorder="1" applyAlignment="1">
      <alignment horizontal="center"/>
    </xf>
    <xf numFmtId="0" fontId="110" fillId="0" borderId="0" xfId="0" applyFont="1" applyBorder="1" applyAlignment="1">
      <alignment horizontal="left" vertical="center"/>
    </xf>
    <xf numFmtId="1" fontId="106" fillId="34" borderId="87" xfId="0" applyNumberFormat="1" applyFont="1" applyFill="1" applyBorder="1" applyAlignment="1">
      <alignment horizontal="center"/>
    </xf>
    <xf numFmtId="1" fontId="106" fillId="34" borderId="88" xfId="0" applyNumberFormat="1" applyFont="1" applyFill="1" applyBorder="1" applyAlignment="1">
      <alignment horizontal="center" vertical="center"/>
    </xf>
    <xf numFmtId="1" fontId="107" fillId="34" borderId="88" xfId="0" applyNumberFormat="1" applyFont="1" applyFill="1" applyBorder="1" applyAlignment="1">
      <alignment horizontal="center" vertical="center"/>
    </xf>
    <xf numFmtId="1" fontId="3" fillId="0" borderId="152" xfId="0" applyNumberFormat="1" applyFont="1" applyBorder="1" applyAlignment="1">
      <alignment horizontal="center"/>
    </xf>
    <xf numFmtId="0" fontId="79" fillId="34" borderId="150" xfId="0" applyFont="1" applyFill="1" applyBorder="1" applyAlignment="1">
      <alignment horizontal="center" vertical="center"/>
    </xf>
    <xf numFmtId="0" fontId="79" fillId="34" borderId="151" xfId="0" applyFont="1" applyFill="1" applyBorder="1" applyAlignment="1">
      <alignment horizontal="center" vertical="center"/>
    </xf>
    <xf numFmtId="0" fontId="15" fillId="0" borderId="0" xfId="0" applyFont="1" applyBorder="1" applyAlignment="1">
      <alignment horizontal="center" vertical="center" wrapText="1"/>
    </xf>
    <xf numFmtId="0" fontId="15" fillId="0" borderId="151" xfId="0" applyFont="1" applyBorder="1" applyAlignment="1">
      <alignment horizontal="center" vertical="center" wrapText="1"/>
    </xf>
    <xf numFmtId="1" fontId="106" fillId="34" borderId="150" xfId="0" applyNumberFormat="1" applyFont="1" applyFill="1" applyBorder="1" applyAlignment="1">
      <alignment horizontal="center"/>
    </xf>
    <xf numFmtId="0" fontId="3" fillId="0" borderId="0" xfId="0" applyFont="1" applyBorder="1" applyAlignment="1">
      <alignment horizontal="left" vertical="center"/>
    </xf>
    <xf numFmtId="0" fontId="15" fillId="0" borderId="0" xfId="0" applyFont="1" applyBorder="1" applyAlignment="1">
      <alignment horizontal="center" vertical="center"/>
    </xf>
    <xf numFmtId="0" fontId="15" fillId="0" borderId="157" xfId="0" applyFont="1" applyBorder="1" applyAlignment="1">
      <alignment horizontal="center" vertical="center"/>
    </xf>
    <xf numFmtId="1" fontId="3" fillId="0" borderId="151" xfId="0" applyNumberFormat="1" applyFont="1" applyBorder="1" applyAlignment="1">
      <alignment horizontal="center"/>
    </xf>
    <xf numFmtId="0" fontId="17" fillId="0" borderId="130" xfId="0" applyFont="1" applyBorder="1" applyAlignment="1">
      <alignment horizontal="left"/>
    </xf>
    <xf numFmtId="0" fontId="106" fillId="34" borderId="156" xfId="0" applyFont="1" applyFill="1" applyBorder="1" applyAlignment="1">
      <alignment horizontal="center" vertical="center" wrapText="1"/>
    </xf>
    <xf numFmtId="0" fontId="106" fillId="34" borderId="0" xfId="0" applyFont="1" applyFill="1" applyBorder="1" applyAlignment="1">
      <alignment horizontal="center" vertical="center" wrapText="1"/>
    </xf>
    <xf numFmtId="0" fontId="106" fillId="34" borderId="157" xfId="0" applyFont="1" applyFill="1" applyBorder="1" applyAlignment="1">
      <alignment horizontal="center" vertical="center" wrapText="1"/>
    </xf>
    <xf numFmtId="0" fontId="106" fillId="34" borderId="156" xfId="0" applyFont="1" applyFill="1" applyBorder="1" applyAlignment="1">
      <alignment horizontal="center" vertical="center"/>
    </xf>
    <xf numFmtId="0" fontId="106" fillId="34" borderId="0" xfId="0" applyFont="1" applyFill="1" applyBorder="1" applyAlignment="1">
      <alignment horizontal="center" vertical="center"/>
    </xf>
    <xf numFmtId="0" fontId="106" fillId="34" borderId="157" xfId="0" applyFont="1" applyFill="1" applyBorder="1" applyAlignment="1">
      <alignment horizontal="center" vertical="center"/>
    </xf>
    <xf numFmtId="0" fontId="15" fillId="0" borderId="148" xfId="0" applyFont="1" applyBorder="1" applyAlignment="1">
      <alignment horizontal="center" vertical="center"/>
    </xf>
    <xf numFmtId="0" fontId="106" fillId="30" borderId="156" xfId="0" applyFont="1" applyFill="1" applyBorder="1" applyAlignment="1">
      <alignment horizontal="center" vertical="center"/>
    </xf>
    <xf numFmtId="0" fontId="15" fillId="0" borderId="128" xfId="0" applyFont="1" applyBorder="1" applyAlignment="1"/>
    <xf numFmtId="0" fontId="15" fillId="0" borderId="141" xfId="0" applyFont="1" applyBorder="1" applyAlignment="1"/>
    <xf numFmtId="0" fontId="3" fillId="0" borderId="165" xfId="0" applyFont="1" applyFill="1" applyBorder="1" applyAlignment="1">
      <alignment horizontal="center" vertical="center"/>
    </xf>
    <xf numFmtId="0" fontId="15" fillId="15" borderId="159" xfId="0" applyFont="1" applyFill="1" applyBorder="1" applyAlignment="1">
      <alignment horizontal="center" vertical="center"/>
    </xf>
    <xf numFmtId="0" fontId="106" fillId="34" borderId="161" xfId="0" applyFont="1" applyFill="1" applyBorder="1" applyAlignment="1">
      <alignment horizontal="center"/>
    </xf>
    <xf numFmtId="0" fontId="15" fillId="34" borderId="127" xfId="0" applyFont="1" applyFill="1" applyBorder="1" applyAlignment="1">
      <alignment horizontal="center"/>
    </xf>
    <xf numFmtId="0" fontId="3" fillId="0" borderId="144" xfId="0" applyFont="1" applyFill="1" applyBorder="1" applyAlignment="1">
      <alignment horizontal="center" vertical="center"/>
    </xf>
    <xf numFmtId="0" fontId="110" fillId="0" borderId="0" xfId="0" applyFont="1" applyBorder="1" applyAlignment="1">
      <alignment horizontal="left" vertical="top"/>
    </xf>
    <xf numFmtId="0" fontId="15" fillId="0" borderId="0" xfId="0" applyFont="1" applyBorder="1" applyAlignment="1">
      <alignment horizontal="left" vertical="top"/>
    </xf>
    <xf numFmtId="0" fontId="106" fillId="30" borderId="157" xfId="0" applyFont="1" applyFill="1" applyBorder="1" applyAlignment="1">
      <alignment horizontal="center" vertical="center"/>
    </xf>
    <xf numFmtId="164" fontId="9" fillId="29" borderId="0" xfId="0" applyNumberFormat="1" applyFont="1" applyFill="1" applyAlignment="1">
      <alignment horizontal="center"/>
    </xf>
    <xf numFmtId="0" fontId="15" fillId="15" borderId="197" xfId="0" applyFont="1" applyFill="1" applyBorder="1" applyAlignment="1">
      <alignment horizontal="center" vertical="center"/>
    </xf>
    <xf numFmtId="0" fontId="29" fillId="0" borderId="123" xfId="0" applyFont="1" applyBorder="1" applyAlignment="1">
      <alignment horizontal="center" vertical="center"/>
    </xf>
    <xf numFmtId="0" fontId="29" fillId="0" borderId="0" xfId="0" applyFont="1" applyBorder="1" applyAlignment="1">
      <alignment horizontal="center" vertical="center"/>
    </xf>
    <xf numFmtId="0" fontId="29" fillId="0" borderId="124" xfId="0" applyFont="1" applyBorder="1" applyAlignment="1">
      <alignment horizontal="center" vertical="center"/>
    </xf>
    <xf numFmtId="0" fontId="15" fillId="15" borderId="160" xfId="0" applyFont="1" applyFill="1" applyBorder="1" applyAlignment="1">
      <alignment horizontal="center" vertical="center"/>
    </xf>
    <xf numFmtId="0" fontId="79" fillId="19" borderId="123" xfId="0" applyFont="1" applyFill="1" applyBorder="1" applyAlignment="1">
      <alignment horizontal="center" vertical="center" wrapText="1"/>
    </xf>
    <xf numFmtId="0" fontId="79" fillId="19" borderId="124" xfId="0" applyFont="1" applyFill="1" applyBorder="1" applyAlignment="1">
      <alignment horizontal="center" vertical="center"/>
    </xf>
    <xf numFmtId="0" fontId="79" fillId="34" borderId="175" xfId="0" applyFont="1" applyFill="1" applyBorder="1" applyAlignment="1">
      <alignment horizontal="center" vertical="center"/>
    </xf>
    <xf numFmtId="0" fontId="79" fillId="34" borderId="180" xfId="0" applyFont="1" applyFill="1" applyBorder="1" applyAlignment="1">
      <alignment horizontal="center" vertical="center"/>
    </xf>
    <xf numFmtId="0" fontId="79" fillId="34" borderId="171" xfId="0" applyFont="1" applyFill="1" applyBorder="1" applyAlignment="1">
      <alignment horizontal="center" vertical="center"/>
    </xf>
    <xf numFmtId="0" fontId="79" fillId="34" borderId="183" xfId="0" applyFont="1" applyFill="1" applyBorder="1" applyAlignment="1">
      <alignment horizontal="center" vertical="center"/>
    </xf>
    <xf numFmtId="0" fontId="143" fillId="19" borderId="0" xfId="0" applyFont="1" applyFill="1" applyAlignment="1">
      <alignment horizontal="left"/>
    </xf>
    <xf numFmtId="14" fontId="143" fillId="19" borderId="0" xfId="0" applyNumberFormat="1" applyFont="1" applyFill="1" applyAlignment="1">
      <alignment horizontal="left"/>
    </xf>
    <xf numFmtId="0" fontId="79" fillId="0" borderId="123" xfId="0" applyFont="1" applyBorder="1" applyAlignment="1">
      <alignment horizontal="center" vertical="center" wrapText="1"/>
    </xf>
    <xf numFmtId="0" fontId="79" fillId="0" borderId="124" xfId="0" applyFont="1" applyBorder="1" applyAlignment="1">
      <alignment horizontal="center" vertical="center"/>
    </xf>
    <xf numFmtId="0" fontId="115" fillId="34" borderId="175" xfId="0" applyFont="1" applyFill="1" applyBorder="1" applyAlignment="1">
      <alignment horizontal="center" vertical="center"/>
    </xf>
    <xf numFmtId="0" fontId="115" fillId="34" borderId="180" xfId="0" applyFont="1" applyFill="1" applyBorder="1" applyAlignment="1">
      <alignment horizontal="center" vertical="center"/>
    </xf>
    <xf numFmtId="0" fontId="115" fillId="34" borderId="124" xfId="0" applyFont="1" applyFill="1" applyBorder="1" applyAlignment="1">
      <alignment horizontal="center" vertical="center"/>
    </xf>
    <xf numFmtId="0" fontId="115" fillId="34" borderId="181" xfId="0" applyFont="1" applyFill="1" applyBorder="1" applyAlignment="1">
      <alignment horizontal="center" vertical="center"/>
    </xf>
    <xf numFmtId="164" fontId="7" fillId="9" borderId="0" xfId="0" applyNumberFormat="1" applyFont="1" applyFill="1" applyBorder="1" applyAlignment="1">
      <alignment horizontal="center"/>
    </xf>
    <xf numFmtId="0" fontId="79" fillId="19" borderId="166" xfId="0" applyFont="1" applyFill="1" applyBorder="1" applyAlignment="1">
      <alignment horizontal="center" vertical="center" wrapText="1"/>
    </xf>
    <xf numFmtId="0" fontId="79" fillId="19" borderId="168" xfId="0" applyFont="1" applyFill="1" applyBorder="1" applyAlignment="1">
      <alignment horizontal="center" vertical="center" wrapText="1"/>
    </xf>
    <xf numFmtId="0" fontId="79" fillId="19" borderId="166" xfId="0" applyFont="1" applyFill="1" applyBorder="1" applyAlignment="1">
      <alignment horizontal="center" vertical="center"/>
    </xf>
    <xf numFmtId="0" fontId="79" fillId="19" borderId="168" xfId="0" applyFont="1" applyFill="1" applyBorder="1" applyAlignment="1">
      <alignment horizontal="center" vertical="center"/>
    </xf>
    <xf numFmtId="0" fontId="91" fillId="0" borderId="178" xfId="0" applyFont="1" applyFill="1" applyBorder="1" applyAlignment="1">
      <alignment horizontal="center" vertical="center" wrapText="1"/>
    </xf>
    <xf numFmtId="0" fontId="91" fillId="0" borderId="185" xfId="0" applyFont="1" applyFill="1" applyBorder="1" applyAlignment="1">
      <alignment horizontal="center" vertical="center" wrapText="1"/>
    </xf>
    <xf numFmtId="0" fontId="79" fillId="0" borderId="123" xfId="0" applyFont="1" applyFill="1" applyBorder="1" applyAlignment="1">
      <alignment horizontal="center" vertical="center"/>
    </xf>
    <xf numFmtId="0" fontId="79" fillId="0" borderId="144" xfId="0" applyFont="1" applyFill="1" applyBorder="1" applyAlignment="1">
      <alignment horizontal="center" vertical="center"/>
    </xf>
    <xf numFmtId="0" fontId="91" fillId="0" borderId="123" xfId="0" applyFont="1" applyFill="1" applyBorder="1" applyAlignment="1">
      <alignment horizontal="center" vertical="center" wrapText="1"/>
    </xf>
    <xf numFmtId="0" fontId="91" fillId="0" borderId="144" xfId="0" applyFont="1" applyFill="1" applyBorder="1" applyAlignment="1">
      <alignment horizontal="center" vertical="center" wrapText="1"/>
    </xf>
    <xf numFmtId="0" fontId="116" fillId="34" borderId="176" xfId="0" applyFont="1" applyFill="1" applyBorder="1" applyAlignment="1">
      <alignment horizontal="center" vertical="center"/>
    </xf>
    <xf numFmtId="0" fontId="116" fillId="34" borderId="175" xfId="0" applyFont="1" applyFill="1" applyBorder="1" applyAlignment="1">
      <alignment horizontal="center" vertical="center"/>
    </xf>
    <xf numFmtId="0" fontId="116" fillId="34" borderId="177" xfId="0" applyFont="1" applyFill="1" applyBorder="1" applyAlignment="1">
      <alignment horizontal="center" vertical="center"/>
    </xf>
    <xf numFmtId="0" fontId="116" fillId="34" borderId="124" xfId="0" applyFont="1" applyFill="1" applyBorder="1" applyAlignment="1">
      <alignment horizontal="center" vertical="center"/>
    </xf>
    <xf numFmtId="164" fontId="79" fillId="34" borderId="175" xfId="0" applyNumberFormat="1" applyFont="1" applyFill="1" applyBorder="1" applyAlignment="1">
      <alignment horizontal="center"/>
    </xf>
    <xf numFmtId="0" fontId="30" fillId="12" borderId="0" xfId="0" applyFont="1" applyFill="1" applyBorder="1" applyAlignment="1" applyProtection="1">
      <alignment horizontal="center"/>
      <protection locked="0"/>
    </xf>
    <xf numFmtId="0" fontId="32" fillId="12" borderId="0" xfId="0" applyFont="1" applyFill="1" applyBorder="1" applyAlignment="1">
      <alignment horizontal="center" wrapText="1"/>
    </xf>
    <xf numFmtId="0" fontId="32" fillId="12" borderId="0" xfId="0" applyFont="1" applyFill="1" applyBorder="1" applyAlignment="1">
      <alignment horizontal="center"/>
    </xf>
    <xf numFmtId="164" fontId="58" fillId="0" borderId="0" xfId="0" applyNumberFormat="1" applyFont="1" applyFill="1" applyAlignment="1">
      <alignment horizontal="center"/>
    </xf>
    <xf numFmtId="0" fontId="79" fillId="15" borderId="123" xfId="0" applyFont="1" applyFill="1" applyBorder="1" applyAlignment="1">
      <alignment horizontal="center" vertical="center"/>
    </xf>
    <xf numFmtId="0" fontId="79" fillId="15" borderId="144" xfId="0" applyFont="1" applyFill="1" applyBorder="1" applyAlignment="1">
      <alignment horizontal="center" vertical="center"/>
    </xf>
    <xf numFmtId="0" fontId="79" fillId="19" borderId="182" xfId="0" applyFont="1" applyFill="1" applyBorder="1" applyAlignment="1">
      <alignment horizontal="center" vertical="center" wrapText="1"/>
    </xf>
    <xf numFmtId="0" fontId="79" fillId="19" borderId="184" xfId="0" applyFont="1" applyFill="1" applyBorder="1" applyAlignment="1">
      <alignment horizontal="center" vertical="center"/>
    </xf>
    <xf numFmtId="0" fontId="79" fillId="0" borderId="123" xfId="0" applyFont="1" applyFill="1" applyBorder="1" applyAlignment="1">
      <alignment horizontal="center" vertical="center" wrapText="1"/>
    </xf>
    <xf numFmtId="0" fontId="48" fillId="12" borderId="0" xfId="0" applyFont="1" applyFill="1" applyBorder="1" applyAlignment="1">
      <alignment horizontal="center" wrapText="1"/>
    </xf>
    <xf numFmtId="0" fontId="0" fillId="0" borderId="0" xfId="0" applyBorder="1"/>
    <xf numFmtId="0" fontId="49" fillId="10" borderId="93" xfId="0" applyFont="1" applyFill="1" applyBorder="1" applyAlignment="1">
      <alignment horizontal="center"/>
    </xf>
    <xf numFmtId="2" fontId="0" fillId="0" borderId="93" xfId="0" applyNumberFormat="1" applyBorder="1" applyAlignment="1">
      <alignment horizontal="center"/>
    </xf>
    <xf numFmtId="0" fontId="49" fillId="32" borderId="93" xfId="0" applyFont="1" applyFill="1" applyBorder="1" applyAlignment="1">
      <alignment horizontal="center"/>
    </xf>
    <xf numFmtId="0" fontId="0" fillId="0" borderId="93" xfId="0" applyBorder="1" applyAlignment="1">
      <alignment horizontal="center"/>
    </xf>
    <xf numFmtId="0" fontId="49" fillId="10" borderId="0" xfId="0" applyFont="1" applyFill="1" applyBorder="1" applyAlignment="1">
      <alignment horizontal="center"/>
    </xf>
    <xf numFmtId="0" fontId="49" fillId="10" borderId="188" xfId="0" applyFont="1" applyFill="1" applyBorder="1" applyAlignment="1">
      <alignment horizontal="center"/>
    </xf>
    <xf numFmtId="2" fontId="0" fillId="0" borderId="186" xfId="0" applyNumberFormat="1" applyBorder="1" applyAlignment="1">
      <alignment horizontal="center"/>
    </xf>
    <xf numFmtId="0" fontId="0" fillId="0" borderId="186" xfId="0" applyBorder="1" applyAlignment="1">
      <alignment horizontal="center"/>
    </xf>
    <xf numFmtId="2" fontId="0" fillId="0" borderId="0" xfId="0" applyNumberFormat="1" applyFill="1" applyBorder="1" applyAlignment="1">
      <alignment horizontal="center"/>
    </xf>
    <xf numFmtId="0" fontId="0" fillId="0" borderId="0" xfId="0" applyFill="1" applyBorder="1" applyAlignment="1">
      <alignment horizontal="center"/>
    </xf>
    <xf numFmtId="2" fontId="0" fillId="0" borderId="0" xfId="0" applyNumberFormat="1" applyBorder="1" applyAlignment="1">
      <alignment horizontal="center"/>
    </xf>
    <xf numFmtId="0" fontId="0" fillId="0" borderId="0" xfId="0" applyBorder="1" applyAlignment="1">
      <alignment horizontal="center"/>
    </xf>
    <xf numFmtId="0" fontId="51" fillId="0" borderId="0" xfId="0" applyFont="1" applyFill="1" applyBorder="1" applyAlignment="1">
      <alignment horizontal="center"/>
    </xf>
    <xf numFmtId="164" fontId="8" fillId="31" borderId="176" xfId="1" applyNumberFormat="1" applyFont="1" applyFill="1" applyBorder="1" applyAlignment="1">
      <alignment horizontal="center" vertical="center" wrapText="1"/>
    </xf>
    <xf numFmtId="164" fontId="8" fillId="31" borderId="175" xfId="1" applyNumberFormat="1" applyFont="1" applyFill="1" applyBorder="1" applyAlignment="1">
      <alignment horizontal="center" vertical="center" wrapText="1"/>
    </xf>
    <xf numFmtId="164" fontId="8" fillId="31" borderId="198" xfId="1" applyNumberFormat="1" applyFont="1" applyFill="1" applyBorder="1" applyAlignment="1">
      <alignment horizontal="center" vertical="center" wrapText="1"/>
    </xf>
    <xf numFmtId="164" fontId="8" fillId="31" borderId="171" xfId="1" applyNumberFormat="1" applyFont="1" applyFill="1" applyBorder="1" applyAlignment="1">
      <alignment horizontal="center" vertical="center" wrapText="1"/>
    </xf>
    <xf numFmtId="0" fontId="79" fillId="34" borderId="0" xfId="0" applyFont="1" applyFill="1" applyBorder="1" applyAlignment="1">
      <alignment horizontal="center" vertical="center"/>
    </xf>
    <xf numFmtId="0" fontId="120" fillId="9" borderId="0" xfId="0" applyFont="1" applyFill="1" applyAlignment="1">
      <alignment horizontal="center"/>
    </xf>
    <xf numFmtId="0" fontId="79" fillId="34" borderId="175" xfId="0" applyFont="1" applyFill="1" applyBorder="1" applyAlignment="1">
      <alignment horizontal="center"/>
    </xf>
    <xf numFmtId="14" fontId="4" fillId="19" borderId="0" xfId="0" applyNumberFormat="1" applyFont="1" applyFill="1" applyAlignment="1">
      <alignment horizontal="left"/>
    </xf>
    <xf numFmtId="164" fontId="9" fillId="0" borderId="0" xfId="1" applyNumberFormat="1" applyFont="1" applyFill="1" applyAlignment="1">
      <alignment horizontal="center"/>
    </xf>
    <xf numFmtId="0" fontId="79" fillId="34" borderId="175" xfId="1" applyFont="1" applyFill="1" applyBorder="1" applyAlignment="1">
      <alignment horizontal="center" vertical="center"/>
    </xf>
    <xf numFmtId="0" fontId="79" fillId="34" borderId="180" xfId="1" applyFont="1" applyFill="1" applyBorder="1" applyAlignment="1">
      <alignment horizontal="center" vertical="center"/>
    </xf>
    <xf numFmtId="0" fontId="79" fillId="34" borderId="175" xfId="1" applyFont="1" applyFill="1" applyBorder="1" applyAlignment="1" applyProtection="1">
      <alignment horizontal="center" vertical="center"/>
      <protection locked="0"/>
    </xf>
    <xf numFmtId="0" fontId="79" fillId="34" borderId="180" xfId="1" applyFont="1" applyFill="1" applyBorder="1" applyAlignment="1" applyProtection="1">
      <alignment horizontal="center" vertical="center"/>
      <protection locked="0"/>
    </xf>
    <xf numFmtId="0" fontId="114" fillId="34" borderId="0" xfId="1" applyFont="1" applyFill="1" applyBorder="1" applyAlignment="1" applyProtection="1">
      <alignment horizontal="center" vertical="center"/>
      <protection locked="0"/>
    </xf>
    <xf numFmtId="0" fontId="114" fillId="34" borderId="89" xfId="1" applyFont="1" applyFill="1" applyBorder="1" applyAlignment="1" applyProtection="1">
      <alignment horizontal="center" vertical="center"/>
      <protection locked="0"/>
    </xf>
    <xf numFmtId="0" fontId="114" fillId="34" borderId="189" xfId="1" applyFont="1" applyFill="1" applyBorder="1" applyAlignment="1" applyProtection="1">
      <alignment horizontal="center" vertical="center"/>
      <protection locked="0"/>
    </xf>
    <xf numFmtId="0" fontId="114" fillId="34" borderId="193" xfId="1" applyFont="1" applyFill="1" applyBorder="1" applyAlignment="1" applyProtection="1">
      <alignment horizontal="center" vertical="center"/>
      <protection locked="0"/>
    </xf>
    <xf numFmtId="0" fontId="114" fillId="34" borderId="0" xfId="1" applyFont="1" applyFill="1" applyBorder="1" applyAlignment="1">
      <alignment horizontal="center" vertical="center"/>
    </xf>
    <xf numFmtId="0" fontId="114" fillId="34" borderId="89" xfId="1" applyFont="1" applyFill="1" applyBorder="1" applyAlignment="1">
      <alignment horizontal="center" vertical="center"/>
    </xf>
    <xf numFmtId="0" fontId="114" fillId="34" borderId="189" xfId="1" applyFont="1" applyFill="1" applyBorder="1" applyAlignment="1">
      <alignment horizontal="center" vertical="center"/>
    </xf>
    <xf numFmtId="0" fontId="114" fillId="34" borderId="193" xfId="1" applyFont="1" applyFill="1" applyBorder="1" applyAlignment="1">
      <alignment horizontal="center" vertical="center"/>
    </xf>
    <xf numFmtId="0" fontId="79" fillId="34" borderId="176" xfId="1" applyFont="1" applyFill="1" applyBorder="1" applyAlignment="1">
      <alignment horizontal="center" vertical="center"/>
    </xf>
    <xf numFmtId="0" fontId="79" fillId="34" borderId="199" xfId="1" applyFont="1" applyFill="1" applyBorder="1" applyAlignment="1">
      <alignment horizontal="center" vertical="center"/>
    </xf>
    <xf numFmtId="0" fontId="79" fillId="34" borderId="185" xfId="1" applyFont="1" applyFill="1" applyBorder="1" applyAlignment="1">
      <alignment horizontal="center" vertical="center"/>
    </xf>
    <xf numFmtId="0" fontId="33" fillId="12" borderId="0" xfId="1" applyFont="1" applyFill="1" applyBorder="1" applyAlignment="1">
      <alignment horizontal="center"/>
    </xf>
    <xf numFmtId="0" fontId="79" fillId="34" borderId="201" xfId="1" applyFont="1" applyFill="1" applyBorder="1" applyAlignment="1">
      <alignment horizontal="center" vertical="center"/>
    </xf>
    <xf numFmtId="0" fontId="82" fillId="34" borderId="175" xfId="0" applyFont="1" applyFill="1" applyBorder="1" applyAlignment="1">
      <alignment horizontal="center" vertical="center"/>
    </xf>
    <xf numFmtId="0" fontId="82" fillId="34" borderId="0" xfId="0" applyFont="1" applyFill="1" applyBorder="1" applyAlignment="1">
      <alignment horizontal="center" vertical="center"/>
    </xf>
    <xf numFmtId="0" fontId="120" fillId="0" borderId="0" xfId="0" applyFont="1" applyFill="1" applyAlignment="1">
      <alignment horizontal="center"/>
    </xf>
    <xf numFmtId="0" fontId="4" fillId="0" borderId="0" xfId="0" applyFont="1" applyFill="1" applyAlignment="1">
      <alignment horizontal="left"/>
    </xf>
    <xf numFmtId="0" fontId="114" fillId="34" borderId="192" xfId="1" applyFont="1" applyFill="1" applyBorder="1" applyAlignment="1" applyProtection="1">
      <alignment horizontal="center" vertical="center"/>
      <protection locked="0"/>
    </xf>
    <xf numFmtId="0" fontId="114" fillId="34" borderId="190" xfId="1" applyFont="1" applyFill="1" applyBorder="1" applyAlignment="1" applyProtection="1">
      <alignment horizontal="center" vertical="center"/>
      <protection locked="0"/>
    </xf>
    <xf numFmtId="14" fontId="4" fillId="0" borderId="0" xfId="0" applyNumberFormat="1" applyFont="1" applyFill="1" applyAlignment="1">
      <alignment horizontal="left"/>
    </xf>
    <xf numFmtId="0" fontId="82" fillId="34" borderId="175" xfId="0" applyFont="1" applyFill="1" applyBorder="1" applyAlignment="1">
      <alignment horizontal="center"/>
    </xf>
    <xf numFmtId="0" fontId="114" fillId="34" borderId="92" xfId="1" applyFont="1" applyFill="1" applyBorder="1" applyAlignment="1">
      <alignment horizontal="center" vertical="center"/>
    </xf>
    <xf numFmtId="0" fontId="114" fillId="34" borderId="93" xfId="1" applyFont="1" applyFill="1" applyBorder="1" applyAlignment="1">
      <alignment horizontal="center" vertical="center"/>
    </xf>
    <xf numFmtId="0" fontId="114" fillId="34" borderId="192" xfId="1" applyFont="1" applyFill="1" applyBorder="1" applyAlignment="1">
      <alignment horizontal="center" vertical="center"/>
    </xf>
    <xf numFmtId="0" fontId="114" fillId="34" borderId="190" xfId="1" applyFont="1" applyFill="1" applyBorder="1" applyAlignment="1">
      <alignment horizontal="center" vertical="center"/>
    </xf>
    <xf numFmtId="0" fontId="114" fillId="34" borderId="92" xfId="1" applyFont="1" applyFill="1" applyBorder="1" applyAlignment="1" applyProtection="1">
      <alignment horizontal="center" vertical="center"/>
      <protection locked="0"/>
    </xf>
    <xf numFmtId="0" fontId="114" fillId="34" borderId="93" xfId="1" applyFont="1" applyFill="1" applyBorder="1" applyAlignment="1" applyProtection="1">
      <alignment horizontal="center" vertical="center"/>
      <protection locked="0"/>
    </xf>
    <xf numFmtId="0" fontId="139" fillId="0" borderId="0" xfId="0" applyFont="1" applyFill="1" applyBorder="1" applyAlignment="1">
      <alignment horizontal="center" vertical="center" textRotation="90"/>
    </xf>
    <xf numFmtId="0" fontId="139" fillId="0" borderId="208" xfId="0" applyFont="1" applyFill="1" applyBorder="1" applyAlignment="1">
      <alignment horizontal="center" vertical="center" textRotation="90"/>
    </xf>
    <xf numFmtId="0" fontId="150" fillId="15" borderId="33" xfId="0" applyFont="1" applyFill="1" applyBorder="1" applyAlignment="1">
      <alignment horizontal="center" vertical="center"/>
    </xf>
    <xf numFmtId="0" fontId="150" fillId="15" borderId="0" xfId="0" applyFont="1" applyFill="1" applyBorder="1" applyAlignment="1">
      <alignment horizontal="center" vertical="center"/>
    </xf>
    <xf numFmtId="0" fontId="150" fillId="15" borderId="89" xfId="0" applyFont="1" applyFill="1" applyBorder="1" applyAlignment="1">
      <alignment horizontal="center" vertical="center"/>
    </xf>
    <xf numFmtId="2" fontId="146" fillId="0" borderId="239" xfId="0" applyNumberFormat="1" applyFont="1" applyBorder="1" applyAlignment="1">
      <alignment horizontal="center" vertical="center" wrapText="1"/>
    </xf>
    <xf numFmtId="2" fontId="146" fillId="0" borderId="239" xfId="0" applyNumberFormat="1" applyFont="1" applyBorder="1" applyAlignment="1">
      <alignment horizontal="center" vertical="center"/>
    </xf>
    <xf numFmtId="0" fontId="150" fillId="15" borderId="90" xfId="0" applyFont="1" applyFill="1" applyBorder="1" applyAlignment="1">
      <alignment horizontal="center" vertical="center"/>
    </xf>
    <xf numFmtId="0" fontId="146" fillId="0" borderId="240" xfId="0" applyFont="1" applyFill="1" applyBorder="1" applyAlignment="1">
      <alignment horizontal="center" vertical="center" wrapText="1"/>
    </xf>
    <xf numFmtId="0" fontId="146" fillId="0" borderId="237" xfId="0" applyFont="1" applyBorder="1" applyAlignment="1">
      <alignment horizontal="center" vertical="center"/>
    </xf>
    <xf numFmtId="0" fontId="146" fillId="0" borderId="239" xfId="0" applyFont="1" applyBorder="1" applyAlignment="1">
      <alignment horizontal="center" vertical="center" wrapText="1"/>
    </xf>
    <xf numFmtId="0" fontId="146" fillId="0" borderId="239" xfId="0" applyFont="1" applyBorder="1" applyAlignment="1">
      <alignment horizontal="center" vertical="center"/>
    </xf>
    <xf numFmtId="0" fontId="150" fillId="15" borderId="208" xfId="0" applyFont="1" applyFill="1" applyBorder="1" applyAlignment="1">
      <alignment horizontal="center" vertical="center"/>
    </xf>
    <xf numFmtId="0" fontId="146" fillId="0" borderId="240" xfId="0" applyFont="1" applyBorder="1" applyAlignment="1">
      <alignment horizontal="center" vertical="center" wrapText="1"/>
    </xf>
    <xf numFmtId="0" fontId="146" fillId="0" borderId="240" xfId="0" applyFont="1" applyBorder="1" applyAlignment="1">
      <alignment horizontal="center" vertical="center"/>
    </xf>
    <xf numFmtId="0" fontId="146" fillId="0" borderId="238" xfId="0" applyFont="1" applyBorder="1" applyAlignment="1">
      <alignment horizontal="center" vertical="center" wrapText="1"/>
    </xf>
    <xf numFmtId="0" fontId="146" fillId="0" borderId="238" xfId="0" applyFont="1" applyBorder="1" applyAlignment="1">
      <alignment horizontal="center" vertical="center"/>
    </xf>
    <xf numFmtId="0" fontId="2" fillId="19" borderId="0" xfId="0" applyFont="1" applyFill="1" applyAlignment="1">
      <alignment horizontal="left"/>
    </xf>
    <xf numFmtId="0" fontId="139" fillId="0" borderId="33" xfId="0" applyFont="1" applyFill="1" applyBorder="1" applyAlignment="1">
      <alignment horizontal="center" vertical="center" textRotation="90"/>
    </xf>
    <xf numFmtId="0" fontId="150" fillId="15" borderId="33" xfId="0" applyFont="1" applyFill="1" applyBorder="1" applyAlignment="1">
      <alignment horizontal="center" vertical="center" wrapText="1"/>
    </xf>
    <xf numFmtId="0" fontId="150" fillId="15" borderId="0" xfId="0" applyFont="1" applyFill="1" applyBorder="1" applyAlignment="1">
      <alignment horizontal="center" vertical="center" wrapText="1"/>
    </xf>
    <xf numFmtId="0" fontId="150" fillId="15" borderId="89" xfId="0" applyFont="1" applyFill="1" applyBorder="1" applyAlignment="1">
      <alignment horizontal="center" vertical="center" wrapText="1"/>
    </xf>
    <xf numFmtId="0" fontId="150" fillId="15" borderId="90" xfId="0" applyFont="1" applyFill="1" applyBorder="1" applyAlignment="1">
      <alignment horizontal="center" vertical="center" wrapText="1"/>
    </xf>
    <xf numFmtId="0" fontId="150" fillId="15" borderId="208" xfId="0" applyFont="1" applyFill="1" applyBorder="1" applyAlignment="1">
      <alignment horizontal="center" vertical="center" wrapText="1"/>
    </xf>
    <xf numFmtId="0" fontId="146" fillId="0" borderId="238" xfId="0" applyFont="1" applyFill="1" applyBorder="1" applyAlignment="1">
      <alignment horizontal="center" vertical="center" wrapText="1"/>
    </xf>
    <xf numFmtId="0" fontId="146" fillId="0" borderId="238" xfId="0" applyFont="1" applyFill="1" applyBorder="1" applyAlignment="1">
      <alignment horizontal="center" vertical="center"/>
    </xf>
    <xf numFmtId="0" fontId="8" fillId="0" borderId="33" xfId="0" applyFont="1" applyBorder="1" applyAlignment="1">
      <alignment horizontal="left" vertical="center"/>
    </xf>
    <xf numFmtId="0" fontId="8" fillId="0" borderId="208" xfId="0" applyFont="1" applyBorder="1" applyAlignment="1">
      <alignment horizontal="left" vertical="center"/>
    </xf>
    <xf numFmtId="0" fontId="8" fillId="0" borderId="33" xfId="0" applyFont="1" applyBorder="1" applyAlignment="1">
      <alignment horizontal="center" vertical="center" wrapText="1"/>
    </xf>
    <xf numFmtId="0" fontId="8" fillId="0" borderId="33" xfId="0" applyFont="1" applyBorder="1" applyAlignment="1">
      <alignment horizontal="center" vertical="center"/>
    </xf>
    <xf numFmtId="0" fontId="8" fillId="0" borderId="208" xfId="0" applyFont="1" applyBorder="1" applyAlignment="1">
      <alignment horizontal="center" vertical="center"/>
    </xf>
    <xf numFmtId="0" fontId="33" fillId="12" borderId="0" xfId="5" applyFont="1" applyFill="1" applyAlignment="1">
      <alignment horizontal="center"/>
    </xf>
    <xf numFmtId="0" fontId="7" fillId="35" borderId="0" xfId="0" applyFont="1" applyFill="1" applyAlignment="1">
      <alignment horizontal="center" vertical="center"/>
    </xf>
    <xf numFmtId="0" fontId="8" fillId="0" borderId="0" xfId="0" applyFont="1" applyAlignment="1">
      <alignment horizontal="center" vertical="center"/>
    </xf>
    <xf numFmtId="0" fontId="140" fillId="0" borderId="208" xfId="0" applyFont="1" applyBorder="1" applyAlignment="1">
      <alignment horizontal="center" vertical="center"/>
    </xf>
    <xf numFmtId="0" fontId="8" fillId="0" borderId="0" xfId="0" applyFont="1" applyBorder="1" applyAlignment="1">
      <alignment horizontal="center" vertical="center" wrapText="1"/>
    </xf>
    <xf numFmtId="0" fontId="140" fillId="0" borderId="33" xfId="0" applyFont="1" applyBorder="1" applyAlignment="1">
      <alignment horizontal="center" vertical="center" wrapText="1"/>
    </xf>
    <xf numFmtId="0" fontId="140" fillId="0" borderId="0" xfId="0" applyFont="1" applyBorder="1" applyAlignment="1">
      <alignment horizontal="center" vertical="center" wrapText="1"/>
    </xf>
    <xf numFmtId="0" fontId="2" fillId="0" borderId="0" xfId="0" applyFont="1" applyAlignment="1">
      <alignment horizontal="center" vertical="center"/>
    </xf>
    <xf numFmtId="0" fontId="2" fillId="0" borderId="208" xfId="0" applyFont="1" applyBorder="1" applyAlignment="1">
      <alignment horizontal="center" vertical="center"/>
    </xf>
    <xf numFmtId="0" fontId="2" fillId="0" borderId="236" xfId="0" applyFont="1" applyBorder="1" applyAlignment="1">
      <alignment horizontal="center" vertical="center" wrapText="1"/>
    </xf>
    <xf numFmtId="0" fontId="2" fillId="0" borderId="236" xfId="0" applyFont="1" applyBorder="1" applyAlignment="1">
      <alignment horizontal="center" vertical="center"/>
    </xf>
    <xf numFmtId="0" fontId="0" fillId="0" borderId="236" xfId="0" applyBorder="1" applyAlignment="1">
      <alignment horizontal="center" vertical="center"/>
    </xf>
    <xf numFmtId="0" fontId="2" fillId="0" borderId="243" xfId="0" applyFont="1" applyBorder="1" applyAlignment="1">
      <alignment horizontal="center" vertical="center" wrapText="1"/>
    </xf>
    <xf numFmtId="0" fontId="0" fillId="0" borderId="243" xfId="0" applyBorder="1" applyAlignment="1">
      <alignment horizontal="center" vertical="center"/>
    </xf>
    <xf numFmtId="0" fontId="2" fillId="0" borderId="237" xfId="0" applyFont="1" applyBorder="1" applyAlignment="1">
      <alignment horizontal="center" vertical="center"/>
    </xf>
    <xf numFmtId="0" fontId="0" fillId="0" borderId="237" xfId="0"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208" xfId="0" applyBorder="1" applyAlignment="1">
      <alignment horizontal="center" vertical="center"/>
    </xf>
    <xf numFmtId="0" fontId="2" fillId="0" borderId="238" xfId="0" applyFont="1" applyBorder="1" applyAlignment="1">
      <alignment horizontal="center" vertical="center"/>
    </xf>
    <xf numFmtId="0" fontId="0" fillId="0" borderId="238" xfId="0" applyBorder="1" applyAlignment="1">
      <alignment horizontal="center" vertical="center"/>
    </xf>
    <xf numFmtId="0" fontId="0" fillId="0" borderId="90" xfId="0" applyBorder="1" applyAlignment="1">
      <alignment horizontal="center" vertical="center"/>
    </xf>
    <xf numFmtId="0" fontId="0" fillId="0" borderId="144" xfId="0" applyBorder="1" applyAlignment="1">
      <alignment horizontal="center" vertical="center"/>
    </xf>
    <xf numFmtId="0" fontId="0" fillId="0" borderId="240" xfId="0" applyBorder="1" applyAlignment="1">
      <alignment horizontal="center" vertical="center"/>
    </xf>
    <xf numFmtId="0" fontId="2" fillId="0" borderId="240" xfId="0" applyFont="1" applyBorder="1" applyAlignment="1">
      <alignment horizontal="center" vertical="center"/>
    </xf>
    <xf numFmtId="0" fontId="2" fillId="0" borderId="90" xfId="0" applyFont="1" applyBorder="1" applyAlignment="1">
      <alignment horizontal="center" vertical="center" wrapText="1"/>
    </xf>
    <xf numFmtId="0" fontId="0" fillId="0" borderId="239" xfId="0" applyBorder="1" applyAlignment="1">
      <alignment horizontal="center" vertical="center"/>
    </xf>
    <xf numFmtId="0" fontId="2" fillId="0" borderId="239" xfId="0" applyFont="1" applyBorder="1" applyAlignment="1">
      <alignment horizontal="center" vertical="center"/>
    </xf>
    <xf numFmtId="0" fontId="2" fillId="0" borderId="33" xfId="0" applyFont="1" applyBorder="1" applyAlignment="1">
      <alignment horizontal="center" vertical="center"/>
    </xf>
    <xf numFmtId="0" fontId="2" fillId="0" borderId="144" xfId="0" applyFont="1" applyBorder="1" applyAlignment="1">
      <alignment horizontal="center" vertical="center"/>
    </xf>
    <xf numFmtId="0" fontId="2" fillId="0" borderId="236" xfId="0" applyFont="1" applyBorder="1" applyAlignment="1">
      <alignment horizontal="center" wrapText="1"/>
    </xf>
    <xf numFmtId="0" fontId="2" fillId="0" borderId="236" xfId="0" applyFont="1" applyBorder="1" applyAlignment="1">
      <alignment horizontal="center"/>
    </xf>
    <xf numFmtId="0" fontId="2" fillId="0" borderId="33" xfId="0" applyFont="1" applyBorder="1" applyAlignment="1">
      <alignment horizontal="center" vertical="center" wrapText="1"/>
    </xf>
    <xf numFmtId="0" fontId="2" fillId="0" borderId="144" xfId="0" applyFont="1" applyBorder="1" applyAlignment="1">
      <alignment horizontal="center" vertical="center" wrapText="1"/>
    </xf>
    <xf numFmtId="0" fontId="2" fillId="0" borderId="237" xfId="0" applyFont="1" applyBorder="1" applyAlignment="1">
      <alignment horizontal="center"/>
    </xf>
    <xf numFmtId="0" fontId="0" fillId="0" borderId="237" xfId="0" applyBorder="1" applyAlignment="1">
      <alignment horizontal="center"/>
    </xf>
    <xf numFmtId="0" fontId="0" fillId="0" borderId="0" xfId="0" applyAlignment="1">
      <alignment horizontal="center" vertical="center" wrapText="1"/>
    </xf>
    <xf numFmtId="0" fontId="0" fillId="0" borderId="240" xfId="0" applyBorder="1" applyAlignment="1">
      <alignment horizontal="center"/>
    </xf>
    <xf numFmtId="0" fontId="2" fillId="0" borderId="240" xfId="0" applyFont="1" applyBorder="1" applyAlignment="1">
      <alignment horizontal="center"/>
    </xf>
    <xf numFmtId="0" fontId="0" fillId="0" borderId="238" xfId="0" applyBorder="1" applyAlignment="1">
      <alignment horizontal="center"/>
    </xf>
    <xf numFmtId="0" fontId="2" fillId="0" borderId="238" xfId="0" applyFont="1" applyBorder="1" applyAlignment="1">
      <alignment horizontal="center"/>
    </xf>
    <xf numFmtId="0" fontId="8" fillId="0" borderId="33" xfId="0" applyFont="1" applyBorder="1" applyAlignment="1">
      <alignment horizontal="center" wrapText="1"/>
    </xf>
    <xf numFmtId="0" fontId="8" fillId="0" borderId="0" xfId="0" applyFont="1" applyBorder="1" applyAlignment="1">
      <alignment horizontal="center" wrapText="1"/>
    </xf>
    <xf numFmtId="0" fontId="2" fillId="0" borderId="237" xfId="0" applyFont="1" applyBorder="1" applyAlignment="1">
      <alignment horizontal="center" vertical="center" wrapText="1"/>
    </xf>
    <xf numFmtId="2" fontId="0" fillId="0" borderId="236" xfId="0" applyNumberFormat="1" applyBorder="1" applyAlignment="1">
      <alignment horizontal="center" vertical="center"/>
    </xf>
    <xf numFmtId="2" fontId="0" fillId="0" borderId="237" xfId="0" applyNumberFormat="1" applyBorder="1" applyAlignment="1">
      <alignment horizontal="center" vertical="center"/>
    </xf>
    <xf numFmtId="0" fontId="2" fillId="0" borderId="239" xfId="0" applyFont="1" applyBorder="1" applyAlignment="1">
      <alignment horizontal="center"/>
    </xf>
    <xf numFmtId="0" fontId="0" fillId="0" borderId="239" xfId="0" applyBorder="1" applyAlignment="1">
      <alignment horizontal="center"/>
    </xf>
    <xf numFmtId="2" fontId="0" fillId="0" borderId="0" xfId="0" applyNumberFormat="1" applyAlignment="1">
      <alignment horizontal="center" vertical="center"/>
    </xf>
    <xf numFmtId="2" fontId="0" fillId="0" borderId="208" xfId="0" applyNumberFormat="1" applyBorder="1" applyAlignment="1">
      <alignment horizontal="center" vertical="center"/>
    </xf>
    <xf numFmtId="0" fontId="0" fillId="0" borderId="208" xfId="0" applyBorder="1" applyAlignment="1">
      <alignment horizontal="center" vertical="center" wrapText="1"/>
    </xf>
    <xf numFmtId="2" fontId="0" fillId="0" borderId="240" xfId="0" applyNumberFormat="1" applyBorder="1" applyAlignment="1">
      <alignment horizontal="center" vertical="center"/>
    </xf>
    <xf numFmtId="0" fontId="2" fillId="0" borderId="240" xfId="0" applyFont="1" applyBorder="1" applyAlignment="1">
      <alignment horizontal="center" vertical="center" wrapText="1"/>
    </xf>
    <xf numFmtId="0" fontId="2" fillId="0" borderId="238" xfId="0" applyFont="1" applyBorder="1" applyAlignment="1">
      <alignment horizontal="center" vertical="center" wrapText="1"/>
    </xf>
    <xf numFmtId="0" fontId="2" fillId="0" borderId="208" xfId="0" applyFont="1" applyBorder="1" applyAlignment="1">
      <alignment horizontal="center" vertical="center" wrapText="1"/>
    </xf>
    <xf numFmtId="0" fontId="0" fillId="0" borderId="33" xfId="0" applyBorder="1" applyAlignment="1">
      <alignment horizontal="center" vertical="center"/>
    </xf>
    <xf numFmtId="0" fontId="0" fillId="0" borderId="242" xfId="0" applyBorder="1" applyAlignment="1">
      <alignment horizontal="center" vertical="center"/>
    </xf>
    <xf numFmtId="0" fontId="2" fillId="0" borderId="33" xfId="0" applyFont="1" applyBorder="1" applyAlignment="1">
      <alignment vertical="center"/>
    </xf>
    <xf numFmtId="0" fontId="2" fillId="0" borderId="242" xfId="0" applyFont="1" applyBorder="1" applyAlignment="1">
      <alignment vertical="center"/>
    </xf>
    <xf numFmtId="0" fontId="2" fillId="0" borderId="242" xfId="0" applyFont="1" applyBorder="1" applyAlignment="1">
      <alignment horizontal="center" vertical="center"/>
    </xf>
    <xf numFmtId="2" fontId="0" fillId="0" borderId="33" xfId="0" applyNumberFormat="1" applyBorder="1" applyAlignment="1">
      <alignment horizontal="center" vertical="center"/>
    </xf>
    <xf numFmtId="2" fontId="0" fillId="0" borderId="242" xfId="0" applyNumberFormat="1" applyBorder="1" applyAlignment="1">
      <alignment horizontal="center" vertical="center"/>
    </xf>
    <xf numFmtId="0" fontId="2" fillId="0" borderId="0" xfId="0" applyFont="1" applyBorder="1" applyAlignment="1">
      <alignment horizontal="center" vertical="center"/>
    </xf>
    <xf numFmtId="2" fontId="0" fillId="0" borderId="0" xfId="0" applyNumberFormat="1" applyBorder="1" applyAlignment="1">
      <alignment horizontal="center" vertical="center"/>
    </xf>
    <xf numFmtId="0" fontId="0" fillId="0" borderId="0" xfId="0" applyBorder="1" applyAlignment="1">
      <alignment horizontal="center" vertical="center"/>
    </xf>
    <xf numFmtId="0" fontId="2" fillId="0" borderId="241" xfId="0" applyFont="1" applyBorder="1" applyAlignment="1">
      <alignment horizontal="center" vertical="center" wrapText="1"/>
    </xf>
    <xf numFmtId="0" fontId="2" fillId="0" borderId="241" xfId="0" applyFont="1" applyBorder="1" applyAlignment="1">
      <alignment horizontal="center" vertical="center"/>
    </xf>
    <xf numFmtId="0" fontId="0" fillId="0" borderId="241" xfId="0" applyBorder="1" applyAlignment="1">
      <alignment horizontal="center" vertical="center"/>
    </xf>
    <xf numFmtId="0" fontId="2" fillId="0" borderId="239" xfId="0" applyFont="1" applyBorder="1" applyAlignment="1">
      <alignment horizontal="center" vertical="center" wrapText="1"/>
    </xf>
  </cellXfs>
  <cellStyles count="11">
    <cellStyle name="Normal" xfId="0" builtinId="0"/>
    <cellStyle name="Normal_1. Carác. interanual rég. nat." xfId="7"/>
    <cellStyle name="Normal_1. Carác. interanual rég. nat. 2" xfId="4"/>
    <cellStyle name="Normal_2. Carác intranual rég nat" xfId="1"/>
    <cellStyle name="Normal_2. Carác intranual rég nat 2" xfId="5"/>
    <cellStyle name="Normal_2. Carác intranual rég nat 3" xfId="6"/>
    <cellStyle name="Normal_4. Parám rég nat" xfId="2"/>
    <cellStyle name="Normal_4. Parám rég nat 2" xfId="8"/>
    <cellStyle name="Normal_4a. Parám habit rég nat" xfId="3"/>
    <cellStyle name="Normal_6. Qclas rég nat y alter 2" xfId="10"/>
    <cellStyle name="Normal_6a. Qclas rég nat 2" xfId="9"/>
  </cellStyles>
  <dxfs count="3">
    <dxf>
      <fill>
        <patternFill>
          <bgColor rgb="FF336600"/>
        </patternFill>
      </fill>
    </dxf>
    <dxf>
      <fill>
        <patternFill>
          <bgColor rgb="FFFF0000"/>
        </patternFill>
      </fill>
    </dxf>
    <dxf>
      <fill>
        <patternFill>
          <bgColor rgb="FFFF0000"/>
        </patternFill>
      </fill>
    </dxf>
  </dxfs>
  <tableStyles count="0" defaultTableStyle="TableStyleMedium9" defaultPivotStyle="PivotStyleLight16"/>
  <colors>
    <mruColors>
      <color rgb="FF336600"/>
      <color rgb="FF4F81BD"/>
      <color rgb="FFD9D9D9"/>
      <color rgb="FF538DD5"/>
      <color rgb="FF0066FF"/>
      <color rgb="FF1F497D"/>
      <color rgb="FFFFFFCC"/>
      <color rgb="FFC0C0C0"/>
      <color rgb="FF0066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11.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12.xml"/></Relationships>
</file>

<file path=xl/charts/_rels/chart23.xml.rels><?xml version="1.0" encoding="UTF-8" standalone="yes"?>
<Relationships xmlns="http://schemas.openxmlformats.org/package/2006/relationships"><Relationship Id="rId1" Type="http://schemas.openxmlformats.org/officeDocument/2006/relationships/themeOverride" Target="../theme/themeOverride13.xml"/></Relationships>
</file>

<file path=xl/charts/_rels/chart24.xml.rels><?xml version="1.0" encoding="UTF-8" standalone="yes"?>
<Relationships xmlns="http://schemas.openxmlformats.org/package/2006/relationships"><Relationship Id="rId1" Type="http://schemas.openxmlformats.org/officeDocument/2006/relationships/themeOverride" Target="../theme/themeOverride14.xml"/></Relationships>
</file>

<file path=xl/charts/_rels/chart25.xml.rels><?xml version="1.0" encoding="UTF-8" standalone="yes"?>
<Relationships xmlns="http://schemas.openxmlformats.org/package/2006/relationships"><Relationship Id="rId1" Type="http://schemas.openxmlformats.org/officeDocument/2006/relationships/themeOverride" Target="../theme/themeOverride15.xml"/></Relationships>
</file>

<file path=xl/charts/_rels/chart26.xml.rels><?xml version="1.0" encoding="UTF-8" standalone="yes"?>
<Relationships xmlns="http://schemas.openxmlformats.org/package/2006/relationships"><Relationship Id="rId1" Type="http://schemas.openxmlformats.org/officeDocument/2006/relationships/themeOverride" Target="../theme/themeOverride16.xml"/></Relationships>
</file>

<file path=xl/charts/_rels/chart27.xml.rels><?xml version="1.0" encoding="UTF-8" standalone="yes"?>
<Relationships xmlns="http://schemas.openxmlformats.org/package/2006/relationships"><Relationship Id="rId1" Type="http://schemas.openxmlformats.org/officeDocument/2006/relationships/themeOverride" Target="../theme/themeOverride17.xml"/></Relationships>
</file>

<file path=xl/charts/_rels/chart28.xml.rels><?xml version="1.0" encoding="UTF-8" standalone="yes"?>
<Relationships xmlns="http://schemas.openxmlformats.org/package/2006/relationships"><Relationship Id="rId1" Type="http://schemas.openxmlformats.org/officeDocument/2006/relationships/themeOverride" Target="../theme/themeOverride18.xml"/></Relationships>
</file>

<file path=xl/charts/_rels/chart29.xml.rels><?xml version="1.0" encoding="UTF-8" standalone="yes"?>
<Relationships xmlns="http://schemas.openxmlformats.org/package/2006/relationships"><Relationship Id="rId1" Type="http://schemas.openxmlformats.org/officeDocument/2006/relationships/themeOverride" Target="../theme/themeOverride19.xml"/></Relationships>
</file>

<file path=xl/charts/_rels/chart30.xml.rels><?xml version="1.0" encoding="UTF-8" standalone="yes"?>
<Relationships xmlns="http://schemas.openxmlformats.org/package/2006/relationships"><Relationship Id="rId1" Type="http://schemas.openxmlformats.org/officeDocument/2006/relationships/themeOverride" Target="../theme/themeOverride20.xml"/></Relationships>
</file>

<file path=xl/charts/_rels/chart31.xml.rels><?xml version="1.0" encoding="UTF-8" standalone="yes"?>
<Relationships xmlns="http://schemas.openxmlformats.org/package/2006/relationships"><Relationship Id="rId1" Type="http://schemas.openxmlformats.org/officeDocument/2006/relationships/themeOverride" Target="../theme/themeOverride21.xml"/></Relationships>
</file>

<file path=xl/charts/_rels/chart32.xml.rels><?xml version="1.0" encoding="UTF-8" standalone="yes"?>
<Relationships xmlns="http://schemas.openxmlformats.org/package/2006/relationships"><Relationship Id="rId1" Type="http://schemas.openxmlformats.org/officeDocument/2006/relationships/themeOverride" Target="../theme/themeOverride22.xml"/></Relationships>
</file>

<file path=xl/charts/_rels/chart33.xml.rels><?xml version="1.0" encoding="UTF-8" standalone="yes"?>
<Relationships xmlns="http://schemas.openxmlformats.org/package/2006/relationships"><Relationship Id="rId1" Type="http://schemas.openxmlformats.org/officeDocument/2006/relationships/themeOverride" Target="../theme/themeOverride23.xml"/></Relationships>
</file>

<file path=xl/charts/_rels/chart34.xml.rels><?xml version="1.0" encoding="UTF-8" standalone="yes"?>
<Relationships xmlns="http://schemas.openxmlformats.org/package/2006/relationships"><Relationship Id="rId1" Type="http://schemas.openxmlformats.org/officeDocument/2006/relationships/themeOverride" Target="../theme/themeOverride24.xml"/></Relationships>
</file>

<file path=xl/charts/_rels/chart35.xml.rels><?xml version="1.0" encoding="UTF-8" standalone="yes"?>
<Relationships xmlns="http://schemas.openxmlformats.org/package/2006/relationships"><Relationship Id="rId1" Type="http://schemas.openxmlformats.org/officeDocument/2006/relationships/themeOverride" Target="../theme/themeOverride25.xml"/></Relationships>
</file>

<file path=xl/charts/_rels/chart36.xml.rels><?xml version="1.0" encoding="UTF-8" standalone="yes"?>
<Relationships xmlns="http://schemas.openxmlformats.org/package/2006/relationships"><Relationship Id="rId1" Type="http://schemas.openxmlformats.org/officeDocument/2006/relationships/themeOverride" Target="../theme/themeOverride26.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39.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40.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42.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44.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45.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47.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49.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54.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56.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57.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58.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600" b="1"/>
              <a:t>APORTACIONES ANUALES EN RÉGIMEN NATURAL (hm</a:t>
            </a:r>
            <a:r>
              <a:rPr lang="es-ES" sz="1600" b="1" baseline="30000"/>
              <a:t>3</a:t>
            </a:r>
            <a:r>
              <a:rPr lang="es-ES" sz="1600" b="1"/>
              <a:t>)  </a:t>
            </a:r>
          </a:p>
        </c:rich>
      </c:tx>
      <c:layout>
        <c:manualLayout>
          <c:xMode val="edge"/>
          <c:yMode val="edge"/>
          <c:x val="0.26495258610937839"/>
          <c:y val="1.8260576995890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nº1'!$X$11</c:f>
              <c:strCache>
                <c:ptCount val="1"/>
                <c:pt idx="0">
                  <c:v>UMBRAL HÚMEDO nat</c:v>
                </c:pt>
              </c:strCache>
            </c:strRef>
          </c:tx>
          <c:spPr>
            <a:ln w="19050" cap="rnd">
              <a:solidFill>
                <a:schemeClr val="tx1">
                  <a:lumMod val="50000"/>
                  <a:lumOff val="50000"/>
                </a:schemeClr>
              </a:solidFill>
              <a:prstDash val="dash"/>
              <a:round/>
            </a:ln>
            <a:effectLst/>
          </c:spPr>
          <c:marker>
            <c:symbol val="none"/>
          </c:marker>
          <c:cat>
            <c:numRef>
              <c:f>'Informe nº1'!$W$12:$W$27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cat>
          <c:val>
            <c:numRef>
              <c:f>'Informe nº1'!$X$12:$X$27</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C7F4-4905-9AE2-F60D182C7BAE}"/>
            </c:ext>
          </c:extLst>
        </c:ser>
        <c:ser>
          <c:idx val="1"/>
          <c:order val="1"/>
          <c:tx>
            <c:strRef>
              <c:f>'Informe nº1'!$Y$11</c:f>
              <c:strCache>
                <c:ptCount val="1"/>
                <c:pt idx="0">
                  <c:v>RÉGIMEN NATURAL</c:v>
                </c:pt>
              </c:strCache>
            </c:strRef>
          </c:tx>
          <c:spPr>
            <a:ln w="31750" cap="rnd">
              <a:solidFill>
                <a:srgbClr val="0070C0"/>
              </a:solidFill>
              <a:round/>
            </a:ln>
            <a:effectLst/>
          </c:spPr>
          <c:marker>
            <c:symbol val="square"/>
            <c:size val="8"/>
            <c:spPr>
              <a:solidFill>
                <a:srgbClr val="0066FF"/>
              </a:solidFill>
              <a:ln w="15875">
                <a:solidFill>
                  <a:srgbClr val="0070C0"/>
                </a:solidFill>
              </a:ln>
              <a:effectLst/>
            </c:spPr>
          </c:marker>
          <c:dPt>
            <c:idx val="5"/>
            <c:marker>
              <c:symbol val="square"/>
              <c:size val="8"/>
              <c:spPr>
                <a:solidFill>
                  <a:srgbClr val="0066FF"/>
                </a:solidFill>
                <a:ln w="15875">
                  <a:solidFill>
                    <a:srgbClr val="0070C0"/>
                  </a:solidFill>
                </a:ln>
                <a:effectLst/>
              </c:spPr>
            </c:marker>
            <c:bubble3D val="0"/>
            <c:spPr>
              <a:ln w="31750" cap="rnd">
                <a:solidFill>
                  <a:srgbClr val="0066FF"/>
                </a:solidFill>
                <a:round/>
              </a:ln>
              <a:effectLst/>
            </c:spPr>
            <c:extLst>
              <c:ext xmlns:c16="http://schemas.microsoft.com/office/drawing/2014/chart" uri="{C3380CC4-5D6E-409C-BE32-E72D297353CC}">
                <c16:uniqueId val="{00000002-C7F4-4905-9AE2-F60D182C7BAE}"/>
              </c:ext>
            </c:extLst>
          </c:dPt>
          <c:cat>
            <c:numRef>
              <c:f>'Informe nº1'!$W$12:$W$27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cat>
          <c:val>
            <c:numRef>
              <c:f>'Informe nº1'!$Y$12:$Y$27</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3-C7F4-4905-9AE2-F60D182C7BAE}"/>
            </c:ext>
          </c:extLst>
        </c:ser>
        <c:ser>
          <c:idx val="2"/>
          <c:order val="2"/>
          <c:tx>
            <c:strRef>
              <c:f>'Informe nº1'!$Z$11</c:f>
              <c:strCache>
                <c:ptCount val="1"/>
                <c:pt idx="0">
                  <c:v>UMBRAL SECO nat</c:v>
                </c:pt>
              </c:strCache>
            </c:strRef>
          </c:tx>
          <c:spPr>
            <a:ln w="19050" cap="rnd">
              <a:solidFill>
                <a:schemeClr val="tx1">
                  <a:lumMod val="50000"/>
                  <a:lumOff val="50000"/>
                </a:schemeClr>
              </a:solidFill>
              <a:prstDash val="lgDashDotDot"/>
              <a:round/>
            </a:ln>
            <a:effectLst/>
          </c:spPr>
          <c:marker>
            <c:symbol val="none"/>
          </c:marker>
          <c:cat>
            <c:numRef>
              <c:f>'Informe nº1'!$W$12:$W$27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cat>
          <c:val>
            <c:numRef>
              <c:f>'Informe nº1'!$Z$12:$Z$27</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4-C7F4-4905-9AE2-F60D182C7BAE}"/>
            </c:ext>
          </c:extLst>
        </c:ser>
        <c:dLbls>
          <c:showLegendKey val="0"/>
          <c:showVal val="0"/>
          <c:showCatName val="0"/>
          <c:showSerName val="0"/>
          <c:showPercent val="0"/>
          <c:showBubbleSize val="0"/>
        </c:dLbls>
        <c:smooth val="0"/>
        <c:axId val="1300353247"/>
        <c:axId val="1300340767"/>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600" b="1"/>
              <a:t>APORTACIONES ANUALES EN RÉGIMEN ALTERADO (hm</a:t>
            </a:r>
            <a:r>
              <a:rPr lang="es-ES" sz="1600" b="1" baseline="30000"/>
              <a:t>3</a:t>
            </a:r>
            <a:r>
              <a:rPr lang="es-ES" sz="1600"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nº1a'!$Z$11</c:f>
              <c:strCache>
                <c:ptCount val="1"/>
                <c:pt idx="0">
                  <c:v>RÉGIMEN ALTERADO</c:v>
                </c:pt>
              </c:strCache>
            </c:strRef>
          </c:tx>
          <c:spPr>
            <a:ln w="31750" cap="rnd">
              <a:solidFill>
                <a:srgbClr val="FF0000"/>
              </a:solidFill>
              <a:round/>
            </a:ln>
            <a:effectLst/>
          </c:spPr>
          <c:marker>
            <c:symbol val="square"/>
            <c:size val="8"/>
            <c:spPr>
              <a:solidFill>
                <a:srgbClr val="FF0000"/>
              </a:solidFill>
              <a:ln w="9525">
                <a:solidFill>
                  <a:srgbClr val="FF0000"/>
                </a:solidFill>
              </a:ln>
              <a:effectLst/>
            </c:spPr>
          </c:marker>
          <c:cat>
            <c:numRef>
              <c:f>'Informe nº1a'!$Y$12:$Y$27</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cat>
          <c:val>
            <c:numRef>
              <c:f>'Informe nº1a'!$Z$12:$Z$27</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3-4E19-47B5-906D-A86DE8031F9E}"/>
            </c:ext>
          </c:extLst>
        </c:ser>
        <c:ser>
          <c:idx val="4"/>
          <c:order val="1"/>
          <c:tx>
            <c:strRef>
              <c:f>'Informe nº1a'!$AA$11</c:f>
              <c:strCache>
                <c:ptCount val="1"/>
                <c:pt idx="0">
                  <c:v>UMBRAL HÚMEDO alt</c:v>
                </c:pt>
              </c:strCache>
            </c:strRef>
          </c:tx>
          <c:spPr>
            <a:ln w="19050" cap="rnd">
              <a:solidFill>
                <a:schemeClr val="accent6"/>
              </a:solidFill>
              <a:prstDash val="dash"/>
              <a:round/>
            </a:ln>
            <a:effectLst/>
          </c:spPr>
          <c:marker>
            <c:symbol val="none"/>
          </c:marker>
          <c:cat>
            <c:numRef>
              <c:f>'Informe nº1a'!$Y$12:$Y$27</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cat>
          <c:val>
            <c:numRef>
              <c:f>'Informe nº1a'!$AA$12:$AA$27</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4-4E19-47B5-906D-A86DE8031F9E}"/>
            </c:ext>
          </c:extLst>
        </c:ser>
        <c:ser>
          <c:idx val="5"/>
          <c:order val="2"/>
          <c:tx>
            <c:strRef>
              <c:f>'Informe nº1a'!$AB$11</c:f>
              <c:strCache>
                <c:ptCount val="1"/>
                <c:pt idx="0">
                  <c:v>UMBRAL SECO alt</c:v>
                </c:pt>
              </c:strCache>
            </c:strRef>
          </c:tx>
          <c:spPr>
            <a:ln w="19050" cap="rnd">
              <a:solidFill>
                <a:schemeClr val="accent6"/>
              </a:solidFill>
              <a:prstDash val="lgDashDotDot"/>
              <a:round/>
            </a:ln>
            <a:effectLst/>
          </c:spPr>
          <c:marker>
            <c:symbol val="none"/>
          </c:marker>
          <c:cat>
            <c:numRef>
              <c:f>'Informe nº1a'!$Y$12:$Y$27</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cat>
          <c:val>
            <c:numRef>
              <c:f>'Informe nº1a'!$AB$12:$AB$27</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5-4E19-47B5-906D-A86DE8031F9E}"/>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0.00"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title>
          <c:tx>
            <c:strRef>
              <c:f>'Informe nº1a'!$HI$3</c:f>
              <c:strCache>
                <c:ptCount val="1"/>
              </c:strCache>
            </c:strRef>
          </c:tx>
          <c:layout>
            <c:manualLayout>
              <c:xMode val="edge"/>
              <c:yMode val="edge"/>
              <c:x val="1.2827121908966623E-2"/>
              <c:y val="0.503077612257385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600" b="1"/>
              <a:t>APORTACIONES ANUALES EN RÉGIMEN NATURAL Y ALTERADO (hm</a:t>
            </a:r>
            <a:r>
              <a:rPr lang="es-ES" sz="1600" b="1" baseline="30000"/>
              <a:t>3</a:t>
            </a:r>
            <a:r>
              <a:rPr lang="es-ES" sz="1600" b="1"/>
              <a:t>)  </a:t>
            </a:r>
          </a:p>
        </c:rich>
      </c:tx>
      <c:layout>
        <c:manualLayout>
          <c:xMode val="edge"/>
          <c:yMode val="edge"/>
          <c:x val="0.28542670536227921"/>
          <c:y val="2.03156257555516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 1b'!$AA$11</c:f>
              <c:strCache>
                <c:ptCount val="1"/>
                <c:pt idx="0">
                  <c:v>RÉGIMEN NATURAL</c:v>
                </c:pt>
              </c:strCache>
            </c:strRef>
          </c:tx>
          <c:spPr>
            <a:ln w="31750" cap="rnd">
              <a:solidFill>
                <a:srgbClr val="0066FF"/>
              </a:solidFill>
              <a:prstDash val="solid"/>
              <a:round/>
            </a:ln>
            <a:effectLst/>
          </c:spPr>
          <c:marker>
            <c:symbol val="square"/>
            <c:size val="7"/>
            <c:spPr>
              <a:solidFill>
                <a:srgbClr val="0066FF"/>
              </a:solidFill>
              <a:ln w="9525">
                <a:solidFill>
                  <a:schemeClr val="accent1"/>
                </a:solidFill>
              </a:ln>
              <a:effectLst/>
            </c:spPr>
          </c:marker>
          <c:cat>
            <c:numRef>
              <c:f>'Informe nº 1b'!$Z$12:$Z$612</c:f>
              <c:numCache>
                <c:formatCode>0.000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cat>
          <c:val>
            <c:numRef>
              <c:f>'Informe nº 1b'!$AA$12:$AA$612</c:f>
              <c:numCache>
                <c:formatCode>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smooth val="0"/>
          <c:extLst>
            <c:ext xmlns:c16="http://schemas.microsoft.com/office/drawing/2014/chart" uri="{C3380CC4-5D6E-409C-BE32-E72D297353CC}">
              <c16:uniqueId val="{00000000-81E9-469F-AD3F-40A61BD1CAD0}"/>
            </c:ext>
          </c:extLst>
        </c:ser>
        <c:ser>
          <c:idx val="1"/>
          <c:order val="1"/>
          <c:tx>
            <c:strRef>
              <c:f>'Informe nº 1b'!$AB$11</c:f>
              <c:strCache>
                <c:ptCount val="1"/>
                <c:pt idx="0">
                  <c:v>UMBRAL HÚMEDO NATURAL</c:v>
                </c:pt>
              </c:strCache>
            </c:strRef>
          </c:tx>
          <c:spPr>
            <a:ln w="19050" cap="rnd">
              <a:solidFill>
                <a:schemeClr val="bg1">
                  <a:lumMod val="50000"/>
                </a:schemeClr>
              </a:solidFill>
              <a:prstDash val="dash"/>
              <a:round/>
            </a:ln>
            <a:effectLst/>
          </c:spPr>
          <c:marker>
            <c:symbol val="none"/>
          </c:marker>
          <c:cat>
            <c:numRef>
              <c:f>'Informe nº 1b'!$Z$12:$Z$612</c:f>
              <c:numCache>
                <c:formatCode>0.000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cat>
          <c:val>
            <c:numRef>
              <c:f>'Informe nº 1b'!$AB$12:$AB$612</c:f>
              <c:numCache>
                <c:formatCode>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smooth val="0"/>
          <c:extLst>
            <c:ext xmlns:c16="http://schemas.microsoft.com/office/drawing/2014/chart" uri="{C3380CC4-5D6E-409C-BE32-E72D297353CC}">
              <c16:uniqueId val="{00000001-81E9-469F-AD3F-40A61BD1CAD0}"/>
            </c:ext>
          </c:extLst>
        </c:ser>
        <c:ser>
          <c:idx val="2"/>
          <c:order val="2"/>
          <c:tx>
            <c:strRef>
              <c:f>'Informe nº 1b'!$AC$11</c:f>
              <c:strCache>
                <c:ptCount val="1"/>
                <c:pt idx="0">
                  <c:v>UMBRAL SECO NATURAL</c:v>
                </c:pt>
              </c:strCache>
            </c:strRef>
          </c:tx>
          <c:spPr>
            <a:ln w="19050" cap="rnd">
              <a:solidFill>
                <a:schemeClr val="tx1">
                  <a:lumMod val="50000"/>
                  <a:lumOff val="50000"/>
                </a:schemeClr>
              </a:solidFill>
              <a:prstDash val="lgDashDotDot"/>
              <a:round/>
            </a:ln>
            <a:effectLst/>
          </c:spPr>
          <c:marker>
            <c:symbol val="none"/>
          </c:marker>
          <c:cat>
            <c:numRef>
              <c:f>'Informe nº 1b'!$Z$12:$Z$612</c:f>
              <c:numCache>
                <c:formatCode>0.000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cat>
          <c:val>
            <c:numRef>
              <c:f>'Informe nº 1b'!$AC$12:$AC$612</c:f>
              <c:numCache>
                <c:formatCode>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smooth val="0"/>
          <c:extLst>
            <c:ext xmlns:c16="http://schemas.microsoft.com/office/drawing/2014/chart" uri="{C3380CC4-5D6E-409C-BE32-E72D297353CC}">
              <c16:uniqueId val="{00000002-81E9-469F-AD3F-40A61BD1CAD0}"/>
            </c:ext>
          </c:extLst>
        </c:ser>
        <c:ser>
          <c:idx val="3"/>
          <c:order val="3"/>
          <c:tx>
            <c:strRef>
              <c:f>'Informe nº 1b'!$AD$11</c:f>
              <c:strCache>
                <c:ptCount val="1"/>
                <c:pt idx="0">
                  <c:v>RÉGIMEN ALTERADO</c:v>
                </c:pt>
              </c:strCache>
            </c:strRef>
          </c:tx>
          <c:spPr>
            <a:ln w="31750" cap="rnd">
              <a:solidFill>
                <a:srgbClr val="FF0000"/>
              </a:solidFill>
              <a:round/>
            </a:ln>
            <a:effectLst/>
          </c:spPr>
          <c:marker>
            <c:symbol val="square"/>
            <c:size val="7"/>
            <c:spPr>
              <a:solidFill>
                <a:srgbClr val="FF0000"/>
              </a:solidFill>
              <a:ln w="9525">
                <a:solidFill>
                  <a:srgbClr val="FF0000"/>
                </a:solidFill>
              </a:ln>
              <a:effectLst/>
            </c:spPr>
          </c:marker>
          <c:cat>
            <c:numRef>
              <c:f>'Informe nº 1b'!$Z$12:$Z$612</c:f>
              <c:numCache>
                <c:formatCode>0.000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cat>
          <c:val>
            <c:numRef>
              <c:f>'Informe nº 1b'!$AD$12:$AD$612</c:f>
              <c:numCache>
                <c:formatCode>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smooth val="0"/>
          <c:extLst>
            <c:ext xmlns:c16="http://schemas.microsoft.com/office/drawing/2014/chart" uri="{C3380CC4-5D6E-409C-BE32-E72D297353CC}">
              <c16:uniqueId val="{00000003-81E9-469F-AD3F-40A61BD1CAD0}"/>
            </c:ext>
          </c:extLst>
        </c:ser>
        <c:ser>
          <c:idx val="4"/>
          <c:order val="4"/>
          <c:tx>
            <c:strRef>
              <c:f>'Informe nº 1b'!$AE$11</c:f>
              <c:strCache>
                <c:ptCount val="1"/>
                <c:pt idx="0">
                  <c:v>UMBRAL HÚMEDO ALTERADO</c:v>
                </c:pt>
              </c:strCache>
            </c:strRef>
          </c:tx>
          <c:spPr>
            <a:ln w="19050" cap="rnd">
              <a:solidFill>
                <a:schemeClr val="accent6"/>
              </a:solidFill>
              <a:prstDash val="dash"/>
              <a:round/>
            </a:ln>
            <a:effectLst/>
          </c:spPr>
          <c:marker>
            <c:symbol val="none"/>
          </c:marker>
          <c:cat>
            <c:numRef>
              <c:f>'Informe nº 1b'!$Z$12:$Z$612</c:f>
              <c:numCache>
                <c:formatCode>0.000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cat>
          <c:val>
            <c:numRef>
              <c:f>'Informe nº 1b'!$AE$12:$AE$612</c:f>
              <c:numCache>
                <c:formatCode>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smooth val="0"/>
          <c:extLst>
            <c:ext xmlns:c16="http://schemas.microsoft.com/office/drawing/2014/chart" uri="{C3380CC4-5D6E-409C-BE32-E72D297353CC}">
              <c16:uniqueId val="{00000004-81E9-469F-AD3F-40A61BD1CAD0}"/>
            </c:ext>
          </c:extLst>
        </c:ser>
        <c:ser>
          <c:idx val="5"/>
          <c:order val="5"/>
          <c:tx>
            <c:strRef>
              <c:f>'Informe nº 1b'!$AF$11</c:f>
              <c:strCache>
                <c:ptCount val="1"/>
                <c:pt idx="0">
                  <c:v>UMBRAL SECO ALTERADO</c:v>
                </c:pt>
              </c:strCache>
            </c:strRef>
          </c:tx>
          <c:spPr>
            <a:ln w="19050" cap="rnd">
              <a:solidFill>
                <a:schemeClr val="accent6"/>
              </a:solidFill>
              <a:prstDash val="lgDashDotDot"/>
              <a:round/>
            </a:ln>
            <a:effectLst/>
          </c:spPr>
          <c:marker>
            <c:symbol val="none"/>
          </c:marker>
          <c:cat>
            <c:numRef>
              <c:f>'Informe nº 1b'!$Z$12:$Z$612</c:f>
              <c:numCache>
                <c:formatCode>0.000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cat>
          <c:val>
            <c:numRef>
              <c:f>'Informe nº 1b'!$AF$12:$AF$612</c:f>
              <c:numCache>
                <c:formatCode>0.00</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smooth val="0"/>
          <c:extLst>
            <c:ext xmlns:c16="http://schemas.microsoft.com/office/drawing/2014/chart" uri="{C3380CC4-5D6E-409C-BE32-E72D297353CC}">
              <c16:uniqueId val="{00000005-81E9-469F-AD3F-40A61BD1CAD0}"/>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0.000"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s-ES">
                <a:solidFill>
                  <a:schemeClr val="tx1">
                    <a:lumMod val="75000"/>
                    <a:lumOff val="25000"/>
                  </a:schemeClr>
                </a:solidFill>
              </a:rPr>
              <a:t>APORTACIONES MENSUALES EN RÉGIMEN NATURAL (hm</a:t>
            </a:r>
            <a:r>
              <a:rPr lang="es-ES" baseline="30000">
                <a:solidFill>
                  <a:schemeClr val="tx1">
                    <a:lumMod val="75000"/>
                    <a:lumOff val="25000"/>
                  </a:schemeClr>
                </a:solidFill>
              </a:rPr>
              <a:t>3</a:t>
            </a:r>
            <a:r>
              <a:rPr lang="es-ES">
                <a:solidFill>
                  <a:schemeClr val="tx1">
                    <a:lumMod val="75000"/>
                    <a:lumOff val="25000"/>
                  </a:schemeClr>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s-ES"/>
        </a:p>
      </c:txPr>
    </c:title>
    <c:autoTitleDeleted val="0"/>
    <c:plotArea>
      <c:layout>
        <c:manualLayout>
          <c:layoutTarget val="inner"/>
          <c:xMode val="edge"/>
          <c:yMode val="edge"/>
          <c:x val="4.86665600979721E-2"/>
          <c:y val="0.18763760735158702"/>
          <c:w val="0.94320748807527233"/>
          <c:h val="0.73535915409141872"/>
        </c:manualLayout>
      </c:layout>
      <c:lineChart>
        <c:grouping val="standard"/>
        <c:varyColors val="0"/>
        <c:ser>
          <c:idx val="0"/>
          <c:order val="0"/>
          <c:tx>
            <c:strRef>
              <c:f>'Informe nº 2'!$Q$5:$R$5</c:f>
              <c:strCache>
                <c:ptCount val="2"/>
                <c:pt idx="0">
                  <c:v>Q1</c:v>
                </c:pt>
                <c:pt idx="1">
                  <c:v> P 25%</c:v>
                </c:pt>
              </c:strCache>
            </c:strRef>
          </c:tx>
          <c:spPr>
            <a:ln w="15875" cap="rnd">
              <a:solidFill>
                <a:schemeClr val="tx2">
                  <a:lumMod val="40000"/>
                  <a:lumOff val="60000"/>
                </a:schemeClr>
              </a:solidFill>
              <a:prstDash val="sysDash"/>
              <a:round/>
            </a:ln>
            <a:effectLst/>
          </c:spPr>
          <c:marker>
            <c:symbol val="triangle"/>
            <c:size val="6"/>
            <c:spPr>
              <a:solidFill>
                <a:schemeClr val="tx2">
                  <a:lumMod val="40000"/>
                  <a:lumOff val="60000"/>
                </a:schemeClr>
              </a:solidFill>
              <a:ln w="9525">
                <a:solidFill>
                  <a:schemeClr val="tx2">
                    <a:lumMod val="75000"/>
                  </a:schemeClr>
                </a:solidFill>
              </a:ln>
              <a:effectLst/>
            </c:spPr>
          </c:marker>
          <c:cat>
            <c:numRef>
              <c:f>'Informe nº 2'!$C$11:$N$11</c:f>
              <c:numCache>
                <c:formatCode>General</c:formatCode>
                <c:ptCount val="12"/>
              </c:numCache>
            </c:numRef>
          </c:cat>
          <c:val>
            <c:numRef>
              <c:f>'Informe nº 2'!$S$5:$AD$5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834-4402-BCCF-00379D2FF4E9}"/>
            </c:ext>
          </c:extLst>
        </c:ser>
        <c:ser>
          <c:idx val="1"/>
          <c:order val="1"/>
          <c:tx>
            <c:strRef>
              <c:f>'Informe nº 2'!$Q$6:$R$6</c:f>
              <c:strCache>
                <c:ptCount val="2"/>
                <c:pt idx="0">
                  <c:v>Q2</c:v>
                </c:pt>
                <c:pt idx="1">
                  <c:v>P50%</c:v>
                </c:pt>
              </c:strCache>
            </c:strRef>
          </c:tx>
          <c:spPr>
            <a:ln w="15875" cap="rnd">
              <a:solidFill>
                <a:srgbClr val="C00000"/>
              </a:solidFill>
              <a:prstDash val="solid"/>
              <a:round/>
            </a:ln>
            <a:effectLst/>
          </c:spPr>
          <c:marker>
            <c:symbol val="circle"/>
            <c:size val="6"/>
            <c:spPr>
              <a:solidFill>
                <a:schemeClr val="accent2"/>
              </a:solidFill>
              <a:ln w="9525">
                <a:solidFill>
                  <a:schemeClr val="accent2"/>
                </a:solidFill>
              </a:ln>
              <a:effectLst/>
            </c:spPr>
          </c:marker>
          <c:cat>
            <c:numRef>
              <c:f>'Informe nº 2'!$C$11:$N$11</c:f>
              <c:numCache>
                <c:formatCode>General</c:formatCode>
                <c:ptCount val="12"/>
              </c:numCache>
            </c:numRef>
          </c:cat>
          <c:val>
            <c:numRef>
              <c:f>'Informe nº 2'!$S$6:$AD$6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E834-4402-BCCF-00379D2FF4E9}"/>
            </c:ext>
          </c:extLst>
        </c:ser>
        <c:ser>
          <c:idx val="2"/>
          <c:order val="2"/>
          <c:tx>
            <c:strRef>
              <c:f>'Informe nº 2'!$Q$7:$R$7</c:f>
              <c:strCache>
                <c:ptCount val="2"/>
                <c:pt idx="0">
                  <c:v>MEDIA</c:v>
                </c:pt>
              </c:strCache>
            </c:strRef>
          </c:tx>
          <c:spPr>
            <a:ln w="28575" cap="rnd">
              <a:noFill/>
              <a:round/>
            </a:ln>
            <a:effectLst/>
          </c:spPr>
          <c:marker>
            <c:symbol val="star"/>
            <c:size val="7"/>
            <c:spPr>
              <a:noFill/>
              <a:ln w="12700">
                <a:solidFill>
                  <a:schemeClr val="accent6">
                    <a:lumMod val="75000"/>
                  </a:schemeClr>
                </a:solidFill>
              </a:ln>
              <a:effectLst/>
            </c:spPr>
          </c:marker>
          <c:cat>
            <c:numRef>
              <c:f>'Informe nº 2'!$C$11:$N$11</c:f>
              <c:numCache>
                <c:formatCode>General</c:formatCode>
                <c:ptCount val="12"/>
              </c:numCache>
            </c:numRef>
          </c:cat>
          <c:val>
            <c:numRef>
              <c:f>'Informe nº 2'!$S$7:$AD$7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E834-4402-BCCF-00379D2FF4E9}"/>
            </c:ext>
          </c:extLst>
        </c:ser>
        <c:ser>
          <c:idx val="3"/>
          <c:order val="3"/>
          <c:tx>
            <c:strRef>
              <c:f>'Informe nº 2'!$Q$8:$R$8</c:f>
              <c:strCache>
                <c:ptCount val="2"/>
                <c:pt idx="0">
                  <c:v>Q3</c:v>
                </c:pt>
                <c:pt idx="1">
                  <c:v>P75%</c:v>
                </c:pt>
              </c:strCache>
            </c:strRef>
          </c:tx>
          <c:spPr>
            <a:ln w="15875" cap="rnd">
              <a:solidFill>
                <a:schemeClr val="tx2">
                  <a:lumMod val="40000"/>
                  <a:lumOff val="60000"/>
                </a:schemeClr>
              </a:solidFill>
              <a:prstDash val="sysDash"/>
              <a:round/>
            </a:ln>
            <a:effectLst/>
          </c:spPr>
          <c:marker>
            <c:symbol val="square"/>
            <c:size val="5"/>
            <c:spPr>
              <a:solidFill>
                <a:schemeClr val="tx2">
                  <a:lumMod val="40000"/>
                  <a:lumOff val="60000"/>
                </a:schemeClr>
              </a:solidFill>
              <a:ln w="9525">
                <a:solidFill>
                  <a:schemeClr val="tx2">
                    <a:lumMod val="75000"/>
                  </a:schemeClr>
                </a:solidFill>
              </a:ln>
              <a:effectLst/>
            </c:spPr>
          </c:marker>
          <c:cat>
            <c:numRef>
              <c:f>'Informe nº 2'!$C$11:$N$11</c:f>
              <c:numCache>
                <c:formatCode>General</c:formatCode>
                <c:ptCount val="12"/>
              </c:numCache>
            </c:numRef>
          </c:cat>
          <c:val>
            <c:numRef>
              <c:f>'Informe nº 2'!$S$8:$AD$8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834-4402-BCCF-00379D2FF4E9}"/>
            </c:ext>
          </c:extLst>
        </c:ser>
        <c:dLbls>
          <c:showLegendKey val="0"/>
          <c:showVal val="0"/>
          <c:showCatName val="0"/>
          <c:showSerName val="0"/>
          <c:showPercent val="0"/>
          <c:showBubbleSize val="0"/>
        </c:dLbls>
        <c:marker val="1"/>
        <c:smooth val="0"/>
        <c:axId val="628083679"/>
        <c:axId val="628084095"/>
      </c:lineChart>
      <c:catAx>
        <c:axId val="628083679"/>
        <c:scaling>
          <c:orientation val="minMax"/>
        </c:scaling>
        <c:delete val="0"/>
        <c:axPos val="b"/>
        <c:numFmt formatCode="General" sourceLinked="1"/>
        <c:majorTickMark val="out"/>
        <c:minorTickMark val="none"/>
        <c:tickLblPos val="nextTo"/>
        <c:spPr>
          <a:noFill/>
          <a:ln w="15875" cap="flat" cmpd="sng" algn="ctr">
            <a:solidFill>
              <a:schemeClr val="tx1">
                <a:lumMod val="65000"/>
                <a:lumOff val="3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4095"/>
        <c:crosses val="autoZero"/>
        <c:auto val="1"/>
        <c:lblAlgn val="ctr"/>
        <c:lblOffset val="100"/>
        <c:noMultiLvlLbl val="0"/>
      </c:catAx>
      <c:valAx>
        <c:axId val="62808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in"/>
        <c:tickLblPos val="nextTo"/>
        <c:spPr>
          <a:noFill/>
          <a:ln w="15875">
            <a:solidFill>
              <a:schemeClr val="tx1">
                <a:lumMod val="65000"/>
                <a:lumOff val="3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600" b="1"/>
              <a:t>APORTACIONES MEDIANAS EN RÉGIMEN NATURAL (hm</a:t>
            </a:r>
            <a:r>
              <a:rPr lang="es-ES" sz="1600" b="1" baseline="30000"/>
              <a:t>3</a:t>
            </a:r>
            <a:r>
              <a:rPr lang="es-ES" sz="1600" b="1"/>
              <a:t>) </a:t>
            </a:r>
          </a:p>
        </c:rich>
      </c:tx>
      <c:layout>
        <c:manualLayout>
          <c:xMode val="edge"/>
          <c:yMode val="edge"/>
          <c:x val="0.182327499825507"/>
          <c:y val="1.09721226170992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484690000098854E-2"/>
          <c:y val="9.910214162075677E-2"/>
          <c:w val="0.8851551549722414"/>
          <c:h val="0.69331047496939002"/>
        </c:manualLayout>
      </c:layout>
      <c:lineChart>
        <c:grouping val="standard"/>
        <c:varyColors val="0"/>
        <c:ser>
          <c:idx val="0"/>
          <c:order val="0"/>
          <c:tx>
            <c:v>Húmedo</c:v>
          </c:tx>
          <c:spPr>
            <a:ln w="28575" cap="rnd">
              <a:solidFill>
                <a:schemeClr val="accent1"/>
              </a:solidFill>
              <a:round/>
            </a:ln>
            <a:effectLst/>
          </c:spPr>
          <c:marker>
            <c:symbol val="none"/>
          </c:marker>
          <c:cat>
            <c:numRef>
              <c:f>'Informe nº2a'!$B$15:$B$26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nº2a'!$C$15:$C$26</c:f>
              <c:numCache>
                <c:formatCode>0.000</c:formatCode>
                <c:ptCount val="12"/>
              </c:numCache>
            </c:numRef>
          </c:val>
          <c:smooth val="0"/>
          <c:extLst>
            <c:ext xmlns:c16="http://schemas.microsoft.com/office/drawing/2014/chart" uri="{C3380CC4-5D6E-409C-BE32-E72D297353CC}">
              <c16:uniqueId val="{00000000-96A2-4D04-AA06-5E7A8655484E}"/>
            </c:ext>
          </c:extLst>
        </c:ser>
        <c:ser>
          <c:idx val="1"/>
          <c:order val="1"/>
          <c:tx>
            <c:v>Medio</c:v>
          </c:tx>
          <c:spPr>
            <a:ln w="28575" cap="rnd">
              <a:solidFill>
                <a:schemeClr val="accent2"/>
              </a:solidFill>
              <a:round/>
            </a:ln>
            <a:effectLst/>
          </c:spPr>
          <c:marker>
            <c:symbol val="none"/>
          </c:marker>
          <c:cat>
            <c:numRef>
              <c:f>'Informe nº2a'!$B$15:$B$26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nº2a'!$D$15:$D$26</c:f>
              <c:numCache>
                <c:formatCode>0.000</c:formatCode>
                <c:ptCount val="12"/>
              </c:numCache>
            </c:numRef>
          </c:val>
          <c:smooth val="0"/>
          <c:extLst>
            <c:ext xmlns:c16="http://schemas.microsoft.com/office/drawing/2014/chart" uri="{C3380CC4-5D6E-409C-BE32-E72D297353CC}">
              <c16:uniqueId val="{00000001-96A2-4D04-AA06-5E7A8655484E}"/>
            </c:ext>
          </c:extLst>
        </c:ser>
        <c:ser>
          <c:idx val="2"/>
          <c:order val="2"/>
          <c:tx>
            <c:v>Seco</c:v>
          </c:tx>
          <c:spPr>
            <a:ln w="28575" cap="rnd">
              <a:solidFill>
                <a:schemeClr val="accent3"/>
              </a:solidFill>
              <a:round/>
            </a:ln>
            <a:effectLst/>
          </c:spPr>
          <c:marker>
            <c:symbol val="none"/>
          </c:marker>
          <c:cat>
            <c:numRef>
              <c:f>'Informe nº2a'!$B$15:$B$26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nº2a'!$E$15:$E$26</c:f>
              <c:numCache>
                <c:formatCode>0.000</c:formatCode>
                <c:ptCount val="12"/>
              </c:numCache>
            </c:numRef>
          </c:val>
          <c:smooth val="0"/>
          <c:extLst>
            <c:ext xmlns:c16="http://schemas.microsoft.com/office/drawing/2014/chart" uri="{C3380CC4-5D6E-409C-BE32-E72D297353CC}">
              <c16:uniqueId val="{00000002-96A2-4D04-AA06-5E7A8655484E}"/>
            </c:ext>
          </c:extLst>
        </c:ser>
        <c:dLbls>
          <c:showLegendKey val="0"/>
          <c:showVal val="0"/>
          <c:showCatName val="0"/>
          <c:showSerName val="0"/>
          <c:showPercent val="0"/>
          <c:showBubbleSize val="0"/>
        </c:dLbls>
        <c:smooth val="0"/>
        <c:axId val="135635344"/>
        <c:axId val="1"/>
      </c:lineChart>
      <c:catAx>
        <c:axId val="135635344"/>
        <c:scaling>
          <c:orientation val="minMax"/>
        </c:scaling>
        <c:delete val="0"/>
        <c:axPos val="b"/>
        <c:numFmt formatCode="@" sourceLinked="0"/>
        <c:majorTickMark val="none"/>
        <c:minorTickMark val="none"/>
        <c:tickLblPos val="nextTo"/>
        <c:spPr>
          <a:noFill/>
          <a:ln w="15875" cap="flat" cmpd="sng" algn="ctr">
            <a:solidFill>
              <a:schemeClr val="bg1">
                <a:lumMod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5344"/>
        <c:crosses val="autoZero"/>
        <c:crossBetween val="between"/>
        <c:minorUnit val="2.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s-ES">
                <a:solidFill>
                  <a:schemeClr val="tx1">
                    <a:lumMod val="75000"/>
                    <a:lumOff val="25000"/>
                  </a:schemeClr>
                </a:solidFill>
              </a:rPr>
              <a:t>APORTACIONES MENSUALES EN</a:t>
            </a:r>
            <a:r>
              <a:rPr lang="es-ES" baseline="0">
                <a:solidFill>
                  <a:schemeClr val="tx1">
                    <a:lumMod val="75000"/>
                    <a:lumOff val="25000"/>
                  </a:schemeClr>
                </a:solidFill>
              </a:rPr>
              <a:t> RÉGIMEN ALTERADO</a:t>
            </a:r>
            <a:r>
              <a:rPr lang="es-ES">
                <a:solidFill>
                  <a:schemeClr val="tx1">
                    <a:lumMod val="75000"/>
                    <a:lumOff val="25000"/>
                  </a:schemeClr>
                </a:solidFill>
              </a:rPr>
              <a:t> (hm</a:t>
            </a:r>
            <a:r>
              <a:rPr lang="es-ES" baseline="30000">
                <a:solidFill>
                  <a:schemeClr val="tx1">
                    <a:lumMod val="75000"/>
                    <a:lumOff val="25000"/>
                  </a:schemeClr>
                </a:solidFill>
              </a:rPr>
              <a:t>3</a:t>
            </a:r>
            <a:r>
              <a:rPr lang="es-ES">
                <a:solidFill>
                  <a:schemeClr val="tx1">
                    <a:lumMod val="75000"/>
                    <a:lumOff val="25000"/>
                  </a:schemeClr>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'Informe nº3'!$S$22</c:f>
              <c:strCache>
                <c:ptCount val="1"/>
                <c:pt idx="0">
                  <c:v>Q1 (P25%)</c:v>
                </c:pt>
              </c:strCache>
            </c:strRef>
          </c:tx>
          <c:spPr>
            <a:ln w="15875" cap="rnd">
              <a:solidFill>
                <a:schemeClr val="tx2">
                  <a:lumMod val="40000"/>
                  <a:lumOff val="60000"/>
                </a:schemeClr>
              </a:solidFill>
              <a:prstDash val="sysDash"/>
              <a:round/>
            </a:ln>
            <a:effectLst/>
          </c:spPr>
          <c:marker>
            <c:symbol val="triangle"/>
            <c:size val="6"/>
            <c:spPr>
              <a:solidFill>
                <a:schemeClr val="tx2">
                  <a:lumMod val="40000"/>
                  <a:lumOff val="60000"/>
                </a:schemeClr>
              </a:solidFill>
              <a:ln w="9525">
                <a:solidFill>
                  <a:schemeClr val="tx2">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nº3'!$T$22:$AE$22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3BA-47C7-ACA5-D08BE135418C}"/>
            </c:ext>
          </c:extLst>
        </c:ser>
        <c:ser>
          <c:idx val="1"/>
          <c:order val="1"/>
          <c:tx>
            <c:strRef>
              <c:f>'Informe nº3'!$S$23</c:f>
              <c:strCache>
                <c:ptCount val="1"/>
                <c:pt idx="0">
                  <c:v>MEDIANA</c:v>
                </c:pt>
              </c:strCache>
            </c:strRef>
          </c:tx>
          <c:spPr>
            <a:ln w="15875" cap="rnd">
              <a:solidFill>
                <a:srgbClr val="C00000"/>
              </a:solidFill>
              <a:prstDash val="solid"/>
              <a:round/>
            </a:ln>
            <a:effectLst/>
          </c:spPr>
          <c:marker>
            <c:symbol val="circle"/>
            <c:size val="6"/>
            <c:spPr>
              <a:solidFill>
                <a:schemeClr val="accent2"/>
              </a:solidFill>
              <a:ln w="9525">
                <a:solidFill>
                  <a:schemeClr val="accent2"/>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nº3'!$T$23:$AE$23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B3BA-47C7-ACA5-D08BE135418C}"/>
            </c:ext>
          </c:extLst>
        </c:ser>
        <c:ser>
          <c:idx val="2"/>
          <c:order val="2"/>
          <c:tx>
            <c:strRef>
              <c:f>'Informe nº3'!$S$24</c:f>
              <c:strCache>
                <c:ptCount val="1"/>
                <c:pt idx="0">
                  <c:v>MEDIA</c:v>
                </c:pt>
              </c:strCache>
            </c:strRef>
          </c:tx>
          <c:spPr>
            <a:ln w="28575" cap="rnd">
              <a:noFill/>
              <a:round/>
            </a:ln>
            <a:effectLst/>
          </c:spPr>
          <c:marker>
            <c:symbol val="star"/>
            <c:size val="7"/>
            <c:spPr>
              <a:noFill/>
              <a:ln w="12700">
                <a:solidFill>
                  <a:schemeClr val="accent6">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nº3'!$T$24:$AE$24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B3BA-47C7-ACA5-D08BE135418C}"/>
            </c:ext>
          </c:extLst>
        </c:ser>
        <c:ser>
          <c:idx val="3"/>
          <c:order val="3"/>
          <c:tx>
            <c:strRef>
              <c:f>'Informe nº3'!$S$25</c:f>
              <c:strCache>
                <c:ptCount val="1"/>
                <c:pt idx="0">
                  <c:v>Q3 (P75%)</c:v>
                </c:pt>
              </c:strCache>
            </c:strRef>
          </c:tx>
          <c:spPr>
            <a:ln w="15875" cap="rnd">
              <a:solidFill>
                <a:schemeClr val="tx2">
                  <a:lumMod val="40000"/>
                  <a:lumOff val="60000"/>
                </a:schemeClr>
              </a:solidFill>
              <a:prstDash val="sysDash"/>
              <a:round/>
            </a:ln>
            <a:effectLst/>
          </c:spPr>
          <c:marker>
            <c:symbol val="square"/>
            <c:size val="5"/>
            <c:spPr>
              <a:solidFill>
                <a:schemeClr val="tx2">
                  <a:lumMod val="40000"/>
                  <a:lumOff val="60000"/>
                </a:schemeClr>
              </a:solidFill>
              <a:ln w="9525">
                <a:solidFill>
                  <a:schemeClr val="tx2">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nº3'!$T$25:$AE$25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B3BA-47C7-ACA5-D08BE135418C}"/>
            </c:ext>
          </c:extLst>
        </c:ser>
        <c:dLbls>
          <c:showLegendKey val="0"/>
          <c:showVal val="0"/>
          <c:showCatName val="0"/>
          <c:showSerName val="0"/>
          <c:showPercent val="0"/>
          <c:showBubbleSize val="0"/>
        </c:dLbls>
        <c:marker val="1"/>
        <c:smooth val="0"/>
        <c:axId val="628083679"/>
        <c:axId val="628084095"/>
      </c:lineChart>
      <c:catAx>
        <c:axId val="628083679"/>
        <c:scaling>
          <c:orientation val="minMax"/>
        </c:scaling>
        <c:delete val="0"/>
        <c:axPos val="b"/>
        <c:numFmt formatCode="General" sourceLinked="1"/>
        <c:majorTickMark val="out"/>
        <c:minorTickMark val="none"/>
        <c:tickLblPos val="nextTo"/>
        <c:spPr>
          <a:noFill/>
          <a:ln w="15875" cap="flat" cmpd="sng" algn="ctr">
            <a:solidFill>
              <a:schemeClr val="tx1">
                <a:lumMod val="65000"/>
                <a:lumOff val="3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4095"/>
        <c:crosses val="autoZero"/>
        <c:auto val="1"/>
        <c:lblAlgn val="ctr"/>
        <c:lblOffset val="100"/>
        <c:noMultiLvlLbl val="0"/>
      </c:catAx>
      <c:valAx>
        <c:axId val="62808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in"/>
        <c:tickLblPos val="nextTo"/>
        <c:spPr>
          <a:noFill/>
          <a:ln w="15875">
            <a:solidFill>
              <a:schemeClr val="tx1">
                <a:lumMod val="65000"/>
                <a:lumOff val="3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600" b="1"/>
              <a:t>APORTACIONES MEDIANAS EN RÉGIMEN ALTERADO (hm</a:t>
            </a:r>
            <a:r>
              <a:rPr lang="es-ES" sz="1600" b="1" baseline="30000"/>
              <a:t>3</a:t>
            </a:r>
            <a:r>
              <a:rPr lang="es-ES" sz="1600" b="1"/>
              <a:t>)</a:t>
            </a:r>
          </a:p>
        </c:rich>
      </c:tx>
      <c:layout>
        <c:manualLayout>
          <c:xMode val="edge"/>
          <c:yMode val="edge"/>
          <c:x val="0.16710991380795223"/>
          <c:y val="1.42264679944667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7.5824980612653262E-2"/>
          <c:y val="9.910214162075677E-2"/>
          <c:w val="0.90417712730560107"/>
          <c:h val="0.64191159913444729"/>
        </c:manualLayout>
      </c:layout>
      <c:lineChart>
        <c:grouping val="standard"/>
        <c:varyColors val="0"/>
        <c:ser>
          <c:idx val="0"/>
          <c:order val="0"/>
          <c:tx>
            <c:v>Húmedo</c:v>
          </c:tx>
          <c:spPr>
            <a:ln w="28575" cap="rnd">
              <a:solidFill>
                <a:schemeClr val="accent1"/>
              </a:solidFill>
              <a:round/>
            </a:ln>
            <a:effectLst/>
          </c:spPr>
          <c:marker>
            <c:symbol val="none"/>
          </c:marker>
          <c:cat>
            <c:numRef>
              <c:f>'Informe nº3a'!$B$15:$B$26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nº3a'!$C$15:$C$26</c:f>
              <c:numCache>
                <c:formatCode>0.000</c:formatCode>
                <c:ptCount val="12"/>
              </c:numCache>
            </c:numRef>
          </c:val>
          <c:smooth val="0"/>
          <c:extLst>
            <c:ext xmlns:c16="http://schemas.microsoft.com/office/drawing/2014/chart" uri="{C3380CC4-5D6E-409C-BE32-E72D297353CC}">
              <c16:uniqueId val="{00000000-C827-4400-B42E-2DAC07F04DDF}"/>
            </c:ext>
          </c:extLst>
        </c:ser>
        <c:ser>
          <c:idx val="1"/>
          <c:order val="1"/>
          <c:tx>
            <c:v>Medio</c:v>
          </c:tx>
          <c:spPr>
            <a:ln w="28575" cap="rnd">
              <a:solidFill>
                <a:schemeClr val="accent2"/>
              </a:solidFill>
              <a:round/>
            </a:ln>
            <a:effectLst/>
          </c:spPr>
          <c:marker>
            <c:symbol val="none"/>
          </c:marker>
          <c:cat>
            <c:numRef>
              <c:f>'Informe nº3a'!$B$15:$B$26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nº3a'!$D$15:$D$26</c:f>
              <c:numCache>
                <c:formatCode>0.000</c:formatCode>
                <c:ptCount val="12"/>
              </c:numCache>
            </c:numRef>
          </c:val>
          <c:smooth val="0"/>
          <c:extLst>
            <c:ext xmlns:c16="http://schemas.microsoft.com/office/drawing/2014/chart" uri="{C3380CC4-5D6E-409C-BE32-E72D297353CC}">
              <c16:uniqueId val="{00000001-C827-4400-B42E-2DAC07F04DDF}"/>
            </c:ext>
          </c:extLst>
        </c:ser>
        <c:ser>
          <c:idx val="2"/>
          <c:order val="2"/>
          <c:tx>
            <c:v>Seco</c:v>
          </c:tx>
          <c:spPr>
            <a:ln w="28575" cap="rnd">
              <a:solidFill>
                <a:schemeClr val="accent3"/>
              </a:solidFill>
              <a:round/>
            </a:ln>
            <a:effectLst/>
          </c:spPr>
          <c:marker>
            <c:symbol val="none"/>
          </c:marker>
          <c:cat>
            <c:numRef>
              <c:f>'Informe nº3a'!$B$15:$B$26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nº3a'!$E$15:$E$26</c:f>
              <c:numCache>
                <c:formatCode>0.000</c:formatCode>
                <c:ptCount val="12"/>
              </c:numCache>
            </c:numRef>
          </c:val>
          <c:smooth val="0"/>
          <c:extLst>
            <c:ext xmlns:c16="http://schemas.microsoft.com/office/drawing/2014/chart" uri="{C3380CC4-5D6E-409C-BE32-E72D297353CC}">
              <c16:uniqueId val="{00000002-C827-4400-B42E-2DAC07F04DDF}"/>
            </c:ext>
          </c:extLst>
        </c:ser>
        <c:dLbls>
          <c:showLegendKey val="0"/>
          <c:showVal val="0"/>
          <c:showCatName val="0"/>
          <c:showSerName val="0"/>
          <c:showPercent val="0"/>
          <c:showBubbleSize val="0"/>
        </c:dLbls>
        <c:smooth val="0"/>
        <c:axId val="135635344"/>
        <c:axId val="1"/>
      </c:lineChart>
      <c:catAx>
        <c:axId val="135635344"/>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PARA MES TIPO HÚMEDO (hm</a:t>
            </a:r>
            <a:r>
              <a:rPr lang="es-ES" baseline="30000"/>
              <a:t>3</a:t>
            </a:r>
            <a:r>
              <a:rPr lang="es-ES"/>
              <a:t>)</a:t>
            </a:r>
          </a:p>
        </c:rich>
      </c:tx>
      <c:layout>
        <c:manualLayout>
          <c:xMode val="edge"/>
          <c:yMode val="edge"/>
          <c:x val="0.11193982886883365"/>
          <c:y val="3.62430855137053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v>RÉGIMEN NATURAL</c:v>
          </c:tx>
          <c:spPr>
            <a:ln w="28575" cap="rnd">
              <a:solidFill>
                <a:srgbClr val="0066FF"/>
              </a:solidFill>
              <a:round/>
            </a:ln>
            <a:effectLst/>
          </c:spPr>
          <c:marker>
            <c:symbol val="none"/>
          </c:marker>
          <c:cat>
            <c:numRef>
              <c:f>'Informe nº 3b'!$B$15:$B$26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3b'!$C$15:$C$26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ED57-481C-BB38-2FA975BE1DBB}"/>
            </c:ext>
          </c:extLst>
        </c:ser>
        <c:ser>
          <c:idx val="0"/>
          <c:order val="1"/>
          <c:tx>
            <c:v>RÉGIMEN ALTERADO</c:v>
          </c:tx>
          <c:spPr>
            <a:ln w="28575" cap="rnd">
              <a:solidFill>
                <a:srgbClr val="FF0000"/>
              </a:solidFill>
              <a:round/>
            </a:ln>
            <a:effectLst/>
          </c:spPr>
          <c:marker>
            <c:symbol val="none"/>
          </c:marker>
          <c:cat>
            <c:numRef>
              <c:f>'Informe nº 3b'!$B$15:$B$26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3b'!$C$33:$C$44</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D57-481C-BB38-2FA975BE1DBB}"/>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PARA MES TIPO MEDIO (hm</a:t>
            </a:r>
            <a:r>
              <a:rPr lang="es-ES" baseline="30000"/>
              <a:t>3</a:t>
            </a:r>
            <a:r>
              <a:rPr lang="es-ES"/>
              <a:t>)</a:t>
            </a:r>
          </a:p>
        </c:rich>
      </c:tx>
      <c:layout>
        <c:manualLayout>
          <c:xMode val="edge"/>
          <c:yMode val="edge"/>
          <c:x val="0.14331486804465163"/>
          <c:y val="3.6860599212092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v>RÉGIMEN NATURAL</c:v>
          </c:tx>
          <c:spPr>
            <a:ln w="28575" cap="rnd">
              <a:solidFill>
                <a:srgbClr val="0066FF"/>
              </a:solidFill>
              <a:round/>
            </a:ln>
            <a:effectLst/>
          </c:spPr>
          <c:marker>
            <c:symbol val="none"/>
          </c:marker>
          <c:cat>
            <c:numRef>
              <c:f>'Informe nº 3b'!$B$15:$B$26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3b'!$D$15:$D$26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2DD4-40D4-91B6-CE2FA710D81F}"/>
            </c:ext>
          </c:extLst>
        </c:ser>
        <c:ser>
          <c:idx val="0"/>
          <c:order val="1"/>
          <c:tx>
            <c:v>RÉGIMEN ALTERADO</c:v>
          </c:tx>
          <c:spPr>
            <a:ln w="28575" cap="rnd">
              <a:solidFill>
                <a:srgbClr val="FF0000"/>
              </a:solidFill>
              <a:round/>
            </a:ln>
            <a:effectLst/>
          </c:spPr>
          <c:marker>
            <c:symbol val="none"/>
          </c:marker>
          <c:cat>
            <c:numRef>
              <c:f>'Informe nº 3b'!$B$15:$B$26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3b'!$D$33:$D$44</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2DD4-40D4-91B6-CE2FA710D81F}"/>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hm³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PARA MES TIPO SECO (hm</a:t>
            </a:r>
            <a:r>
              <a:rPr lang="es-ES" baseline="30000"/>
              <a:t>3</a:t>
            </a:r>
            <a:r>
              <a:rPr lang="es-ES"/>
              <a:t>)</a:t>
            </a:r>
          </a:p>
        </c:rich>
      </c:tx>
      <c:layout>
        <c:manualLayout>
          <c:xMode val="edge"/>
          <c:yMode val="edge"/>
          <c:x val="0.14751791969666039"/>
          <c:y val="4.2878395703443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v>RÉGIMEN NATURAL</c:v>
          </c:tx>
          <c:spPr>
            <a:ln w="28575" cap="rnd">
              <a:solidFill>
                <a:srgbClr val="0066FF"/>
              </a:solidFill>
              <a:round/>
            </a:ln>
            <a:effectLst/>
          </c:spPr>
          <c:marker>
            <c:symbol val="none"/>
          </c:marker>
          <c:cat>
            <c:numRef>
              <c:f>'Informe nº 3b'!$B$15:$B$26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3b'!$E$15:$E$26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BCF-4CBE-A1E5-6F761256E3BD}"/>
            </c:ext>
          </c:extLst>
        </c:ser>
        <c:ser>
          <c:idx val="0"/>
          <c:order val="1"/>
          <c:tx>
            <c:v>RÉGIMEN ALTERADO</c:v>
          </c:tx>
          <c:spPr>
            <a:ln w="28575" cap="rnd">
              <a:solidFill>
                <a:srgbClr val="FF0000"/>
              </a:solidFill>
              <a:round/>
            </a:ln>
            <a:effectLst/>
          </c:spPr>
          <c:marker>
            <c:symbol val="none"/>
          </c:marker>
          <c:cat>
            <c:numRef>
              <c:f>'Informe nº 3b'!$B$15:$B$26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3b'!$E$33:$E$44</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BCF-4CBE-A1E5-6F761256E3BD}"/>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hm³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Q5%</a:t>
            </a:r>
          </a:p>
        </c:rich>
      </c:tx>
      <c:layout>
        <c:manualLayout>
          <c:xMode val="edge"/>
          <c:yMode val="edge"/>
          <c:x val="0.11756046267087276"/>
          <c:y val="1.4869888475836431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v>RÉGIMEN NATURAL</c:v>
          </c:tx>
          <c:spPr>
            <a:solidFill>
              <a:srgbClr val="1F497D">
                <a:lumMod val="60000"/>
                <a:lumOff val="40000"/>
              </a:srgbClr>
            </a:solidFill>
            <a:ln>
              <a:noFill/>
            </a:ln>
            <a:effectLst/>
          </c:spPr>
          <c:invertIfNegative val="0"/>
          <c:cat>
            <c:strRef>
              <c:extLst>
                <c:ext xmlns:c15="http://schemas.microsoft.com/office/drawing/2012/chart" uri="{02D57815-91ED-43cb-92C2-25804820EDAC}">
                  <c15:fullRef>
                    <c15:sqref>'Informe nº4'!$E$43:$Q$43</c15:sqref>
                  </c15:fullRef>
                </c:ext>
              </c:extLst>
              <c:f>'Informe nº4'!$E$43:$P$43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extLst>
                <c:ext xmlns:c15="http://schemas.microsoft.com/office/drawing/2012/chart" uri="{02D57815-91ED-43cb-92C2-25804820EDAC}">
                  <c15:fullRef>
                    <c15:sqref>'Informe nº4'!$E$44:$Q$44</c15:sqref>
                  </c15:fullRef>
                </c:ext>
              </c:extLst>
              <c:f>'Informe nº4'!$E$44:$P$44</c:f>
              <c:numCache>
                <c:formatCode>0.0</c:formatCode>
                <c:ptCount val="12"/>
              </c:numCache>
            </c:numRef>
          </c:val>
          <c:extLst>
            <c:ext xmlns:c16="http://schemas.microsoft.com/office/drawing/2014/chart" uri="{C3380CC4-5D6E-409C-BE32-E72D297353CC}">
              <c16:uniqueId val="{00000000-567C-466C-9EF9-3F5D09CBBFE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Q95%</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v>RÉGIMEN NATURAL</c:v>
          </c:tx>
          <c:spPr>
            <a:solidFill>
              <a:schemeClr val="accent1"/>
            </a:solidFill>
            <a:ln>
              <a:noFill/>
            </a:ln>
            <a:effectLst/>
          </c:spPr>
          <c:invertIfNegative val="0"/>
          <c:cat>
            <c:strRef>
              <c:f>'Informe nº4'!$E$43:$Q$43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nº4'!$E$45:$Q$45</c:f>
              <c:numCache>
                <c:formatCode>0.0</c:formatCode>
                <c:ptCount val="13"/>
              </c:numCache>
            </c:numRef>
          </c:val>
          <c:extLst>
            <c:ext xmlns:c16="http://schemas.microsoft.com/office/drawing/2014/chart" uri="{C3380CC4-5D6E-409C-BE32-E72D297353CC}">
              <c16:uniqueId val="{00000000-A714-441A-8EBD-573423016FB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0</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v>RÉGIMEN NATURAL</c:v>
          </c:tx>
          <c:spPr>
            <a:solidFill>
              <a:schemeClr val="accent1"/>
            </a:solidFill>
            <a:ln>
              <a:noFill/>
            </a:ln>
            <a:effectLst/>
          </c:spPr>
          <c:invertIfNegative val="0"/>
          <c:cat>
            <c:strRef>
              <c:extLst>
                <c:ext xmlns:c15="http://schemas.microsoft.com/office/drawing/2012/chart" uri="{02D57815-91ED-43cb-92C2-25804820EDAC}">
                  <c15:fullRef>
                    <c15:sqref>'Informe nº4'!$E$43:$Q$43</c15:sqref>
                  </c15:fullRef>
                </c:ext>
              </c:extLst>
              <c:f>'Informe nº4'!$E$43:$P$43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extLst>
                <c:ext xmlns:c15="http://schemas.microsoft.com/office/drawing/2012/chart" uri="{02D57815-91ED-43cb-92C2-25804820EDAC}">
                  <c15:fullRef>
                    <c15:sqref>'Informe nº4'!$E$46:$Q$46</c15:sqref>
                  </c15:fullRef>
                </c:ext>
              </c:extLst>
              <c:f>'Informe nº4'!$E$46:$P$46</c:f>
              <c:numCache>
                <c:formatCode>0.0</c:formatCode>
                <c:ptCount val="12"/>
              </c:numCache>
            </c:numRef>
          </c:val>
          <c:extLst>
            <c:ext xmlns:c16="http://schemas.microsoft.com/office/drawing/2014/chart" uri="{C3380CC4-5D6E-409C-BE32-E72D297353CC}">
              <c16:uniqueId val="{00000001-4718-43F8-9BEB-C30643A3532B}"/>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Q5%</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v>RÉGIMEN NATURAL</c:v>
          </c:tx>
          <c:spPr>
            <a:solidFill>
              <a:schemeClr val="accent1"/>
            </a:solidFill>
            <a:ln>
              <a:noFill/>
            </a:ln>
            <a:effectLst/>
          </c:spPr>
          <c:invertIfNegative val="0"/>
          <c:cat>
            <c:strRef>
              <c:f>'Informe nº5'!$E$43:$Q$43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nº5'!$X$44:$AI$44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C27-4EAF-B5CB-7B05C0326DDE}"/>
            </c:ext>
          </c:extLst>
        </c:ser>
        <c:ser>
          <c:idx val="1"/>
          <c:order val="1"/>
          <c:tx>
            <c:v>RÉGIMEN ALTERADO</c:v>
          </c:tx>
          <c:spPr>
            <a:solidFill>
              <a:schemeClr val="accent2"/>
            </a:solidFill>
            <a:ln>
              <a:noFill/>
            </a:ln>
            <a:effectLst/>
          </c:spPr>
          <c:invertIfNegative val="0"/>
          <c:cat>
            <c:strRef>
              <c:f>'Informe nº5'!$E$43:$Q$43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nº5'!$E$44:$Q$44</c:f>
              <c:numCache>
                <c:formatCode>0.0</c:formatCode>
                <c:ptCount val="13"/>
              </c:numCache>
            </c:numRef>
          </c:val>
          <c:extLst>
            <c:ext xmlns:c16="http://schemas.microsoft.com/office/drawing/2014/chart" uri="{C3380CC4-5D6E-409C-BE32-E72D297353CC}">
              <c16:uniqueId val="{00000001-BC27-4EAF-B5CB-7B05C0326DD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Q95%</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v>RÉGIMEN NATURAL</c:v>
          </c:tx>
          <c:spPr>
            <a:solidFill>
              <a:schemeClr val="accent1"/>
            </a:solidFill>
            <a:ln>
              <a:noFill/>
            </a:ln>
            <a:effectLst/>
          </c:spPr>
          <c:invertIfNegative val="0"/>
          <c:cat>
            <c:strRef>
              <c:f>'Informe nº5'!$E$43:$Q$43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nº5'!$X$45:$AI$45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C8E-4368-AD76-77B97293652E}"/>
            </c:ext>
          </c:extLst>
        </c:ser>
        <c:ser>
          <c:idx val="1"/>
          <c:order val="1"/>
          <c:tx>
            <c:v>RÉGIMEN ALTERADO</c:v>
          </c:tx>
          <c:spPr>
            <a:solidFill>
              <a:schemeClr val="accent2"/>
            </a:solidFill>
            <a:ln>
              <a:noFill/>
            </a:ln>
            <a:effectLst/>
          </c:spPr>
          <c:invertIfNegative val="0"/>
          <c:cat>
            <c:strRef>
              <c:f>'Informe nº5'!$E$43:$Q$43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nº5'!$E$45:$Q$45</c:f>
              <c:numCache>
                <c:formatCode>0.0</c:formatCode>
                <c:ptCount val="13"/>
              </c:numCache>
            </c:numRef>
          </c:val>
          <c:extLst>
            <c:ext xmlns:c16="http://schemas.microsoft.com/office/drawing/2014/chart" uri="{C3380CC4-5D6E-409C-BE32-E72D297353CC}">
              <c16:uniqueId val="{00000001-AC8E-4368-AD76-77B97293652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0</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v>RÉGIMEN NATURAL</c:v>
          </c:tx>
          <c:spPr>
            <a:solidFill>
              <a:schemeClr val="accent1"/>
            </a:solidFill>
            <a:ln>
              <a:noFill/>
            </a:ln>
            <a:effectLst/>
          </c:spPr>
          <c:invertIfNegative val="0"/>
          <c:cat>
            <c:strRef>
              <c:f>'Informe nº5'!$E$43:$Q$43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nº5'!$X$46:$AI$46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47C-4995-B5C1-035CD06AF7C6}"/>
            </c:ext>
          </c:extLst>
        </c:ser>
        <c:ser>
          <c:idx val="1"/>
          <c:order val="1"/>
          <c:tx>
            <c:v>RÉGIMEN ALTERADO</c:v>
          </c:tx>
          <c:spPr>
            <a:solidFill>
              <a:schemeClr val="accent2"/>
            </a:solidFill>
            <a:ln>
              <a:noFill/>
            </a:ln>
            <a:effectLst/>
          </c:spPr>
          <c:invertIfNegative val="0"/>
          <c:cat>
            <c:strRef>
              <c:f>'Informe nº5'!$E$43:$Q$43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nº5'!$E$46:$Q$46</c:f>
              <c:numCache>
                <c:formatCode>0.0</c:formatCode>
                <c:ptCount val="13"/>
              </c:numCache>
            </c:numRef>
          </c:val>
          <c:extLst>
            <c:ext xmlns:c16="http://schemas.microsoft.com/office/drawing/2014/chart" uri="{C3380CC4-5D6E-409C-BE32-E72D297353CC}">
              <c16:uniqueId val="{00000001-147C-4995-B5C1-035CD06AF7C6}"/>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Q5%</a:t>
            </a:r>
          </a:p>
        </c:rich>
      </c:tx>
      <c:layout>
        <c:manualLayout>
          <c:xMode val="edge"/>
          <c:yMode val="edge"/>
          <c:x val="0.13438485804416403"/>
          <c:y val="1.4869888475836431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v>RÉGIMEN ALTERADO</c:v>
          </c:tx>
          <c:spPr>
            <a:solidFill>
              <a:schemeClr val="accent2"/>
            </a:solidFill>
            <a:ln>
              <a:noFill/>
            </a:ln>
            <a:effectLst/>
          </c:spPr>
          <c:invertIfNegative val="0"/>
          <c:cat>
            <c:strRef>
              <c:f>'Informe nº5b'!$E$43:$Q$43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nº5b'!$E$44:$Q$44</c:f>
              <c:numCache>
                <c:formatCode>0.0</c:formatCode>
                <c:ptCount val="13"/>
              </c:numCache>
            </c:numRef>
          </c:val>
          <c:extLst>
            <c:ext xmlns:c16="http://schemas.microsoft.com/office/drawing/2014/chart" uri="{C3380CC4-5D6E-409C-BE32-E72D297353CC}">
              <c16:uniqueId val="{00000000-324D-47A5-B802-CD6F5B5FF57C}"/>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Q95%</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manualLayout>
          <c:layoutTarget val="inner"/>
          <c:xMode val="edge"/>
          <c:yMode val="edge"/>
          <c:x val="0.10922874388335528"/>
          <c:y val="0.1192812887236679"/>
          <c:w val="0.85291636652673941"/>
          <c:h val="0.77572871234961804"/>
        </c:manualLayout>
      </c:layout>
      <c:barChart>
        <c:barDir val="col"/>
        <c:grouping val="clustered"/>
        <c:varyColors val="0"/>
        <c:ser>
          <c:idx val="1"/>
          <c:order val="0"/>
          <c:tx>
            <c:v>RÉGIMEN ALTERADO</c:v>
          </c:tx>
          <c:spPr>
            <a:solidFill>
              <a:schemeClr val="accent2"/>
            </a:solidFill>
            <a:ln>
              <a:noFill/>
            </a:ln>
            <a:effectLst/>
          </c:spPr>
          <c:invertIfNegative val="0"/>
          <c:cat>
            <c:strRef>
              <c:f>'Informe nº5b'!$E$43:$Q$43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nº5b'!$E$45:$Q$45</c:f>
              <c:numCache>
                <c:formatCode>0.0</c:formatCode>
                <c:ptCount val="13"/>
              </c:numCache>
            </c:numRef>
          </c:val>
          <c:extLst>
            <c:ext xmlns:c16="http://schemas.microsoft.com/office/drawing/2014/chart" uri="{C3380CC4-5D6E-409C-BE32-E72D297353CC}">
              <c16:uniqueId val="{00000000-56ED-4665-83B1-1B37FDD76AB6}"/>
            </c:ext>
          </c:extLst>
        </c:ser>
        <c:dLbls>
          <c:showLegendKey val="0"/>
          <c:showVal val="0"/>
          <c:showCatName val="0"/>
          <c:showSerName val="0"/>
          <c:showPercent val="0"/>
          <c:showBubbleSize val="0"/>
        </c:dLbls>
        <c:gapWidth val="75"/>
        <c:overlap val="-25"/>
        <c:axId val="135631184"/>
        <c:axId val="1"/>
        <c:extLst/>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Q = 0</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v>RÉGIMEN ALTERADO</c:v>
          </c:tx>
          <c:spPr>
            <a:solidFill>
              <a:schemeClr val="accent2"/>
            </a:solidFill>
            <a:ln>
              <a:noFill/>
            </a:ln>
            <a:effectLst/>
          </c:spPr>
          <c:invertIfNegative val="0"/>
          <c:cat>
            <c:strRef>
              <c:f>'Informe nº5b'!$E$43:$Q$43</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nº5b'!$E$46:$Q$46</c:f>
              <c:numCache>
                <c:formatCode>0.0</c:formatCode>
                <c:ptCount val="13"/>
              </c:numCache>
            </c:numRef>
          </c:val>
          <c:extLst>
            <c:ext xmlns:c16="http://schemas.microsoft.com/office/drawing/2014/chart" uri="{C3380CC4-5D6E-409C-BE32-E72D297353CC}">
              <c16:uniqueId val="{00000000-E9E3-4BE3-8EE1-6E7FBAFC7DD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n-GB">
                <a:solidFill>
                  <a:schemeClr val="tx1">
                    <a:lumMod val="65000"/>
                    <a:lumOff val="35000"/>
                  </a:schemeClr>
                </a:solidFill>
              </a:rPr>
              <a:t>CURVA DE CAUDALES CLASIFICADOS. RÉGIMEN NATURAL</a:t>
            </a:r>
          </a:p>
        </c:rich>
      </c:tx>
      <c:layout>
        <c:manualLayout>
          <c:xMode val="edge"/>
          <c:yMode val="edge"/>
          <c:x val="0.22008862629246675"/>
          <c:y val="3.1460830909649809E-2"/>
        </c:manualLayout>
      </c:layout>
      <c:overlay val="0"/>
      <c:spPr>
        <a:noFill/>
        <a:ln w="25400">
          <a:noFill/>
        </a:ln>
      </c:sp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NATURAL</c:v>
          </c:tx>
          <c:spPr>
            <a:ln w="25400">
              <a:solidFill>
                <a:srgbClr val="0000FF"/>
              </a:solidFill>
              <a:prstDash val="solid"/>
            </a:ln>
          </c:spPr>
          <c:marker>
            <c:symbol val="none"/>
          </c:marker>
          <c:xVal>
            <c:numRef>
              <c:f>'Informe nº 6'!$E$16:$E$38</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 6'!$F$16:$F$38</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B31E-4E71-A1AB-290096AFE6E8}"/>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a:t>
                </a:r>
                <a:r>
                  <a:rPr lang="en-GB" baseline="0"/>
                  <a:t> caudal igualado o superado</a:t>
                </a:r>
                <a:endParaRPr lang="en-GB"/>
              </a:p>
            </c:rich>
          </c:tx>
          <c:layout>
            <c:manualLayout>
              <c:xMode val="edge"/>
              <c:yMode val="edge"/>
              <c:x val="0.42688329887967541"/>
              <c:y val="0.8808997539004730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n-GB">
                <a:solidFill>
                  <a:schemeClr val="tx1">
                    <a:lumMod val="65000"/>
                    <a:lumOff val="35000"/>
                  </a:schemeClr>
                </a:solidFill>
              </a:rPr>
              <a:t>CURVA DE CAUDALES CLASIFICADOS. RÉGIMEN ALTERADO</a:t>
            </a:r>
          </a:p>
        </c:rich>
      </c:tx>
      <c:layout>
        <c:manualLayout>
          <c:xMode val="edge"/>
          <c:yMode val="edge"/>
          <c:x val="0.22008862629246675"/>
          <c:y val="3.1460830909649809E-2"/>
        </c:manualLayout>
      </c:layout>
      <c:overlay val="0"/>
      <c:spPr>
        <a:noFill/>
        <a:ln w="25400">
          <a:noFill/>
        </a:ln>
      </c:sp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alterado</c:v>
          </c:tx>
          <c:spPr>
            <a:ln w="25400">
              <a:solidFill>
                <a:srgbClr val="FF0000"/>
              </a:solidFill>
              <a:prstDash val="solid"/>
            </a:ln>
          </c:spPr>
          <c:marker>
            <c:symbol val="none"/>
          </c:marker>
          <c:xVal>
            <c:numRef>
              <c:f>'Informe nº 6a'!$E$16:$E$38</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 6a'!$F$16:$F$38</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1B8B-4E8D-820D-E00177A28A3D}"/>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34845187443224862"/>
              <c:y val="0.8808997237790691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n-GB">
                <a:solidFill>
                  <a:schemeClr val="tx1">
                    <a:lumMod val="65000"/>
                    <a:lumOff val="35000"/>
                  </a:schemeClr>
                </a:solidFill>
              </a:rPr>
              <a:t>CURVA DE CAUDALES CLASIFICADOS. RÉGIMEN NATURAL Y ALTERADO</a:t>
            </a:r>
          </a:p>
        </c:rich>
      </c:tx>
      <c:layout>
        <c:manualLayout>
          <c:xMode val="edge"/>
          <c:yMode val="edge"/>
          <c:x val="0.22008862629246675"/>
          <c:y val="3.1460830909649809E-2"/>
        </c:manualLayout>
      </c:layout>
      <c:overlay val="0"/>
      <c:spPr>
        <a:noFill/>
        <a:ln w="25400">
          <a:noFill/>
        </a:ln>
      </c:sp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NATURAL</c:v>
          </c:tx>
          <c:marker>
            <c:symbol val="none"/>
          </c:marker>
          <c:xVal>
            <c:numRef>
              <c:f>'Informe nº6b'!$D$16:$D$38</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nº6b'!$E$16:$E$38</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9A2D-4D4F-8294-436D5BD42E1A}"/>
            </c:ext>
          </c:extLst>
        </c:ser>
        <c:ser>
          <c:idx val="1"/>
          <c:order val="1"/>
          <c:tx>
            <c:v>RÉGIMEN ALTERADO</c:v>
          </c:tx>
          <c:marker>
            <c:symbol val="none"/>
          </c:marker>
          <c:xVal>
            <c:numRef>
              <c:f>'Informe nº6b'!$D$16:$D$38</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nº6b'!$F$16:$F$38</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1-9A2D-4D4F-8294-436D5BD42E1A}"/>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31926810790238086"/>
              <c:y val="0.87798851562768643"/>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26141516852117153"/>
          <c:y val="0.92293249528019528"/>
          <c:w val="0.45599635202918376"/>
          <c:h val="7.4156265401322655E-2"/>
        </c:manualLayout>
      </c:layout>
      <c:overlay val="0"/>
      <c:spPr>
        <a:solidFill>
          <a:srgbClr val="FFFFFF"/>
        </a:solidFill>
        <a:ln w="3175">
          <a:noFill/>
          <a:prstDash val="solid"/>
        </a:ln>
      </c:spPr>
      <c:txPr>
        <a:bodyPr/>
        <a:lstStyle/>
        <a:p>
          <a:pPr>
            <a:defRPr sz="900" b="0" i="0" u="none" strike="noStrike" baseline="0">
              <a:solidFill>
                <a:srgbClr val="000000"/>
              </a:solidFill>
              <a:latin typeface="Calibri" panose="020F0502020204030204" pitchFamily="34" charset="0"/>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n-GB">
                <a:solidFill>
                  <a:schemeClr val="tx1">
                    <a:lumMod val="65000"/>
                    <a:lumOff val="35000"/>
                  </a:schemeClr>
                </a:solidFill>
              </a:rPr>
              <a:t>CURVAS</a:t>
            </a:r>
            <a:r>
              <a:rPr lang="en-GB" baseline="0">
                <a:solidFill>
                  <a:schemeClr val="tx1">
                    <a:lumMod val="65000"/>
                    <a:lumOff val="35000"/>
                  </a:schemeClr>
                </a:solidFill>
              </a:rPr>
              <a:t> MENSUALES</a:t>
            </a:r>
            <a:r>
              <a:rPr lang="en-GB">
                <a:solidFill>
                  <a:schemeClr val="tx1">
                    <a:lumMod val="65000"/>
                    <a:lumOff val="35000"/>
                  </a:schemeClr>
                </a:solidFill>
              </a:rPr>
              <a:t> DE CAUDALES CLASIFICADOS. RÉGIMEN</a:t>
            </a:r>
            <a:r>
              <a:rPr lang="en-GB" baseline="0">
                <a:solidFill>
                  <a:schemeClr val="tx1">
                    <a:lumMod val="65000"/>
                    <a:lumOff val="35000"/>
                  </a:schemeClr>
                </a:solidFill>
              </a:rPr>
              <a:t> NATURAL</a:t>
            </a:r>
            <a:endParaRPr lang="en-GB">
              <a:solidFill>
                <a:schemeClr val="tx1">
                  <a:lumMod val="65000"/>
                  <a:lumOff val="35000"/>
                </a:schemeClr>
              </a:solidFill>
            </a:endParaRPr>
          </a:p>
        </c:rich>
      </c:tx>
      <c:layout>
        <c:manualLayout>
          <c:xMode val="edge"/>
          <c:yMode val="edge"/>
          <c:x val="0.3464456852406213"/>
          <c:y val="3.4799680917029466E-2"/>
        </c:manualLayout>
      </c:layout>
      <c:overlay val="0"/>
      <c:spPr>
        <a:noFill/>
        <a:ln w="25400">
          <a:noFill/>
        </a:ln>
      </c:sp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1"/>
          <c:order val="0"/>
          <c:tx>
            <c:strRef>
              <c:f>'Informe nº6c'!$E$14</c:f>
              <c:strCache>
                <c:ptCount val="1"/>
                <c:pt idx="0">
                  <c:v>OCTUBRE</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nº6c'!$E$16:$E$34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3-8AA9-4CB2-B281-E94A4AC3B536}"/>
            </c:ext>
          </c:extLst>
        </c:ser>
        <c:ser>
          <c:idx val="2"/>
          <c:order val="1"/>
          <c:tx>
            <c:strRef>
              <c:f>'Informe nº6c'!$F$14</c:f>
              <c:strCache>
                <c:ptCount val="1"/>
                <c:pt idx="0">
                  <c:v>NOVIEMBRE</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nº6c'!$F$16:$F$34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4-8AA9-4CB2-B281-E94A4AC3B536}"/>
            </c:ext>
          </c:extLst>
        </c:ser>
        <c:ser>
          <c:idx val="3"/>
          <c:order val="2"/>
          <c:tx>
            <c:strRef>
              <c:f>'Informe nº6c'!$G$14</c:f>
              <c:strCache>
                <c:ptCount val="1"/>
                <c:pt idx="0">
                  <c:v>DICIEMBRE</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nº6c'!$G$16:$G$34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5-8AA9-4CB2-B281-E94A4AC3B536}"/>
            </c:ext>
          </c:extLst>
        </c:ser>
        <c:ser>
          <c:idx val="4"/>
          <c:order val="3"/>
          <c:tx>
            <c:strRef>
              <c:f>'Informe nº6c'!$H$14</c:f>
              <c:strCache>
                <c:ptCount val="1"/>
                <c:pt idx="0">
                  <c:v>ENERO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nº6c'!$H$16:$H$34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6-8AA9-4CB2-B281-E94A4AC3B536}"/>
            </c:ext>
          </c:extLst>
        </c:ser>
        <c:ser>
          <c:idx val="5"/>
          <c:order val="4"/>
          <c:tx>
            <c:strRef>
              <c:f>'Informe nº6c'!$I$14</c:f>
              <c:strCache>
                <c:ptCount val="1"/>
                <c:pt idx="0">
                  <c:v>FEBRERO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nº6c'!$I$16:$I$34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7-8AA9-4CB2-B281-E94A4AC3B536}"/>
            </c:ext>
          </c:extLst>
        </c:ser>
        <c:ser>
          <c:idx val="6"/>
          <c:order val="5"/>
          <c:tx>
            <c:strRef>
              <c:f>'Informe nº6c'!$J$14</c:f>
              <c:strCache>
                <c:ptCount val="1"/>
                <c:pt idx="0">
                  <c:v>MARZO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nº6c'!$J$16:$J$34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8-8AA9-4CB2-B281-E94A4AC3B536}"/>
            </c:ext>
          </c:extLst>
        </c:ser>
        <c:ser>
          <c:idx val="7"/>
          <c:order val="6"/>
          <c:tx>
            <c:strRef>
              <c:f>'Informe nº6c'!$K$14</c:f>
              <c:strCache>
                <c:ptCount val="1"/>
                <c:pt idx="0">
                  <c:v>ABRIL</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nº6c'!$K$16:$K$34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9-8AA9-4CB2-B281-E94A4AC3B536}"/>
            </c:ext>
          </c:extLst>
        </c:ser>
        <c:ser>
          <c:idx val="8"/>
          <c:order val="7"/>
          <c:tx>
            <c:strRef>
              <c:f>'Informe nº6c'!$L$14</c:f>
              <c:strCache>
                <c:ptCount val="1"/>
                <c:pt idx="0">
                  <c:v>MAYO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nº6c'!$L$16:$L$34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A-8AA9-4CB2-B281-E94A4AC3B536}"/>
            </c:ext>
          </c:extLst>
        </c:ser>
        <c:ser>
          <c:idx val="9"/>
          <c:order val="8"/>
          <c:tx>
            <c:strRef>
              <c:f>'Informe nº6c'!$M$14</c:f>
              <c:strCache>
                <c:ptCount val="1"/>
                <c:pt idx="0">
                  <c:v>JUNIO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nº6c'!$M$16:$M$34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B-8AA9-4CB2-B281-E94A4AC3B536}"/>
            </c:ext>
          </c:extLst>
        </c:ser>
        <c:ser>
          <c:idx val="10"/>
          <c:order val="9"/>
          <c:tx>
            <c:strRef>
              <c:f>'Informe nº6c'!$N$14</c:f>
              <c:strCache>
                <c:ptCount val="1"/>
                <c:pt idx="0">
                  <c:v>JULIO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nº6c'!$N$16:$N$34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C-8AA9-4CB2-B281-E94A4AC3B536}"/>
            </c:ext>
          </c:extLst>
        </c:ser>
        <c:ser>
          <c:idx val="11"/>
          <c:order val="10"/>
          <c:tx>
            <c:strRef>
              <c:f>'Informe nº6c'!$O$14</c:f>
              <c:strCache>
                <c:ptCount val="1"/>
                <c:pt idx="0">
                  <c:v>AGOSTO</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nº6c'!$O$16:$O$34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D-8AA9-4CB2-B281-E94A4AC3B536}"/>
            </c:ext>
          </c:extLst>
        </c:ser>
        <c:ser>
          <c:idx val="12"/>
          <c:order val="11"/>
          <c:tx>
            <c:strRef>
              <c:f>'Informe nº6c'!$P$14</c:f>
              <c:strCache>
                <c:ptCount val="1"/>
                <c:pt idx="0">
                  <c:v>SEPTIEMBRE</c:v>
                </c:pt>
              </c:strCache>
            </c:strRef>
          </c:tx>
          <c:marker>
            <c:symbol val="none"/>
          </c:marker>
          <c:xVal>
            <c:numRef>
              <c:f>'Informe nº6c'!$D$16:$D$34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nº6c'!$P$16:$P$34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E-8AA9-4CB2-B281-E94A4AC3B536}"/>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4268833158860923"/>
              <c:y val="0.9046035578885971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65000"/>
                </a:schemeClr>
              </a:solidFill>
              <a:prstDash val="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1.7725284339457567E-2"/>
              <c:y val="0.37078699238319041"/>
            </c:manualLayout>
          </c:layout>
          <c:overlay val="0"/>
          <c:spPr>
            <a:noFill/>
            <a:ln w="25400">
              <a:noFill/>
            </a:ln>
          </c:spPr>
        </c:title>
        <c:numFmt formatCode="0" sourceLinked="0"/>
        <c:majorTickMark val="out"/>
        <c:minorTickMark val="in"/>
        <c:tickLblPos val="nextTo"/>
        <c:spPr>
          <a:ln w="15875">
            <a:solidFill>
              <a:schemeClr val="tx1">
                <a:lumMod val="50000"/>
                <a:lumOff val="50000"/>
              </a:schemeClr>
            </a:solidFill>
            <a:prstDash val="solid"/>
          </a:ln>
        </c:spPr>
        <c:txPr>
          <a:bodyPr rot="0" vert="horz"/>
          <a:lstStyle/>
          <a:p>
            <a:pPr>
              <a:defRPr sz="825" b="0" i="0" u="none" strike="noStrike" baseline="0">
                <a:solidFill>
                  <a:schemeClr val="tx1">
                    <a:lumMod val="65000"/>
                    <a:lumOff val="35000"/>
                  </a:schemeClr>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84733693572545732"/>
          <c:y val="3.1073107970800162E-2"/>
          <c:w val="7.7026240610536562E-2"/>
          <c:h val="0.43435455030272613"/>
        </c:manualLayout>
      </c:layout>
      <c:overlay val="0"/>
      <c:spPr>
        <a:solidFill>
          <a:srgbClr val="FFFFFF"/>
        </a:solidFill>
        <a:ln w="3175">
          <a:solidFill>
            <a:srgbClr val="000000"/>
          </a:solidFill>
          <a:prstDash val="solid"/>
        </a:ln>
      </c:spPr>
      <c:txPr>
        <a:bodyPr/>
        <a:lstStyle/>
        <a:p>
          <a:pPr>
            <a:defRPr sz="69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n-GB">
                <a:solidFill>
                  <a:schemeClr val="tx1">
                    <a:lumMod val="65000"/>
                    <a:lumOff val="35000"/>
                  </a:schemeClr>
                </a:solidFill>
              </a:rPr>
              <a:t>CURVAS</a:t>
            </a:r>
            <a:r>
              <a:rPr lang="en-GB" baseline="0">
                <a:solidFill>
                  <a:schemeClr val="tx1">
                    <a:lumMod val="65000"/>
                    <a:lumOff val="35000"/>
                  </a:schemeClr>
                </a:solidFill>
              </a:rPr>
              <a:t> MENSUALES</a:t>
            </a:r>
            <a:r>
              <a:rPr lang="en-GB">
                <a:solidFill>
                  <a:schemeClr val="tx1">
                    <a:lumMod val="65000"/>
                    <a:lumOff val="35000"/>
                  </a:schemeClr>
                </a:solidFill>
              </a:rPr>
              <a:t> DE CAUDALES CLASIFICADOS. RÉGIMEN</a:t>
            </a:r>
            <a:r>
              <a:rPr lang="en-GB" baseline="0">
                <a:solidFill>
                  <a:schemeClr val="tx1">
                    <a:lumMod val="65000"/>
                    <a:lumOff val="35000"/>
                  </a:schemeClr>
                </a:solidFill>
              </a:rPr>
              <a:t> ALTERADO</a:t>
            </a:r>
            <a:endParaRPr lang="en-GB">
              <a:solidFill>
                <a:schemeClr val="tx1">
                  <a:lumMod val="65000"/>
                  <a:lumOff val="35000"/>
                </a:schemeClr>
              </a:solidFill>
            </a:endParaRPr>
          </a:p>
        </c:rich>
      </c:tx>
      <c:layout>
        <c:manualLayout>
          <c:xMode val="edge"/>
          <c:yMode val="edge"/>
          <c:x val="0.3464456852406213"/>
          <c:y val="3.4799680917029466E-2"/>
        </c:manualLayout>
      </c:layout>
      <c:overlay val="0"/>
      <c:spPr>
        <a:noFill/>
        <a:ln w="25400">
          <a:noFill/>
        </a:ln>
      </c:sp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1"/>
          <c:order val="0"/>
          <c:tx>
            <c:strRef>
              <c:f>'Informe nº6d'!$E$14</c:f>
              <c:strCache>
                <c:ptCount val="1"/>
                <c:pt idx="0">
                  <c:v>OCTUBRE</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nº6d'!$E$16:$E$34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2-CA88-4242-B6DF-3A40CABD8DB2}"/>
            </c:ext>
          </c:extLst>
        </c:ser>
        <c:ser>
          <c:idx val="2"/>
          <c:order val="1"/>
          <c:tx>
            <c:strRef>
              <c:f>'Informe nº6d'!$F$14</c:f>
              <c:strCache>
                <c:ptCount val="1"/>
                <c:pt idx="0">
                  <c:v>NOVIEMBRE</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nº6d'!$F$16:$F$34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3-CA88-4242-B6DF-3A40CABD8DB2}"/>
            </c:ext>
          </c:extLst>
        </c:ser>
        <c:ser>
          <c:idx val="3"/>
          <c:order val="2"/>
          <c:tx>
            <c:strRef>
              <c:f>'Informe nº6d'!$G$14</c:f>
              <c:strCache>
                <c:ptCount val="1"/>
                <c:pt idx="0">
                  <c:v>DICIEMBRE</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nº6d'!$G$16:$G$34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4-CA88-4242-B6DF-3A40CABD8DB2}"/>
            </c:ext>
          </c:extLst>
        </c:ser>
        <c:ser>
          <c:idx val="4"/>
          <c:order val="3"/>
          <c:tx>
            <c:strRef>
              <c:f>'Informe nº6d'!$H$14</c:f>
              <c:strCache>
                <c:ptCount val="1"/>
                <c:pt idx="0">
                  <c:v>ENERO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nº6d'!$H$16:$H$34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5-CA88-4242-B6DF-3A40CABD8DB2}"/>
            </c:ext>
          </c:extLst>
        </c:ser>
        <c:ser>
          <c:idx val="5"/>
          <c:order val="4"/>
          <c:tx>
            <c:strRef>
              <c:f>'Informe nº6d'!$I$14</c:f>
              <c:strCache>
                <c:ptCount val="1"/>
                <c:pt idx="0">
                  <c:v>FEBRERO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nº6d'!$I$16:$I$34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6-CA88-4242-B6DF-3A40CABD8DB2}"/>
            </c:ext>
          </c:extLst>
        </c:ser>
        <c:ser>
          <c:idx val="6"/>
          <c:order val="5"/>
          <c:tx>
            <c:strRef>
              <c:f>'Informe nº6d'!$J$14</c:f>
              <c:strCache>
                <c:ptCount val="1"/>
                <c:pt idx="0">
                  <c:v>MARZO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nº6d'!$J$16:$J$34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7-CA88-4242-B6DF-3A40CABD8DB2}"/>
            </c:ext>
          </c:extLst>
        </c:ser>
        <c:ser>
          <c:idx val="7"/>
          <c:order val="6"/>
          <c:tx>
            <c:strRef>
              <c:f>'Informe nº6d'!$K$14</c:f>
              <c:strCache>
                <c:ptCount val="1"/>
                <c:pt idx="0">
                  <c:v>ABRIL</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nº6d'!$K$16:$K$34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8-CA88-4242-B6DF-3A40CABD8DB2}"/>
            </c:ext>
          </c:extLst>
        </c:ser>
        <c:ser>
          <c:idx val="8"/>
          <c:order val="7"/>
          <c:tx>
            <c:strRef>
              <c:f>'Informe nº6d'!$L$14</c:f>
              <c:strCache>
                <c:ptCount val="1"/>
                <c:pt idx="0">
                  <c:v>MAYO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nº6d'!$L$16:$L$34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9-CA88-4242-B6DF-3A40CABD8DB2}"/>
            </c:ext>
          </c:extLst>
        </c:ser>
        <c:ser>
          <c:idx val="9"/>
          <c:order val="8"/>
          <c:tx>
            <c:strRef>
              <c:f>'Informe nº6d'!$M$14</c:f>
              <c:strCache>
                <c:ptCount val="1"/>
                <c:pt idx="0">
                  <c:v>JUNIO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nº6d'!$M$16:$M$34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A-CA88-4242-B6DF-3A40CABD8DB2}"/>
            </c:ext>
          </c:extLst>
        </c:ser>
        <c:ser>
          <c:idx val="10"/>
          <c:order val="9"/>
          <c:tx>
            <c:strRef>
              <c:f>'Informe nº6d'!$N$14</c:f>
              <c:strCache>
                <c:ptCount val="1"/>
                <c:pt idx="0">
                  <c:v>JULIO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nº6d'!$N$16:$N$34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B-CA88-4242-B6DF-3A40CABD8DB2}"/>
            </c:ext>
          </c:extLst>
        </c:ser>
        <c:ser>
          <c:idx val="11"/>
          <c:order val="10"/>
          <c:tx>
            <c:strRef>
              <c:f>'Informe nº6d'!$O$14</c:f>
              <c:strCache>
                <c:ptCount val="1"/>
                <c:pt idx="0">
                  <c:v>AGOSTO</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nº6d'!$O$16:$O$34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C-CA88-4242-B6DF-3A40CABD8DB2}"/>
            </c:ext>
          </c:extLst>
        </c:ser>
        <c:ser>
          <c:idx val="12"/>
          <c:order val="11"/>
          <c:tx>
            <c:strRef>
              <c:f>'Informe nº6d'!$P$14</c:f>
              <c:strCache>
                <c:ptCount val="1"/>
                <c:pt idx="0">
                  <c:v>SEPTIEMBRE</c:v>
                </c:pt>
              </c:strCache>
            </c:strRef>
          </c:tx>
          <c:marker>
            <c:symbol val="none"/>
          </c:marker>
          <c:xVal>
            <c:numRef>
              <c:f>'Informe nº6d'!$D$16:$D$34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nº6d'!$P$16:$P$34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D-CA88-4242-B6DF-3A40CABD8DB2}"/>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excedido</a:t>
                </a:r>
              </a:p>
            </c:rich>
          </c:tx>
          <c:layout>
            <c:manualLayout>
              <c:xMode val="edge"/>
              <c:yMode val="edge"/>
              <c:x val="0.4268833158860923"/>
              <c:y val="0.9046035578885971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65000"/>
                </a:schemeClr>
              </a:solidFill>
              <a:prstDash val="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1.7725284339457567E-2"/>
              <c:y val="0.37078699238319041"/>
            </c:manualLayout>
          </c:layout>
          <c:overlay val="0"/>
          <c:spPr>
            <a:noFill/>
            <a:ln w="25400">
              <a:noFill/>
            </a:ln>
          </c:spPr>
        </c:title>
        <c:numFmt formatCode="0" sourceLinked="0"/>
        <c:majorTickMark val="out"/>
        <c:minorTickMark val="in"/>
        <c:tickLblPos val="nextTo"/>
        <c:spPr>
          <a:ln w="15875">
            <a:solidFill>
              <a:schemeClr val="tx1">
                <a:lumMod val="50000"/>
                <a:lumOff val="50000"/>
              </a:schemeClr>
            </a:solidFill>
            <a:prstDash val="solid"/>
          </a:ln>
        </c:spPr>
        <c:txPr>
          <a:bodyPr rot="0" vert="horz"/>
          <a:lstStyle/>
          <a:p>
            <a:pPr>
              <a:defRPr sz="825" b="0" i="0" u="none" strike="noStrike" baseline="0">
                <a:solidFill>
                  <a:schemeClr val="tx1">
                    <a:lumMod val="65000"/>
                    <a:lumOff val="35000"/>
                  </a:schemeClr>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90009101849080342"/>
          <c:y val="2.5792676905485826E-2"/>
          <c:w val="7.7026240610536562E-2"/>
          <c:h val="0.43609196850393706"/>
        </c:manualLayout>
      </c:layout>
      <c:overlay val="0"/>
      <c:spPr>
        <a:solidFill>
          <a:srgbClr val="FFFFFF"/>
        </a:solidFill>
        <a:ln w="3175">
          <a:solidFill>
            <a:srgbClr val="000000"/>
          </a:solidFill>
          <a:prstDash val="solid"/>
        </a:ln>
      </c:spPr>
      <c:txPr>
        <a:bodyPr/>
        <a:lstStyle/>
        <a:p>
          <a:pPr>
            <a:defRPr sz="69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OCTUBRE.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6.1583621803706537E-2"/>
          <c:y val="8.9686098654708543E-2"/>
          <c:w val="0.90762528324986513"/>
          <c:h val="0.75560538116591924"/>
        </c:manualLayout>
      </c:layout>
      <c:scatterChart>
        <c:scatterStyle val="smoothMarker"/>
        <c:varyColors val="0"/>
        <c:ser>
          <c:idx val="0"/>
          <c:order val="0"/>
          <c:tx>
            <c:strRef>
              <c:f>'Informe nº6e'!$E$15</c:f>
              <c:strCache>
                <c:ptCount val="1"/>
                <c:pt idx="0">
                  <c:v>REG. NATURAL</c:v>
                </c:pt>
              </c:strCache>
            </c:strRef>
          </c:tx>
          <c:spPr>
            <a:ln w="25400">
              <a:solidFill>
                <a:srgbClr val="0000FF"/>
              </a:solidFill>
              <a:prstDash val="solid"/>
            </a:ln>
          </c:spPr>
          <c:marker>
            <c:symbol val="none"/>
          </c:marker>
          <c:xVal>
            <c:numRef>
              <c:f>'Informe nº6e'!$D$16:$D$34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nº6e'!$E$16:$E$34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D4CE-440B-9632-29A0DC99562E}"/>
            </c:ext>
          </c:extLst>
        </c:ser>
        <c:ser>
          <c:idx val="1"/>
          <c:order val="1"/>
          <c:tx>
            <c:strRef>
              <c:f>'Informe nº6e'!$F$15</c:f>
              <c:strCache>
                <c:ptCount val="1"/>
                <c:pt idx="0">
                  <c:v>REG. ALTERADO</c:v>
                </c:pt>
              </c:strCache>
            </c:strRef>
          </c:tx>
          <c:spPr>
            <a:ln w="25400">
              <a:solidFill>
                <a:srgbClr val="FF0000"/>
              </a:solidFill>
              <a:prstDash val="solid"/>
            </a:ln>
          </c:spPr>
          <c:marker>
            <c:symbol val="none"/>
          </c:marker>
          <c:xVal>
            <c:numRef>
              <c:f>'Informe nº6e'!$D$16:$D$34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nº6e'!$F$16:$F$34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D4CE-440B-9632-29A0DC99562E}"/>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NOVIEMBRE.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6.1583621803706537E-2"/>
          <c:y val="8.9686098654708543E-2"/>
          <c:w val="0.90762528324986513"/>
          <c:h val="0.75560538116591924"/>
        </c:manualLayout>
      </c:layout>
      <c:scatterChart>
        <c:scatterStyle val="smoothMarker"/>
        <c:varyColors val="0"/>
        <c:ser>
          <c:idx val="0"/>
          <c:order val="0"/>
          <c:tx>
            <c:strRef>
              <c:f>'Informe nº6e'!$I$15</c:f>
              <c:strCache>
                <c:ptCount val="1"/>
                <c:pt idx="0">
                  <c:v>REG. NATURAL</c:v>
                </c:pt>
              </c:strCache>
            </c:strRef>
          </c:tx>
          <c:spPr>
            <a:ln w="25400">
              <a:solidFill>
                <a:srgbClr val="0000FF"/>
              </a:solidFill>
              <a:prstDash val="solid"/>
            </a:ln>
          </c:spPr>
          <c:marker>
            <c:symbol val="none"/>
          </c:marker>
          <c:xVal>
            <c:numRef>
              <c:f>'Informe nº6e'!$H$16:$H$34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nº6e'!$I$16:$I$34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EBA8-47F3-A3C7-9A418B160630}"/>
            </c:ext>
          </c:extLst>
        </c:ser>
        <c:ser>
          <c:idx val="1"/>
          <c:order val="1"/>
          <c:tx>
            <c:strRef>
              <c:f>'Informe nº6e'!$J$15</c:f>
              <c:strCache>
                <c:ptCount val="1"/>
                <c:pt idx="0">
                  <c:v>REG. ALTERADO</c:v>
                </c:pt>
              </c:strCache>
            </c:strRef>
          </c:tx>
          <c:spPr>
            <a:ln w="25400">
              <a:solidFill>
                <a:srgbClr val="FF0000"/>
              </a:solidFill>
              <a:prstDash val="solid"/>
            </a:ln>
          </c:spPr>
          <c:marker>
            <c:symbol val="none"/>
          </c:marker>
          <c:xVal>
            <c:numRef>
              <c:f>'Informe nº6e'!$H$16:$H$34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nº6e'!$J$16:$J$34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EBA8-47F3-A3C7-9A418B160630}"/>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DICIEMBRE.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6.1583621803706537E-2"/>
          <c:y val="8.9686098654708543E-2"/>
          <c:w val="0.90762528324986513"/>
          <c:h val="0.75560538116591924"/>
        </c:manualLayout>
      </c:layout>
      <c:scatterChart>
        <c:scatterStyle val="smoothMarker"/>
        <c:varyColors val="0"/>
        <c:ser>
          <c:idx val="0"/>
          <c:order val="0"/>
          <c:tx>
            <c:strRef>
              <c:f>'Informe nº6e'!$M$15</c:f>
              <c:strCache>
                <c:ptCount val="1"/>
                <c:pt idx="0">
                  <c:v>REG. NATURAL</c:v>
                </c:pt>
              </c:strCache>
            </c:strRef>
          </c:tx>
          <c:spPr>
            <a:ln w="25400">
              <a:solidFill>
                <a:srgbClr val="0000FF"/>
              </a:solidFill>
              <a:prstDash val="solid"/>
            </a:ln>
          </c:spPr>
          <c:marker>
            <c:symbol val="none"/>
          </c:marker>
          <c:xVal>
            <c:numRef>
              <c:f>'Informe nº6e'!$L$16:$L$34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nº6e'!$M$16:$M$34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B3FD-4065-8B5C-34C021ADA82D}"/>
            </c:ext>
          </c:extLst>
        </c:ser>
        <c:ser>
          <c:idx val="1"/>
          <c:order val="1"/>
          <c:tx>
            <c:strRef>
              <c:f>'Informe nº6e'!$N$15</c:f>
              <c:strCache>
                <c:ptCount val="1"/>
                <c:pt idx="0">
                  <c:v>REG. ALTERADO</c:v>
                </c:pt>
              </c:strCache>
            </c:strRef>
          </c:tx>
          <c:spPr>
            <a:ln w="25400">
              <a:solidFill>
                <a:srgbClr val="FF0000"/>
              </a:solidFill>
              <a:prstDash val="solid"/>
            </a:ln>
          </c:spPr>
          <c:marker>
            <c:symbol val="none"/>
          </c:marker>
          <c:xVal>
            <c:numRef>
              <c:f>'Informe nº6e'!$L$16:$L$34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nº6e'!$N$16:$N$34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B3FD-4065-8B5C-34C021ADA82D}"/>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ENERO.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6.1583621803706537E-2"/>
          <c:y val="8.9686098654708543E-2"/>
          <c:w val="0.90762528324986513"/>
          <c:h val="0.75560538116591924"/>
        </c:manualLayout>
      </c:layout>
      <c:scatterChart>
        <c:scatterStyle val="smoothMarker"/>
        <c:varyColors val="0"/>
        <c:ser>
          <c:idx val="0"/>
          <c:order val="0"/>
          <c:tx>
            <c:strRef>
              <c:f>'Informe nº6e'!$Q$15</c:f>
              <c:strCache>
                <c:ptCount val="1"/>
                <c:pt idx="0">
                  <c:v>REG. NATURAL</c:v>
                </c:pt>
              </c:strCache>
            </c:strRef>
          </c:tx>
          <c:spPr>
            <a:ln w="25400">
              <a:solidFill>
                <a:srgbClr val="0000FF"/>
              </a:solidFill>
              <a:prstDash val="solid"/>
            </a:ln>
          </c:spPr>
          <c:marker>
            <c:symbol val="none"/>
          </c:marker>
          <c:xVal>
            <c:numRef>
              <c:f>'Informe nº6e'!$P$16:$P$34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nº6e'!$Q$16:$Q$34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8CD6-4B6D-A100-61E3A4165008}"/>
            </c:ext>
          </c:extLst>
        </c:ser>
        <c:ser>
          <c:idx val="1"/>
          <c:order val="1"/>
          <c:tx>
            <c:strRef>
              <c:f>'Informe nº6e'!$R$15</c:f>
              <c:strCache>
                <c:ptCount val="1"/>
                <c:pt idx="0">
                  <c:v>REG. ALTERADO</c:v>
                </c:pt>
              </c:strCache>
            </c:strRef>
          </c:tx>
          <c:spPr>
            <a:ln w="25400">
              <a:solidFill>
                <a:srgbClr val="FF0000"/>
              </a:solidFill>
              <a:prstDash val="solid"/>
            </a:ln>
          </c:spPr>
          <c:marker>
            <c:symbol val="none"/>
          </c:marker>
          <c:xVal>
            <c:numRef>
              <c:f>'Informe nº6e'!$P$16:$P$34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nº6e'!$R$16:$R$34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8CD6-4B6D-A100-61E3A4165008}"/>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FEBRERO.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6.1583621803706537E-2"/>
          <c:y val="8.9686098654708543E-2"/>
          <c:w val="0.90762528324986513"/>
          <c:h val="0.75560538116591924"/>
        </c:manualLayout>
      </c:layout>
      <c:scatterChart>
        <c:scatterStyle val="smoothMarker"/>
        <c:varyColors val="0"/>
        <c:ser>
          <c:idx val="0"/>
          <c:order val="0"/>
          <c:tx>
            <c:strRef>
              <c:f>'Informe nº6e'!$U$15</c:f>
              <c:strCache>
                <c:ptCount val="1"/>
                <c:pt idx="0">
                  <c:v>REG. NATURAL</c:v>
                </c:pt>
              </c:strCache>
            </c:strRef>
          </c:tx>
          <c:spPr>
            <a:ln w="25400">
              <a:solidFill>
                <a:srgbClr val="0000FF"/>
              </a:solidFill>
              <a:prstDash val="solid"/>
            </a:ln>
          </c:spPr>
          <c:marker>
            <c:symbol val="none"/>
          </c:marker>
          <c:xVal>
            <c:numRef>
              <c:f>'Informe nº6e'!$T$16:$T$34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nº6e'!$U$16:$U$34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06B-4359-A49B-62B282FABC79}"/>
            </c:ext>
          </c:extLst>
        </c:ser>
        <c:ser>
          <c:idx val="1"/>
          <c:order val="1"/>
          <c:tx>
            <c:strRef>
              <c:f>'Informe nº6e'!$V$15</c:f>
              <c:strCache>
                <c:ptCount val="1"/>
                <c:pt idx="0">
                  <c:v>REG. ALTERADO</c:v>
                </c:pt>
              </c:strCache>
            </c:strRef>
          </c:tx>
          <c:spPr>
            <a:ln w="25400">
              <a:solidFill>
                <a:srgbClr val="FF0000"/>
              </a:solidFill>
              <a:prstDash val="solid"/>
            </a:ln>
          </c:spPr>
          <c:marker>
            <c:symbol val="none"/>
          </c:marker>
          <c:xVal>
            <c:numRef>
              <c:f>'Informe nº6e'!$T$16:$T$34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nº6e'!$V$16:$V$34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06B-4359-A49B-62B282FABC79}"/>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MARZO.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2682857562589009"/>
        </c:manualLayout>
      </c:layout>
      <c:scatterChart>
        <c:scatterStyle val="smoothMarker"/>
        <c:varyColors val="0"/>
        <c:ser>
          <c:idx val="0"/>
          <c:order val="0"/>
          <c:tx>
            <c:strRef>
              <c:f>'Informe nº6e'!$Y$15</c:f>
              <c:strCache>
                <c:ptCount val="1"/>
                <c:pt idx="0">
                  <c:v>REG. NATURAL</c:v>
                </c:pt>
              </c:strCache>
            </c:strRef>
          </c:tx>
          <c:spPr>
            <a:ln w="25400">
              <a:solidFill>
                <a:srgbClr val="0000FF"/>
              </a:solidFill>
              <a:prstDash val="solid"/>
            </a:ln>
          </c:spPr>
          <c:marker>
            <c:symbol val="none"/>
          </c:marker>
          <c:xVal>
            <c:numRef>
              <c:f>'Informe nº6e'!$X$16:$X$34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nº6e'!$Y$16:$Y$34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E00-407A-B5AB-068663E6022B}"/>
            </c:ext>
          </c:extLst>
        </c:ser>
        <c:ser>
          <c:idx val="1"/>
          <c:order val="1"/>
          <c:tx>
            <c:strRef>
              <c:f>'Informe nº6e'!$Z$15</c:f>
              <c:strCache>
                <c:ptCount val="1"/>
                <c:pt idx="0">
                  <c:v>REG. ALTERADO</c:v>
                </c:pt>
              </c:strCache>
            </c:strRef>
          </c:tx>
          <c:spPr>
            <a:ln w="25400">
              <a:solidFill>
                <a:srgbClr val="FF0000"/>
              </a:solidFill>
              <a:prstDash val="solid"/>
            </a:ln>
          </c:spPr>
          <c:marker>
            <c:symbol val="none"/>
          </c:marker>
          <c:xVal>
            <c:numRef>
              <c:f>'Informe nº6e'!$X$16:$X$34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nº6e'!$Z$16:$Z$34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E00-407A-B5AB-068663E6022B}"/>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ABRIL.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6182860025379708"/>
          <c:y val="8.9686098654708543E-2"/>
          <c:w val="0.79075390350980901"/>
          <c:h val="0.75080940002998542"/>
        </c:manualLayout>
      </c:layout>
      <c:scatterChart>
        <c:scatterStyle val="smoothMarker"/>
        <c:varyColors val="0"/>
        <c:ser>
          <c:idx val="0"/>
          <c:order val="0"/>
          <c:tx>
            <c:strRef>
              <c:f>'Informe nº6e'!$AC$15</c:f>
              <c:strCache>
                <c:ptCount val="1"/>
                <c:pt idx="0">
                  <c:v>REG. NATURAL</c:v>
                </c:pt>
              </c:strCache>
            </c:strRef>
          </c:tx>
          <c:spPr>
            <a:ln w="25400">
              <a:solidFill>
                <a:srgbClr val="0000FF"/>
              </a:solidFill>
              <a:prstDash val="solid"/>
            </a:ln>
          </c:spPr>
          <c:marker>
            <c:symbol val="none"/>
          </c:marker>
          <c:xVal>
            <c:numRef>
              <c:f>'Informe nº6e'!$AB$16:$AB$34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nº6e'!$AC$16:$AC$34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ED37-43B7-9176-DD8528D92565}"/>
            </c:ext>
          </c:extLst>
        </c:ser>
        <c:ser>
          <c:idx val="1"/>
          <c:order val="1"/>
          <c:tx>
            <c:strRef>
              <c:f>'Informe nº6e'!$AD$15</c:f>
              <c:strCache>
                <c:ptCount val="1"/>
                <c:pt idx="0">
                  <c:v>REG. ALTERADO</c:v>
                </c:pt>
              </c:strCache>
            </c:strRef>
          </c:tx>
          <c:spPr>
            <a:ln w="25400">
              <a:solidFill>
                <a:srgbClr val="FF0000"/>
              </a:solidFill>
              <a:prstDash val="solid"/>
            </a:ln>
          </c:spPr>
          <c:marker>
            <c:symbol val="none"/>
          </c:marker>
          <c:xVal>
            <c:numRef>
              <c:f>'Informe nº6e'!$AB$16:$AB$34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nº6e'!$AD$16:$AD$34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ED37-43B7-9176-DD8528D92565}"/>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MAYO.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5782459624979309"/>
          <c:y val="8.9686098654708543E-2"/>
          <c:w val="0.79475790751381303"/>
          <c:h val="0.69325542146015651"/>
        </c:manualLayout>
      </c:layout>
      <c:scatterChart>
        <c:scatterStyle val="smoothMarker"/>
        <c:varyColors val="0"/>
        <c:ser>
          <c:idx val="0"/>
          <c:order val="0"/>
          <c:tx>
            <c:strRef>
              <c:f>'Informe nº6e'!$AG$15</c:f>
              <c:strCache>
                <c:ptCount val="1"/>
                <c:pt idx="0">
                  <c:v>REG. NATURAL</c:v>
                </c:pt>
              </c:strCache>
            </c:strRef>
          </c:tx>
          <c:spPr>
            <a:ln w="25400">
              <a:solidFill>
                <a:srgbClr val="0000FF"/>
              </a:solidFill>
              <a:prstDash val="solid"/>
            </a:ln>
          </c:spPr>
          <c:marker>
            <c:symbol val="none"/>
          </c:marker>
          <c:xVal>
            <c:numRef>
              <c:f>'Informe nº6e'!$AF$16:$AF$34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nº6e'!$AG$16:$AG$34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FBAA-42A8-8A55-41198F302340}"/>
            </c:ext>
          </c:extLst>
        </c:ser>
        <c:ser>
          <c:idx val="1"/>
          <c:order val="1"/>
          <c:tx>
            <c:strRef>
              <c:f>'Informe nº6e'!$AH$15</c:f>
              <c:strCache>
                <c:ptCount val="1"/>
                <c:pt idx="0">
                  <c:v>REG. ALTERADO</c:v>
                </c:pt>
              </c:strCache>
            </c:strRef>
          </c:tx>
          <c:spPr>
            <a:ln w="25400">
              <a:solidFill>
                <a:srgbClr val="FF0000"/>
              </a:solidFill>
              <a:prstDash val="solid"/>
            </a:ln>
          </c:spPr>
          <c:marker>
            <c:symbol val="none"/>
          </c:marker>
          <c:xVal>
            <c:numRef>
              <c:f>'Informe nº6e'!$AF$16:$AF$34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nº6e'!$AH$16:$AH$34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FBAA-42A8-8A55-41198F302340}"/>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JUNIO.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58125842377811"/>
          <c:y val="8.9686098654708543E-2"/>
          <c:w val="0.806769919525825"/>
          <c:h val="0.72203241074507096"/>
        </c:manualLayout>
      </c:layout>
      <c:scatterChart>
        <c:scatterStyle val="smoothMarker"/>
        <c:varyColors val="0"/>
        <c:ser>
          <c:idx val="0"/>
          <c:order val="0"/>
          <c:tx>
            <c:strRef>
              <c:f>'Informe nº6e'!$AK$15</c:f>
              <c:strCache>
                <c:ptCount val="1"/>
                <c:pt idx="0">
                  <c:v>REG. NATURAL</c:v>
                </c:pt>
              </c:strCache>
            </c:strRef>
          </c:tx>
          <c:spPr>
            <a:ln w="25400">
              <a:solidFill>
                <a:srgbClr val="0000FF"/>
              </a:solidFill>
              <a:prstDash val="solid"/>
            </a:ln>
          </c:spPr>
          <c:marker>
            <c:symbol val="none"/>
          </c:marker>
          <c:xVal>
            <c:numRef>
              <c:f>'Informe nº6e'!$AJ$16:$AJ$34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nº6e'!$AK$16:$AK$34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C0F-413F-B331-45B0F945E84C}"/>
            </c:ext>
          </c:extLst>
        </c:ser>
        <c:ser>
          <c:idx val="1"/>
          <c:order val="1"/>
          <c:tx>
            <c:strRef>
              <c:f>'Informe nº6e'!$AL$15</c:f>
              <c:strCache>
                <c:ptCount val="1"/>
                <c:pt idx="0">
                  <c:v>REG. ALTERADO</c:v>
                </c:pt>
              </c:strCache>
            </c:strRef>
          </c:tx>
          <c:spPr>
            <a:ln w="25400">
              <a:solidFill>
                <a:srgbClr val="FF0000"/>
              </a:solidFill>
              <a:prstDash val="solid"/>
            </a:ln>
          </c:spPr>
          <c:marker>
            <c:symbol val="none"/>
          </c:marker>
          <c:xVal>
            <c:numRef>
              <c:f>'Informe nº6e'!$AJ$16:$AJ$34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nº6e'!$AL$16:$AL$34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C0F-413F-B331-45B0F945E84C}"/>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JULIO.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378045762297731"/>
          <c:y val="8.9686098654708543E-2"/>
          <c:w val="0.81477792753383305"/>
          <c:h val="0.73642090538752825"/>
        </c:manualLayout>
      </c:layout>
      <c:scatterChart>
        <c:scatterStyle val="smoothMarker"/>
        <c:varyColors val="0"/>
        <c:ser>
          <c:idx val="0"/>
          <c:order val="0"/>
          <c:tx>
            <c:strRef>
              <c:f>'Informe nº6e'!$AO$15</c:f>
              <c:strCache>
                <c:ptCount val="1"/>
                <c:pt idx="0">
                  <c:v>REG. NATURAL</c:v>
                </c:pt>
              </c:strCache>
            </c:strRef>
          </c:tx>
          <c:spPr>
            <a:ln w="25400">
              <a:solidFill>
                <a:srgbClr val="0000FF"/>
              </a:solidFill>
              <a:prstDash val="solid"/>
            </a:ln>
          </c:spPr>
          <c:marker>
            <c:symbol val="none"/>
          </c:marker>
          <c:xVal>
            <c:numRef>
              <c:f>'Informe nº6e'!$AN$16:$AN$34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nº6e'!$AO$16:$AO$34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379E-45F6-89FB-5B250DEBD82F}"/>
            </c:ext>
          </c:extLst>
        </c:ser>
        <c:ser>
          <c:idx val="1"/>
          <c:order val="1"/>
          <c:tx>
            <c:strRef>
              <c:f>'Informe nº6e'!$AP$15</c:f>
              <c:strCache>
                <c:ptCount val="1"/>
                <c:pt idx="0">
                  <c:v>REG. ALTERADO</c:v>
                </c:pt>
              </c:strCache>
            </c:strRef>
          </c:tx>
          <c:spPr>
            <a:ln w="25400">
              <a:solidFill>
                <a:srgbClr val="FF0000"/>
              </a:solidFill>
              <a:prstDash val="solid"/>
            </a:ln>
          </c:spPr>
          <c:marker>
            <c:symbol val="none"/>
          </c:marker>
          <c:xVal>
            <c:numRef>
              <c:f>'Informe nº6e'!$AN$16:$AN$34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nº6e'!$AP$16:$AP$34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379E-45F6-89FB-5B250DEBD82F}"/>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AGOSTO.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3162474050670911"/>
        </c:manualLayout>
      </c:layout>
      <c:scatterChart>
        <c:scatterStyle val="smoothMarker"/>
        <c:varyColors val="0"/>
        <c:ser>
          <c:idx val="0"/>
          <c:order val="0"/>
          <c:tx>
            <c:strRef>
              <c:f>'Informe nº6e'!$AS$15</c:f>
              <c:strCache>
                <c:ptCount val="1"/>
                <c:pt idx="0">
                  <c:v>REG. NATURAL</c:v>
                </c:pt>
              </c:strCache>
            </c:strRef>
          </c:tx>
          <c:spPr>
            <a:ln w="25400">
              <a:solidFill>
                <a:srgbClr val="0000FF"/>
              </a:solidFill>
              <a:prstDash val="solid"/>
            </a:ln>
          </c:spPr>
          <c:marker>
            <c:symbol val="none"/>
          </c:marker>
          <c:xVal>
            <c:numRef>
              <c:f>'Informe nº6e'!$AR$16:$AR$34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nº6e'!$AS$16:$AS$34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3BE0-45ED-94F7-1F46B1933602}"/>
            </c:ext>
          </c:extLst>
        </c:ser>
        <c:ser>
          <c:idx val="1"/>
          <c:order val="1"/>
          <c:tx>
            <c:strRef>
              <c:f>'Informe nº6e'!$AT$15</c:f>
              <c:strCache>
                <c:ptCount val="1"/>
                <c:pt idx="0">
                  <c:v>REG. ALTERADO</c:v>
                </c:pt>
              </c:strCache>
            </c:strRef>
          </c:tx>
          <c:spPr>
            <a:ln w="25400">
              <a:solidFill>
                <a:srgbClr val="FF0000"/>
              </a:solidFill>
              <a:prstDash val="solid"/>
            </a:ln>
          </c:spPr>
          <c:marker>
            <c:symbol val="none"/>
          </c:marker>
          <c:xVal>
            <c:numRef>
              <c:f>'Informe nº6e'!$AR$16:$AR$34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nº6e'!$AT$16:$AT$34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3BE0-45ED-94F7-1F46B1933602}"/>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SEPTIEMBRE.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3642090538752825"/>
        </c:manualLayout>
      </c:layout>
      <c:scatterChart>
        <c:scatterStyle val="smoothMarker"/>
        <c:varyColors val="0"/>
        <c:ser>
          <c:idx val="0"/>
          <c:order val="0"/>
          <c:tx>
            <c:strRef>
              <c:f>'Informe nº6e'!$AW$15</c:f>
              <c:strCache>
                <c:ptCount val="1"/>
                <c:pt idx="0">
                  <c:v>REG. NATURAL</c:v>
                </c:pt>
              </c:strCache>
            </c:strRef>
          </c:tx>
          <c:spPr>
            <a:ln w="25400">
              <a:solidFill>
                <a:srgbClr val="0000FF"/>
              </a:solidFill>
              <a:prstDash val="solid"/>
            </a:ln>
          </c:spPr>
          <c:marker>
            <c:symbol val="none"/>
          </c:marker>
          <c:xVal>
            <c:numRef>
              <c:f>'Informe nº6e'!$AV$16:$AV$34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nº6e'!$AW$16:$AW$34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32C-4301-A589-26442371B65D}"/>
            </c:ext>
          </c:extLst>
        </c:ser>
        <c:ser>
          <c:idx val="1"/>
          <c:order val="1"/>
          <c:tx>
            <c:strRef>
              <c:f>'Informe nº6e'!$AX$15</c:f>
              <c:strCache>
                <c:ptCount val="1"/>
                <c:pt idx="0">
                  <c:v>REG. ALTERADO</c:v>
                </c:pt>
              </c:strCache>
            </c:strRef>
          </c:tx>
          <c:spPr>
            <a:ln w="25400">
              <a:solidFill>
                <a:srgbClr val="FF0000"/>
              </a:solidFill>
              <a:prstDash val="solid"/>
            </a:ln>
          </c:spPr>
          <c:marker>
            <c:symbol val="none"/>
          </c:marker>
          <c:xVal>
            <c:numRef>
              <c:f>'Informe nº6e'!$AV$16:$AV$34</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nº6e'!$AX$16:$AX$34</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32C-4301-A589-26442371B65D}"/>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excedido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HÚMEDO</a:t>
            </a:r>
          </a:p>
        </c:rich>
      </c:tx>
      <c:layout>
        <c:manualLayout>
          <c:xMode val="edge"/>
          <c:yMode val="edge"/>
          <c:x val="0.45584045584045585"/>
          <c:y val="4.7619047619047616E-2"/>
        </c:manualLayout>
      </c:layout>
      <c:overlay val="0"/>
      <c:spPr>
        <a:noFill/>
        <a:ln w="25400">
          <a:noFill/>
        </a:ln>
      </c:spPr>
    </c:title>
    <c:autoTitleDeleted val="0"/>
    <c:plotArea>
      <c:layout>
        <c:manualLayout>
          <c:layoutTarget val="inner"/>
          <c:xMode val="edge"/>
          <c:yMode val="edge"/>
          <c:x val="6.2678237063293105E-2"/>
          <c:y val="4.7619363967926022E-2"/>
          <c:w val="0.38461645470657135"/>
          <c:h val="0.91837344795285891"/>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7a'!$D$15:$D$20</c:f>
              <c:numCache>
                <c:formatCode>0.00</c:formatCode>
                <c:ptCount val="6"/>
              </c:numCache>
            </c:numRef>
          </c:val>
          <c:extLst>
            <c:ext xmlns:c16="http://schemas.microsoft.com/office/drawing/2014/chart" uri="{C3380CC4-5D6E-409C-BE32-E72D297353CC}">
              <c16:uniqueId val="{00000000-06CD-4035-8B80-B2F028B1AF23}"/>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7a'!$N$15:$N$20</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06CD-4035-8B80-B2F028B1AF23}"/>
            </c:ext>
          </c:extLst>
        </c:ser>
        <c:dLbls>
          <c:showLegendKey val="0"/>
          <c:showVal val="0"/>
          <c:showCatName val="0"/>
          <c:showSerName val="0"/>
          <c:showPercent val="0"/>
          <c:showBubbleSize val="0"/>
        </c:dLbls>
        <c:axId val="137391120"/>
        <c:axId val="1"/>
      </c:radarChart>
      <c:catAx>
        <c:axId val="137391120"/>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80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7391120"/>
        <c:crosses val="autoZero"/>
        <c:crossBetween val="between"/>
        <c:minorUnit val="0.01"/>
      </c:valAx>
      <c:spPr>
        <a:noFill/>
        <a:ln w="25400">
          <a:noFill/>
        </a:ln>
      </c:spPr>
    </c:plotArea>
    <c:legend>
      <c:legendPos val="r"/>
      <c:layout>
        <c:manualLayout>
          <c:xMode val="edge"/>
          <c:yMode val="edge"/>
          <c:x val="0.5812143689849838"/>
          <c:y val="0.49661451661724876"/>
          <c:w val="0.31055081480080021"/>
          <c:h val="0.36055574494129017"/>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orientation="landscape"/>
  </c:printSettings>
  <c:userShapes r:id="rId1"/>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MEDIO</a:t>
            </a:r>
          </a:p>
        </c:rich>
      </c:tx>
      <c:layout>
        <c:manualLayout>
          <c:xMode val="edge"/>
          <c:yMode val="edge"/>
          <c:x val="0.46022727272727271"/>
          <c:y val="5.5555555555555552E-2"/>
        </c:manualLayout>
      </c:layout>
      <c:overlay val="0"/>
      <c:spPr>
        <a:noFill/>
        <a:ln w="25400">
          <a:noFill/>
        </a:ln>
      </c:spPr>
    </c:title>
    <c:autoTitleDeleted val="0"/>
    <c:plotArea>
      <c:layout>
        <c:manualLayout>
          <c:layoutTarget val="inner"/>
          <c:xMode val="edge"/>
          <c:yMode val="edge"/>
          <c:x val="6.8181912761220431E-2"/>
          <c:y val="3.4722457698959007E-2"/>
          <c:w val="0.37500052018671237"/>
          <c:h val="0.91667288325251772"/>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7a'!$D$21:$D$26</c:f>
              <c:numCache>
                <c:formatCode>0.00</c:formatCode>
                <c:ptCount val="6"/>
              </c:numCache>
            </c:numRef>
          </c:val>
          <c:extLst>
            <c:ext xmlns:c16="http://schemas.microsoft.com/office/drawing/2014/chart" uri="{C3380CC4-5D6E-409C-BE32-E72D297353CC}">
              <c16:uniqueId val="{00000000-347E-47DB-AB01-7C93F95CC10A}"/>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7a'!$N$21:$N$26</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347E-47DB-AB01-7C93F95CC10A}"/>
            </c:ext>
          </c:extLst>
        </c:ser>
        <c:dLbls>
          <c:showLegendKey val="0"/>
          <c:showVal val="0"/>
          <c:showCatName val="0"/>
          <c:showSerName val="0"/>
          <c:showPercent val="0"/>
          <c:showBubbleSize val="0"/>
        </c:dLbls>
        <c:axId val="137393616"/>
        <c:axId val="1"/>
      </c:radarChart>
      <c:catAx>
        <c:axId val="137393616"/>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4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7393616"/>
        <c:crosses val="autoZero"/>
        <c:crossBetween val="between"/>
        <c:minorUnit val="0.01"/>
      </c:valAx>
      <c:spPr>
        <a:noFill/>
        <a:ln w="25400">
          <a:noFill/>
        </a:ln>
      </c:spPr>
    </c:plotArea>
    <c:legend>
      <c:legendPos val="r"/>
      <c:layout>
        <c:manualLayout>
          <c:xMode val="edge"/>
          <c:yMode val="edge"/>
          <c:x val="0.57104177134554701"/>
          <c:y val="0.49307150853128134"/>
          <c:w val="0.30966941829186378"/>
          <c:h val="0.36806746411490016"/>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paperSize="9" orientation="landscape"/>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SECO</a:t>
            </a:r>
          </a:p>
        </c:rich>
      </c:tx>
      <c:layout>
        <c:manualLayout>
          <c:xMode val="edge"/>
          <c:yMode val="edge"/>
          <c:x val="0.47640151515151513"/>
          <c:y val="5.6338028169014086E-2"/>
        </c:manualLayout>
      </c:layout>
      <c:overlay val="0"/>
      <c:spPr>
        <a:noFill/>
        <a:ln w="25400">
          <a:noFill/>
        </a:ln>
      </c:spPr>
    </c:title>
    <c:autoTitleDeleted val="0"/>
    <c:plotArea>
      <c:layout>
        <c:manualLayout>
          <c:layoutTarget val="inner"/>
          <c:xMode val="edge"/>
          <c:yMode val="edge"/>
          <c:x val="7.1022825792937949E-2"/>
          <c:y val="4.2253666420232795E-2"/>
          <c:w val="0.37215960715499485"/>
          <c:h val="0.92253838350841599"/>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7a'!$D$27:$D$32</c:f>
              <c:numCache>
                <c:formatCode>0.00</c:formatCode>
                <c:ptCount val="6"/>
              </c:numCache>
            </c:numRef>
          </c:val>
          <c:extLst>
            <c:ext xmlns:c16="http://schemas.microsoft.com/office/drawing/2014/chart" uri="{C3380CC4-5D6E-409C-BE32-E72D297353CC}">
              <c16:uniqueId val="{00000000-AEE6-4D64-81FC-6237EC334BC3}"/>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7a'!$N$27:$N$32</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AEE6-4D64-81FC-6237EC334BC3}"/>
            </c:ext>
          </c:extLst>
        </c:ser>
        <c:dLbls>
          <c:showLegendKey val="0"/>
          <c:showVal val="0"/>
          <c:showCatName val="0"/>
          <c:showSerName val="0"/>
          <c:showPercent val="0"/>
          <c:showBubbleSize val="0"/>
        </c:dLbls>
        <c:axId val="137387792"/>
        <c:axId val="1"/>
      </c:radarChart>
      <c:catAx>
        <c:axId val="137387792"/>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4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7387792"/>
        <c:crosses val="autoZero"/>
        <c:crossBetween val="between"/>
        <c:minorUnit val="0.01"/>
      </c:valAx>
      <c:spPr>
        <a:noFill/>
        <a:ln w="25400">
          <a:noFill/>
        </a:ln>
      </c:spPr>
    </c:plotArea>
    <c:legend>
      <c:legendPos val="r"/>
      <c:layout>
        <c:manualLayout>
          <c:xMode val="edge"/>
          <c:yMode val="edge"/>
          <c:x val="0.57672377902062699"/>
          <c:y val="0.5141048367545894"/>
          <c:w val="0.30966941829186378"/>
          <c:h val="0.37325419654785258"/>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userShapes r:id="rId1"/>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PONDERADO</a:t>
            </a:r>
          </a:p>
        </c:rich>
      </c:tx>
      <c:layout>
        <c:manualLayout>
          <c:xMode val="edge"/>
          <c:yMode val="edge"/>
          <c:x val="0.47159090909090912"/>
          <c:y val="5.4794520547945202E-2"/>
        </c:manualLayout>
      </c:layout>
      <c:overlay val="0"/>
      <c:spPr>
        <a:noFill/>
        <a:ln w="25400">
          <a:noFill/>
        </a:ln>
      </c:spPr>
    </c:title>
    <c:autoTitleDeleted val="0"/>
    <c:plotArea>
      <c:layout>
        <c:manualLayout>
          <c:layoutTarget val="inner"/>
          <c:xMode val="edge"/>
          <c:yMode val="edge"/>
          <c:x val="6.8181912761220431E-2"/>
          <c:y val="4.7945205479452052E-2"/>
          <c:w val="0.37784143321842989"/>
          <c:h val="0.91095890410958902"/>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7a'!$D$33:$D$38</c:f>
              <c:numCache>
                <c:formatCode>0.00</c:formatCode>
                <c:ptCount val="6"/>
              </c:numCache>
            </c:numRef>
          </c:val>
          <c:extLst>
            <c:ext xmlns:c16="http://schemas.microsoft.com/office/drawing/2014/chart" uri="{C3380CC4-5D6E-409C-BE32-E72D297353CC}">
              <c16:uniqueId val="{00000000-EC3F-4898-B2B7-97818FC96995}"/>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7a'!$N$33:$N$38</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EC3F-4898-B2B7-97818FC96995}"/>
            </c:ext>
          </c:extLst>
        </c:ser>
        <c:dLbls>
          <c:showLegendKey val="0"/>
          <c:showVal val="0"/>
          <c:showCatName val="0"/>
          <c:showSerName val="0"/>
          <c:showPercent val="0"/>
          <c:showBubbleSize val="0"/>
        </c:dLbls>
        <c:axId val="137387376"/>
        <c:axId val="1"/>
      </c:radarChart>
      <c:catAx>
        <c:axId val="137387376"/>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4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7387376"/>
        <c:crosses val="autoZero"/>
        <c:crossBetween val="between"/>
        <c:minorUnit val="0.01"/>
      </c:valAx>
      <c:spPr>
        <a:noFill/>
        <a:ln w="25400">
          <a:noFill/>
        </a:ln>
      </c:spPr>
    </c:plotArea>
    <c:legend>
      <c:legendPos val="r"/>
      <c:layout>
        <c:manualLayout>
          <c:xMode val="edge"/>
          <c:yMode val="edge"/>
          <c:x val="0.57388277518308706"/>
          <c:y val="0.53426556002372927"/>
          <c:w val="0.30966941829186378"/>
          <c:h val="0.36302659847766222"/>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userShapes r:id="rId1"/>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HÚMEDO</a:t>
            </a:r>
          </a:p>
        </c:rich>
      </c:tx>
      <c:layout>
        <c:manualLayout>
          <c:xMode val="edge"/>
          <c:yMode val="edge"/>
          <c:x val="0.45584045584045585"/>
          <c:y val="4.7619047619047616E-2"/>
        </c:manualLayout>
      </c:layout>
      <c:overlay val="0"/>
      <c:spPr>
        <a:noFill/>
        <a:ln w="25400">
          <a:noFill/>
        </a:ln>
      </c:spPr>
    </c:title>
    <c:autoTitleDeleted val="0"/>
    <c:plotArea>
      <c:layout>
        <c:manualLayout>
          <c:layoutTarget val="inner"/>
          <c:xMode val="edge"/>
          <c:yMode val="edge"/>
          <c:x val="6.2678237063293119E-2"/>
          <c:y val="4.7619363967926022E-2"/>
          <c:w val="0.38461645470657135"/>
          <c:h val="0.91837344795285869"/>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7a'!$D$15:$D$20</c:f>
              <c:numCache>
                <c:formatCode>0.00</c:formatCode>
                <c:ptCount val="6"/>
              </c:numCache>
            </c:numRef>
          </c:val>
          <c:extLst>
            <c:ext xmlns:c16="http://schemas.microsoft.com/office/drawing/2014/chart" uri="{C3380CC4-5D6E-409C-BE32-E72D297353CC}">
              <c16:uniqueId val="{00000000-1023-4D2F-93F0-AFE58451FC09}"/>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7a'!$N$15:$N$20</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1023-4D2F-93F0-AFE58451FC09}"/>
            </c:ext>
          </c:extLst>
        </c:ser>
        <c:dLbls>
          <c:showLegendKey val="0"/>
          <c:showVal val="0"/>
          <c:showCatName val="0"/>
          <c:showSerName val="0"/>
          <c:showPercent val="0"/>
          <c:showBubbleSize val="0"/>
        </c:dLbls>
        <c:axId val="138182432"/>
        <c:axId val="1"/>
      </c:radarChart>
      <c:catAx>
        <c:axId val="138182432"/>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80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8182432"/>
        <c:crosses val="autoZero"/>
        <c:crossBetween val="between"/>
        <c:minorUnit val="1.0000000000000004E-2"/>
      </c:valAx>
      <c:spPr>
        <a:noFill/>
        <a:ln w="25400">
          <a:noFill/>
        </a:ln>
      </c:spPr>
    </c:plotArea>
    <c:legend>
      <c:legendPos val="r"/>
      <c:layout>
        <c:manualLayout>
          <c:xMode val="edge"/>
          <c:yMode val="edge"/>
          <c:x val="0.5812143689849838"/>
          <c:y val="0.49661451661724876"/>
          <c:w val="0.31055081480080021"/>
          <c:h val="0.36055574494129017"/>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orientation="landscape"/>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MEDIO</a:t>
            </a:r>
          </a:p>
        </c:rich>
      </c:tx>
      <c:layout>
        <c:manualLayout>
          <c:xMode val="edge"/>
          <c:yMode val="edge"/>
          <c:x val="0.46022727272727271"/>
          <c:y val="5.5555555555555552E-2"/>
        </c:manualLayout>
      </c:layout>
      <c:overlay val="0"/>
      <c:spPr>
        <a:noFill/>
        <a:ln w="25400">
          <a:noFill/>
        </a:ln>
      </c:spPr>
    </c:title>
    <c:autoTitleDeleted val="0"/>
    <c:plotArea>
      <c:layout>
        <c:manualLayout>
          <c:layoutTarget val="inner"/>
          <c:xMode val="edge"/>
          <c:yMode val="edge"/>
          <c:x val="6.8181912761220417E-2"/>
          <c:y val="3.4722457698959007E-2"/>
          <c:w val="0.37500052018671237"/>
          <c:h val="0.91667288325251772"/>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7a'!$D$21:$D$26</c:f>
              <c:numCache>
                <c:formatCode>0.00</c:formatCode>
                <c:ptCount val="6"/>
              </c:numCache>
            </c:numRef>
          </c:val>
          <c:extLst>
            <c:ext xmlns:c16="http://schemas.microsoft.com/office/drawing/2014/chart" uri="{C3380CC4-5D6E-409C-BE32-E72D297353CC}">
              <c16:uniqueId val="{00000000-CEFF-4C44-80AB-09CB3E8EFC34}"/>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7a'!$N$21:$N$26</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CEFF-4C44-80AB-09CB3E8EFC34}"/>
            </c:ext>
          </c:extLst>
        </c:ser>
        <c:dLbls>
          <c:showLegendKey val="0"/>
          <c:showVal val="0"/>
          <c:showCatName val="0"/>
          <c:showSerName val="0"/>
          <c:showPercent val="0"/>
          <c:showBubbleSize val="0"/>
        </c:dLbls>
        <c:axId val="138181600"/>
        <c:axId val="1"/>
      </c:radarChart>
      <c:catAx>
        <c:axId val="138181600"/>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4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8181600"/>
        <c:crosses val="autoZero"/>
        <c:crossBetween val="between"/>
        <c:minorUnit val="1.0000000000000004E-2"/>
      </c:valAx>
      <c:spPr>
        <a:noFill/>
        <a:ln w="25400">
          <a:noFill/>
        </a:ln>
      </c:spPr>
    </c:plotArea>
    <c:legend>
      <c:legendPos val="r"/>
      <c:layout>
        <c:manualLayout>
          <c:xMode val="edge"/>
          <c:yMode val="edge"/>
          <c:x val="0.57104177134554701"/>
          <c:y val="0.49307150853128134"/>
          <c:w val="0.30966941829186378"/>
          <c:h val="0.36806746411490016"/>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userShapes r:id="rId1"/>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SECO</a:t>
            </a:r>
          </a:p>
        </c:rich>
      </c:tx>
      <c:layout>
        <c:manualLayout>
          <c:xMode val="edge"/>
          <c:yMode val="edge"/>
          <c:x val="0.47640151515151513"/>
          <c:y val="5.6338028169014086E-2"/>
        </c:manualLayout>
      </c:layout>
      <c:overlay val="0"/>
      <c:spPr>
        <a:noFill/>
        <a:ln w="25400">
          <a:noFill/>
        </a:ln>
      </c:spPr>
    </c:title>
    <c:autoTitleDeleted val="0"/>
    <c:plotArea>
      <c:layout>
        <c:manualLayout>
          <c:layoutTarget val="inner"/>
          <c:xMode val="edge"/>
          <c:yMode val="edge"/>
          <c:x val="7.1022825792937949E-2"/>
          <c:y val="4.2253666420232802E-2"/>
          <c:w val="0.37215960715499496"/>
          <c:h val="0.92253838350841599"/>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7a'!$D$27:$D$32</c:f>
              <c:numCache>
                <c:formatCode>0.00</c:formatCode>
                <c:ptCount val="6"/>
              </c:numCache>
            </c:numRef>
          </c:val>
          <c:extLst>
            <c:ext xmlns:c16="http://schemas.microsoft.com/office/drawing/2014/chart" uri="{C3380CC4-5D6E-409C-BE32-E72D297353CC}">
              <c16:uniqueId val="{00000000-4283-4E85-AFA0-B2D30F50720C}"/>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7a'!$N$27:$N$32</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4283-4E85-AFA0-B2D30F50720C}"/>
            </c:ext>
          </c:extLst>
        </c:ser>
        <c:dLbls>
          <c:showLegendKey val="0"/>
          <c:showVal val="0"/>
          <c:showCatName val="0"/>
          <c:showSerName val="0"/>
          <c:showPercent val="0"/>
          <c:showBubbleSize val="0"/>
        </c:dLbls>
        <c:axId val="138182016"/>
        <c:axId val="1"/>
      </c:radarChart>
      <c:catAx>
        <c:axId val="138182016"/>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4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8182016"/>
        <c:crosses val="autoZero"/>
        <c:crossBetween val="between"/>
        <c:minorUnit val="1.0000000000000004E-2"/>
      </c:valAx>
      <c:spPr>
        <a:noFill/>
        <a:ln w="25400">
          <a:noFill/>
        </a:ln>
      </c:spPr>
    </c:plotArea>
    <c:legend>
      <c:legendPos val="r"/>
      <c:layout>
        <c:manualLayout>
          <c:xMode val="edge"/>
          <c:yMode val="edge"/>
          <c:x val="0.57672377902062699"/>
          <c:y val="0.5141048367545894"/>
          <c:w val="0.30966941829186378"/>
          <c:h val="0.37325419654785258"/>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s-ES"/>
              <a:t>ÍNDICES DE ALTERACIÓN
DE VALORES HABITUALES
AÑO PONDERADO</a:t>
            </a:r>
          </a:p>
        </c:rich>
      </c:tx>
      <c:layout>
        <c:manualLayout>
          <c:xMode val="edge"/>
          <c:yMode val="edge"/>
          <c:x val="0.47159090909090912"/>
          <c:y val="5.4794520547945202E-2"/>
        </c:manualLayout>
      </c:layout>
      <c:overlay val="0"/>
      <c:spPr>
        <a:noFill/>
        <a:ln w="25400">
          <a:noFill/>
        </a:ln>
      </c:spPr>
    </c:title>
    <c:autoTitleDeleted val="0"/>
    <c:plotArea>
      <c:layout>
        <c:manualLayout>
          <c:layoutTarget val="inner"/>
          <c:xMode val="edge"/>
          <c:yMode val="edge"/>
          <c:x val="6.8181912761220417E-2"/>
          <c:y val="4.7945205479452017E-2"/>
          <c:w val="0.37784143321843"/>
          <c:h val="0.91095890410958924"/>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7a'!$D$33:$D$38</c:f>
              <c:numCache>
                <c:formatCode>0.00</c:formatCode>
                <c:ptCount val="6"/>
              </c:numCache>
            </c:numRef>
          </c:val>
          <c:extLst>
            <c:ext xmlns:c16="http://schemas.microsoft.com/office/drawing/2014/chart" uri="{C3380CC4-5D6E-409C-BE32-E72D297353CC}">
              <c16:uniqueId val="{00000000-8F7E-456C-A474-A002BC4FF191}"/>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7a'!$N$33:$N$38</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8F7E-456C-A474-A002BC4FF191}"/>
            </c:ext>
          </c:extLst>
        </c:ser>
        <c:dLbls>
          <c:showLegendKey val="0"/>
          <c:showVal val="0"/>
          <c:showCatName val="0"/>
          <c:showSerName val="0"/>
          <c:showPercent val="0"/>
          <c:showBubbleSize val="0"/>
        </c:dLbls>
        <c:axId val="138184512"/>
        <c:axId val="1"/>
      </c:radarChart>
      <c:catAx>
        <c:axId val="138184512"/>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4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8184512"/>
        <c:crosses val="autoZero"/>
        <c:crossBetween val="between"/>
        <c:minorUnit val="1.0000000000000004E-2"/>
      </c:valAx>
      <c:spPr>
        <a:noFill/>
        <a:ln w="25400">
          <a:noFill/>
        </a:ln>
      </c:spPr>
    </c:plotArea>
    <c:legend>
      <c:legendPos val="r"/>
      <c:layout>
        <c:manualLayout>
          <c:xMode val="edge"/>
          <c:yMode val="edge"/>
          <c:x val="0.57388277518308706"/>
          <c:y val="0.53426556002372927"/>
          <c:w val="0.30966941829186378"/>
          <c:h val="0.36302659847766222"/>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c:printSettings>
  <c:userShapes r:id="rId1"/>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50" b="1" i="0" u="none" strike="noStrike" baseline="0">
                <a:solidFill>
                  <a:srgbClr val="000000"/>
                </a:solidFill>
                <a:latin typeface="Arial"/>
                <a:ea typeface="Arial"/>
                <a:cs typeface="Arial"/>
              </a:defRPr>
            </a:pPr>
            <a:r>
              <a:rPr lang="es-ES"/>
              <a:t>ÍNDICES DE ALTERACIÓN
DE VALORES HABITUALES
AÑO HÚMEDO</a:t>
            </a:r>
          </a:p>
        </c:rich>
      </c:tx>
      <c:layout>
        <c:manualLayout>
          <c:xMode val="edge"/>
          <c:yMode val="edge"/>
          <c:x val="0.46153846153846156"/>
          <c:y val="5.6451612903225805E-2"/>
        </c:manualLayout>
      </c:layout>
      <c:overlay val="0"/>
      <c:spPr>
        <a:noFill/>
        <a:ln w="25400">
          <a:noFill/>
        </a:ln>
      </c:spPr>
    </c:title>
    <c:autoTitleDeleted val="0"/>
    <c:plotArea>
      <c:layout>
        <c:manualLayout>
          <c:layoutTarget val="inner"/>
          <c:xMode val="edge"/>
          <c:yMode val="edge"/>
          <c:x val="9.4017355594939664E-2"/>
          <c:y val="4.0322739426109762E-2"/>
          <c:w val="0.32478722841888247"/>
          <c:h val="0.91935845891530255"/>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7b'!$D$15:$D$19</c:f>
              <c:numCache>
                <c:formatCode>0.00</c:formatCode>
                <c:ptCount val="5"/>
              </c:numCache>
            </c:numRef>
          </c:val>
          <c:extLst>
            <c:ext xmlns:c16="http://schemas.microsoft.com/office/drawing/2014/chart" uri="{C3380CC4-5D6E-409C-BE32-E72D297353CC}">
              <c16:uniqueId val="{00000000-61DE-4A94-89D7-2FBD6C1E6BF1}"/>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7b'!$N$15:$N$19</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61DE-4A94-89D7-2FBD6C1E6BF1}"/>
            </c:ext>
          </c:extLst>
        </c:ser>
        <c:dLbls>
          <c:showLegendKey val="0"/>
          <c:showVal val="0"/>
          <c:showCatName val="0"/>
          <c:showSerName val="0"/>
          <c:showPercent val="0"/>
          <c:showBubbleSize val="0"/>
        </c:dLbls>
        <c:axId val="138186592"/>
        <c:axId val="1"/>
      </c:radarChart>
      <c:catAx>
        <c:axId val="138186592"/>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5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86592"/>
        <c:crosses val="autoZero"/>
        <c:crossBetween val="between"/>
        <c:minorUnit val="0.01"/>
      </c:valAx>
      <c:spPr>
        <a:noFill/>
        <a:ln w="25400">
          <a:noFill/>
        </a:ln>
      </c:spPr>
    </c:plotArea>
    <c:legend>
      <c:legendPos val="r"/>
      <c:layout>
        <c:manualLayout>
          <c:xMode val="edge"/>
          <c:yMode val="edge"/>
          <c:x val="0.56696891876476363"/>
          <c:y val="0.54840419265527285"/>
          <c:w val="0.31055081480080021"/>
          <c:h val="0.32259070156192521"/>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orientation="landscape"/>
  </c:printSettings>
  <c:userShapes r:id="rId1"/>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s-ES"/>
              <a:t>ÍNDICES DE ALTERACIÓN
DE VALORES HABITUALES
AÑO MEDIO</a:t>
            </a:r>
          </a:p>
        </c:rich>
      </c:tx>
      <c:layout>
        <c:manualLayout>
          <c:xMode val="edge"/>
          <c:yMode val="edge"/>
          <c:x val="0.51395848246241937"/>
          <c:y val="5.8333333333333334E-2"/>
        </c:manualLayout>
      </c:layout>
      <c:overlay val="0"/>
      <c:spPr>
        <a:noFill/>
        <a:ln w="25400">
          <a:noFill/>
        </a:ln>
      </c:spPr>
    </c:title>
    <c:autoTitleDeleted val="0"/>
    <c:plotArea>
      <c:layout>
        <c:manualLayout>
          <c:layoutTarget val="inner"/>
          <c:xMode val="edge"/>
          <c:yMode val="edge"/>
          <c:x val="9.9431956110113129E-2"/>
          <c:y val="4.1667005753627549E-2"/>
          <c:w val="0.31534134652064449"/>
          <c:h val="0.92500752773053163"/>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7b'!$D$20:$D$24</c:f>
              <c:numCache>
                <c:formatCode>0.00</c:formatCode>
                <c:ptCount val="5"/>
              </c:numCache>
            </c:numRef>
          </c:val>
          <c:extLst>
            <c:ext xmlns:c16="http://schemas.microsoft.com/office/drawing/2014/chart" uri="{C3380CC4-5D6E-409C-BE32-E72D297353CC}">
              <c16:uniqueId val="{00000000-9303-418D-8275-E7014A6D201B}"/>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7b'!$N$20:$N$24</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9303-418D-8275-E7014A6D201B}"/>
            </c:ext>
          </c:extLst>
        </c:ser>
        <c:dLbls>
          <c:showLegendKey val="0"/>
          <c:showVal val="0"/>
          <c:showCatName val="0"/>
          <c:showSerName val="0"/>
          <c:showPercent val="0"/>
          <c:showBubbleSize val="0"/>
        </c:dLbls>
        <c:axId val="138178688"/>
        <c:axId val="1"/>
      </c:radarChart>
      <c:catAx>
        <c:axId val="138178688"/>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375"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78688"/>
        <c:crosses val="autoZero"/>
        <c:crossBetween val="between"/>
        <c:majorUnit val="0.2"/>
        <c:minorUnit val="0.01"/>
      </c:valAx>
      <c:spPr>
        <a:noFill/>
        <a:ln w="25400">
          <a:noFill/>
        </a:ln>
      </c:spPr>
    </c:plotArea>
    <c:legend>
      <c:legendPos val="r"/>
      <c:layout>
        <c:manualLayout>
          <c:xMode val="edge"/>
          <c:yMode val="edge"/>
          <c:x val="0.56535976367046692"/>
          <c:y val="0.56668693897571543"/>
          <c:w val="0.30966941829186378"/>
          <c:h val="0.3166779953099586"/>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paperSize="9" orientation="landscape"/>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s-ES"/>
              <a:t>ÍNDICES DE ALTERACIÓN
DE VALORES HABITUALES
AÑO SECO</a:t>
            </a:r>
          </a:p>
        </c:rich>
      </c:tx>
      <c:layout>
        <c:manualLayout>
          <c:xMode val="edge"/>
          <c:yMode val="edge"/>
          <c:x val="0.51988636363636365"/>
          <c:y val="5.9322033898305086E-2"/>
        </c:manualLayout>
      </c:layout>
      <c:overlay val="0"/>
      <c:spPr>
        <a:noFill/>
        <a:ln w="25400">
          <a:noFill/>
        </a:ln>
      </c:spPr>
    </c:title>
    <c:autoTitleDeleted val="0"/>
    <c:plotArea>
      <c:layout>
        <c:manualLayout>
          <c:layoutTarget val="inner"/>
          <c:xMode val="edge"/>
          <c:yMode val="edge"/>
          <c:x val="0.10795469520526568"/>
          <c:y val="5.9322279372514615E-2"/>
          <c:w val="0.29829586833033939"/>
          <c:h val="0.88983419058771929"/>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7b'!$D$25:$D$29</c:f>
              <c:numCache>
                <c:formatCode>0.00</c:formatCode>
                <c:ptCount val="5"/>
              </c:numCache>
            </c:numRef>
          </c:val>
          <c:extLst>
            <c:ext xmlns:c16="http://schemas.microsoft.com/office/drawing/2014/chart" uri="{C3380CC4-5D6E-409C-BE32-E72D297353CC}">
              <c16:uniqueId val="{00000000-0126-476C-AA28-BC0E58FE5A9E}"/>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7b'!$N$25:$N$29</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0126-476C-AA28-BC0E58FE5A9E}"/>
            </c:ext>
          </c:extLst>
        </c:ser>
        <c:dLbls>
          <c:showLegendKey val="0"/>
          <c:showVal val="0"/>
          <c:showCatName val="0"/>
          <c:showSerName val="0"/>
          <c:showPercent val="0"/>
          <c:showBubbleSize val="0"/>
        </c:dLbls>
        <c:axId val="138190752"/>
        <c:axId val="1"/>
      </c:radarChart>
      <c:catAx>
        <c:axId val="138190752"/>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3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90752"/>
        <c:crosses val="autoZero"/>
        <c:crossBetween val="between"/>
        <c:majorUnit val="0.2"/>
        <c:minorUnit val="0.01"/>
      </c:valAx>
      <c:spPr>
        <a:noFill/>
        <a:ln w="25400">
          <a:noFill/>
        </a:ln>
      </c:spPr>
    </c:plotArea>
    <c:legend>
      <c:legendPos val="r"/>
      <c:layout>
        <c:manualLayout>
          <c:xMode val="edge"/>
          <c:yMode val="edge"/>
          <c:x val="0.56820076750800697"/>
          <c:y val="0.56781481960429325"/>
          <c:w val="0.30966941829186378"/>
          <c:h val="0.30509452993663522"/>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0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userShapes r:id="rId1"/>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50" b="1" i="0" u="none" strike="noStrike" baseline="0">
                <a:solidFill>
                  <a:srgbClr val="000000"/>
                </a:solidFill>
                <a:latin typeface="Arial"/>
                <a:ea typeface="Arial"/>
                <a:cs typeface="Arial"/>
              </a:defRPr>
            </a:pPr>
            <a:r>
              <a:rPr lang="es-ES"/>
              <a:t>ÍNDICES DE ALTERACIÓN
DE VALORES HABITUALES
AÑO PONDERADO</a:t>
            </a:r>
          </a:p>
        </c:rich>
      </c:tx>
      <c:layout>
        <c:manualLayout>
          <c:xMode val="edge"/>
          <c:yMode val="edge"/>
          <c:x val="0.46590909090909088"/>
          <c:y val="4.0983606557377046E-2"/>
        </c:manualLayout>
      </c:layout>
      <c:overlay val="0"/>
      <c:spPr>
        <a:noFill/>
        <a:ln w="25400">
          <a:noFill/>
        </a:ln>
      </c:spPr>
    </c:title>
    <c:autoTitleDeleted val="0"/>
    <c:plotArea>
      <c:layout>
        <c:manualLayout>
          <c:layoutTarget val="inner"/>
          <c:xMode val="edge"/>
          <c:yMode val="edge"/>
          <c:x val="9.3750130046678093E-2"/>
          <c:y val="4.0983606557377046E-2"/>
          <c:w val="0.31534134652064449"/>
          <c:h val="0.9098360655737705"/>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7b'!$D$30:$D$34</c:f>
              <c:numCache>
                <c:formatCode>0.00</c:formatCode>
                <c:ptCount val="5"/>
              </c:numCache>
            </c:numRef>
          </c:val>
          <c:extLst>
            <c:ext xmlns:c16="http://schemas.microsoft.com/office/drawing/2014/chart" uri="{C3380CC4-5D6E-409C-BE32-E72D297353CC}">
              <c16:uniqueId val="{00000000-4AFB-4044-8430-85599B72B623}"/>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7b'!$N$30:$N$34</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4AFB-4044-8430-85599B72B623}"/>
            </c:ext>
          </c:extLst>
        </c:ser>
        <c:dLbls>
          <c:showLegendKey val="0"/>
          <c:showVal val="0"/>
          <c:showCatName val="0"/>
          <c:showSerName val="0"/>
          <c:showPercent val="0"/>
          <c:showBubbleSize val="0"/>
        </c:dLbls>
        <c:axId val="138187008"/>
        <c:axId val="1"/>
      </c:radarChart>
      <c:catAx>
        <c:axId val="138187008"/>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375"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87008"/>
        <c:crosses val="autoZero"/>
        <c:crossBetween val="between"/>
        <c:majorUnit val="0.2"/>
        <c:minorUnit val="0.01"/>
      </c:valAx>
      <c:spPr>
        <a:noFill/>
        <a:ln w="25400">
          <a:noFill/>
        </a:ln>
      </c:spPr>
    </c:plotArea>
    <c:legend>
      <c:legendPos val="r"/>
      <c:layout>
        <c:manualLayout>
          <c:xMode val="edge"/>
          <c:yMode val="edge"/>
          <c:x val="0.56535976367046692"/>
          <c:y val="0.54100498857046508"/>
          <c:w val="0.30966941829186378"/>
          <c:h val="0.31148772069208597"/>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paperSize="9" orientation="landscape"/>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50" b="1" i="0" u="none" strike="noStrike" baseline="0">
                <a:solidFill>
                  <a:srgbClr val="000000"/>
                </a:solidFill>
                <a:latin typeface="Arial"/>
                <a:ea typeface="Arial"/>
                <a:cs typeface="Arial"/>
              </a:defRPr>
            </a:pPr>
            <a:r>
              <a:rPr lang="es-ES"/>
              <a:t>ÍNDICES DE ALTERACIÓN
DE VALORES HABITUALES
AÑO HÚMEDO</a:t>
            </a:r>
          </a:p>
        </c:rich>
      </c:tx>
      <c:layout>
        <c:manualLayout>
          <c:xMode val="edge"/>
          <c:yMode val="edge"/>
          <c:x val="0.46153846153846156"/>
          <c:y val="5.6451612903225805E-2"/>
        </c:manualLayout>
      </c:layout>
      <c:overlay val="0"/>
      <c:spPr>
        <a:noFill/>
        <a:ln w="25400">
          <a:noFill/>
        </a:ln>
      </c:spPr>
    </c:title>
    <c:autoTitleDeleted val="0"/>
    <c:plotArea>
      <c:layout>
        <c:manualLayout>
          <c:layoutTarget val="inner"/>
          <c:xMode val="edge"/>
          <c:yMode val="edge"/>
          <c:x val="9.4017355594939719E-2"/>
          <c:y val="4.032273942610979E-2"/>
          <c:w val="0.32478722841888247"/>
          <c:h val="0.91935845891530255"/>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7b'!$D$15:$D$19</c:f>
              <c:numCache>
                <c:formatCode>0.00</c:formatCode>
                <c:ptCount val="5"/>
              </c:numCache>
            </c:numRef>
          </c:val>
          <c:extLst>
            <c:ext xmlns:c16="http://schemas.microsoft.com/office/drawing/2014/chart" uri="{C3380CC4-5D6E-409C-BE32-E72D297353CC}">
              <c16:uniqueId val="{00000000-F7E6-4D38-BCF1-68BEA1D578FB}"/>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7b'!$N$15:$N$19</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F7E6-4D38-BCF1-68BEA1D578FB}"/>
            </c:ext>
          </c:extLst>
        </c:ser>
        <c:dLbls>
          <c:showLegendKey val="0"/>
          <c:showVal val="0"/>
          <c:showCatName val="0"/>
          <c:showSerName val="0"/>
          <c:showPercent val="0"/>
          <c:showBubbleSize val="0"/>
        </c:dLbls>
        <c:axId val="138192000"/>
        <c:axId val="1"/>
      </c:radarChart>
      <c:catAx>
        <c:axId val="138192000"/>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5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92000"/>
        <c:crosses val="autoZero"/>
        <c:crossBetween val="between"/>
        <c:minorUnit val="1.0000000000000004E-2"/>
      </c:valAx>
      <c:spPr>
        <a:noFill/>
        <a:ln w="25400">
          <a:noFill/>
        </a:ln>
      </c:spPr>
    </c:plotArea>
    <c:legend>
      <c:legendPos val="r"/>
      <c:layout>
        <c:manualLayout>
          <c:xMode val="edge"/>
          <c:yMode val="edge"/>
          <c:x val="0.56696891876476363"/>
          <c:y val="0.54840419265527285"/>
          <c:w val="0.31055081480080021"/>
          <c:h val="0.32259070156192521"/>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orientation="landscape"/>
  </c:printSettings>
  <c:userShapes r:id="rId1"/>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s-ES"/>
              <a:t>ÍNDICES DE ALTERACIÓN
DE VALORES HABITUALES
AÑO MEDIO</a:t>
            </a:r>
          </a:p>
        </c:rich>
      </c:tx>
      <c:layout>
        <c:manualLayout>
          <c:xMode val="edge"/>
          <c:yMode val="edge"/>
          <c:x val="0.51395848246241937"/>
          <c:y val="5.8333333333333334E-2"/>
        </c:manualLayout>
      </c:layout>
      <c:overlay val="0"/>
      <c:spPr>
        <a:noFill/>
        <a:ln w="25400">
          <a:noFill/>
        </a:ln>
      </c:spPr>
    </c:title>
    <c:autoTitleDeleted val="0"/>
    <c:plotArea>
      <c:layout>
        <c:manualLayout>
          <c:layoutTarget val="inner"/>
          <c:xMode val="edge"/>
          <c:yMode val="edge"/>
          <c:x val="9.9431956110113143E-2"/>
          <c:y val="4.1667005753627549E-2"/>
          <c:w val="0.31534134652064461"/>
          <c:h val="0.92500752773053152"/>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7b'!$D$20:$D$24</c:f>
              <c:numCache>
                <c:formatCode>0.00</c:formatCode>
                <c:ptCount val="5"/>
              </c:numCache>
            </c:numRef>
          </c:val>
          <c:extLst>
            <c:ext xmlns:c16="http://schemas.microsoft.com/office/drawing/2014/chart" uri="{C3380CC4-5D6E-409C-BE32-E72D297353CC}">
              <c16:uniqueId val="{00000000-B583-48F1-95CD-AB4DE1468BA0}"/>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7b'!$N$20:$N$24</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B583-48F1-95CD-AB4DE1468BA0}"/>
            </c:ext>
          </c:extLst>
        </c:ser>
        <c:dLbls>
          <c:showLegendKey val="0"/>
          <c:showVal val="0"/>
          <c:showCatName val="0"/>
          <c:showSerName val="0"/>
          <c:showPercent val="0"/>
          <c:showBubbleSize val="0"/>
        </c:dLbls>
        <c:axId val="138180768"/>
        <c:axId val="1"/>
      </c:radarChart>
      <c:catAx>
        <c:axId val="138180768"/>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375"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80768"/>
        <c:crosses val="autoZero"/>
        <c:crossBetween val="between"/>
        <c:majorUnit val="0.2"/>
        <c:minorUnit val="1.0000000000000004E-2"/>
      </c:valAx>
      <c:spPr>
        <a:noFill/>
        <a:ln w="25400">
          <a:noFill/>
        </a:ln>
      </c:spPr>
    </c:plotArea>
    <c:legend>
      <c:legendPos val="r"/>
      <c:layout>
        <c:manualLayout>
          <c:xMode val="edge"/>
          <c:yMode val="edge"/>
          <c:x val="0.56535976367046692"/>
          <c:y val="0.56668693897571543"/>
          <c:w val="0.30966941829186378"/>
          <c:h val="0.3166779953099586"/>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s-ES"/>
              <a:t>ÍNDICES DE ALTERACIÓN
DE VALORES HABITUALES
AÑO SECO</a:t>
            </a:r>
          </a:p>
        </c:rich>
      </c:tx>
      <c:layout>
        <c:manualLayout>
          <c:xMode val="edge"/>
          <c:yMode val="edge"/>
          <c:x val="0.51988636363636365"/>
          <c:y val="5.9322033898305086E-2"/>
        </c:manualLayout>
      </c:layout>
      <c:overlay val="0"/>
      <c:spPr>
        <a:noFill/>
        <a:ln w="25400">
          <a:noFill/>
        </a:ln>
      </c:spPr>
    </c:title>
    <c:autoTitleDeleted val="0"/>
    <c:plotArea>
      <c:layout>
        <c:manualLayout>
          <c:layoutTarget val="inner"/>
          <c:xMode val="edge"/>
          <c:yMode val="edge"/>
          <c:x val="0.10795469520526568"/>
          <c:y val="5.9322279372514636E-2"/>
          <c:w val="0.29829586833033939"/>
          <c:h val="0.88983419058771929"/>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7b'!$D$25:$D$29</c:f>
              <c:numCache>
                <c:formatCode>0.00</c:formatCode>
                <c:ptCount val="5"/>
              </c:numCache>
            </c:numRef>
          </c:val>
          <c:extLst>
            <c:ext xmlns:c16="http://schemas.microsoft.com/office/drawing/2014/chart" uri="{C3380CC4-5D6E-409C-BE32-E72D297353CC}">
              <c16:uniqueId val="{00000000-BDB0-4AA6-9D2E-E3D2EB4FD49B}"/>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7b'!$N$25:$N$29</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BDB0-4AA6-9D2E-E3D2EB4FD49B}"/>
            </c:ext>
          </c:extLst>
        </c:ser>
        <c:dLbls>
          <c:showLegendKey val="0"/>
          <c:showVal val="0"/>
          <c:showCatName val="0"/>
          <c:showSerName val="0"/>
          <c:showPercent val="0"/>
          <c:showBubbleSize val="0"/>
        </c:dLbls>
        <c:axId val="138188256"/>
        <c:axId val="1"/>
      </c:radarChart>
      <c:catAx>
        <c:axId val="138188256"/>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3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88256"/>
        <c:crosses val="autoZero"/>
        <c:crossBetween val="between"/>
        <c:majorUnit val="0.2"/>
        <c:minorUnit val="1.0000000000000004E-2"/>
      </c:valAx>
      <c:spPr>
        <a:noFill/>
        <a:ln w="25400">
          <a:noFill/>
        </a:ln>
      </c:spPr>
    </c:plotArea>
    <c:legend>
      <c:legendPos val="r"/>
      <c:layout>
        <c:manualLayout>
          <c:xMode val="edge"/>
          <c:yMode val="edge"/>
          <c:x val="0.56820076750800697"/>
          <c:y val="0.56781481960429325"/>
          <c:w val="0.30966941829186378"/>
          <c:h val="0.30509452993663522"/>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0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c:printSettings>
  <c:userShapes r:id="rId1"/>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50" b="1" i="0" u="none" strike="noStrike" baseline="0">
                <a:solidFill>
                  <a:srgbClr val="000000"/>
                </a:solidFill>
                <a:latin typeface="Arial"/>
                <a:ea typeface="Arial"/>
                <a:cs typeface="Arial"/>
              </a:defRPr>
            </a:pPr>
            <a:r>
              <a:rPr lang="es-ES"/>
              <a:t>ÍNDICES DE ALTERACIÓN
DE VALORES HABITUALES
AÑO PONDERADO</a:t>
            </a:r>
          </a:p>
        </c:rich>
      </c:tx>
      <c:layout>
        <c:manualLayout>
          <c:xMode val="edge"/>
          <c:yMode val="edge"/>
          <c:x val="0.46590909090909088"/>
          <c:y val="4.0983606557377046E-2"/>
        </c:manualLayout>
      </c:layout>
      <c:overlay val="0"/>
      <c:spPr>
        <a:noFill/>
        <a:ln w="25400">
          <a:noFill/>
        </a:ln>
      </c:spPr>
    </c:title>
    <c:autoTitleDeleted val="0"/>
    <c:plotArea>
      <c:layout>
        <c:manualLayout>
          <c:layoutTarget val="inner"/>
          <c:xMode val="edge"/>
          <c:yMode val="edge"/>
          <c:x val="9.3750130046678135E-2"/>
          <c:y val="4.0983606557377067E-2"/>
          <c:w val="0.31534134652064461"/>
          <c:h val="0.90983606557377061"/>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7b'!$D$30:$D$34</c:f>
              <c:numCache>
                <c:formatCode>0.00</c:formatCode>
                <c:ptCount val="5"/>
              </c:numCache>
            </c:numRef>
          </c:val>
          <c:extLst>
            <c:ext xmlns:c16="http://schemas.microsoft.com/office/drawing/2014/chart" uri="{C3380CC4-5D6E-409C-BE32-E72D297353CC}">
              <c16:uniqueId val="{00000000-0389-4FAA-A115-6AA108E0FB18}"/>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7b'!$N$30:$N$34</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0389-4FAA-A115-6AA108E0FB18}"/>
            </c:ext>
          </c:extLst>
        </c:ser>
        <c:dLbls>
          <c:showLegendKey val="0"/>
          <c:showVal val="0"/>
          <c:showCatName val="0"/>
          <c:showSerName val="0"/>
          <c:showPercent val="0"/>
          <c:showBubbleSize val="0"/>
        </c:dLbls>
        <c:axId val="138181184"/>
        <c:axId val="1"/>
      </c:radarChart>
      <c:catAx>
        <c:axId val="138181184"/>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375"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8181184"/>
        <c:crosses val="autoZero"/>
        <c:crossBetween val="between"/>
        <c:majorUnit val="0.2"/>
        <c:minorUnit val="1.0000000000000004E-2"/>
      </c:valAx>
      <c:spPr>
        <a:noFill/>
        <a:ln w="25400">
          <a:noFill/>
        </a:ln>
      </c:spPr>
    </c:plotArea>
    <c:legend>
      <c:legendPos val="r"/>
      <c:layout>
        <c:manualLayout>
          <c:xMode val="edge"/>
          <c:yMode val="edge"/>
          <c:x val="0.56535976367046692"/>
          <c:y val="0.54100498857046508"/>
          <c:w val="0.30966941829186378"/>
          <c:h val="0.31148772069208597"/>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s-ES"/>
              <a:t>ÍNDICES DE ALTERACIÓN
DE VALORES HABITUALES</a:t>
            </a:r>
          </a:p>
        </c:rich>
      </c:tx>
      <c:layout>
        <c:manualLayout>
          <c:xMode val="edge"/>
          <c:yMode val="edge"/>
          <c:x val="0.53303454715219423"/>
          <c:y val="4.1284403669724773E-2"/>
        </c:manualLayout>
      </c:layout>
      <c:overlay val="0"/>
      <c:spPr>
        <a:noFill/>
        <a:ln w="25400">
          <a:noFill/>
        </a:ln>
      </c:spPr>
    </c:title>
    <c:autoTitleDeleted val="0"/>
    <c:plotArea>
      <c:layout>
        <c:manualLayout>
          <c:layoutTarget val="inner"/>
          <c:xMode val="edge"/>
          <c:yMode val="edge"/>
          <c:x val="3.3613537326946906E-2"/>
          <c:y val="3.2110091743119268E-2"/>
          <c:w val="0.5742312626686763"/>
          <c:h val="0.94036697247706424"/>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7c'!$D$15:$D$19</c:f>
              <c:numCache>
                <c:formatCode>0.00</c:formatCode>
                <c:ptCount val="5"/>
              </c:numCache>
            </c:numRef>
          </c:val>
          <c:extLst>
            <c:ext xmlns:c16="http://schemas.microsoft.com/office/drawing/2014/chart" uri="{C3380CC4-5D6E-409C-BE32-E72D297353CC}">
              <c16:uniqueId val="{00000000-974F-4CDA-9789-E297F74C7CBF}"/>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7c'!$N$15:$N$21</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974F-4CDA-9789-E297F74C7CBF}"/>
            </c:ext>
          </c:extLst>
        </c:ser>
        <c:dLbls>
          <c:showLegendKey val="0"/>
          <c:showVal val="0"/>
          <c:showCatName val="0"/>
          <c:showSerName val="0"/>
          <c:showPercent val="0"/>
          <c:showBubbleSize val="0"/>
        </c:dLbls>
        <c:axId val="138179104"/>
        <c:axId val="1"/>
      </c:radarChart>
      <c:catAx>
        <c:axId val="138179104"/>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80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8179104"/>
        <c:crosses val="autoZero"/>
        <c:crossBetween val="between"/>
        <c:minorUnit val="0.01"/>
      </c:valAx>
      <c:spPr>
        <a:noFill/>
        <a:ln w="25400">
          <a:noFill/>
        </a:ln>
      </c:spPr>
    </c:plotArea>
    <c:legend>
      <c:legendPos val="r"/>
      <c:layout>
        <c:manualLayout>
          <c:xMode val="edge"/>
          <c:yMode val="edge"/>
          <c:x val="0.63867748270482716"/>
          <c:y val="0.64222467055942944"/>
          <c:w val="0.30533265620537792"/>
          <c:h val="0.24312791099749831"/>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s-ES"/>
              <a:t>ÍNDICES DE ALTERACIÓN
DE VALORES HABITUALES</a:t>
            </a:r>
          </a:p>
        </c:rich>
      </c:tx>
      <c:layout>
        <c:manualLayout>
          <c:xMode val="edge"/>
          <c:yMode val="edge"/>
          <c:x val="0.53303454715219423"/>
          <c:y val="4.1284403669724773E-2"/>
        </c:manualLayout>
      </c:layout>
      <c:overlay val="0"/>
      <c:spPr>
        <a:noFill/>
        <a:ln w="25400">
          <a:noFill/>
        </a:ln>
      </c:spPr>
    </c:title>
    <c:autoTitleDeleted val="0"/>
    <c:plotArea>
      <c:layout>
        <c:manualLayout>
          <c:layoutTarget val="inner"/>
          <c:xMode val="edge"/>
          <c:yMode val="edge"/>
          <c:x val="4.1083982149290162E-2"/>
          <c:y val="3.82262996941896E-2"/>
          <c:w val="0.57423126266867675"/>
          <c:h val="0.94036697247706402"/>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7c'!$D$15:$D$19</c:f>
              <c:numCache>
                <c:formatCode>0.00</c:formatCode>
                <c:ptCount val="5"/>
              </c:numCache>
            </c:numRef>
          </c:val>
          <c:extLst>
            <c:ext xmlns:c16="http://schemas.microsoft.com/office/drawing/2014/chart" uri="{C3380CC4-5D6E-409C-BE32-E72D297353CC}">
              <c16:uniqueId val="{00000000-D2B4-4F37-AB8A-FA639390AEB2}"/>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7c'!$N$15:$N$21</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D2B4-4F37-AB8A-FA639390AEB2}"/>
            </c:ext>
          </c:extLst>
        </c:ser>
        <c:dLbls>
          <c:showLegendKey val="0"/>
          <c:showVal val="0"/>
          <c:showCatName val="0"/>
          <c:showSerName val="0"/>
          <c:showPercent val="0"/>
          <c:showBubbleSize val="0"/>
        </c:dLbls>
        <c:axId val="133899312"/>
        <c:axId val="1"/>
      </c:radarChart>
      <c:catAx>
        <c:axId val="133899312"/>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80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3899312"/>
        <c:crosses val="autoZero"/>
        <c:crossBetween val="between"/>
        <c:minorUnit val="1.0000000000000004E-2"/>
      </c:valAx>
      <c:spPr>
        <a:noFill/>
        <a:ln w="25400">
          <a:noFill/>
        </a:ln>
      </c:spPr>
    </c:plotArea>
    <c:legend>
      <c:legendPos val="r"/>
      <c:layout>
        <c:manualLayout>
          <c:xMode val="edge"/>
          <c:yMode val="edge"/>
          <c:x val="0.63867748270482716"/>
          <c:y val="0.64222467055942944"/>
          <c:w val="0.30533265620537792"/>
          <c:h val="0.24312791099749831"/>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c:printSettings>
  <c:userShapes r:id="rId1"/>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s-ES"/>
              <a:t>ÍNDICES DE ALTERACIÓN
DE VALORES DE AVENIDA</a:t>
            </a:r>
          </a:p>
        </c:rich>
      </c:tx>
      <c:layout>
        <c:manualLayout>
          <c:xMode val="edge"/>
          <c:yMode val="edge"/>
          <c:x val="0.54616681248177301"/>
          <c:y val="4.6783625730994149E-2"/>
        </c:manualLayout>
      </c:layout>
      <c:overlay val="0"/>
      <c:spPr>
        <a:noFill/>
        <a:ln w="25400">
          <a:noFill/>
        </a:ln>
      </c:spPr>
    </c:title>
    <c:autoTitleDeleted val="0"/>
    <c:plotArea>
      <c:layout>
        <c:manualLayout>
          <c:layoutTarget val="inner"/>
          <c:xMode val="edge"/>
          <c:yMode val="edge"/>
          <c:x val="6.3889062199061958E-2"/>
          <c:y val="2.9239933067965712E-2"/>
          <c:w val="0.45000122070643639"/>
          <c:h val="0.94737383140208908"/>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7d'!$D$15:$D$22</c:f>
              <c:numCache>
                <c:formatCode>0.00</c:formatCode>
                <c:ptCount val="8"/>
              </c:numCache>
            </c:numRef>
          </c:val>
          <c:extLst>
            <c:ext xmlns:c16="http://schemas.microsoft.com/office/drawing/2014/chart" uri="{C3380CC4-5D6E-409C-BE32-E72D297353CC}">
              <c16:uniqueId val="{00000000-5139-4272-AFFC-9684DCE2292D}"/>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7d'!$N$15:$N$22</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1-5139-4272-AFFC-9684DCE2292D}"/>
            </c:ext>
          </c:extLst>
        </c:ser>
        <c:dLbls>
          <c:showLegendKey val="0"/>
          <c:showVal val="0"/>
          <c:showCatName val="0"/>
          <c:showSerName val="0"/>
          <c:showPercent val="0"/>
          <c:showBubbleSize val="0"/>
        </c:dLbls>
        <c:axId val="133893904"/>
        <c:axId val="1"/>
      </c:radarChart>
      <c:catAx>
        <c:axId val="133893904"/>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80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3893904"/>
        <c:crosses val="autoZero"/>
        <c:crossBetween val="between"/>
        <c:minorUnit val="0.01"/>
      </c:valAx>
      <c:spPr>
        <a:noFill/>
        <a:ln w="25400">
          <a:noFill/>
        </a:ln>
      </c:spPr>
    </c:plotArea>
    <c:legend>
      <c:legendPos val="r"/>
      <c:layout>
        <c:manualLayout>
          <c:xMode val="edge"/>
          <c:yMode val="edge"/>
          <c:x val="0.63891080609692052"/>
          <c:y val="0.48539865510500052"/>
          <c:w val="0.30278816462854058"/>
          <c:h val="0.30995335807909674"/>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paperSize="9" orientation="landscape"/>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s-ES"/>
              <a:t>ÍNDICES DE ALTERACIÓN
DE VALORES DE SEQUÍA</a:t>
            </a:r>
          </a:p>
        </c:rich>
      </c:tx>
      <c:layout>
        <c:manualLayout>
          <c:xMode val="edge"/>
          <c:yMode val="edge"/>
          <c:x val="0.56111256926217556"/>
          <c:y val="4.5454545454545456E-2"/>
        </c:manualLayout>
      </c:layout>
      <c:overlay val="0"/>
      <c:spPr>
        <a:noFill/>
        <a:ln w="25400">
          <a:noFill/>
        </a:ln>
      </c:spPr>
    </c:title>
    <c:autoTitleDeleted val="0"/>
    <c:plotArea>
      <c:layout>
        <c:manualLayout>
          <c:layoutTarget val="inner"/>
          <c:xMode val="edge"/>
          <c:yMode val="edge"/>
          <c:x val="8.8889130016086199E-2"/>
          <c:y val="3.2467635411283134E-2"/>
          <c:w val="0.3972232997593852"/>
          <c:h val="0.92857437276269772"/>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7d'!$D$23:$D$29</c:f>
              <c:numCache>
                <c:formatCode>0.00</c:formatCode>
                <c:ptCount val="7"/>
              </c:numCache>
            </c:numRef>
          </c:val>
          <c:extLst>
            <c:ext xmlns:c16="http://schemas.microsoft.com/office/drawing/2014/chart" uri="{C3380CC4-5D6E-409C-BE32-E72D297353CC}">
              <c16:uniqueId val="{00000000-499B-42B0-9C32-E94F6C2D6490}"/>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7d'!$N$23:$N$29</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499B-42B0-9C32-E94F6C2D6490}"/>
            </c:ext>
          </c:extLst>
        </c:ser>
        <c:dLbls>
          <c:showLegendKey val="0"/>
          <c:showVal val="0"/>
          <c:showCatName val="0"/>
          <c:showSerName val="0"/>
          <c:showPercent val="0"/>
          <c:showBubbleSize val="0"/>
        </c:dLbls>
        <c:axId val="133893488"/>
        <c:axId val="1"/>
      </c:radarChart>
      <c:catAx>
        <c:axId val="133893488"/>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5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3893488"/>
        <c:crosses val="autoZero"/>
        <c:crossBetween val="between"/>
        <c:minorUnit val="0.01"/>
      </c:valAx>
      <c:spPr>
        <a:noFill/>
        <a:ln w="25400">
          <a:noFill/>
        </a:ln>
      </c:spPr>
    </c:plotArea>
    <c:legend>
      <c:legendPos val="r"/>
      <c:layout>
        <c:manualLayout>
          <c:xMode val="edge"/>
          <c:yMode val="edge"/>
          <c:x val="0.64168867916690708"/>
          <c:y val="0.46755007152083539"/>
          <c:w val="0.30278816462854058"/>
          <c:h val="0.34416880264728161"/>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paperSize="9" orientation="landscape"/>
  </c:printSettings>
  <c:userShapes r:id="rId1"/>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s-ES"/>
              <a:t>ÍNDICES DE ALTERACIÓN
DE  AVENIDAS</a:t>
            </a:r>
          </a:p>
        </c:rich>
      </c:tx>
      <c:layout>
        <c:manualLayout>
          <c:xMode val="edge"/>
          <c:yMode val="edge"/>
          <c:x val="0.54616681248177301"/>
          <c:y val="4.6783625730994149E-2"/>
        </c:manualLayout>
      </c:layout>
      <c:overlay val="0"/>
      <c:spPr>
        <a:noFill/>
        <a:ln w="25400">
          <a:noFill/>
        </a:ln>
      </c:spPr>
    </c:title>
    <c:autoTitleDeleted val="0"/>
    <c:plotArea>
      <c:layout>
        <c:manualLayout>
          <c:layoutTarget val="inner"/>
          <c:xMode val="edge"/>
          <c:yMode val="edge"/>
          <c:x val="6.3889062199061958E-2"/>
          <c:y val="2.9239933067965726E-2"/>
          <c:w val="0.45000122070643628"/>
          <c:h val="0.94737383140208931"/>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7d'!$D$15:$D$22</c:f>
              <c:numCache>
                <c:formatCode>0.00</c:formatCode>
                <c:ptCount val="8"/>
              </c:numCache>
            </c:numRef>
          </c:val>
          <c:extLst>
            <c:ext xmlns:c16="http://schemas.microsoft.com/office/drawing/2014/chart" uri="{C3380CC4-5D6E-409C-BE32-E72D297353CC}">
              <c16:uniqueId val="{00000000-48DC-4583-9112-7C0F4434EADC}"/>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7d'!$N$15:$N$22</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1-48DC-4583-9112-7C0F4434EADC}"/>
            </c:ext>
          </c:extLst>
        </c:ser>
        <c:dLbls>
          <c:showLegendKey val="0"/>
          <c:showVal val="0"/>
          <c:showCatName val="0"/>
          <c:showSerName val="0"/>
          <c:showPercent val="0"/>
          <c:showBubbleSize val="0"/>
        </c:dLbls>
        <c:axId val="133896400"/>
        <c:axId val="1"/>
      </c:radarChart>
      <c:catAx>
        <c:axId val="133896400"/>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80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Tahoma"/>
                <a:ea typeface="Tahoma"/>
                <a:cs typeface="Tahoma"/>
              </a:defRPr>
            </a:pPr>
            <a:endParaRPr lang="es-ES"/>
          </a:p>
        </c:txPr>
        <c:crossAx val="133896400"/>
        <c:crosses val="autoZero"/>
        <c:crossBetween val="between"/>
        <c:minorUnit val="1.0000000000000004E-2"/>
      </c:valAx>
      <c:spPr>
        <a:noFill/>
        <a:ln w="25400">
          <a:noFill/>
        </a:ln>
      </c:spPr>
    </c:plotArea>
    <c:legend>
      <c:legendPos val="r"/>
      <c:layout>
        <c:manualLayout>
          <c:xMode val="edge"/>
          <c:yMode val="edge"/>
          <c:x val="0.63891080609692052"/>
          <c:y val="0.48539865510500052"/>
          <c:w val="0.30278816462854058"/>
          <c:h val="0.30995335807909674"/>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userShapes r:id="rId1"/>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s-ES"/>
              <a:t>ÍNDICES DE ALTERACIÓN
DE SEQUÍAS</a:t>
            </a:r>
          </a:p>
        </c:rich>
      </c:tx>
      <c:layout>
        <c:manualLayout>
          <c:xMode val="edge"/>
          <c:yMode val="edge"/>
          <c:x val="0.56111256926217556"/>
          <c:y val="4.5454545454545456E-2"/>
        </c:manualLayout>
      </c:layout>
      <c:overlay val="0"/>
      <c:spPr>
        <a:noFill/>
        <a:ln w="25400">
          <a:noFill/>
        </a:ln>
      </c:spPr>
    </c:title>
    <c:autoTitleDeleted val="0"/>
    <c:plotArea>
      <c:layout>
        <c:manualLayout>
          <c:layoutTarget val="inner"/>
          <c:xMode val="edge"/>
          <c:yMode val="edge"/>
          <c:x val="8.8889130016086226E-2"/>
          <c:y val="3.2467635411283162E-2"/>
          <c:w val="0.39722329975938536"/>
          <c:h val="0.9285743727626975"/>
        </c:manualLayout>
      </c:layout>
      <c:radarChart>
        <c:radarStyle val="marker"/>
        <c:varyColors val="0"/>
        <c:ser>
          <c:idx val="0"/>
          <c:order val="0"/>
          <c:tx>
            <c:v>Rég. alterado</c:v>
          </c:tx>
          <c:spPr>
            <a:ln w="12700">
              <a:solidFill>
                <a:srgbClr val="FF00FF"/>
              </a:solidFill>
              <a:prstDash val="solid"/>
            </a:ln>
          </c:spPr>
          <c:marker>
            <c:symbol val="square"/>
            <c:size val="5"/>
            <c:spPr>
              <a:solidFill>
                <a:srgbClr val="FF00FF"/>
              </a:solidFill>
              <a:ln>
                <a:solidFill>
                  <a:srgbClr val="FF00FF"/>
                </a:solidFill>
                <a:prstDash val="solid"/>
              </a:ln>
            </c:spPr>
          </c:marker>
          <c:val>
            <c:numRef>
              <c:f>'Informe nº 7d'!$D$23:$D$29</c:f>
              <c:numCache>
                <c:formatCode>0.00</c:formatCode>
                <c:ptCount val="7"/>
              </c:numCache>
            </c:numRef>
          </c:val>
          <c:extLst>
            <c:ext xmlns:c16="http://schemas.microsoft.com/office/drawing/2014/chart" uri="{C3380CC4-5D6E-409C-BE32-E72D297353CC}">
              <c16:uniqueId val="{00000000-AAE6-4B64-8D18-1AA539611039}"/>
            </c:ext>
          </c:extLst>
        </c:ser>
        <c:ser>
          <c:idx val="1"/>
          <c:order val="1"/>
          <c:tx>
            <c:v>Rég. natural</c:v>
          </c:tx>
          <c:spPr>
            <a:ln w="12700">
              <a:solidFill>
                <a:srgbClr val="333399"/>
              </a:solidFill>
              <a:prstDash val="solid"/>
            </a:ln>
          </c:spPr>
          <c:marker>
            <c:symbol val="square"/>
            <c:size val="5"/>
            <c:spPr>
              <a:solidFill>
                <a:srgbClr val="333399"/>
              </a:solidFill>
              <a:ln>
                <a:solidFill>
                  <a:srgbClr val="333399"/>
                </a:solidFill>
                <a:prstDash val="solid"/>
              </a:ln>
            </c:spPr>
          </c:marker>
          <c:val>
            <c:numRef>
              <c:f>'Informe nº 7d'!$N$23:$N$29</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AAE6-4B64-8D18-1AA539611039}"/>
            </c:ext>
          </c:extLst>
        </c:ser>
        <c:dLbls>
          <c:showLegendKey val="0"/>
          <c:showVal val="0"/>
          <c:showCatName val="0"/>
          <c:showSerName val="0"/>
          <c:showPercent val="0"/>
          <c:showBubbleSize val="0"/>
        </c:dLbls>
        <c:axId val="133898896"/>
        <c:axId val="1"/>
      </c:radarChart>
      <c:catAx>
        <c:axId val="133898896"/>
        <c:scaling>
          <c:orientation val="minMax"/>
        </c:scaling>
        <c:delete val="0"/>
        <c:axPos val="b"/>
        <c:majorGridlines>
          <c:spPr>
            <a:ln w="3175">
              <a:solidFill>
                <a:srgbClr val="000000"/>
              </a:solidFill>
              <a:prstDash val="solid"/>
            </a:ln>
          </c:spPr>
        </c:majorGridlines>
        <c:numFmt formatCode="General" sourceLinked="0"/>
        <c:majorTickMark val="out"/>
        <c:minorTickMark val="none"/>
        <c:tickLblPos val="none"/>
        <c:txPr>
          <a:bodyPr rot="0" vert="horz"/>
          <a:lstStyle/>
          <a:p>
            <a:pPr>
              <a:defRPr sz="550" b="0" i="0" u="none" strike="noStrike" baseline="0">
                <a:solidFill>
                  <a:srgbClr val="000000"/>
                </a:solidFill>
                <a:latin typeface="Arial"/>
                <a:ea typeface="Arial"/>
                <a:cs typeface="Arial"/>
              </a:defRPr>
            </a:pPr>
            <a:endParaRPr lang="es-E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0" sourceLinked="1"/>
        <c:majorTickMark val="cross"/>
        <c:minorTickMark val="none"/>
        <c:tickLblPos val="nextTo"/>
        <c:spPr>
          <a:ln w="3175">
            <a:solidFill>
              <a:srgbClr val="000000"/>
            </a:solidFill>
            <a:prstDash val="solid"/>
          </a:ln>
        </c:spPr>
        <c:txPr>
          <a:bodyPr rot="0" vert="horz"/>
          <a:lstStyle/>
          <a:p>
            <a:pPr>
              <a:defRPr sz="425" b="0" i="0" u="none" strike="noStrike" baseline="0">
                <a:solidFill>
                  <a:srgbClr val="000000"/>
                </a:solidFill>
                <a:latin typeface="Tahoma"/>
                <a:ea typeface="Tahoma"/>
                <a:cs typeface="Tahoma"/>
              </a:defRPr>
            </a:pPr>
            <a:endParaRPr lang="es-ES"/>
          </a:p>
        </c:txPr>
        <c:crossAx val="133898896"/>
        <c:crosses val="autoZero"/>
        <c:crossBetween val="between"/>
        <c:minorUnit val="1.0000000000000004E-2"/>
      </c:valAx>
      <c:spPr>
        <a:noFill/>
        <a:ln w="25400">
          <a:noFill/>
        </a:ln>
      </c:spPr>
    </c:plotArea>
    <c:legend>
      <c:legendPos val="r"/>
      <c:layout>
        <c:manualLayout>
          <c:xMode val="edge"/>
          <c:yMode val="edge"/>
          <c:x val="0.64168867916690708"/>
          <c:y val="0.46755007152083539"/>
          <c:w val="0.30278816462854058"/>
          <c:h val="0.34416880264728161"/>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userShapes r:id="rId1"/>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80"/>
                </a:solidFill>
                <a:latin typeface="Arial"/>
                <a:ea typeface="Arial"/>
                <a:cs typeface="Arial"/>
              </a:defRPr>
            </a:pPr>
            <a:r>
              <a:rPr lang="es-ES"/>
              <a:t>APORTACIONES MENSUALES EN RÉGIMEN NATURAL Y AMBIENTAL (escenario seleccionado)</a:t>
            </a:r>
          </a:p>
        </c:rich>
      </c:tx>
      <c:layout>
        <c:manualLayout>
          <c:xMode val="edge"/>
          <c:yMode val="edge"/>
          <c:x val="0.15164535763501666"/>
          <c:y val="1.5015015015015015E-2"/>
        </c:manualLayout>
      </c:layout>
      <c:overlay val="0"/>
      <c:spPr>
        <a:noFill/>
        <a:ln w="25400">
          <a:noFill/>
        </a:ln>
      </c:spPr>
    </c:title>
    <c:autoTitleDeleted val="0"/>
    <c:plotArea>
      <c:layout>
        <c:manualLayout>
          <c:layoutTarget val="inner"/>
          <c:xMode val="edge"/>
          <c:yMode val="edge"/>
          <c:x val="9.2990115608955329E-2"/>
          <c:y val="7.2072283432700571E-2"/>
          <c:w val="0.88698264119311232"/>
          <c:h val="0.69970175165913473"/>
        </c:manualLayout>
      </c:layout>
      <c:lineChart>
        <c:grouping val="standard"/>
        <c:varyColors val="0"/>
        <c:ser>
          <c:idx val="0"/>
          <c:order val="0"/>
          <c:tx>
            <c:v>Húmedo natural</c:v>
          </c:tx>
          <c:spPr>
            <a:ln w="25400">
              <a:solidFill>
                <a:srgbClr val="0000FF"/>
              </a:solidFill>
              <a:prstDash val="solid"/>
            </a:ln>
          </c:spPr>
          <c:marker>
            <c:symbol val="diamond"/>
            <c:size val="8"/>
            <c:spPr>
              <a:solidFill>
                <a:srgbClr val="0000FF"/>
              </a:solidFill>
              <a:ln>
                <a:solidFill>
                  <a:srgbClr val="3366FF"/>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9'!$C$16:$C$27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456-4B64-A78E-75E7DEA27437}"/>
            </c:ext>
          </c:extLst>
        </c:ser>
        <c:ser>
          <c:idx val="1"/>
          <c:order val="1"/>
          <c:tx>
            <c:v>Medio natural</c:v>
          </c:tx>
          <c:spPr>
            <a:ln w="25400">
              <a:solidFill>
                <a:srgbClr val="008000"/>
              </a:solidFill>
              <a:prstDash val="solid"/>
            </a:ln>
          </c:spPr>
          <c:marker>
            <c:symbol val="triangle"/>
            <c:size val="7"/>
            <c:spPr>
              <a:solidFill>
                <a:srgbClr val="008000"/>
              </a:solidFill>
              <a:ln>
                <a:solidFill>
                  <a:srgbClr val="008000"/>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9'!$D$16:$D$27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456-4B64-A78E-75E7DEA27437}"/>
            </c:ext>
          </c:extLst>
        </c:ser>
        <c:ser>
          <c:idx val="2"/>
          <c:order val="2"/>
          <c:tx>
            <c:v>Seco natural</c:v>
          </c:tx>
          <c:spPr>
            <a:ln w="25400">
              <a:solidFill>
                <a:srgbClr val="FF0000"/>
              </a:solidFill>
              <a:prstDash val="solid"/>
            </a:ln>
          </c:spPr>
          <c:marker>
            <c:symbol val="square"/>
            <c:size val="6"/>
            <c:spPr>
              <a:solidFill>
                <a:srgbClr val="FF0000"/>
              </a:solidFill>
              <a:ln>
                <a:solidFill>
                  <a:srgbClr val="FF0000"/>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9'!$E$16:$E$27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A456-4B64-A78E-75E7DEA27437}"/>
            </c:ext>
          </c:extLst>
        </c:ser>
        <c:ser>
          <c:idx val="3"/>
          <c:order val="3"/>
          <c:tx>
            <c:v>Húmedo RAC</c:v>
          </c:tx>
          <c:spPr>
            <a:ln w="25400">
              <a:solidFill>
                <a:srgbClr val="0000FF"/>
              </a:solidFill>
              <a:prstDash val="sysDash"/>
            </a:ln>
          </c:spPr>
          <c:marker>
            <c:symbol val="diamond"/>
            <c:size val="7"/>
            <c:spPr>
              <a:solidFill>
                <a:srgbClr val="FFFFFF"/>
              </a:solidFill>
              <a:ln>
                <a:solidFill>
                  <a:srgbClr val="0000FF"/>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9'!$F$16:$F$27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A456-4B64-A78E-75E7DEA27437}"/>
            </c:ext>
          </c:extLst>
        </c:ser>
        <c:ser>
          <c:idx val="4"/>
          <c:order val="4"/>
          <c:tx>
            <c:v>Medio RAC</c:v>
          </c:tx>
          <c:spPr>
            <a:ln w="25400">
              <a:solidFill>
                <a:srgbClr val="008000"/>
              </a:solidFill>
              <a:prstDash val="sysDash"/>
            </a:ln>
          </c:spPr>
          <c:marker>
            <c:symbol val="triangle"/>
            <c:size val="7"/>
            <c:spPr>
              <a:solidFill>
                <a:srgbClr val="FFFFFF"/>
              </a:solidFill>
              <a:ln>
                <a:solidFill>
                  <a:srgbClr val="008000"/>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9'!$G$16:$G$27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A456-4B64-A78E-75E7DEA27437}"/>
            </c:ext>
          </c:extLst>
        </c:ser>
        <c:ser>
          <c:idx val="5"/>
          <c:order val="5"/>
          <c:tx>
            <c:v>Seco RAC</c:v>
          </c:tx>
          <c:spPr>
            <a:ln w="25400">
              <a:solidFill>
                <a:srgbClr val="FF0000"/>
              </a:solidFill>
              <a:prstDash val="sysDash"/>
            </a:ln>
          </c:spPr>
          <c:marker>
            <c:symbol val="square"/>
            <c:size val="6"/>
            <c:spPr>
              <a:solidFill>
                <a:srgbClr val="FFFFFF"/>
              </a:solidFill>
              <a:ln>
                <a:solidFill>
                  <a:srgbClr val="FF0000"/>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9'!$H$16:$H$27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A456-4B64-A78E-75E7DEA27437}"/>
            </c:ext>
          </c:extLst>
        </c:ser>
        <c:dLbls>
          <c:showLegendKey val="0"/>
          <c:showVal val="0"/>
          <c:showCatName val="0"/>
          <c:showSerName val="0"/>
          <c:showPercent val="0"/>
          <c:showBubbleSize val="0"/>
        </c:dLbls>
        <c:marker val="1"/>
        <c:smooth val="0"/>
        <c:axId val="133896816"/>
        <c:axId val="1"/>
      </c:lineChart>
      <c:catAx>
        <c:axId val="133896816"/>
        <c:scaling>
          <c:orientation val="minMax"/>
        </c:scaling>
        <c:delete val="0"/>
        <c:axPos val="b"/>
        <c:numFmt formatCode="@" sourceLinked="0"/>
        <c:majorTickMark val="out"/>
        <c:minorTickMark val="none"/>
        <c:tickLblPos val="nextTo"/>
        <c:spPr>
          <a:ln w="3175">
            <a:solidFill>
              <a:srgbClr val="000000"/>
            </a:solidFill>
            <a:prstDash val="solid"/>
          </a:ln>
        </c:spPr>
        <c:txPr>
          <a:bodyPr rot="-5400000" vert="horz"/>
          <a:lstStyle/>
          <a:p>
            <a:pPr>
              <a:defRPr sz="800" b="1" i="0" u="none" strike="noStrike" baseline="0">
                <a:solidFill>
                  <a:srgbClr val="000000"/>
                </a:solidFill>
                <a:latin typeface="Arial"/>
                <a:ea typeface="Arial"/>
                <a:cs typeface="Arial"/>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es-ES"/>
                  <a:t>hm³</a:t>
                </a:r>
              </a:p>
            </c:rich>
          </c:tx>
          <c:layout>
            <c:manualLayout>
              <c:xMode val="edge"/>
              <c:yMode val="edge"/>
              <c:x val="2.2889842632331903E-2"/>
              <c:y val="0.3873883332151049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50" b="1" i="0" u="none" strike="noStrike" baseline="0">
                <a:solidFill>
                  <a:srgbClr val="000000"/>
                </a:solidFill>
                <a:latin typeface="Arial"/>
                <a:ea typeface="Arial"/>
                <a:cs typeface="Arial"/>
              </a:defRPr>
            </a:pPr>
            <a:endParaRPr lang="es-ES"/>
          </a:p>
        </c:txPr>
        <c:crossAx val="133896816"/>
        <c:crosses val="autoZero"/>
        <c:crossBetween val="between"/>
      </c:valAx>
      <c:spPr>
        <a:solidFill>
          <a:srgbClr val="FFFFFF"/>
        </a:solidFill>
        <a:ln w="3175">
          <a:solidFill>
            <a:srgbClr val="000000"/>
          </a:solidFill>
          <a:prstDash val="solid"/>
        </a:ln>
      </c:spPr>
    </c:plotArea>
    <c:legend>
      <c:legendPos val="r"/>
      <c:layout>
        <c:manualLayout>
          <c:xMode val="edge"/>
          <c:yMode val="edge"/>
          <c:x val="0.19456976157209138"/>
          <c:y val="0.86789517581641362"/>
          <c:w val="0.65381162528268943"/>
          <c:h val="0.12312699726115212"/>
        </c:manualLayout>
      </c:layout>
      <c:overlay val="0"/>
      <c:spPr>
        <a:solidFill>
          <a:srgbClr val="FFFFFF"/>
        </a:solid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9525">
      <a:solidFill>
        <a:srgbClr val="0066FF"/>
      </a:solidFill>
      <a:prstDash val="solid"/>
    </a:ln>
  </c:spPr>
  <c:txPr>
    <a:bodyPr/>
    <a:lstStyle/>
    <a:p>
      <a:pPr>
        <a:defRPr sz="85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paperSize="9" orientation="landscape"/>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80"/>
                </a:solidFill>
                <a:latin typeface="Arial"/>
                <a:ea typeface="Arial"/>
                <a:cs typeface="Arial"/>
              </a:defRPr>
            </a:pPr>
            <a:r>
              <a:rPr lang="es-ES"/>
              <a:t>DETALLE DE LAS APORTACIONES MENSUALES PARA EL ESCENARIO DEL RAC SELECCIONADO</a:t>
            </a:r>
          </a:p>
        </c:rich>
      </c:tx>
      <c:layout>
        <c:manualLayout>
          <c:xMode val="edge"/>
          <c:yMode val="edge"/>
          <c:x val="0.16189111747851004"/>
          <c:y val="1.9076305220883535E-2"/>
        </c:manualLayout>
      </c:layout>
      <c:overlay val="0"/>
      <c:spPr>
        <a:noFill/>
        <a:ln w="25400">
          <a:noFill/>
        </a:ln>
      </c:spPr>
    </c:title>
    <c:autoTitleDeleted val="0"/>
    <c:plotArea>
      <c:layout>
        <c:manualLayout>
          <c:layoutTarget val="inner"/>
          <c:xMode val="edge"/>
          <c:yMode val="edge"/>
          <c:x val="8.882521489971347E-2"/>
          <c:y val="8.1325301204819275E-2"/>
          <c:w val="0.89111747851002865"/>
          <c:h val="0.73795180722891562"/>
        </c:manualLayout>
      </c:layout>
      <c:lineChart>
        <c:grouping val="standard"/>
        <c:varyColors val="0"/>
        <c:ser>
          <c:idx val="0"/>
          <c:order val="0"/>
          <c:tx>
            <c:v>Húmedo RAC</c:v>
          </c:tx>
          <c:spPr>
            <a:ln w="25400">
              <a:solidFill>
                <a:srgbClr val="0000FF"/>
              </a:solidFill>
              <a:prstDash val="sysDash"/>
            </a:ln>
          </c:spPr>
          <c:marker>
            <c:symbol val="diamond"/>
            <c:size val="8"/>
            <c:spPr>
              <a:solidFill>
                <a:srgbClr val="0000FF"/>
              </a:solidFill>
              <a:ln>
                <a:solidFill>
                  <a:srgbClr val="3366FF"/>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9'!$F$16:$F$27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7079-4996-847A-F518ADC25197}"/>
            </c:ext>
          </c:extLst>
        </c:ser>
        <c:ser>
          <c:idx val="1"/>
          <c:order val="1"/>
          <c:tx>
            <c:v>Medio RAC</c:v>
          </c:tx>
          <c:spPr>
            <a:ln w="25400">
              <a:solidFill>
                <a:srgbClr val="008000"/>
              </a:solidFill>
              <a:prstDash val="sysDash"/>
            </a:ln>
          </c:spPr>
          <c:marker>
            <c:symbol val="triangle"/>
            <c:size val="7"/>
            <c:spPr>
              <a:solidFill>
                <a:srgbClr val="008000"/>
              </a:solidFill>
              <a:ln>
                <a:solidFill>
                  <a:srgbClr val="008000"/>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9'!$G$16:$G$27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7079-4996-847A-F518ADC25197}"/>
            </c:ext>
          </c:extLst>
        </c:ser>
        <c:ser>
          <c:idx val="2"/>
          <c:order val="2"/>
          <c:tx>
            <c:v>Seco RAC</c:v>
          </c:tx>
          <c:spPr>
            <a:ln w="25400">
              <a:solidFill>
                <a:srgbClr val="FF0000"/>
              </a:solidFill>
              <a:prstDash val="sysDash"/>
            </a:ln>
          </c:spPr>
          <c:marker>
            <c:symbol val="square"/>
            <c:size val="6"/>
            <c:spPr>
              <a:solidFill>
                <a:srgbClr val="FF0000"/>
              </a:solidFill>
              <a:ln>
                <a:solidFill>
                  <a:srgbClr val="FF0000"/>
                </a:solidFill>
                <a:prstDash val="solid"/>
              </a:ln>
            </c:spPr>
          </c:marker>
          <c:cat>
            <c:strRef>
              <c:f>'Informe nº 9'!$L$16:$L$27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 9'!$H$16:$H$27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7079-4996-847A-F518ADC25197}"/>
            </c:ext>
          </c:extLst>
        </c:ser>
        <c:dLbls>
          <c:showLegendKey val="0"/>
          <c:showVal val="0"/>
          <c:showCatName val="0"/>
          <c:showSerName val="0"/>
          <c:showPercent val="0"/>
          <c:showBubbleSize val="0"/>
        </c:dLbls>
        <c:marker val="1"/>
        <c:smooth val="0"/>
        <c:axId val="134609280"/>
        <c:axId val="1"/>
      </c:lineChart>
      <c:catAx>
        <c:axId val="134609280"/>
        <c:scaling>
          <c:orientation val="minMax"/>
        </c:scaling>
        <c:delete val="0"/>
        <c:axPos val="b"/>
        <c:numFmt formatCode="@" sourceLinked="0"/>
        <c:majorTickMark val="out"/>
        <c:minorTickMark val="none"/>
        <c:tickLblPos val="nextTo"/>
        <c:spPr>
          <a:ln w="3175">
            <a:solidFill>
              <a:srgbClr val="000000"/>
            </a:solidFill>
            <a:prstDash val="solid"/>
          </a:ln>
        </c:spPr>
        <c:txPr>
          <a:bodyPr rot="-5400000" vert="horz"/>
          <a:lstStyle/>
          <a:p>
            <a:pPr>
              <a:defRPr sz="800" b="1" i="0" u="none" strike="noStrike" baseline="0">
                <a:solidFill>
                  <a:srgbClr val="000000"/>
                </a:solidFill>
                <a:latin typeface="Arial"/>
                <a:ea typeface="Arial"/>
                <a:cs typeface="Arial"/>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es-ES"/>
                  <a:t>hm³</a:t>
                </a:r>
              </a:p>
            </c:rich>
          </c:tx>
          <c:layout>
            <c:manualLayout>
              <c:xMode val="edge"/>
              <c:yMode val="edge"/>
              <c:x val="2.2889846505576485E-2"/>
              <c:y val="0.38738829333080349"/>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50" b="1" i="0" u="none" strike="noStrike" baseline="0">
                <a:solidFill>
                  <a:srgbClr val="000000"/>
                </a:solidFill>
                <a:latin typeface="Arial"/>
                <a:ea typeface="Arial"/>
                <a:cs typeface="Arial"/>
              </a:defRPr>
            </a:pPr>
            <a:endParaRPr lang="es-ES"/>
          </a:p>
        </c:txPr>
        <c:crossAx val="134609280"/>
        <c:crosses val="autoZero"/>
        <c:crossBetween val="between"/>
      </c:valAx>
      <c:spPr>
        <a:solidFill>
          <a:srgbClr val="FFFFFF"/>
        </a:solidFill>
        <a:ln w="3175">
          <a:solidFill>
            <a:srgbClr val="000000"/>
          </a:solidFill>
          <a:prstDash val="solid"/>
        </a:ln>
      </c:spPr>
    </c:plotArea>
    <c:legend>
      <c:legendPos val="r"/>
      <c:layout>
        <c:manualLayout>
          <c:xMode val="edge"/>
          <c:yMode val="edge"/>
          <c:x val="0.18911781693500115"/>
          <c:y val="0.9187049873862646"/>
          <c:w val="0.66334507000686016"/>
          <c:h val="7.2291539991050327E-2"/>
        </c:manualLayout>
      </c:layout>
      <c:overlay val="0"/>
      <c:spPr>
        <a:solidFill>
          <a:srgbClr val="FFFFFF"/>
        </a:solid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9525">
      <a:solidFill>
        <a:srgbClr val="0066FF"/>
      </a:solidFill>
      <a:prstDash val="solid"/>
    </a:ln>
  </c:spPr>
  <c:txPr>
    <a:bodyPr/>
    <a:lstStyle/>
    <a:p>
      <a:pPr>
        <a:defRPr sz="85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80"/>
                </a:solidFill>
                <a:latin typeface="Arial"/>
                <a:ea typeface="Arial"/>
                <a:cs typeface="Arial"/>
              </a:defRPr>
            </a:pPr>
            <a:r>
              <a:rPr lang="es-ES"/>
              <a:t>APORTACIONES MENSUALES EN RÉGIMEN NATURAL Y AMBIENTAL (escenario seleccionado)</a:t>
            </a:r>
          </a:p>
        </c:rich>
      </c:tx>
      <c:layout>
        <c:manualLayout>
          <c:xMode val="edge"/>
          <c:yMode val="edge"/>
          <c:x val="0.15164535763501666"/>
          <c:y val="1.5015015015015015E-2"/>
        </c:manualLayout>
      </c:layout>
      <c:overlay val="0"/>
      <c:spPr>
        <a:noFill/>
        <a:ln w="25400">
          <a:noFill/>
        </a:ln>
      </c:spPr>
    </c:title>
    <c:autoTitleDeleted val="0"/>
    <c:plotArea>
      <c:layout>
        <c:manualLayout>
          <c:layoutTarget val="inner"/>
          <c:xMode val="edge"/>
          <c:yMode val="edge"/>
          <c:x val="9.2990115608955301E-2"/>
          <c:y val="7.2072283432700598E-2"/>
          <c:w val="0.88698264119311232"/>
          <c:h val="0.69970175165913495"/>
        </c:manualLayout>
      </c:layout>
      <c:lineChart>
        <c:grouping val="standard"/>
        <c:varyColors val="0"/>
        <c:ser>
          <c:idx val="0"/>
          <c:order val="0"/>
          <c:tx>
            <c:v>Húmedo natural</c:v>
          </c:tx>
          <c:spPr>
            <a:ln w="25400">
              <a:solidFill>
                <a:srgbClr val="0000FF"/>
              </a:solidFill>
              <a:prstDash val="solid"/>
            </a:ln>
          </c:spPr>
          <c:marker>
            <c:symbol val="diamond"/>
            <c:size val="8"/>
            <c:spPr>
              <a:solidFill>
                <a:srgbClr val="0000FF"/>
              </a:solidFill>
              <a:ln>
                <a:solidFill>
                  <a:srgbClr val="3366FF"/>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nº9a'!$C$16:$C$27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5106-4B4E-9B21-C35CDC2A0D80}"/>
            </c:ext>
          </c:extLst>
        </c:ser>
        <c:ser>
          <c:idx val="1"/>
          <c:order val="1"/>
          <c:tx>
            <c:v>Medio natural</c:v>
          </c:tx>
          <c:spPr>
            <a:ln w="25400">
              <a:solidFill>
                <a:srgbClr val="008000"/>
              </a:solidFill>
              <a:prstDash val="solid"/>
            </a:ln>
          </c:spPr>
          <c:marker>
            <c:symbol val="triangle"/>
            <c:size val="7"/>
            <c:spPr>
              <a:solidFill>
                <a:srgbClr val="008000"/>
              </a:solidFill>
              <a:ln>
                <a:solidFill>
                  <a:srgbClr val="008000"/>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nº9a'!$D$16:$D$27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5106-4B4E-9B21-C35CDC2A0D80}"/>
            </c:ext>
          </c:extLst>
        </c:ser>
        <c:ser>
          <c:idx val="2"/>
          <c:order val="2"/>
          <c:tx>
            <c:v>Seco natural</c:v>
          </c:tx>
          <c:spPr>
            <a:ln w="25400">
              <a:solidFill>
                <a:srgbClr val="FF0000"/>
              </a:solidFill>
              <a:prstDash val="solid"/>
            </a:ln>
          </c:spPr>
          <c:marker>
            <c:symbol val="square"/>
            <c:size val="6"/>
            <c:spPr>
              <a:solidFill>
                <a:srgbClr val="FF0000"/>
              </a:solidFill>
              <a:ln>
                <a:solidFill>
                  <a:srgbClr val="FF0000"/>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nº9a'!$E$16:$E$27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106-4B4E-9B21-C35CDC2A0D80}"/>
            </c:ext>
          </c:extLst>
        </c:ser>
        <c:ser>
          <c:idx val="3"/>
          <c:order val="3"/>
          <c:tx>
            <c:v>Húmedo RAC</c:v>
          </c:tx>
          <c:spPr>
            <a:ln w="25400">
              <a:solidFill>
                <a:srgbClr val="0000FF"/>
              </a:solidFill>
              <a:prstDash val="sysDash"/>
            </a:ln>
          </c:spPr>
          <c:marker>
            <c:symbol val="diamond"/>
            <c:size val="7"/>
            <c:spPr>
              <a:solidFill>
                <a:srgbClr val="FFFFFF"/>
              </a:solidFill>
              <a:ln>
                <a:solidFill>
                  <a:srgbClr val="0000FF"/>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nº9a'!$F$16:$F$27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106-4B4E-9B21-C35CDC2A0D80}"/>
            </c:ext>
          </c:extLst>
        </c:ser>
        <c:ser>
          <c:idx val="4"/>
          <c:order val="4"/>
          <c:tx>
            <c:v>Medio RAC</c:v>
          </c:tx>
          <c:spPr>
            <a:ln w="25400">
              <a:solidFill>
                <a:srgbClr val="008000"/>
              </a:solidFill>
              <a:prstDash val="sysDash"/>
            </a:ln>
          </c:spPr>
          <c:marker>
            <c:symbol val="triangle"/>
            <c:size val="7"/>
            <c:spPr>
              <a:solidFill>
                <a:srgbClr val="FFFFFF"/>
              </a:solidFill>
              <a:ln>
                <a:solidFill>
                  <a:srgbClr val="008000"/>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nº9a'!$G$16:$G$27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5106-4B4E-9B21-C35CDC2A0D80}"/>
            </c:ext>
          </c:extLst>
        </c:ser>
        <c:ser>
          <c:idx val="5"/>
          <c:order val="5"/>
          <c:tx>
            <c:v>Seco RAC</c:v>
          </c:tx>
          <c:spPr>
            <a:ln w="25400">
              <a:solidFill>
                <a:srgbClr val="FF0000"/>
              </a:solidFill>
              <a:prstDash val="sysDash"/>
            </a:ln>
          </c:spPr>
          <c:marker>
            <c:symbol val="square"/>
            <c:size val="6"/>
            <c:spPr>
              <a:solidFill>
                <a:srgbClr val="FFFFFF"/>
              </a:solidFill>
              <a:ln>
                <a:solidFill>
                  <a:srgbClr val="FF0000"/>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nº9a'!$H$16:$H$27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5106-4B4E-9B21-C35CDC2A0D80}"/>
            </c:ext>
          </c:extLst>
        </c:ser>
        <c:dLbls>
          <c:showLegendKey val="0"/>
          <c:showVal val="0"/>
          <c:showCatName val="0"/>
          <c:showSerName val="0"/>
          <c:showPercent val="0"/>
          <c:showBubbleSize val="0"/>
        </c:dLbls>
        <c:marker val="1"/>
        <c:smooth val="0"/>
        <c:axId val="134606784"/>
        <c:axId val="1"/>
      </c:lineChart>
      <c:catAx>
        <c:axId val="134606784"/>
        <c:scaling>
          <c:orientation val="minMax"/>
        </c:scaling>
        <c:delete val="0"/>
        <c:axPos val="b"/>
        <c:numFmt formatCode="@" sourceLinked="0"/>
        <c:majorTickMark val="out"/>
        <c:minorTickMark val="none"/>
        <c:tickLblPos val="nextTo"/>
        <c:spPr>
          <a:ln w="3175">
            <a:solidFill>
              <a:srgbClr val="000000"/>
            </a:solidFill>
            <a:prstDash val="solid"/>
          </a:ln>
        </c:spPr>
        <c:txPr>
          <a:bodyPr rot="-5400000" vert="horz"/>
          <a:lstStyle/>
          <a:p>
            <a:pPr>
              <a:defRPr sz="800" b="1" i="0" u="none" strike="noStrike" baseline="0">
                <a:solidFill>
                  <a:srgbClr val="000000"/>
                </a:solidFill>
                <a:latin typeface="Arial"/>
                <a:ea typeface="Arial"/>
                <a:cs typeface="Arial"/>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es-ES"/>
                  <a:t>hm³</a:t>
                </a:r>
              </a:p>
            </c:rich>
          </c:tx>
          <c:layout>
            <c:manualLayout>
              <c:xMode val="edge"/>
              <c:yMode val="edge"/>
              <c:x val="2.2889842632331903E-2"/>
              <c:y val="0.3873883332151049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50" b="1" i="0" u="none" strike="noStrike" baseline="0">
                <a:solidFill>
                  <a:srgbClr val="000000"/>
                </a:solidFill>
                <a:latin typeface="Arial"/>
                <a:ea typeface="Arial"/>
                <a:cs typeface="Arial"/>
              </a:defRPr>
            </a:pPr>
            <a:endParaRPr lang="es-ES"/>
          </a:p>
        </c:txPr>
        <c:crossAx val="134606784"/>
        <c:crosses val="autoZero"/>
        <c:crossBetween val="between"/>
      </c:valAx>
      <c:spPr>
        <a:solidFill>
          <a:srgbClr val="FFFFFF"/>
        </a:solidFill>
        <a:ln w="3175">
          <a:solidFill>
            <a:srgbClr val="000000"/>
          </a:solidFill>
          <a:prstDash val="solid"/>
        </a:ln>
      </c:spPr>
    </c:plotArea>
    <c:legend>
      <c:legendPos val="r"/>
      <c:layout>
        <c:manualLayout>
          <c:xMode val="edge"/>
          <c:yMode val="edge"/>
          <c:x val="0.19456976157209138"/>
          <c:y val="0.86789517581641362"/>
          <c:w val="0.65381162528268943"/>
          <c:h val="0.12312699726115212"/>
        </c:manualLayout>
      </c:layout>
      <c:overlay val="0"/>
      <c:spPr>
        <a:solidFill>
          <a:srgbClr val="FFFFFF"/>
        </a:solid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9525">
      <a:solidFill>
        <a:srgbClr val="0066FF"/>
      </a:solidFill>
      <a:prstDash val="solid"/>
    </a:ln>
  </c:spPr>
  <c:txPr>
    <a:bodyPr/>
    <a:lstStyle/>
    <a:p>
      <a:pPr>
        <a:defRPr sz="850"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80"/>
                </a:solidFill>
                <a:latin typeface="Arial"/>
                <a:ea typeface="Arial"/>
                <a:cs typeface="Arial"/>
              </a:defRPr>
            </a:pPr>
            <a:r>
              <a:rPr lang="es-ES"/>
              <a:t>DETALLE DE LAS APORTACIONES MENSUALES PARA EL ESCENARIO DEL RAC SELECCIONADO</a:t>
            </a:r>
          </a:p>
        </c:rich>
      </c:tx>
      <c:layout>
        <c:manualLayout>
          <c:xMode val="edge"/>
          <c:yMode val="edge"/>
          <c:x val="0.16189111747851004"/>
          <c:y val="1.9076305220883535E-2"/>
        </c:manualLayout>
      </c:layout>
      <c:overlay val="0"/>
      <c:spPr>
        <a:noFill/>
        <a:ln w="25400">
          <a:noFill/>
        </a:ln>
      </c:spPr>
    </c:title>
    <c:autoTitleDeleted val="0"/>
    <c:plotArea>
      <c:layout>
        <c:manualLayout>
          <c:layoutTarget val="inner"/>
          <c:xMode val="edge"/>
          <c:yMode val="edge"/>
          <c:x val="8.8825214899713498E-2"/>
          <c:y val="8.1325301204819317E-2"/>
          <c:w val="0.89111747851002854"/>
          <c:h val="0.73795180722891585"/>
        </c:manualLayout>
      </c:layout>
      <c:lineChart>
        <c:grouping val="standard"/>
        <c:varyColors val="0"/>
        <c:ser>
          <c:idx val="0"/>
          <c:order val="0"/>
          <c:tx>
            <c:v>Húmedo RAC</c:v>
          </c:tx>
          <c:spPr>
            <a:ln w="25400">
              <a:solidFill>
                <a:srgbClr val="0000FF"/>
              </a:solidFill>
              <a:prstDash val="sysDash"/>
            </a:ln>
          </c:spPr>
          <c:marker>
            <c:symbol val="diamond"/>
            <c:size val="8"/>
            <c:spPr>
              <a:solidFill>
                <a:srgbClr val="0000FF"/>
              </a:solidFill>
              <a:ln>
                <a:solidFill>
                  <a:srgbClr val="3366FF"/>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nº9a'!$F$16:$F$27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32F-4A35-B62C-9DE323DDA1A1}"/>
            </c:ext>
          </c:extLst>
        </c:ser>
        <c:ser>
          <c:idx val="1"/>
          <c:order val="1"/>
          <c:tx>
            <c:v>Medio RAC</c:v>
          </c:tx>
          <c:spPr>
            <a:ln w="25400">
              <a:solidFill>
                <a:srgbClr val="008000"/>
              </a:solidFill>
              <a:prstDash val="sysDash"/>
            </a:ln>
          </c:spPr>
          <c:marker>
            <c:symbol val="triangle"/>
            <c:size val="7"/>
            <c:spPr>
              <a:solidFill>
                <a:srgbClr val="008000"/>
              </a:solidFill>
              <a:ln>
                <a:solidFill>
                  <a:srgbClr val="008000"/>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nº9a'!$G$16:$G$27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B32F-4A35-B62C-9DE323DDA1A1}"/>
            </c:ext>
          </c:extLst>
        </c:ser>
        <c:ser>
          <c:idx val="2"/>
          <c:order val="2"/>
          <c:tx>
            <c:v>Seco RAC</c:v>
          </c:tx>
          <c:spPr>
            <a:ln w="25400">
              <a:solidFill>
                <a:srgbClr val="FF0000"/>
              </a:solidFill>
              <a:prstDash val="sysDash"/>
            </a:ln>
          </c:spPr>
          <c:marker>
            <c:symbol val="square"/>
            <c:size val="6"/>
            <c:spPr>
              <a:solidFill>
                <a:srgbClr val="FF0000"/>
              </a:solidFill>
              <a:ln>
                <a:solidFill>
                  <a:srgbClr val="FF0000"/>
                </a:solidFill>
                <a:prstDash val="solid"/>
              </a:ln>
            </c:spPr>
          </c:marker>
          <c:cat>
            <c:strRef>
              <c:f>'Informe nº9a'!$L$16:$L$27</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nº9a'!$H$16:$H$27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B32F-4A35-B62C-9DE323DDA1A1}"/>
            </c:ext>
          </c:extLst>
        </c:ser>
        <c:dLbls>
          <c:showLegendKey val="0"/>
          <c:showVal val="0"/>
          <c:showCatName val="0"/>
          <c:showSerName val="0"/>
          <c:showPercent val="0"/>
          <c:showBubbleSize val="0"/>
        </c:dLbls>
        <c:marker val="1"/>
        <c:smooth val="0"/>
        <c:axId val="134604704"/>
        <c:axId val="1"/>
      </c:lineChart>
      <c:catAx>
        <c:axId val="134604704"/>
        <c:scaling>
          <c:orientation val="minMax"/>
        </c:scaling>
        <c:delete val="0"/>
        <c:axPos val="b"/>
        <c:numFmt formatCode="@" sourceLinked="0"/>
        <c:majorTickMark val="out"/>
        <c:minorTickMark val="none"/>
        <c:tickLblPos val="nextTo"/>
        <c:spPr>
          <a:ln w="3175">
            <a:solidFill>
              <a:srgbClr val="000000"/>
            </a:solidFill>
            <a:prstDash val="solid"/>
          </a:ln>
        </c:spPr>
        <c:txPr>
          <a:bodyPr rot="-5400000" vert="horz"/>
          <a:lstStyle/>
          <a:p>
            <a:pPr>
              <a:defRPr sz="800" b="1" i="0" u="none" strike="noStrike" baseline="0">
                <a:solidFill>
                  <a:srgbClr val="000000"/>
                </a:solidFill>
                <a:latin typeface="Arial"/>
                <a:ea typeface="Arial"/>
                <a:cs typeface="Arial"/>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es-ES"/>
                  <a:t>hm³</a:t>
                </a:r>
              </a:p>
            </c:rich>
          </c:tx>
          <c:layout>
            <c:manualLayout>
              <c:xMode val="edge"/>
              <c:yMode val="edge"/>
              <c:x val="2.2889846505576485E-2"/>
              <c:y val="0.38738829333080349"/>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50" b="1" i="0" u="none" strike="noStrike" baseline="0">
                <a:solidFill>
                  <a:srgbClr val="000000"/>
                </a:solidFill>
                <a:latin typeface="Arial"/>
                <a:ea typeface="Arial"/>
                <a:cs typeface="Arial"/>
              </a:defRPr>
            </a:pPr>
            <a:endParaRPr lang="es-ES"/>
          </a:p>
        </c:txPr>
        <c:crossAx val="134604704"/>
        <c:crosses val="autoZero"/>
        <c:crossBetween val="between"/>
      </c:valAx>
      <c:spPr>
        <a:solidFill>
          <a:srgbClr val="FFFFFF"/>
        </a:solidFill>
        <a:ln w="3175">
          <a:solidFill>
            <a:srgbClr val="000000"/>
          </a:solidFill>
          <a:prstDash val="solid"/>
        </a:ln>
      </c:spPr>
    </c:plotArea>
    <c:legend>
      <c:legendPos val="r"/>
      <c:layout>
        <c:manualLayout>
          <c:xMode val="edge"/>
          <c:yMode val="edge"/>
          <c:x val="0.18052155252886473"/>
          <c:y val="0.9187049873862646"/>
          <c:w val="0.66334507000686016"/>
          <c:h val="7.2291539991050327E-2"/>
        </c:manualLayout>
      </c:layout>
      <c:overlay val="0"/>
      <c:spPr>
        <a:solidFill>
          <a:srgbClr val="FFFFFF"/>
        </a:solid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9525">
      <a:solidFill>
        <a:srgbClr val="0066FF"/>
      </a:solidFill>
      <a:prstDash val="solid"/>
    </a:ln>
  </c:spPr>
  <c:txPr>
    <a:bodyPr/>
    <a:lstStyle/>
    <a:p>
      <a:pPr>
        <a:defRPr sz="850" b="0" i="0" u="none" strike="noStrike" baseline="0">
          <a:solidFill>
            <a:srgbClr val="000000"/>
          </a:solidFill>
          <a:latin typeface="Arial"/>
          <a:ea typeface="Arial"/>
          <a:cs typeface="Arial"/>
        </a:defRPr>
      </a:pPr>
      <a:endParaRPr lang="es-ES"/>
    </a:p>
  </c:txPr>
  <c:printSettings>
    <c:headerFooter alignWithMargins="0"/>
    <c:pageMargins b="1" l="0.75000000000000044" r="0.75000000000000044" t="1" header="0" footer="0"/>
    <c:pageSetup paperSize="9"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pin" dx="15" fmlaLink="I11" max="100" min="10" page="10" val="10"/>
</file>

<file path=xl/ctrlProps/ctrlProp2.xml><?xml version="1.0" encoding="utf-8"?>
<formControlPr xmlns="http://schemas.microsoft.com/office/spreadsheetml/2009/9/main" objectType="Spin" dx="15" fmlaLink="J11" max="100" min="10" page="10" val="10"/>
</file>

<file path=xl/ctrlProps/ctrlProp3.xml><?xml version="1.0" encoding="utf-8"?>
<formControlPr xmlns="http://schemas.microsoft.com/office/spreadsheetml/2009/9/main" objectType="Spin" dx="15" fmlaLink="I12" max="100" min="1" page="10" val="100"/>
</file>

<file path=xl/ctrlProps/ctrlProp4.xml><?xml version="1.0" encoding="utf-8"?>
<formControlPr xmlns="http://schemas.microsoft.com/office/spreadsheetml/2009/9/main" objectType="Spin" dx="15" fmlaLink="K11" max="100" min="10" page="10" val="10"/>
</file>

<file path=xl/ctrlProps/ctrlProp5.xml><?xml version="1.0" encoding="utf-8"?>
<formControlPr xmlns="http://schemas.microsoft.com/office/spreadsheetml/2009/9/main" objectType="Spin" dx="15" fmlaLink="J12" max="100" min="1" page="10" val="100"/>
</file>

<file path=xl/ctrlProps/ctrlProp6.xml><?xml version="1.0" encoding="utf-8"?>
<formControlPr xmlns="http://schemas.microsoft.com/office/spreadsheetml/2009/9/main" objectType="Spin" dx="15" fmlaLink="K12" max="100" min="1" page="10" val="100"/>
</file>

<file path=xl/ctrlProps/ctrlProp7.xml><?xml version="1.0" encoding="utf-8"?>
<formControlPr xmlns="http://schemas.microsoft.com/office/spreadsheetml/2009/9/main" objectType="Spin" dx="15" fmlaLink="I11" max="100" min="10" page="10" val="10"/>
</file>

<file path=xl/ctrlProps/ctrlProp8.xml><?xml version="1.0" encoding="utf-8"?>
<formControlPr xmlns="http://schemas.microsoft.com/office/spreadsheetml/2009/9/main" objectType="Spin" dx="15" fmlaLink="J11" max="100" min="10" page="10" val="10"/>
</file>

<file path=xl/ctrlProps/ctrlProp9.xml><?xml version="1.0" encoding="utf-8"?>
<formControlPr xmlns="http://schemas.microsoft.com/office/spreadsheetml/2009/9/main" objectType="Spin" dx="15" fmlaLink="I12" max="100" min="1" page="10" val="100"/>
</file>

<file path=xl/ctrlProps/ctrlProp10.xml><?xml version="1.0" encoding="utf-8"?>
<formControlPr xmlns="http://schemas.microsoft.com/office/spreadsheetml/2009/9/main" objectType="Spin" dx="15" fmlaLink="K11" max="100" min="10" page="10" val="10"/>
</file>

<file path=xl/ctrlProps/ctrlProp11.xml><?xml version="1.0" encoding="utf-8"?>
<formControlPr xmlns="http://schemas.microsoft.com/office/spreadsheetml/2009/9/main" objectType="Spin" dx="15" fmlaLink="J12" max="100" min="1" page="10" val="100"/>
</file>

<file path=xl/ctrlProps/ctrlProp12.xml><?xml version="1.0" encoding="utf-8"?>
<formControlPr xmlns="http://schemas.microsoft.com/office/spreadsheetml/2009/9/main" objectType="Spin" dx="15" fmlaLink="K12" max="100" min="1" page="10" val="100"/>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jpeg"/><Relationship Id="rId4"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jpeg"/><Relationship Id="rId4"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1.jpeg"/><Relationship Id="rId4"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image" Target="../media/image1.jpeg"/><Relationship Id="rId4" Type="http://schemas.openxmlformats.org/officeDocument/2006/relationships/chart" Target="../charts/chart19.xml"/></Relationships>
</file>

<file path=xl/drawings/_rels/drawing1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0.xml"/></Relationships>
</file>

<file path=xl/drawings/_rels/drawing1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4.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31.xml"/><Relationship Id="rId13" Type="http://schemas.openxmlformats.org/officeDocument/2006/relationships/chart" Target="../charts/chart36.xml"/><Relationship Id="rId3" Type="http://schemas.openxmlformats.org/officeDocument/2006/relationships/chart" Target="../charts/chart26.xml"/><Relationship Id="rId7" Type="http://schemas.openxmlformats.org/officeDocument/2006/relationships/chart" Target="../charts/chart30.xml"/><Relationship Id="rId12" Type="http://schemas.openxmlformats.org/officeDocument/2006/relationships/chart" Target="../charts/chart35.xml"/><Relationship Id="rId2" Type="http://schemas.openxmlformats.org/officeDocument/2006/relationships/image" Target="../media/image1.jpeg"/><Relationship Id="rId1" Type="http://schemas.openxmlformats.org/officeDocument/2006/relationships/chart" Target="../charts/chart25.xml"/><Relationship Id="rId6" Type="http://schemas.openxmlformats.org/officeDocument/2006/relationships/chart" Target="../charts/chart29.xml"/><Relationship Id="rId11" Type="http://schemas.openxmlformats.org/officeDocument/2006/relationships/chart" Target="../charts/chart34.xml"/><Relationship Id="rId5" Type="http://schemas.openxmlformats.org/officeDocument/2006/relationships/chart" Target="../charts/chart28.xml"/><Relationship Id="rId10" Type="http://schemas.openxmlformats.org/officeDocument/2006/relationships/chart" Target="../charts/chart33.xml"/><Relationship Id="rId4" Type="http://schemas.openxmlformats.org/officeDocument/2006/relationships/chart" Target="../charts/chart27.xml"/><Relationship Id="rId9" Type="http://schemas.openxmlformats.org/officeDocument/2006/relationships/chart" Target="../charts/chart32.xml"/></Relationships>
</file>

<file path=xl/drawings/_rels/drawing21.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9.xml"/><Relationship Id="rId7" Type="http://schemas.openxmlformats.org/officeDocument/2006/relationships/chart" Target="../charts/chart42.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1.xml"/><Relationship Id="rId5" Type="http://schemas.openxmlformats.org/officeDocument/2006/relationships/image" Target="../media/image1.jpeg"/><Relationship Id="rId4" Type="http://schemas.openxmlformats.org/officeDocument/2006/relationships/chart" Target="../charts/chart40.xml"/><Relationship Id="rId9" Type="http://schemas.openxmlformats.org/officeDocument/2006/relationships/chart" Target="../charts/chart44.xml"/></Relationships>
</file>

<file path=xl/drawings/_rels/drawing30.xml.rels><?xml version="1.0" encoding="UTF-8" standalone="yes"?>
<Relationships xmlns="http://schemas.openxmlformats.org/package/2006/relationships"><Relationship Id="rId8" Type="http://schemas.openxmlformats.org/officeDocument/2006/relationships/chart" Target="../charts/chart51.xml"/><Relationship Id="rId3" Type="http://schemas.openxmlformats.org/officeDocument/2006/relationships/chart" Target="../charts/chart47.xml"/><Relationship Id="rId7" Type="http://schemas.openxmlformats.org/officeDocument/2006/relationships/chart" Target="../charts/chart50.xml"/><Relationship Id="rId2" Type="http://schemas.openxmlformats.org/officeDocument/2006/relationships/chart" Target="../charts/chart46.xml"/><Relationship Id="rId1" Type="http://schemas.openxmlformats.org/officeDocument/2006/relationships/chart" Target="../charts/chart45.xml"/><Relationship Id="rId6" Type="http://schemas.openxmlformats.org/officeDocument/2006/relationships/chart" Target="../charts/chart49.xml"/><Relationship Id="rId5" Type="http://schemas.openxmlformats.org/officeDocument/2006/relationships/image" Target="../media/image1.jpeg"/><Relationship Id="rId4" Type="http://schemas.openxmlformats.org/officeDocument/2006/relationships/chart" Target="../charts/chart48.xml"/><Relationship Id="rId9" Type="http://schemas.openxmlformats.org/officeDocument/2006/relationships/chart" Target="../charts/chart52.xml"/></Relationships>
</file>

<file path=xl/drawings/_rels/drawing39.xml.rels><?xml version="1.0" encoding="UTF-8" standalone="yes"?>
<Relationships xmlns="http://schemas.openxmlformats.org/package/2006/relationships"><Relationship Id="rId3" Type="http://schemas.openxmlformats.org/officeDocument/2006/relationships/chart" Target="../charts/chart54.xml"/><Relationship Id="rId2" Type="http://schemas.openxmlformats.org/officeDocument/2006/relationships/image" Target="../media/image1.jpeg"/><Relationship Id="rId1" Type="http://schemas.openxmlformats.org/officeDocument/2006/relationships/chart" Target="../charts/chart53.xml"/></Relationships>
</file>

<file path=xl/drawings/_rels/drawing4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56.xml"/><Relationship Id="rId1" Type="http://schemas.openxmlformats.org/officeDocument/2006/relationships/chart" Target="../charts/chart55.xml"/><Relationship Id="rId5" Type="http://schemas.openxmlformats.org/officeDocument/2006/relationships/chart" Target="../charts/chart58.xml"/><Relationship Id="rId4" Type="http://schemas.openxmlformats.org/officeDocument/2006/relationships/chart" Target="../charts/chart57.xml"/></Relationships>
</file>

<file path=xl/drawings/_rels/drawing4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2.xml.rels><?xml version="1.0" encoding="UTF-8" standalone="yes"?>
<Relationships xmlns="http://schemas.openxmlformats.org/package/2006/relationships"><Relationship Id="rId3" Type="http://schemas.openxmlformats.org/officeDocument/2006/relationships/chart" Target="../charts/chart60.xml"/><Relationship Id="rId2" Type="http://schemas.openxmlformats.org/officeDocument/2006/relationships/image" Target="../media/image1.jpeg"/><Relationship Id="rId1" Type="http://schemas.openxmlformats.org/officeDocument/2006/relationships/chart" Target="../charts/chart59.xml"/></Relationships>
</file>

<file path=xl/drawings/_rels/drawing53.xml.rels><?xml version="1.0" encoding="UTF-8" standalone="yes"?>
<Relationships xmlns="http://schemas.openxmlformats.org/package/2006/relationships"><Relationship Id="rId3" Type="http://schemas.openxmlformats.org/officeDocument/2006/relationships/chart" Target="../charts/chart62.xml"/><Relationship Id="rId2" Type="http://schemas.openxmlformats.org/officeDocument/2006/relationships/image" Target="../media/image1.jpeg"/><Relationship Id="rId1" Type="http://schemas.openxmlformats.org/officeDocument/2006/relationships/chart" Target="../charts/chart61.xml"/></Relationships>
</file>

<file path=xl/drawings/_rels/drawing5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1</xdr:col>
      <xdr:colOff>561975</xdr:colOff>
      <xdr:row>3</xdr:row>
      <xdr:rowOff>66675</xdr:rowOff>
    </xdr:to>
    <xdr:pic>
      <xdr:nvPicPr>
        <xdr:cNvPr id="213353" name="1 Imagen" descr="ICONO2.jpg">
          <a:extLst>
            <a:ext uri="{FF2B5EF4-FFF2-40B4-BE49-F238E27FC236}">
              <a16:creationId xmlns:a16="http://schemas.microsoft.com/office/drawing/2014/main" id="{00000000-0008-0000-0000-0000694103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28575"/>
          <a:ext cx="552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19050</xdr:rowOff>
    </xdr:from>
    <xdr:to>
      <xdr:col>11</xdr:col>
      <xdr:colOff>706210</xdr:colOff>
      <xdr:row>5</xdr:row>
      <xdr:rowOff>142875</xdr:rowOff>
    </xdr:to>
    <xdr:pic>
      <xdr:nvPicPr>
        <xdr:cNvPr id="213354" name="2 Imagen" descr="LOGO_TEXTO_DEFINITIVO.jpg">
          <a:extLst>
            <a:ext uri="{FF2B5EF4-FFF2-40B4-BE49-F238E27FC236}">
              <a16:creationId xmlns:a16="http://schemas.microsoft.com/office/drawing/2014/main" id="{00000000-0008-0000-0000-00006A410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90875" y="19050"/>
          <a:ext cx="5248275"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28575</xdr:rowOff>
    </xdr:from>
    <xdr:to>
      <xdr:col>1</xdr:col>
      <xdr:colOff>561975</xdr:colOff>
      <xdr:row>3</xdr:row>
      <xdr:rowOff>66675</xdr:rowOff>
    </xdr:to>
    <xdr:pic>
      <xdr:nvPicPr>
        <xdr:cNvPr id="213355" name="1 Imagen" descr="ICONO2.jpg">
          <a:extLst>
            <a:ext uri="{FF2B5EF4-FFF2-40B4-BE49-F238E27FC236}">
              <a16:creationId xmlns:a16="http://schemas.microsoft.com/office/drawing/2014/main" id="{00000000-0008-0000-0000-00006B4103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28575"/>
          <a:ext cx="552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19050</xdr:rowOff>
    </xdr:from>
    <xdr:to>
      <xdr:col>11</xdr:col>
      <xdr:colOff>706210</xdr:colOff>
      <xdr:row>5</xdr:row>
      <xdr:rowOff>142875</xdr:rowOff>
    </xdr:to>
    <xdr:pic>
      <xdr:nvPicPr>
        <xdr:cNvPr id="213356" name="2 Imagen" descr="LOGO_TEXTO_DEFINITIVO.jpg">
          <a:extLst>
            <a:ext uri="{FF2B5EF4-FFF2-40B4-BE49-F238E27FC236}">
              <a16:creationId xmlns:a16="http://schemas.microsoft.com/office/drawing/2014/main" id="{00000000-0008-0000-0000-00006C410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90875" y="19050"/>
          <a:ext cx="5248275"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9523</xdr:colOff>
      <xdr:row>1</xdr:row>
      <xdr:rowOff>10583</xdr:rowOff>
    </xdr:from>
    <xdr:to>
      <xdr:col>6</xdr:col>
      <xdr:colOff>1922</xdr:colOff>
      <xdr:row>3</xdr:row>
      <xdr:rowOff>105479</xdr:rowOff>
    </xdr:to>
    <xdr:pic>
      <xdr:nvPicPr>
        <xdr:cNvPr id="2" name="1 Imagen" descr="ICONO2.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1323" y="182033"/>
          <a:ext cx="506749" cy="5425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19</xdr:col>
      <xdr:colOff>37987</xdr:colOff>
      <xdr:row>12</xdr:row>
      <xdr:rowOff>78170</xdr:rowOff>
    </xdr:from>
    <xdr:to>
      <xdr:col>32</xdr:col>
      <xdr:colOff>32883</xdr:colOff>
      <xdr:row>35</xdr:row>
      <xdr:rowOff>144951</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3</xdr:col>
      <xdr:colOff>168273</xdr:colOff>
      <xdr:row>0</xdr:row>
      <xdr:rowOff>89958</xdr:rowOff>
    </xdr:from>
    <xdr:ext cx="503503" cy="540189"/>
    <xdr:pic>
      <xdr:nvPicPr>
        <xdr:cNvPr id="2" name="1 Imagen" descr="ICONO2.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6023" y="89958"/>
          <a:ext cx="503503" cy="5401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20</xdr:col>
      <xdr:colOff>628651</xdr:colOff>
      <xdr:row>8</xdr:row>
      <xdr:rowOff>221459</xdr:rowOff>
    </xdr:from>
    <xdr:to>
      <xdr:col>29</xdr:col>
      <xdr:colOff>623547</xdr:colOff>
      <xdr:row>31</xdr:row>
      <xdr:rowOff>74795</xdr:rowOff>
    </xdr:to>
    <xdr:graphicFrame macro="">
      <xdr:nvGraphicFramePr>
        <xdr:cNvPr id="4" name="Gráfico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657225</xdr:colOff>
      <xdr:row>0</xdr:row>
      <xdr:rowOff>162983</xdr:rowOff>
    </xdr:from>
    <xdr:to>
      <xdr:col>6</xdr:col>
      <xdr:colOff>152400</xdr:colOff>
      <xdr:row>3</xdr:row>
      <xdr:rowOff>42448</xdr:rowOff>
    </xdr:to>
    <xdr:pic>
      <xdr:nvPicPr>
        <xdr:cNvPr id="2" name="1 Imagen" descr="ICONO2.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2275" y="162983"/>
          <a:ext cx="476250" cy="490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25289</xdr:colOff>
      <xdr:row>23</xdr:row>
      <xdr:rowOff>188346</xdr:rowOff>
    </xdr:from>
    <xdr:to>
      <xdr:col>19</xdr:col>
      <xdr:colOff>925286</xdr:colOff>
      <xdr:row>50</xdr:row>
      <xdr:rowOff>75292</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4</xdr:col>
      <xdr:colOff>22581</xdr:colOff>
      <xdr:row>1</xdr:row>
      <xdr:rowOff>9525</xdr:rowOff>
    </xdr:from>
    <xdr:ext cx="447675" cy="449220"/>
    <xdr:pic>
      <xdr:nvPicPr>
        <xdr:cNvPr id="2" name="2 Imagen" descr="ICONO2.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70581" y="171450"/>
          <a:ext cx="447675" cy="449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15</xdr:col>
      <xdr:colOff>742950</xdr:colOff>
      <xdr:row>18</xdr:row>
      <xdr:rowOff>114300</xdr:rowOff>
    </xdr:from>
    <xdr:to>
      <xdr:col>29</xdr:col>
      <xdr:colOff>571500</xdr:colOff>
      <xdr:row>42</xdr:row>
      <xdr:rowOff>104775</xdr:rowOff>
    </xdr:to>
    <xdr:graphicFrame macro="">
      <xdr:nvGraphicFramePr>
        <xdr:cNvPr id="3" name="Gráfico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142875</xdr:colOff>
      <xdr:row>35</xdr:row>
      <xdr:rowOff>143774</xdr:rowOff>
    </xdr:from>
    <xdr:to>
      <xdr:col>7</xdr:col>
      <xdr:colOff>875761</xdr:colOff>
      <xdr:row>58</xdr:row>
      <xdr:rowOff>21026</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617507</xdr:colOff>
      <xdr:row>1</xdr:row>
      <xdr:rowOff>8985</xdr:rowOff>
    </xdr:from>
    <xdr:ext cx="447675" cy="450792"/>
    <xdr:pic>
      <xdr:nvPicPr>
        <xdr:cNvPr id="3" name="2 Imagen" descr="ICONO2.jpg">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98607" y="170910"/>
          <a:ext cx="447675" cy="4507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3</xdr:col>
      <xdr:colOff>580474</xdr:colOff>
      <xdr:row>1</xdr:row>
      <xdr:rowOff>9525</xdr:rowOff>
    </xdr:from>
    <xdr:to>
      <xdr:col>4</xdr:col>
      <xdr:colOff>489857</xdr:colOff>
      <xdr:row>3</xdr:row>
      <xdr:rowOff>23379</xdr:rowOff>
    </xdr:to>
    <xdr:pic>
      <xdr:nvPicPr>
        <xdr:cNvPr id="2" name="2 Imagen" descr="ICONO2.jp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1867" y="172811"/>
          <a:ext cx="494490" cy="5037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23813</xdr:colOff>
      <xdr:row>18</xdr:row>
      <xdr:rowOff>142874</xdr:rowOff>
    </xdr:from>
    <xdr:to>
      <xdr:col>31</xdr:col>
      <xdr:colOff>259556</xdr:colOff>
      <xdr:row>42</xdr:row>
      <xdr:rowOff>19049</xdr:rowOff>
    </xdr:to>
    <xdr:graphicFrame macro="">
      <xdr:nvGraphicFramePr>
        <xdr:cNvPr id="3" name="Gráfico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28575</xdr:colOff>
      <xdr:row>36</xdr:row>
      <xdr:rowOff>10424</xdr:rowOff>
    </xdr:from>
    <xdr:to>
      <xdr:col>8</xdr:col>
      <xdr:colOff>37561</xdr:colOff>
      <xdr:row>58</xdr:row>
      <xdr:rowOff>154376</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503207</xdr:colOff>
      <xdr:row>1</xdr:row>
      <xdr:rowOff>8985</xdr:rowOff>
    </xdr:from>
    <xdr:to>
      <xdr:col>2</xdr:col>
      <xdr:colOff>950882</xdr:colOff>
      <xdr:row>3</xdr:row>
      <xdr:rowOff>7340</xdr:rowOff>
    </xdr:to>
    <xdr:pic>
      <xdr:nvPicPr>
        <xdr:cNvPr id="3" name="2 Imagen" descr="ICONO2.jpg">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84307" y="180435"/>
          <a:ext cx="447675" cy="4531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493181</xdr:colOff>
      <xdr:row>1</xdr:row>
      <xdr:rowOff>8985</xdr:rowOff>
    </xdr:from>
    <xdr:to>
      <xdr:col>2</xdr:col>
      <xdr:colOff>940856</xdr:colOff>
      <xdr:row>3</xdr:row>
      <xdr:rowOff>4959</xdr:rowOff>
    </xdr:to>
    <xdr:pic>
      <xdr:nvPicPr>
        <xdr:cNvPr id="3" name="2 Imagen" descr="ICONO2.jpg">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4281" y="180435"/>
          <a:ext cx="447675" cy="4531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761998</xdr:colOff>
      <xdr:row>1</xdr:row>
      <xdr:rowOff>13608</xdr:rowOff>
    </xdr:from>
    <xdr:to>
      <xdr:col>16</xdr:col>
      <xdr:colOff>751973</xdr:colOff>
      <xdr:row>18</xdr:row>
      <xdr:rowOff>100263</xdr:rowOff>
    </xdr:to>
    <xdr:graphicFrame macro="">
      <xdr:nvGraphicFramePr>
        <xdr:cNvPr id="4" name="Chart 1">
          <a:extLst>
            <a:ext uri="{FF2B5EF4-FFF2-40B4-BE49-F238E27FC236}">
              <a16:creationId xmlns:a16="http://schemas.microsoft.com/office/drawing/2014/main" id="{00000000-0008-0000-0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754335</xdr:colOff>
      <xdr:row>20</xdr:row>
      <xdr:rowOff>13803</xdr:rowOff>
    </xdr:from>
    <xdr:to>
      <xdr:col>16</xdr:col>
      <xdr:colOff>761498</xdr:colOff>
      <xdr:row>39</xdr:row>
      <xdr:rowOff>9525</xdr:rowOff>
    </xdr:to>
    <xdr:graphicFrame macro="">
      <xdr:nvGraphicFramePr>
        <xdr:cNvPr id="5" name="Chart 1">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749536</xdr:colOff>
      <xdr:row>39</xdr:row>
      <xdr:rowOff>153401</xdr:rowOff>
    </xdr:from>
    <xdr:to>
      <xdr:col>17</xdr:col>
      <xdr:colOff>39101</xdr:colOff>
      <xdr:row>60</xdr:row>
      <xdr:rowOff>1502</xdr:rowOff>
    </xdr:to>
    <xdr:graphicFrame macro="">
      <xdr:nvGraphicFramePr>
        <xdr:cNvPr id="6" name="Chart 1">
          <a:extLst>
            <a:ext uri="{FF2B5EF4-FFF2-40B4-BE49-F238E27FC236}">
              <a16:creationId xmlns:a16="http://schemas.microsoft.com/office/drawing/2014/main" id="{00000000-0008-0000-08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571499</xdr:colOff>
      <xdr:row>1</xdr:row>
      <xdr:rowOff>11906</xdr:rowOff>
    </xdr:from>
    <xdr:to>
      <xdr:col>2</xdr:col>
      <xdr:colOff>969309</xdr:colOff>
      <xdr:row>2</xdr:row>
      <xdr:rowOff>223838</xdr:rowOff>
    </xdr:to>
    <xdr:pic>
      <xdr:nvPicPr>
        <xdr:cNvPr id="11" name="4 Imagen" descr="ICONO2.jpg">
          <a:extLst>
            <a:ext uri="{FF2B5EF4-FFF2-40B4-BE49-F238E27FC236}">
              <a16:creationId xmlns:a16="http://schemas.microsoft.com/office/drawing/2014/main" id="{00000000-0008-0000-09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4"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48</xdr:row>
      <xdr:rowOff>0</xdr:rowOff>
    </xdr:from>
    <xdr:to>
      <xdr:col>5</xdr:col>
      <xdr:colOff>85725</xdr:colOff>
      <xdr:row>79</xdr:row>
      <xdr:rowOff>104775</xdr:rowOff>
    </xdr:to>
    <xdr:graphicFrame macro="">
      <xdr:nvGraphicFramePr>
        <xdr:cNvPr id="4" name="Chart 2">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95250</xdr:colOff>
      <xdr:row>48</xdr:row>
      <xdr:rowOff>0</xdr:rowOff>
    </xdr:from>
    <xdr:to>
      <xdr:col>11</xdr:col>
      <xdr:colOff>295275</xdr:colOff>
      <xdr:row>79</xdr:row>
      <xdr:rowOff>104775</xdr:rowOff>
    </xdr:to>
    <xdr:graphicFrame macro="">
      <xdr:nvGraphicFramePr>
        <xdr:cNvPr id="5" name="Chart 2">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304800</xdr:colOff>
      <xdr:row>48</xdr:row>
      <xdr:rowOff>9525</xdr:rowOff>
    </xdr:from>
    <xdr:to>
      <xdr:col>18</xdr:col>
      <xdr:colOff>285750</xdr:colOff>
      <xdr:row>79</xdr:row>
      <xdr:rowOff>114300</xdr:rowOff>
    </xdr:to>
    <xdr:graphicFrame macro="">
      <xdr:nvGraphicFramePr>
        <xdr:cNvPr id="6" name="Chart 2">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571500</xdr:colOff>
      <xdr:row>1</xdr:row>
      <xdr:rowOff>19050</xdr:rowOff>
    </xdr:from>
    <xdr:to>
      <xdr:col>2</xdr:col>
      <xdr:colOff>969310</xdr:colOff>
      <xdr:row>3</xdr:row>
      <xdr:rowOff>0</xdr:rowOff>
    </xdr:to>
    <xdr:pic>
      <xdr:nvPicPr>
        <xdr:cNvPr id="3" name="4 Imagen" descr="ICONO2.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190500"/>
          <a:ext cx="39781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609600</xdr:colOff>
      <xdr:row>1</xdr:row>
      <xdr:rowOff>19050</xdr:rowOff>
    </xdr:from>
    <xdr:to>
      <xdr:col>3</xdr:col>
      <xdr:colOff>26335</xdr:colOff>
      <xdr:row>3</xdr:row>
      <xdr:rowOff>0</xdr:rowOff>
    </xdr:to>
    <xdr:pic>
      <xdr:nvPicPr>
        <xdr:cNvPr id="3" name="4 Imagen" descr="ICONO2.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1175" y="190500"/>
          <a:ext cx="39781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47</xdr:row>
      <xdr:rowOff>133350</xdr:rowOff>
    </xdr:from>
    <xdr:to>
      <xdr:col>5</xdr:col>
      <xdr:colOff>9525</xdr:colOff>
      <xdr:row>79</xdr:row>
      <xdr:rowOff>76200</xdr:rowOff>
    </xdr:to>
    <xdr:graphicFrame macro="">
      <xdr:nvGraphicFramePr>
        <xdr:cNvPr id="4" name="Chart 2">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47</xdr:row>
      <xdr:rowOff>133350</xdr:rowOff>
    </xdr:from>
    <xdr:to>
      <xdr:col>11</xdr:col>
      <xdr:colOff>219075</xdr:colOff>
      <xdr:row>79</xdr:row>
      <xdr:rowOff>76200</xdr:rowOff>
    </xdr:to>
    <xdr:graphicFrame macro="">
      <xdr:nvGraphicFramePr>
        <xdr:cNvPr id="5" name="Chart 2">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228600</xdr:colOff>
      <xdr:row>47</xdr:row>
      <xdr:rowOff>133350</xdr:rowOff>
    </xdr:from>
    <xdr:to>
      <xdr:col>18</xdr:col>
      <xdr:colOff>209550</xdr:colOff>
      <xdr:row>79</xdr:row>
      <xdr:rowOff>76200</xdr:rowOff>
    </xdr:to>
    <xdr:graphicFrame macro="">
      <xdr:nvGraphicFramePr>
        <xdr:cNvPr id="6" name="Chart 2">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581025</xdr:colOff>
      <xdr:row>1</xdr:row>
      <xdr:rowOff>19050</xdr:rowOff>
    </xdr:from>
    <xdr:to>
      <xdr:col>2</xdr:col>
      <xdr:colOff>978835</xdr:colOff>
      <xdr:row>3</xdr:row>
      <xdr:rowOff>0</xdr:rowOff>
    </xdr:to>
    <xdr:pic>
      <xdr:nvPicPr>
        <xdr:cNvPr id="3" name="4 Imagen" descr="ICONO2.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90500"/>
          <a:ext cx="39781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609600</xdr:colOff>
      <xdr:row>1</xdr:row>
      <xdr:rowOff>19050</xdr:rowOff>
    </xdr:from>
    <xdr:to>
      <xdr:col>3</xdr:col>
      <xdr:colOff>26335</xdr:colOff>
      <xdr:row>3</xdr:row>
      <xdr:rowOff>0</xdr:rowOff>
    </xdr:to>
    <xdr:pic>
      <xdr:nvPicPr>
        <xdr:cNvPr id="3" name="4 Imagen" descr="ICONO2.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1175" y="190500"/>
          <a:ext cx="39781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47</xdr:row>
      <xdr:rowOff>142875</xdr:rowOff>
    </xdr:from>
    <xdr:to>
      <xdr:col>4</xdr:col>
      <xdr:colOff>381000</xdr:colOff>
      <xdr:row>79</xdr:row>
      <xdr:rowOff>85725</xdr:rowOff>
    </xdr:to>
    <xdr:graphicFrame macro="">
      <xdr:nvGraphicFramePr>
        <xdr:cNvPr id="4" name="Chart 2">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428625</xdr:colOff>
      <xdr:row>47</xdr:row>
      <xdr:rowOff>142875</xdr:rowOff>
    </xdr:from>
    <xdr:to>
      <xdr:col>11</xdr:col>
      <xdr:colOff>142875</xdr:colOff>
      <xdr:row>79</xdr:row>
      <xdr:rowOff>85725</xdr:rowOff>
    </xdr:to>
    <xdr:graphicFrame macro="">
      <xdr:nvGraphicFramePr>
        <xdr:cNvPr id="5" name="Chart 2">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171450</xdr:colOff>
      <xdr:row>47</xdr:row>
      <xdr:rowOff>142875</xdr:rowOff>
    </xdr:from>
    <xdr:to>
      <xdr:col>18</xdr:col>
      <xdr:colOff>152400</xdr:colOff>
      <xdr:row>79</xdr:row>
      <xdr:rowOff>85725</xdr:rowOff>
    </xdr:to>
    <xdr:graphicFrame macro="">
      <xdr:nvGraphicFramePr>
        <xdr:cNvPr id="6" name="Chart 2">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247650</xdr:colOff>
      <xdr:row>38</xdr:row>
      <xdr:rowOff>114300</xdr:rowOff>
    </xdr:from>
    <xdr:to>
      <xdr:col>8</xdr:col>
      <xdr:colOff>285750</xdr:colOff>
      <xdr:row>65</xdr:row>
      <xdr:rowOff>66675</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571499</xdr:colOff>
      <xdr:row>1</xdr:row>
      <xdr:rowOff>11906</xdr:rowOff>
    </xdr:from>
    <xdr:to>
      <xdr:col>3</xdr:col>
      <xdr:colOff>293034</xdr:colOff>
      <xdr:row>2</xdr:row>
      <xdr:rowOff>223839</xdr:rowOff>
    </xdr:to>
    <xdr:pic>
      <xdr:nvPicPr>
        <xdr:cNvPr id="4" name="4 Imagen" descr="ICONO2.jpg">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2124"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104775</xdr:colOff>
      <xdr:row>38</xdr:row>
      <xdr:rowOff>180975</xdr:rowOff>
    </xdr:from>
    <xdr:to>
      <xdr:col>8</xdr:col>
      <xdr:colOff>142875</xdr:colOff>
      <xdr:row>65</xdr:row>
      <xdr:rowOff>133350</xdr:rowOff>
    </xdr:to>
    <xdr:graphicFrame macro="">
      <xdr:nvGraphicFramePr>
        <xdr:cNvPr id="3" name="Chart 1">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571499</xdr:colOff>
      <xdr:row>1</xdr:row>
      <xdr:rowOff>11906</xdr:rowOff>
    </xdr:from>
    <xdr:to>
      <xdr:col>3</xdr:col>
      <xdr:colOff>293034</xdr:colOff>
      <xdr:row>2</xdr:row>
      <xdr:rowOff>223838</xdr:rowOff>
    </xdr:to>
    <xdr:pic>
      <xdr:nvPicPr>
        <xdr:cNvPr id="4" name="4 Imagen" descr="ICONO2.jpg">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2124"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1000124</xdr:colOff>
      <xdr:row>1</xdr:row>
      <xdr:rowOff>21431</xdr:rowOff>
    </xdr:from>
    <xdr:to>
      <xdr:col>3</xdr:col>
      <xdr:colOff>16809</xdr:colOff>
      <xdr:row>3</xdr:row>
      <xdr:rowOff>4763</xdr:rowOff>
    </xdr:to>
    <xdr:pic>
      <xdr:nvPicPr>
        <xdr:cNvPr id="3" name="4 Imagen" descr="ICONO2.jpg">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7899"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28575</xdr:colOff>
      <xdr:row>38</xdr:row>
      <xdr:rowOff>180975</xdr:rowOff>
    </xdr:from>
    <xdr:to>
      <xdr:col>7</xdr:col>
      <xdr:colOff>495300</xdr:colOff>
      <xdr:row>65</xdr:row>
      <xdr:rowOff>133350</xdr:rowOff>
    </xdr:to>
    <xdr:graphicFrame macro="">
      <xdr:nvGraphicFramePr>
        <xdr:cNvPr id="4" name="Chart 1">
          <a:extLst>
            <a:ext uri="{FF2B5EF4-FFF2-40B4-BE49-F238E27FC236}">
              <a16:creationId xmlns:a16="http://schemas.microsoft.com/office/drawing/2014/main" id="{00000000-0008-0000-1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36</xdr:row>
      <xdr:rowOff>57149</xdr:rowOff>
    </xdr:from>
    <xdr:to>
      <xdr:col>15</xdr:col>
      <xdr:colOff>895350</xdr:colOff>
      <xdr:row>65</xdr:row>
      <xdr:rowOff>19049</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571499</xdr:colOff>
      <xdr:row>1</xdr:row>
      <xdr:rowOff>11906</xdr:rowOff>
    </xdr:from>
    <xdr:to>
      <xdr:col>3</xdr:col>
      <xdr:colOff>293034</xdr:colOff>
      <xdr:row>3</xdr:row>
      <xdr:rowOff>1588</xdr:rowOff>
    </xdr:to>
    <xdr:pic>
      <xdr:nvPicPr>
        <xdr:cNvPr id="4" name="4 Imagen" descr="ICONO2.jpg">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2124"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3</xdr:col>
      <xdr:colOff>9525</xdr:colOff>
      <xdr:row>35</xdr:row>
      <xdr:rowOff>161924</xdr:rowOff>
    </xdr:from>
    <xdr:to>
      <xdr:col>15</xdr:col>
      <xdr:colOff>904875</xdr:colOff>
      <xdr:row>64</xdr:row>
      <xdr:rowOff>133349</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571499</xdr:colOff>
      <xdr:row>1</xdr:row>
      <xdr:rowOff>11906</xdr:rowOff>
    </xdr:from>
    <xdr:to>
      <xdr:col>3</xdr:col>
      <xdr:colOff>293034</xdr:colOff>
      <xdr:row>2</xdr:row>
      <xdr:rowOff>223838</xdr:rowOff>
    </xdr:to>
    <xdr:pic>
      <xdr:nvPicPr>
        <xdr:cNvPr id="3" name="4 Imagen" descr="ICONO2.jpg">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2124"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1362075</xdr:colOff>
      <xdr:row>35</xdr:row>
      <xdr:rowOff>9526</xdr:rowOff>
    </xdr:from>
    <xdr:to>
      <xdr:col>6</xdr:col>
      <xdr:colOff>9525</xdr:colOff>
      <xdr:row>51</xdr:row>
      <xdr:rowOff>28575</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942974</xdr:colOff>
      <xdr:row>1</xdr:row>
      <xdr:rowOff>11906</xdr:rowOff>
    </xdr:from>
    <xdr:to>
      <xdr:col>3</xdr:col>
      <xdr:colOff>7284</xdr:colOff>
      <xdr:row>2</xdr:row>
      <xdr:rowOff>223838</xdr:rowOff>
    </xdr:to>
    <xdr:pic>
      <xdr:nvPicPr>
        <xdr:cNvPr id="4" name="4 Imagen" descr="ICONO2.jpg">
          <a:extLst>
            <a:ext uri="{FF2B5EF4-FFF2-40B4-BE49-F238E27FC236}">
              <a16:creationId xmlns:a16="http://schemas.microsoft.com/office/drawing/2014/main" id="{00000000-0008-0000-13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49" y="183356"/>
          <a:ext cx="397810" cy="440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35</xdr:row>
      <xdr:rowOff>0</xdr:rowOff>
    </xdr:from>
    <xdr:to>
      <xdr:col>10</xdr:col>
      <xdr:colOff>28575</xdr:colOff>
      <xdr:row>51</xdr:row>
      <xdr:rowOff>19049</xdr:rowOff>
    </xdr:to>
    <xdr:graphicFrame macro="">
      <xdr:nvGraphicFramePr>
        <xdr:cNvPr id="5" name="Chart 1">
          <a:extLst>
            <a:ext uri="{FF2B5EF4-FFF2-40B4-BE49-F238E27FC236}">
              <a16:creationId xmlns:a16="http://schemas.microsoft.com/office/drawing/2014/main" id="{00000000-0008-0000-1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35</xdr:row>
      <xdr:rowOff>0</xdr:rowOff>
    </xdr:from>
    <xdr:to>
      <xdr:col>14</xdr:col>
      <xdr:colOff>28575</xdr:colOff>
      <xdr:row>51</xdr:row>
      <xdr:rowOff>19049</xdr:rowOff>
    </xdr:to>
    <xdr:graphicFrame macro="">
      <xdr:nvGraphicFramePr>
        <xdr:cNvPr id="6" name="Chart 1">
          <a:extLst>
            <a:ext uri="{FF2B5EF4-FFF2-40B4-BE49-F238E27FC236}">
              <a16:creationId xmlns:a16="http://schemas.microsoft.com/office/drawing/2014/main" id="{00000000-0008-0000-1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35</xdr:row>
      <xdr:rowOff>0</xdr:rowOff>
    </xdr:from>
    <xdr:to>
      <xdr:col>18</xdr:col>
      <xdr:colOff>28575</xdr:colOff>
      <xdr:row>51</xdr:row>
      <xdr:rowOff>19049</xdr:rowOff>
    </xdr:to>
    <xdr:graphicFrame macro="">
      <xdr:nvGraphicFramePr>
        <xdr:cNvPr id="7" name="Chart 1">
          <a:extLst>
            <a:ext uri="{FF2B5EF4-FFF2-40B4-BE49-F238E27FC236}">
              <a16:creationId xmlns:a16="http://schemas.microsoft.com/office/drawing/2014/main" id="{00000000-0008-0000-1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0</xdr:colOff>
      <xdr:row>35</xdr:row>
      <xdr:rowOff>0</xdr:rowOff>
    </xdr:from>
    <xdr:to>
      <xdr:col>22</xdr:col>
      <xdr:colOff>28575</xdr:colOff>
      <xdr:row>51</xdr:row>
      <xdr:rowOff>19049</xdr:rowOff>
    </xdr:to>
    <xdr:graphicFrame macro="">
      <xdr:nvGraphicFramePr>
        <xdr:cNvPr id="8" name="Chart 1">
          <a:extLst>
            <a:ext uri="{FF2B5EF4-FFF2-40B4-BE49-F238E27FC236}">
              <a16:creationId xmlns:a16="http://schemas.microsoft.com/office/drawing/2014/main" id="{00000000-0008-0000-1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0</xdr:colOff>
      <xdr:row>35</xdr:row>
      <xdr:rowOff>0</xdr:rowOff>
    </xdr:from>
    <xdr:to>
      <xdr:col>26</xdr:col>
      <xdr:colOff>28575</xdr:colOff>
      <xdr:row>51</xdr:row>
      <xdr:rowOff>19049</xdr:rowOff>
    </xdr:to>
    <xdr:graphicFrame macro="">
      <xdr:nvGraphicFramePr>
        <xdr:cNvPr id="9" name="Chart 1">
          <a:extLst>
            <a:ext uri="{FF2B5EF4-FFF2-40B4-BE49-F238E27FC236}">
              <a16:creationId xmlns:a16="http://schemas.microsoft.com/office/drawing/2014/main" id="{00000000-0008-0000-1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0</xdr:colOff>
      <xdr:row>35</xdr:row>
      <xdr:rowOff>0</xdr:rowOff>
    </xdr:from>
    <xdr:to>
      <xdr:col>30</xdr:col>
      <xdr:colOff>28575</xdr:colOff>
      <xdr:row>51</xdr:row>
      <xdr:rowOff>19049</xdr:rowOff>
    </xdr:to>
    <xdr:graphicFrame macro="">
      <xdr:nvGraphicFramePr>
        <xdr:cNvPr id="10" name="Chart 1">
          <a:extLst>
            <a:ext uri="{FF2B5EF4-FFF2-40B4-BE49-F238E27FC236}">
              <a16:creationId xmlns:a16="http://schemas.microsoft.com/office/drawing/2014/main" id="{00000000-0008-0000-1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0</xdr:colOff>
      <xdr:row>35</xdr:row>
      <xdr:rowOff>0</xdr:rowOff>
    </xdr:from>
    <xdr:to>
      <xdr:col>34</xdr:col>
      <xdr:colOff>28575</xdr:colOff>
      <xdr:row>51</xdr:row>
      <xdr:rowOff>19049</xdr:rowOff>
    </xdr:to>
    <xdr:graphicFrame macro="">
      <xdr:nvGraphicFramePr>
        <xdr:cNvPr id="11" name="Chart 1">
          <a:extLst>
            <a:ext uri="{FF2B5EF4-FFF2-40B4-BE49-F238E27FC236}">
              <a16:creationId xmlns:a16="http://schemas.microsoft.com/office/drawing/2014/main" id="{00000000-0008-0000-1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35</xdr:col>
      <xdr:colOff>0</xdr:colOff>
      <xdr:row>35</xdr:row>
      <xdr:rowOff>0</xdr:rowOff>
    </xdr:from>
    <xdr:to>
      <xdr:col>38</xdr:col>
      <xdr:colOff>28575</xdr:colOff>
      <xdr:row>51</xdr:row>
      <xdr:rowOff>19049</xdr:rowOff>
    </xdr:to>
    <xdr:graphicFrame macro="">
      <xdr:nvGraphicFramePr>
        <xdr:cNvPr id="12" name="Chart 1">
          <a:extLst>
            <a:ext uri="{FF2B5EF4-FFF2-40B4-BE49-F238E27FC236}">
              <a16:creationId xmlns:a16="http://schemas.microsoft.com/office/drawing/2014/main" id="{00000000-0008-0000-1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39</xdr:col>
      <xdr:colOff>0</xdr:colOff>
      <xdr:row>35</xdr:row>
      <xdr:rowOff>0</xdr:rowOff>
    </xdr:from>
    <xdr:to>
      <xdr:col>42</xdr:col>
      <xdr:colOff>28575</xdr:colOff>
      <xdr:row>51</xdr:row>
      <xdr:rowOff>19049</xdr:rowOff>
    </xdr:to>
    <xdr:graphicFrame macro="">
      <xdr:nvGraphicFramePr>
        <xdr:cNvPr id="13" name="Chart 1">
          <a:extLst>
            <a:ext uri="{FF2B5EF4-FFF2-40B4-BE49-F238E27FC236}">
              <a16:creationId xmlns:a16="http://schemas.microsoft.com/office/drawing/2014/main" id="{00000000-0008-0000-1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43</xdr:col>
      <xdr:colOff>0</xdr:colOff>
      <xdr:row>35</xdr:row>
      <xdr:rowOff>0</xdr:rowOff>
    </xdr:from>
    <xdr:to>
      <xdr:col>46</xdr:col>
      <xdr:colOff>28575</xdr:colOff>
      <xdr:row>51</xdr:row>
      <xdr:rowOff>19049</xdr:rowOff>
    </xdr:to>
    <xdr:graphicFrame macro="">
      <xdr:nvGraphicFramePr>
        <xdr:cNvPr id="14" name="Chart 1">
          <a:extLst>
            <a:ext uri="{FF2B5EF4-FFF2-40B4-BE49-F238E27FC236}">
              <a16:creationId xmlns:a16="http://schemas.microsoft.com/office/drawing/2014/main" id="{00000000-0008-0000-1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47</xdr:col>
      <xdr:colOff>0</xdr:colOff>
      <xdr:row>35</xdr:row>
      <xdr:rowOff>0</xdr:rowOff>
    </xdr:from>
    <xdr:to>
      <xdr:col>50</xdr:col>
      <xdr:colOff>28575</xdr:colOff>
      <xdr:row>51</xdr:row>
      <xdr:rowOff>19049</xdr:rowOff>
    </xdr:to>
    <xdr:graphicFrame macro="">
      <xdr:nvGraphicFramePr>
        <xdr:cNvPr id="15" name="Chart 1">
          <a:extLst>
            <a:ext uri="{FF2B5EF4-FFF2-40B4-BE49-F238E27FC236}">
              <a16:creationId xmlns:a16="http://schemas.microsoft.com/office/drawing/2014/main" id="{00000000-0008-0000-1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13</xdr:col>
      <xdr:colOff>9525</xdr:colOff>
      <xdr:row>13</xdr:row>
      <xdr:rowOff>152400</xdr:rowOff>
    </xdr:from>
    <xdr:to>
      <xdr:col>18</xdr:col>
      <xdr:colOff>676275</xdr:colOff>
      <xdr:row>20</xdr:row>
      <xdr:rowOff>9525</xdr:rowOff>
    </xdr:to>
    <xdr:graphicFrame macro="">
      <xdr:nvGraphicFramePr>
        <xdr:cNvPr id="1945" name="Chart 1">
          <a:extLst>
            <a:ext uri="{FF2B5EF4-FFF2-40B4-BE49-F238E27FC236}">
              <a16:creationId xmlns:a16="http://schemas.microsoft.com/office/drawing/2014/main" id="{00000000-0008-0000-1400-000099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20</xdr:row>
      <xdr:rowOff>9525</xdr:rowOff>
    </xdr:from>
    <xdr:to>
      <xdr:col>18</xdr:col>
      <xdr:colOff>685800</xdr:colOff>
      <xdr:row>26</xdr:row>
      <xdr:rowOff>9525</xdr:rowOff>
    </xdr:to>
    <xdr:graphicFrame macro="">
      <xdr:nvGraphicFramePr>
        <xdr:cNvPr id="1946" name="Chart 5">
          <a:extLst>
            <a:ext uri="{FF2B5EF4-FFF2-40B4-BE49-F238E27FC236}">
              <a16:creationId xmlns:a16="http://schemas.microsoft.com/office/drawing/2014/main" id="{00000000-0008-0000-1400-00009A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26</xdr:row>
      <xdr:rowOff>9525</xdr:rowOff>
    </xdr:from>
    <xdr:to>
      <xdr:col>18</xdr:col>
      <xdr:colOff>685800</xdr:colOff>
      <xdr:row>31</xdr:row>
      <xdr:rowOff>219075</xdr:rowOff>
    </xdr:to>
    <xdr:graphicFrame macro="">
      <xdr:nvGraphicFramePr>
        <xdr:cNvPr id="1947" name="Chart 6">
          <a:extLst>
            <a:ext uri="{FF2B5EF4-FFF2-40B4-BE49-F238E27FC236}">
              <a16:creationId xmlns:a16="http://schemas.microsoft.com/office/drawing/2014/main" id="{00000000-0008-0000-1400-00009B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xdr:colOff>
      <xdr:row>31</xdr:row>
      <xdr:rowOff>219075</xdr:rowOff>
    </xdr:from>
    <xdr:to>
      <xdr:col>18</xdr:col>
      <xdr:colOff>685800</xdr:colOff>
      <xdr:row>38</xdr:row>
      <xdr:rowOff>9525</xdr:rowOff>
    </xdr:to>
    <xdr:graphicFrame macro="">
      <xdr:nvGraphicFramePr>
        <xdr:cNvPr id="1948" name="Chart 7">
          <a:extLst>
            <a:ext uri="{FF2B5EF4-FFF2-40B4-BE49-F238E27FC236}">
              <a16:creationId xmlns:a16="http://schemas.microsoft.com/office/drawing/2014/main" id="{00000000-0008-0000-1400-00009C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1323975</xdr:colOff>
      <xdr:row>0</xdr:row>
      <xdr:rowOff>161925</xdr:rowOff>
    </xdr:from>
    <xdr:to>
      <xdr:col>2</xdr:col>
      <xdr:colOff>428625</xdr:colOff>
      <xdr:row>3</xdr:row>
      <xdr:rowOff>1360</xdr:rowOff>
    </xdr:to>
    <xdr:pic>
      <xdr:nvPicPr>
        <xdr:cNvPr id="1949" name="5 Imagen" descr="ICONO2.jpg">
          <a:extLst>
            <a:ext uri="{FF2B5EF4-FFF2-40B4-BE49-F238E27FC236}">
              <a16:creationId xmlns:a16="http://schemas.microsoft.com/office/drawing/2014/main" id="{00000000-0008-0000-1400-00009D07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04950" y="16192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9525</xdr:colOff>
      <xdr:row>13</xdr:row>
      <xdr:rowOff>152400</xdr:rowOff>
    </xdr:from>
    <xdr:to>
      <xdr:col>18</xdr:col>
      <xdr:colOff>676275</xdr:colOff>
      <xdr:row>20</xdr:row>
      <xdr:rowOff>9525</xdr:rowOff>
    </xdr:to>
    <xdr:graphicFrame macro="">
      <xdr:nvGraphicFramePr>
        <xdr:cNvPr id="1950" name="Chart 1">
          <a:extLst>
            <a:ext uri="{FF2B5EF4-FFF2-40B4-BE49-F238E27FC236}">
              <a16:creationId xmlns:a16="http://schemas.microsoft.com/office/drawing/2014/main" id="{00000000-0008-0000-1400-00009E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9525</xdr:colOff>
      <xdr:row>20</xdr:row>
      <xdr:rowOff>9525</xdr:rowOff>
    </xdr:from>
    <xdr:to>
      <xdr:col>18</xdr:col>
      <xdr:colOff>685800</xdr:colOff>
      <xdr:row>26</xdr:row>
      <xdr:rowOff>9525</xdr:rowOff>
    </xdr:to>
    <xdr:graphicFrame macro="">
      <xdr:nvGraphicFramePr>
        <xdr:cNvPr id="1951" name="Chart 5">
          <a:extLst>
            <a:ext uri="{FF2B5EF4-FFF2-40B4-BE49-F238E27FC236}">
              <a16:creationId xmlns:a16="http://schemas.microsoft.com/office/drawing/2014/main" id="{00000000-0008-0000-1400-00009F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9525</xdr:colOff>
      <xdr:row>26</xdr:row>
      <xdr:rowOff>9525</xdr:rowOff>
    </xdr:from>
    <xdr:to>
      <xdr:col>18</xdr:col>
      <xdr:colOff>685800</xdr:colOff>
      <xdr:row>31</xdr:row>
      <xdr:rowOff>219075</xdr:rowOff>
    </xdr:to>
    <xdr:graphicFrame macro="">
      <xdr:nvGraphicFramePr>
        <xdr:cNvPr id="1952" name="Chart 6">
          <a:extLst>
            <a:ext uri="{FF2B5EF4-FFF2-40B4-BE49-F238E27FC236}">
              <a16:creationId xmlns:a16="http://schemas.microsoft.com/office/drawing/2014/main" id="{00000000-0008-0000-1400-0000A0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9525</xdr:colOff>
      <xdr:row>31</xdr:row>
      <xdr:rowOff>219075</xdr:rowOff>
    </xdr:from>
    <xdr:to>
      <xdr:col>18</xdr:col>
      <xdr:colOff>685800</xdr:colOff>
      <xdr:row>38</xdr:row>
      <xdr:rowOff>9525</xdr:rowOff>
    </xdr:to>
    <xdr:graphicFrame macro="">
      <xdr:nvGraphicFramePr>
        <xdr:cNvPr id="1953" name="Chart 7">
          <a:extLst>
            <a:ext uri="{FF2B5EF4-FFF2-40B4-BE49-F238E27FC236}">
              <a16:creationId xmlns:a16="http://schemas.microsoft.com/office/drawing/2014/main" id="{00000000-0008-0000-1400-0000A1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1323975</xdr:colOff>
      <xdr:row>0</xdr:row>
      <xdr:rowOff>161925</xdr:rowOff>
    </xdr:from>
    <xdr:to>
      <xdr:col>2</xdr:col>
      <xdr:colOff>428625</xdr:colOff>
      <xdr:row>3</xdr:row>
      <xdr:rowOff>1360</xdr:rowOff>
    </xdr:to>
    <xdr:pic>
      <xdr:nvPicPr>
        <xdr:cNvPr id="1954" name="5 Imagen" descr="ICONO2.jpg">
          <a:extLst>
            <a:ext uri="{FF2B5EF4-FFF2-40B4-BE49-F238E27FC236}">
              <a16:creationId xmlns:a16="http://schemas.microsoft.com/office/drawing/2014/main" id="{00000000-0008-0000-1400-0000A207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04950" y="16192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c:userShapes xmlns:c="http://schemas.openxmlformats.org/drawingml/2006/chart">
  <cdr:relSizeAnchor xmlns:cdr="http://schemas.openxmlformats.org/drawingml/2006/chartDrawing">
    <cdr:from>
      <cdr:x>0.4434</cdr:x>
      <cdr:y>0.44498</cdr:y>
    </cdr:from>
    <cdr:to>
      <cdr:x>0.44778</cdr:x>
      <cdr:y>0.44965</cdr:y>
    </cdr:to>
    <cdr:sp macro="" textlink="">
      <cdr:nvSpPr>
        <cdr:cNvPr id="2049" name="Text Box 1"/>
        <cdr:cNvSpPr txBox="1">
          <a:spLocks xmlns:a="http://schemas.openxmlformats.org/drawingml/2006/main" noChangeArrowheads="1"/>
        </cdr:cNvSpPr>
      </cdr:nvSpPr>
      <cdr:spPr bwMode="auto">
        <a:xfrm xmlns:a="http://schemas.openxmlformats.org/drawingml/2006/main">
          <a:off x="1489823" y="629158"/>
          <a:ext cx="14659" cy="788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0.4366</cdr:x>
      <cdr:y>0.38764</cdr:y>
    </cdr:from>
    <cdr:to>
      <cdr:x>0.44025</cdr:x>
      <cdr:y>0.40489</cdr:y>
    </cdr:to>
    <cdr:sp macro="" textlink="">
      <cdr:nvSpPr>
        <cdr:cNvPr id="2050" name="Text Box 2"/>
        <cdr:cNvSpPr txBox="1">
          <a:spLocks xmlns:a="http://schemas.openxmlformats.org/drawingml/2006/main" noChangeArrowheads="1"/>
        </cdr:cNvSpPr>
      </cdr:nvSpPr>
      <cdr:spPr bwMode="auto">
        <a:xfrm xmlns:a="http://schemas.openxmlformats.org/drawingml/2006/main">
          <a:off x="1467020" y="548319"/>
          <a:ext cx="12216" cy="2563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0.45045</cdr:x>
      <cdr:y>0.42028</cdr:y>
    </cdr:from>
    <cdr:to>
      <cdr:x>0.45531</cdr:x>
      <cdr:y>0.42401</cdr:y>
    </cdr:to>
    <cdr:sp macro="" textlink="">
      <cdr:nvSpPr>
        <cdr:cNvPr id="2051" name="Text Box 3"/>
        <cdr:cNvSpPr txBox="1">
          <a:spLocks xmlns:a="http://schemas.openxmlformats.org/drawingml/2006/main" noChangeArrowheads="1"/>
        </cdr:cNvSpPr>
      </cdr:nvSpPr>
      <cdr:spPr bwMode="auto">
        <a:xfrm xmlns:a="http://schemas.openxmlformats.org/drawingml/2006/main" flipV="1">
          <a:off x="1513440" y="595640"/>
          <a:ext cx="16288" cy="525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0.45263</cdr:x>
      <cdr:y>0.45315</cdr:y>
    </cdr:from>
    <cdr:to>
      <cdr:x>0.45409</cdr:x>
      <cdr:y>0.47063</cdr:y>
    </cdr:to>
    <cdr:sp macro="" textlink="">
      <cdr:nvSpPr>
        <cdr:cNvPr id="2052" name="Text Box 4"/>
        <cdr:cNvSpPr txBox="1">
          <a:spLocks xmlns:a="http://schemas.openxmlformats.org/drawingml/2006/main" noChangeArrowheads="1"/>
        </cdr:cNvSpPr>
      </cdr:nvSpPr>
      <cdr:spPr bwMode="auto">
        <a:xfrm xmlns:a="http://schemas.openxmlformats.org/drawingml/2006/main">
          <a:off x="1520769" y="643288"/>
          <a:ext cx="4887" cy="2333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0.4366</cdr:x>
      <cdr:y>0.47879</cdr:y>
    </cdr:from>
    <cdr:to>
      <cdr:x>0.44025</cdr:x>
      <cdr:y>0.48974</cdr:y>
    </cdr:to>
    <cdr:sp macro="" textlink="">
      <cdr:nvSpPr>
        <cdr:cNvPr id="2053" name="Text Box 5"/>
        <cdr:cNvSpPr txBox="1">
          <a:spLocks xmlns:a="http://schemas.openxmlformats.org/drawingml/2006/main" noChangeArrowheads="1"/>
        </cdr:cNvSpPr>
      </cdr:nvSpPr>
      <cdr:spPr bwMode="auto">
        <a:xfrm xmlns:a="http://schemas.openxmlformats.org/drawingml/2006/main">
          <a:off x="1467020" y="679436"/>
          <a:ext cx="12216" cy="128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VE</a:t>
          </a:r>
        </a:p>
      </cdr:txBody>
    </cdr:sp>
  </cdr:relSizeAnchor>
  <cdr:relSizeAnchor xmlns:cdr="http://schemas.openxmlformats.org/drawingml/2006/chartDrawing">
    <cdr:from>
      <cdr:x>0.41571</cdr:x>
      <cdr:y>0.45874</cdr:y>
    </cdr:from>
    <cdr:to>
      <cdr:x>0.4247</cdr:x>
      <cdr:y>0.4669</cdr:y>
    </cdr:to>
    <cdr:sp macro="" textlink="">
      <cdr:nvSpPr>
        <cdr:cNvPr id="2054" name="Text Box 6"/>
        <cdr:cNvSpPr txBox="1">
          <a:spLocks xmlns:a="http://schemas.openxmlformats.org/drawingml/2006/main" noChangeArrowheads="1"/>
        </cdr:cNvSpPr>
      </cdr:nvSpPr>
      <cdr:spPr bwMode="auto">
        <a:xfrm xmlns:a="http://schemas.openxmlformats.org/drawingml/2006/main">
          <a:off x="1396983" y="649861"/>
          <a:ext cx="30132" cy="128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max</a:t>
          </a:r>
        </a:p>
      </cdr:txBody>
    </cdr:sp>
  </cdr:relSizeAnchor>
  <cdr:relSizeAnchor xmlns:cdr="http://schemas.openxmlformats.org/drawingml/2006/chartDrawing">
    <cdr:from>
      <cdr:x>0.41814</cdr:x>
      <cdr:y>0.42028</cdr:y>
    </cdr:from>
    <cdr:to>
      <cdr:x>0.4247</cdr:x>
      <cdr:y>0.42401</cdr:y>
    </cdr:to>
    <cdr:sp macro="" textlink="">
      <cdr:nvSpPr>
        <cdr:cNvPr id="2055" name="Text Box 7"/>
        <cdr:cNvSpPr txBox="1">
          <a:spLocks xmlns:a="http://schemas.openxmlformats.org/drawingml/2006/main" noChangeArrowheads="1"/>
        </cdr:cNvSpPr>
      </cdr:nvSpPr>
      <cdr:spPr bwMode="auto">
        <a:xfrm xmlns:a="http://schemas.openxmlformats.org/drawingml/2006/main">
          <a:off x="1405126" y="595640"/>
          <a:ext cx="21989" cy="525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min</a:t>
          </a:r>
        </a:p>
      </cdr:txBody>
    </cdr:sp>
  </cdr:relSizeAnchor>
  <cdr:relSizeAnchor xmlns:cdr="http://schemas.openxmlformats.org/drawingml/2006/chartDrawing">
    <cdr:from>
      <cdr:x>0.45142</cdr:x>
      <cdr:y>0.45874</cdr:y>
    </cdr:from>
    <cdr:to>
      <cdr:x>0.45798</cdr:x>
      <cdr:y>0.4669</cdr:y>
    </cdr:to>
    <cdr:sp macro="" textlink="">
      <cdr:nvSpPr>
        <cdr:cNvPr id="2056" name="Text Box 8"/>
        <cdr:cNvSpPr txBox="1">
          <a:spLocks xmlns:a="http://schemas.openxmlformats.org/drawingml/2006/main" noChangeArrowheads="1"/>
        </cdr:cNvSpPr>
      </cdr:nvSpPr>
      <cdr:spPr bwMode="auto">
        <a:xfrm xmlns:a="http://schemas.openxmlformats.org/drawingml/2006/main">
          <a:off x="1516698" y="649861"/>
          <a:ext cx="21988" cy="128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VM</a:t>
          </a:r>
        </a:p>
      </cdr:txBody>
    </cdr:sp>
  </cdr:relSizeAnchor>
</c:userShapes>
</file>

<file path=xl/drawings/drawing23.xml><?xml version="1.0" encoding="utf-8"?>
<c:userShapes xmlns:c="http://schemas.openxmlformats.org/drawingml/2006/chart">
  <cdr:relSizeAnchor xmlns:cdr="http://schemas.openxmlformats.org/drawingml/2006/chartDrawing">
    <cdr:from>
      <cdr:x>0.42931</cdr:x>
      <cdr:y>0.4069</cdr:y>
    </cdr:from>
    <cdr:to>
      <cdr:x>0.43295</cdr:x>
      <cdr:y>0.41225</cdr:y>
    </cdr:to>
    <cdr:sp macro="" textlink="">
      <cdr:nvSpPr>
        <cdr:cNvPr id="26625" name="Text Box 1025"/>
        <cdr:cNvSpPr txBox="1">
          <a:spLocks xmlns:a="http://schemas.openxmlformats.org/drawingml/2006/main" noChangeArrowheads="1"/>
        </cdr:cNvSpPr>
      </cdr:nvSpPr>
      <cdr:spPr bwMode="auto">
        <a:xfrm xmlns:a="http://schemas.openxmlformats.org/drawingml/2006/main">
          <a:off x="1446658" y="563864"/>
          <a:ext cx="12251" cy="996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0.42324</cdr:x>
      <cdr:y>0.35406</cdr:y>
    </cdr:from>
    <cdr:to>
      <cdr:x>0.42664</cdr:x>
      <cdr:y>0.37315</cdr:y>
    </cdr:to>
    <cdr:sp macro="" textlink="">
      <cdr:nvSpPr>
        <cdr:cNvPr id="26626" name="Text Box 1026"/>
        <cdr:cNvSpPr txBox="1">
          <a:spLocks xmlns:a="http://schemas.openxmlformats.org/drawingml/2006/main" noChangeArrowheads="1"/>
        </cdr:cNvSpPr>
      </cdr:nvSpPr>
      <cdr:spPr bwMode="auto">
        <a:xfrm xmlns:a="http://schemas.openxmlformats.org/drawingml/2006/main">
          <a:off x="1426239" y="492177"/>
          <a:ext cx="11434" cy="2507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0.43587</cdr:x>
      <cdr:y>0.38409</cdr:y>
    </cdr:from>
    <cdr:to>
      <cdr:x>0.43903</cdr:x>
      <cdr:y>0.38758</cdr:y>
    </cdr:to>
    <cdr:sp macro="" textlink="">
      <cdr:nvSpPr>
        <cdr:cNvPr id="26627" name="Text Box 1027"/>
        <cdr:cNvSpPr txBox="1">
          <a:spLocks xmlns:a="http://schemas.openxmlformats.org/drawingml/2006/main" noChangeArrowheads="1"/>
        </cdr:cNvSpPr>
      </cdr:nvSpPr>
      <cdr:spPr bwMode="auto">
        <a:xfrm xmlns:a="http://schemas.openxmlformats.org/drawingml/2006/main" flipV="1">
          <a:off x="1468711" y="533646"/>
          <a:ext cx="10618" cy="482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0.43708</cdr:x>
      <cdr:y>0.41504</cdr:y>
    </cdr:from>
    <cdr:to>
      <cdr:x>0.4383</cdr:x>
      <cdr:y>0.42598</cdr:y>
    </cdr:to>
    <cdr:sp macro="" textlink="">
      <cdr:nvSpPr>
        <cdr:cNvPr id="26628" name="Text Box 1028"/>
        <cdr:cNvSpPr txBox="1">
          <a:spLocks xmlns:a="http://schemas.openxmlformats.org/drawingml/2006/main" noChangeArrowheads="1"/>
        </cdr:cNvSpPr>
      </cdr:nvSpPr>
      <cdr:spPr bwMode="auto">
        <a:xfrm xmlns:a="http://schemas.openxmlformats.org/drawingml/2006/main">
          <a:off x="1472794" y="576401"/>
          <a:ext cx="4084" cy="1510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0.42324</cdr:x>
      <cdr:y>0.43506</cdr:y>
    </cdr:from>
    <cdr:to>
      <cdr:x>0.42664</cdr:x>
      <cdr:y>0.44693</cdr:y>
    </cdr:to>
    <cdr:sp macro="" textlink="">
      <cdr:nvSpPr>
        <cdr:cNvPr id="26629" name="Text Box 1029"/>
        <cdr:cNvSpPr txBox="1">
          <a:spLocks xmlns:a="http://schemas.openxmlformats.org/drawingml/2006/main" noChangeArrowheads="1"/>
        </cdr:cNvSpPr>
      </cdr:nvSpPr>
      <cdr:spPr bwMode="auto">
        <a:xfrm xmlns:a="http://schemas.openxmlformats.org/drawingml/2006/main">
          <a:off x="1426239" y="604048"/>
          <a:ext cx="11434" cy="1639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VE</a:t>
          </a:r>
        </a:p>
      </cdr:txBody>
    </cdr:sp>
  </cdr:relSizeAnchor>
  <cdr:relSizeAnchor xmlns:cdr="http://schemas.openxmlformats.org/drawingml/2006/chartDrawing">
    <cdr:from>
      <cdr:x>0.40453</cdr:x>
      <cdr:y>0.41853</cdr:y>
    </cdr:from>
    <cdr:to>
      <cdr:x>0.41279</cdr:x>
      <cdr:y>0.42505</cdr:y>
    </cdr:to>
    <cdr:sp macro="" textlink="">
      <cdr:nvSpPr>
        <cdr:cNvPr id="26630" name="Text Box 1030"/>
        <cdr:cNvSpPr txBox="1">
          <a:spLocks xmlns:a="http://schemas.openxmlformats.org/drawingml/2006/main" noChangeArrowheads="1"/>
        </cdr:cNvSpPr>
      </cdr:nvSpPr>
      <cdr:spPr bwMode="auto">
        <a:xfrm xmlns:a="http://schemas.openxmlformats.org/drawingml/2006/main">
          <a:off x="1363347" y="581223"/>
          <a:ext cx="27771" cy="900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max</a:t>
          </a:r>
        </a:p>
      </cdr:txBody>
    </cdr:sp>
  </cdr:relSizeAnchor>
  <cdr:relSizeAnchor xmlns:cdr="http://schemas.openxmlformats.org/drawingml/2006/chartDrawing">
    <cdr:from>
      <cdr:x>0.40672</cdr:x>
      <cdr:y>0.38409</cdr:y>
    </cdr:from>
    <cdr:to>
      <cdr:x>0.41279</cdr:x>
      <cdr:y>0.38758</cdr:y>
    </cdr:to>
    <cdr:sp macro="" textlink="">
      <cdr:nvSpPr>
        <cdr:cNvPr id="26631" name="Text Box 1031"/>
        <cdr:cNvSpPr txBox="1">
          <a:spLocks xmlns:a="http://schemas.openxmlformats.org/drawingml/2006/main" noChangeArrowheads="1"/>
        </cdr:cNvSpPr>
      </cdr:nvSpPr>
      <cdr:spPr bwMode="auto">
        <a:xfrm xmlns:a="http://schemas.openxmlformats.org/drawingml/2006/main">
          <a:off x="1370698" y="533646"/>
          <a:ext cx="20420" cy="482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min</a:t>
          </a:r>
        </a:p>
      </cdr:txBody>
    </cdr:sp>
  </cdr:relSizeAnchor>
  <cdr:relSizeAnchor xmlns:cdr="http://schemas.openxmlformats.org/drawingml/2006/chartDrawing">
    <cdr:from>
      <cdr:x>0.43636</cdr:x>
      <cdr:y>0.41853</cdr:y>
    </cdr:from>
    <cdr:to>
      <cdr:x>0.44049</cdr:x>
      <cdr:y>0.42505</cdr:y>
    </cdr:to>
    <cdr:sp macro="" textlink="">
      <cdr:nvSpPr>
        <cdr:cNvPr id="26632" name="Text Box 1032"/>
        <cdr:cNvSpPr txBox="1">
          <a:spLocks xmlns:a="http://schemas.openxmlformats.org/drawingml/2006/main" noChangeArrowheads="1"/>
        </cdr:cNvSpPr>
      </cdr:nvSpPr>
      <cdr:spPr bwMode="auto">
        <a:xfrm xmlns:a="http://schemas.openxmlformats.org/drawingml/2006/main">
          <a:off x="1470344" y="581223"/>
          <a:ext cx="13885" cy="900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VM</a:t>
          </a:r>
        </a:p>
      </cdr:txBody>
    </cdr:sp>
  </cdr:relSizeAnchor>
</c:userShapes>
</file>

<file path=xl/drawings/drawing24.xml><?xml version="1.0" encoding="utf-8"?>
<c:userShapes xmlns:c="http://schemas.openxmlformats.org/drawingml/2006/chart">
  <cdr:relSizeAnchor xmlns:cdr="http://schemas.openxmlformats.org/drawingml/2006/chartDrawing">
    <cdr:from>
      <cdr:x>0.42712</cdr:x>
      <cdr:y>0.41677</cdr:y>
    </cdr:from>
    <cdr:to>
      <cdr:x>0.43053</cdr:x>
      <cdr:y>0.42303</cdr:y>
    </cdr:to>
    <cdr:sp macro="" textlink="">
      <cdr:nvSpPr>
        <cdr:cNvPr id="28673" name="Text Box 1"/>
        <cdr:cNvSpPr txBox="1">
          <a:spLocks xmlns:a="http://schemas.openxmlformats.org/drawingml/2006/main" noChangeArrowheads="1"/>
        </cdr:cNvSpPr>
      </cdr:nvSpPr>
      <cdr:spPr bwMode="auto">
        <a:xfrm xmlns:a="http://schemas.openxmlformats.org/drawingml/2006/main">
          <a:off x="1439307" y="571782"/>
          <a:ext cx="11435" cy="633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0.42032</cdr:x>
      <cdr:y>0.36722</cdr:y>
    </cdr:from>
    <cdr:to>
      <cdr:x>0.42421</cdr:x>
      <cdr:y>0.38187</cdr:y>
    </cdr:to>
    <cdr:sp macro="" textlink="">
      <cdr:nvSpPr>
        <cdr:cNvPr id="28674" name="Text Box 2"/>
        <cdr:cNvSpPr txBox="1">
          <a:spLocks xmlns:a="http://schemas.openxmlformats.org/drawingml/2006/main" noChangeArrowheads="1"/>
        </cdr:cNvSpPr>
      </cdr:nvSpPr>
      <cdr:spPr bwMode="auto">
        <a:xfrm xmlns:a="http://schemas.openxmlformats.org/drawingml/2006/main">
          <a:off x="1416437" y="502106"/>
          <a:ext cx="13069" cy="199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MA</a:t>
          </a:r>
        </a:p>
      </cdr:txBody>
    </cdr:sp>
  </cdr:relSizeAnchor>
  <cdr:relSizeAnchor xmlns:cdr="http://schemas.openxmlformats.org/drawingml/2006/chartDrawing">
    <cdr:from>
      <cdr:x>0.43295</cdr:x>
      <cdr:y>0.39373</cdr:y>
    </cdr:from>
    <cdr:to>
      <cdr:x>0.43708</cdr:x>
      <cdr:y>0.40095</cdr:y>
    </cdr:to>
    <cdr:sp macro="" textlink="">
      <cdr:nvSpPr>
        <cdr:cNvPr id="28675" name="Text Box 3"/>
        <cdr:cNvSpPr txBox="1">
          <a:spLocks xmlns:a="http://schemas.openxmlformats.org/drawingml/2006/main" noChangeArrowheads="1"/>
        </cdr:cNvSpPr>
      </cdr:nvSpPr>
      <cdr:spPr bwMode="auto">
        <a:xfrm xmlns:a="http://schemas.openxmlformats.org/drawingml/2006/main" flipV="1">
          <a:off x="1458909" y="538211"/>
          <a:ext cx="13885" cy="110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Ma</a:t>
          </a:r>
        </a:p>
      </cdr:txBody>
    </cdr:sp>
  </cdr:relSizeAnchor>
  <cdr:relSizeAnchor xmlns:cdr="http://schemas.openxmlformats.org/drawingml/2006/chartDrawing">
    <cdr:from>
      <cdr:x>0.4349</cdr:x>
      <cdr:y>0.42676</cdr:y>
    </cdr:from>
    <cdr:to>
      <cdr:x>0.43611</cdr:x>
      <cdr:y>0.43955</cdr:y>
    </cdr:to>
    <cdr:sp macro="" textlink="">
      <cdr:nvSpPr>
        <cdr:cNvPr id="28676" name="Text Box 4"/>
        <cdr:cNvSpPr txBox="1">
          <a:spLocks xmlns:a="http://schemas.openxmlformats.org/drawingml/2006/main" noChangeArrowheads="1"/>
        </cdr:cNvSpPr>
      </cdr:nvSpPr>
      <cdr:spPr bwMode="auto">
        <a:xfrm xmlns:a="http://schemas.openxmlformats.org/drawingml/2006/main">
          <a:off x="1465443" y="584450"/>
          <a:ext cx="4084" cy="1741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0.42032</cdr:x>
      <cdr:y>0.44768</cdr:y>
    </cdr:from>
    <cdr:to>
      <cdr:x>0.42421</cdr:x>
      <cdr:y>0.45698</cdr:y>
    </cdr:to>
    <cdr:sp macro="" textlink="">
      <cdr:nvSpPr>
        <cdr:cNvPr id="28677" name="Text Box 5"/>
        <cdr:cNvSpPr txBox="1">
          <a:spLocks xmlns:a="http://schemas.openxmlformats.org/drawingml/2006/main" noChangeArrowheads="1"/>
        </cdr:cNvSpPr>
      </cdr:nvSpPr>
      <cdr:spPr bwMode="auto">
        <a:xfrm xmlns:a="http://schemas.openxmlformats.org/drawingml/2006/main">
          <a:off x="1416437" y="612954"/>
          <a:ext cx="13069" cy="1266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VE</a:t>
          </a:r>
        </a:p>
      </cdr:txBody>
    </cdr:sp>
  </cdr:relSizeAnchor>
  <cdr:relSizeAnchor xmlns:cdr="http://schemas.openxmlformats.org/drawingml/2006/chartDrawing">
    <cdr:from>
      <cdr:x>0.40186</cdr:x>
      <cdr:y>0.43048</cdr:y>
    </cdr:from>
    <cdr:to>
      <cdr:x>0.41012</cdr:x>
      <cdr:y>0.43583</cdr:y>
    </cdr:to>
    <cdr:sp macro="" textlink="">
      <cdr:nvSpPr>
        <cdr:cNvPr id="28678" name="Text Box 6"/>
        <cdr:cNvSpPr txBox="1">
          <a:spLocks xmlns:a="http://schemas.openxmlformats.org/drawingml/2006/main" noChangeArrowheads="1"/>
        </cdr:cNvSpPr>
      </cdr:nvSpPr>
      <cdr:spPr bwMode="auto">
        <a:xfrm xmlns:a="http://schemas.openxmlformats.org/drawingml/2006/main">
          <a:off x="1354363" y="589517"/>
          <a:ext cx="27770" cy="72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E max</a:t>
          </a:r>
        </a:p>
      </cdr:txBody>
    </cdr:sp>
  </cdr:relSizeAnchor>
  <cdr:relSizeAnchor xmlns:cdr="http://schemas.openxmlformats.org/drawingml/2006/chartDrawing">
    <cdr:from>
      <cdr:x>0.40405</cdr:x>
      <cdr:y>0.39373</cdr:y>
    </cdr:from>
    <cdr:to>
      <cdr:x>0.41012</cdr:x>
      <cdr:y>0.40095</cdr:y>
    </cdr:to>
    <cdr:sp macro="" textlink="">
      <cdr:nvSpPr>
        <cdr:cNvPr id="28679" name="Text Box 7"/>
        <cdr:cNvSpPr txBox="1">
          <a:spLocks xmlns:a="http://schemas.openxmlformats.org/drawingml/2006/main" noChangeArrowheads="1"/>
        </cdr:cNvSpPr>
      </cdr:nvSpPr>
      <cdr:spPr bwMode="auto">
        <a:xfrm xmlns:a="http://schemas.openxmlformats.org/drawingml/2006/main">
          <a:off x="1361714" y="538211"/>
          <a:ext cx="20419" cy="110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E min</a:t>
          </a:r>
        </a:p>
      </cdr:txBody>
    </cdr:sp>
  </cdr:relSizeAnchor>
  <cdr:relSizeAnchor xmlns:cdr="http://schemas.openxmlformats.org/drawingml/2006/chartDrawing">
    <cdr:from>
      <cdr:x>0.43368</cdr:x>
      <cdr:y>0.43048</cdr:y>
    </cdr:from>
    <cdr:to>
      <cdr:x>0.4383</cdr:x>
      <cdr:y>0.43583</cdr:y>
    </cdr:to>
    <cdr:sp macro="" textlink="">
      <cdr:nvSpPr>
        <cdr:cNvPr id="28680" name="Text Box 8"/>
        <cdr:cNvSpPr txBox="1">
          <a:spLocks xmlns:a="http://schemas.openxmlformats.org/drawingml/2006/main" noChangeArrowheads="1"/>
        </cdr:cNvSpPr>
      </cdr:nvSpPr>
      <cdr:spPr bwMode="auto">
        <a:xfrm xmlns:a="http://schemas.openxmlformats.org/drawingml/2006/main">
          <a:off x="1461360" y="589517"/>
          <a:ext cx="15518" cy="72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VM</a:t>
          </a:r>
        </a:p>
      </cdr:txBody>
    </cdr:sp>
  </cdr:relSizeAnchor>
</c:userShapes>
</file>

<file path=xl/drawings/drawing25.xml><?xml version="1.0" encoding="utf-8"?>
<c:userShapes xmlns:c="http://schemas.openxmlformats.org/drawingml/2006/chart">
  <cdr:relSizeAnchor xmlns:cdr="http://schemas.openxmlformats.org/drawingml/2006/chartDrawing">
    <cdr:from>
      <cdr:x>0.43198</cdr:x>
      <cdr:y>0.40704</cdr:y>
    </cdr:from>
    <cdr:to>
      <cdr:x>0.43587</cdr:x>
      <cdr:y>0.41426</cdr:y>
    </cdr:to>
    <cdr:sp macro="" textlink="">
      <cdr:nvSpPr>
        <cdr:cNvPr id="30721" name="Text Box 1"/>
        <cdr:cNvSpPr txBox="1">
          <a:spLocks xmlns:a="http://schemas.openxmlformats.org/drawingml/2006/main" noChangeArrowheads="1"/>
        </cdr:cNvSpPr>
      </cdr:nvSpPr>
      <cdr:spPr bwMode="auto">
        <a:xfrm xmlns:a="http://schemas.openxmlformats.org/drawingml/2006/main">
          <a:off x="1455642" y="573096"/>
          <a:ext cx="13069" cy="1011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0.42591</cdr:x>
      <cdr:y>0.35624</cdr:y>
    </cdr:from>
    <cdr:to>
      <cdr:x>0.42931</cdr:x>
      <cdr:y>0.37255</cdr:y>
    </cdr:to>
    <cdr:sp macro="" textlink="">
      <cdr:nvSpPr>
        <cdr:cNvPr id="30722" name="Text Box 2"/>
        <cdr:cNvSpPr txBox="1">
          <a:spLocks xmlns:a="http://schemas.openxmlformats.org/drawingml/2006/main" noChangeArrowheads="1"/>
        </cdr:cNvSpPr>
      </cdr:nvSpPr>
      <cdr:spPr bwMode="auto">
        <a:xfrm xmlns:a="http://schemas.openxmlformats.org/drawingml/2006/main">
          <a:off x="1435223" y="501978"/>
          <a:ext cx="11435" cy="2414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0.43878</cdr:x>
      <cdr:y>0.38793</cdr:y>
    </cdr:from>
    <cdr:to>
      <cdr:x>0.44267</cdr:x>
      <cdr:y>0.38793</cdr:y>
    </cdr:to>
    <cdr:sp macro="" textlink="">
      <cdr:nvSpPr>
        <cdr:cNvPr id="30723" name="Text Box 3"/>
        <cdr:cNvSpPr txBox="1">
          <a:spLocks xmlns:a="http://schemas.openxmlformats.org/drawingml/2006/main" noChangeArrowheads="1"/>
        </cdr:cNvSpPr>
      </cdr:nvSpPr>
      <cdr:spPr bwMode="auto">
        <a:xfrm xmlns:a="http://schemas.openxmlformats.org/drawingml/2006/main" flipV="1">
          <a:off x="1478512" y="545040"/>
          <a:ext cx="13068" cy="130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0.44024</cdr:x>
      <cdr:y>0.41682</cdr:y>
    </cdr:from>
    <cdr:to>
      <cdr:x>0.44146</cdr:x>
      <cdr:y>0.42964</cdr:y>
    </cdr:to>
    <cdr:sp macro="" textlink="">
      <cdr:nvSpPr>
        <cdr:cNvPr id="30724" name="Text Box 4"/>
        <cdr:cNvSpPr txBox="1">
          <a:spLocks xmlns:a="http://schemas.openxmlformats.org/drawingml/2006/main" noChangeArrowheads="1"/>
        </cdr:cNvSpPr>
      </cdr:nvSpPr>
      <cdr:spPr bwMode="auto">
        <a:xfrm xmlns:a="http://schemas.openxmlformats.org/drawingml/2006/main">
          <a:off x="1483412" y="586798"/>
          <a:ext cx="4084" cy="1794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0.42591</cdr:x>
      <cdr:y>0.43849</cdr:y>
    </cdr:from>
    <cdr:to>
      <cdr:x>0.42931</cdr:x>
      <cdr:y>0.44758</cdr:y>
    </cdr:to>
    <cdr:sp macro="" textlink="">
      <cdr:nvSpPr>
        <cdr:cNvPr id="30725" name="Text Box 5"/>
        <cdr:cNvSpPr txBox="1">
          <a:spLocks xmlns:a="http://schemas.openxmlformats.org/drawingml/2006/main" noChangeArrowheads="1"/>
        </cdr:cNvSpPr>
      </cdr:nvSpPr>
      <cdr:spPr bwMode="auto">
        <a:xfrm xmlns:a="http://schemas.openxmlformats.org/drawingml/2006/main">
          <a:off x="1435223" y="616159"/>
          <a:ext cx="11435" cy="1500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VE</a:t>
          </a:r>
        </a:p>
      </cdr:txBody>
    </cdr:sp>
  </cdr:relSizeAnchor>
  <cdr:relSizeAnchor xmlns:cdr="http://schemas.openxmlformats.org/drawingml/2006/chartDrawing">
    <cdr:from>
      <cdr:x>0.40672</cdr:x>
      <cdr:y>0.42241</cdr:y>
    </cdr:from>
    <cdr:to>
      <cdr:x>0.41498</cdr:x>
      <cdr:y>0.42777</cdr:y>
    </cdr:to>
    <cdr:sp macro="" textlink="">
      <cdr:nvSpPr>
        <cdr:cNvPr id="30726" name="Text Box 6"/>
        <cdr:cNvSpPr txBox="1">
          <a:spLocks xmlns:a="http://schemas.openxmlformats.org/drawingml/2006/main" noChangeArrowheads="1"/>
        </cdr:cNvSpPr>
      </cdr:nvSpPr>
      <cdr:spPr bwMode="auto">
        <a:xfrm xmlns:a="http://schemas.openxmlformats.org/drawingml/2006/main">
          <a:off x="1370698" y="594627"/>
          <a:ext cx="27770" cy="619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max</a:t>
          </a:r>
        </a:p>
      </cdr:txBody>
    </cdr:sp>
  </cdr:relSizeAnchor>
  <cdr:relSizeAnchor xmlns:cdr="http://schemas.openxmlformats.org/drawingml/2006/chartDrawing">
    <cdr:from>
      <cdr:x>0.40939</cdr:x>
      <cdr:y>0.3842</cdr:y>
    </cdr:from>
    <cdr:to>
      <cdr:x>0.41498</cdr:x>
      <cdr:y>0.38793</cdr:y>
    </cdr:to>
    <cdr:sp macro="" textlink="">
      <cdr:nvSpPr>
        <cdr:cNvPr id="30727" name="Text Box 7"/>
        <cdr:cNvSpPr txBox="1">
          <a:spLocks xmlns:a="http://schemas.openxmlformats.org/drawingml/2006/main" noChangeArrowheads="1"/>
        </cdr:cNvSpPr>
      </cdr:nvSpPr>
      <cdr:spPr bwMode="auto">
        <a:xfrm xmlns:a="http://schemas.openxmlformats.org/drawingml/2006/main">
          <a:off x="1379683" y="541126"/>
          <a:ext cx="18785" cy="521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min</a:t>
          </a:r>
        </a:p>
      </cdr:txBody>
    </cdr:sp>
  </cdr:relSizeAnchor>
  <cdr:relSizeAnchor xmlns:cdr="http://schemas.openxmlformats.org/drawingml/2006/chartDrawing">
    <cdr:from>
      <cdr:x>0.43927</cdr:x>
      <cdr:y>0.42241</cdr:y>
    </cdr:from>
    <cdr:to>
      <cdr:x>0.44364</cdr:x>
      <cdr:y>0.42777</cdr:y>
    </cdr:to>
    <cdr:sp macro="" textlink="">
      <cdr:nvSpPr>
        <cdr:cNvPr id="30728" name="Text Box 8"/>
        <cdr:cNvSpPr txBox="1">
          <a:spLocks xmlns:a="http://schemas.openxmlformats.org/drawingml/2006/main" noChangeArrowheads="1"/>
        </cdr:cNvSpPr>
      </cdr:nvSpPr>
      <cdr:spPr bwMode="auto">
        <a:xfrm xmlns:a="http://schemas.openxmlformats.org/drawingml/2006/main">
          <a:off x="1480145" y="594627"/>
          <a:ext cx="14702" cy="619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VM</a:t>
          </a:r>
        </a:p>
      </cdr:txBody>
    </cdr:sp>
  </cdr:relSizeAnchor>
</c:userShapes>
</file>

<file path=xl/drawings/drawing26.xml><?xml version="1.0" encoding="utf-8"?>
<c:userShapes xmlns:c="http://schemas.openxmlformats.org/drawingml/2006/chart">
  <cdr:relSizeAnchor xmlns:cdr="http://schemas.openxmlformats.org/drawingml/2006/chartDrawing">
    <cdr:from>
      <cdr:x>0.4434</cdr:x>
      <cdr:y>0.44498</cdr:y>
    </cdr:from>
    <cdr:to>
      <cdr:x>0.44778</cdr:x>
      <cdr:y>0.44965</cdr:y>
    </cdr:to>
    <cdr:sp macro="" textlink="">
      <cdr:nvSpPr>
        <cdr:cNvPr id="2049" name="Text Box 1"/>
        <cdr:cNvSpPr txBox="1">
          <a:spLocks xmlns:a="http://schemas.openxmlformats.org/drawingml/2006/main" noChangeArrowheads="1"/>
        </cdr:cNvSpPr>
      </cdr:nvSpPr>
      <cdr:spPr bwMode="auto">
        <a:xfrm xmlns:a="http://schemas.openxmlformats.org/drawingml/2006/main">
          <a:off x="1489823" y="629158"/>
          <a:ext cx="14659" cy="788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0.4366</cdr:x>
      <cdr:y>0.38764</cdr:y>
    </cdr:from>
    <cdr:to>
      <cdr:x>0.44025</cdr:x>
      <cdr:y>0.40489</cdr:y>
    </cdr:to>
    <cdr:sp macro="" textlink="">
      <cdr:nvSpPr>
        <cdr:cNvPr id="2050" name="Text Box 2"/>
        <cdr:cNvSpPr txBox="1">
          <a:spLocks xmlns:a="http://schemas.openxmlformats.org/drawingml/2006/main" noChangeArrowheads="1"/>
        </cdr:cNvSpPr>
      </cdr:nvSpPr>
      <cdr:spPr bwMode="auto">
        <a:xfrm xmlns:a="http://schemas.openxmlformats.org/drawingml/2006/main">
          <a:off x="1467020" y="548319"/>
          <a:ext cx="12216" cy="2563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0.45045</cdr:x>
      <cdr:y>0.42028</cdr:y>
    </cdr:from>
    <cdr:to>
      <cdr:x>0.45531</cdr:x>
      <cdr:y>0.42401</cdr:y>
    </cdr:to>
    <cdr:sp macro="" textlink="">
      <cdr:nvSpPr>
        <cdr:cNvPr id="2051" name="Text Box 3"/>
        <cdr:cNvSpPr txBox="1">
          <a:spLocks xmlns:a="http://schemas.openxmlformats.org/drawingml/2006/main" noChangeArrowheads="1"/>
        </cdr:cNvSpPr>
      </cdr:nvSpPr>
      <cdr:spPr bwMode="auto">
        <a:xfrm xmlns:a="http://schemas.openxmlformats.org/drawingml/2006/main" flipV="1">
          <a:off x="1513440" y="595640"/>
          <a:ext cx="16288" cy="525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0.45263</cdr:x>
      <cdr:y>0.45315</cdr:y>
    </cdr:from>
    <cdr:to>
      <cdr:x>0.45409</cdr:x>
      <cdr:y>0.47063</cdr:y>
    </cdr:to>
    <cdr:sp macro="" textlink="">
      <cdr:nvSpPr>
        <cdr:cNvPr id="2052" name="Text Box 4"/>
        <cdr:cNvSpPr txBox="1">
          <a:spLocks xmlns:a="http://schemas.openxmlformats.org/drawingml/2006/main" noChangeArrowheads="1"/>
        </cdr:cNvSpPr>
      </cdr:nvSpPr>
      <cdr:spPr bwMode="auto">
        <a:xfrm xmlns:a="http://schemas.openxmlformats.org/drawingml/2006/main">
          <a:off x="1520769" y="643288"/>
          <a:ext cx="4887" cy="2333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0.4366</cdr:x>
      <cdr:y>0.47879</cdr:y>
    </cdr:from>
    <cdr:to>
      <cdr:x>0.44025</cdr:x>
      <cdr:y>0.48974</cdr:y>
    </cdr:to>
    <cdr:sp macro="" textlink="">
      <cdr:nvSpPr>
        <cdr:cNvPr id="2053" name="Text Box 5"/>
        <cdr:cNvSpPr txBox="1">
          <a:spLocks xmlns:a="http://schemas.openxmlformats.org/drawingml/2006/main" noChangeArrowheads="1"/>
        </cdr:cNvSpPr>
      </cdr:nvSpPr>
      <cdr:spPr bwMode="auto">
        <a:xfrm xmlns:a="http://schemas.openxmlformats.org/drawingml/2006/main">
          <a:off x="1467020" y="679436"/>
          <a:ext cx="12216" cy="128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VE</a:t>
          </a:r>
        </a:p>
      </cdr:txBody>
    </cdr:sp>
  </cdr:relSizeAnchor>
  <cdr:relSizeAnchor xmlns:cdr="http://schemas.openxmlformats.org/drawingml/2006/chartDrawing">
    <cdr:from>
      <cdr:x>0.41571</cdr:x>
      <cdr:y>0.45874</cdr:y>
    </cdr:from>
    <cdr:to>
      <cdr:x>0.4247</cdr:x>
      <cdr:y>0.4669</cdr:y>
    </cdr:to>
    <cdr:sp macro="" textlink="">
      <cdr:nvSpPr>
        <cdr:cNvPr id="2054" name="Text Box 6"/>
        <cdr:cNvSpPr txBox="1">
          <a:spLocks xmlns:a="http://schemas.openxmlformats.org/drawingml/2006/main" noChangeArrowheads="1"/>
        </cdr:cNvSpPr>
      </cdr:nvSpPr>
      <cdr:spPr bwMode="auto">
        <a:xfrm xmlns:a="http://schemas.openxmlformats.org/drawingml/2006/main">
          <a:off x="1396983" y="649861"/>
          <a:ext cx="30132" cy="128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max</a:t>
          </a:r>
        </a:p>
      </cdr:txBody>
    </cdr:sp>
  </cdr:relSizeAnchor>
  <cdr:relSizeAnchor xmlns:cdr="http://schemas.openxmlformats.org/drawingml/2006/chartDrawing">
    <cdr:from>
      <cdr:x>0.41814</cdr:x>
      <cdr:y>0.42028</cdr:y>
    </cdr:from>
    <cdr:to>
      <cdr:x>0.4247</cdr:x>
      <cdr:y>0.42401</cdr:y>
    </cdr:to>
    <cdr:sp macro="" textlink="">
      <cdr:nvSpPr>
        <cdr:cNvPr id="2055" name="Text Box 7"/>
        <cdr:cNvSpPr txBox="1">
          <a:spLocks xmlns:a="http://schemas.openxmlformats.org/drawingml/2006/main" noChangeArrowheads="1"/>
        </cdr:cNvSpPr>
      </cdr:nvSpPr>
      <cdr:spPr bwMode="auto">
        <a:xfrm xmlns:a="http://schemas.openxmlformats.org/drawingml/2006/main">
          <a:off x="1405126" y="595640"/>
          <a:ext cx="21989" cy="525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min</a:t>
          </a:r>
        </a:p>
      </cdr:txBody>
    </cdr:sp>
  </cdr:relSizeAnchor>
  <cdr:relSizeAnchor xmlns:cdr="http://schemas.openxmlformats.org/drawingml/2006/chartDrawing">
    <cdr:from>
      <cdr:x>0.45142</cdr:x>
      <cdr:y>0.45874</cdr:y>
    </cdr:from>
    <cdr:to>
      <cdr:x>0.45798</cdr:x>
      <cdr:y>0.4669</cdr:y>
    </cdr:to>
    <cdr:sp macro="" textlink="">
      <cdr:nvSpPr>
        <cdr:cNvPr id="2056" name="Text Box 8"/>
        <cdr:cNvSpPr txBox="1">
          <a:spLocks xmlns:a="http://schemas.openxmlformats.org/drawingml/2006/main" noChangeArrowheads="1"/>
        </cdr:cNvSpPr>
      </cdr:nvSpPr>
      <cdr:spPr bwMode="auto">
        <a:xfrm xmlns:a="http://schemas.openxmlformats.org/drawingml/2006/main">
          <a:off x="1516698" y="649861"/>
          <a:ext cx="21988" cy="128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VM</a:t>
          </a:r>
        </a:p>
      </cdr:txBody>
    </cdr:sp>
  </cdr:relSizeAnchor>
</c:userShapes>
</file>

<file path=xl/drawings/drawing27.xml><?xml version="1.0" encoding="utf-8"?>
<c:userShapes xmlns:c="http://schemas.openxmlformats.org/drawingml/2006/chart">
  <cdr:relSizeAnchor xmlns:cdr="http://schemas.openxmlformats.org/drawingml/2006/chartDrawing">
    <cdr:from>
      <cdr:x>0.42931</cdr:x>
      <cdr:y>0.4069</cdr:y>
    </cdr:from>
    <cdr:to>
      <cdr:x>0.43295</cdr:x>
      <cdr:y>0.41225</cdr:y>
    </cdr:to>
    <cdr:sp macro="" textlink="">
      <cdr:nvSpPr>
        <cdr:cNvPr id="26625" name="Text Box 1025"/>
        <cdr:cNvSpPr txBox="1">
          <a:spLocks xmlns:a="http://schemas.openxmlformats.org/drawingml/2006/main" noChangeArrowheads="1"/>
        </cdr:cNvSpPr>
      </cdr:nvSpPr>
      <cdr:spPr bwMode="auto">
        <a:xfrm xmlns:a="http://schemas.openxmlformats.org/drawingml/2006/main">
          <a:off x="1446658" y="563864"/>
          <a:ext cx="12251" cy="996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0.42324</cdr:x>
      <cdr:y>0.35406</cdr:y>
    </cdr:from>
    <cdr:to>
      <cdr:x>0.42664</cdr:x>
      <cdr:y>0.37315</cdr:y>
    </cdr:to>
    <cdr:sp macro="" textlink="">
      <cdr:nvSpPr>
        <cdr:cNvPr id="26626" name="Text Box 1026"/>
        <cdr:cNvSpPr txBox="1">
          <a:spLocks xmlns:a="http://schemas.openxmlformats.org/drawingml/2006/main" noChangeArrowheads="1"/>
        </cdr:cNvSpPr>
      </cdr:nvSpPr>
      <cdr:spPr bwMode="auto">
        <a:xfrm xmlns:a="http://schemas.openxmlformats.org/drawingml/2006/main">
          <a:off x="1426239" y="492177"/>
          <a:ext cx="11434" cy="2507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0.43587</cdr:x>
      <cdr:y>0.38409</cdr:y>
    </cdr:from>
    <cdr:to>
      <cdr:x>0.43903</cdr:x>
      <cdr:y>0.38758</cdr:y>
    </cdr:to>
    <cdr:sp macro="" textlink="">
      <cdr:nvSpPr>
        <cdr:cNvPr id="26627" name="Text Box 1027"/>
        <cdr:cNvSpPr txBox="1">
          <a:spLocks xmlns:a="http://schemas.openxmlformats.org/drawingml/2006/main" noChangeArrowheads="1"/>
        </cdr:cNvSpPr>
      </cdr:nvSpPr>
      <cdr:spPr bwMode="auto">
        <a:xfrm xmlns:a="http://schemas.openxmlformats.org/drawingml/2006/main" flipV="1">
          <a:off x="1468711" y="533646"/>
          <a:ext cx="10618" cy="482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0.43708</cdr:x>
      <cdr:y>0.41504</cdr:y>
    </cdr:from>
    <cdr:to>
      <cdr:x>0.4383</cdr:x>
      <cdr:y>0.42598</cdr:y>
    </cdr:to>
    <cdr:sp macro="" textlink="">
      <cdr:nvSpPr>
        <cdr:cNvPr id="26628" name="Text Box 1028"/>
        <cdr:cNvSpPr txBox="1">
          <a:spLocks xmlns:a="http://schemas.openxmlformats.org/drawingml/2006/main" noChangeArrowheads="1"/>
        </cdr:cNvSpPr>
      </cdr:nvSpPr>
      <cdr:spPr bwMode="auto">
        <a:xfrm xmlns:a="http://schemas.openxmlformats.org/drawingml/2006/main">
          <a:off x="1472794" y="576401"/>
          <a:ext cx="4084" cy="1510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0.42324</cdr:x>
      <cdr:y>0.43506</cdr:y>
    </cdr:from>
    <cdr:to>
      <cdr:x>0.42664</cdr:x>
      <cdr:y>0.44693</cdr:y>
    </cdr:to>
    <cdr:sp macro="" textlink="">
      <cdr:nvSpPr>
        <cdr:cNvPr id="26629" name="Text Box 1029"/>
        <cdr:cNvSpPr txBox="1">
          <a:spLocks xmlns:a="http://schemas.openxmlformats.org/drawingml/2006/main" noChangeArrowheads="1"/>
        </cdr:cNvSpPr>
      </cdr:nvSpPr>
      <cdr:spPr bwMode="auto">
        <a:xfrm xmlns:a="http://schemas.openxmlformats.org/drawingml/2006/main">
          <a:off x="1426239" y="604048"/>
          <a:ext cx="11434" cy="1639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VE</a:t>
          </a:r>
        </a:p>
      </cdr:txBody>
    </cdr:sp>
  </cdr:relSizeAnchor>
  <cdr:relSizeAnchor xmlns:cdr="http://schemas.openxmlformats.org/drawingml/2006/chartDrawing">
    <cdr:from>
      <cdr:x>0.40453</cdr:x>
      <cdr:y>0.41853</cdr:y>
    </cdr:from>
    <cdr:to>
      <cdr:x>0.41279</cdr:x>
      <cdr:y>0.42505</cdr:y>
    </cdr:to>
    <cdr:sp macro="" textlink="">
      <cdr:nvSpPr>
        <cdr:cNvPr id="26630" name="Text Box 1030"/>
        <cdr:cNvSpPr txBox="1">
          <a:spLocks xmlns:a="http://schemas.openxmlformats.org/drawingml/2006/main" noChangeArrowheads="1"/>
        </cdr:cNvSpPr>
      </cdr:nvSpPr>
      <cdr:spPr bwMode="auto">
        <a:xfrm xmlns:a="http://schemas.openxmlformats.org/drawingml/2006/main">
          <a:off x="1363347" y="581223"/>
          <a:ext cx="27771" cy="900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max</a:t>
          </a:r>
        </a:p>
      </cdr:txBody>
    </cdr:sp>
  </cdr:relSizeAnchor>
  <cdr:relSizeAnchor xmlns:cdr="http://schemas.openxmlformats.org/drawingml/2006/chartDrawing">
    <cdr:from>
      <cdr:x>0.40672</cdr:x>
      <cdr:y>0.38409</cdr:y>
    </cdr:from>
    <cdr:to>
      <cdr:x>0.41279</cdr:x>
      <cdr:y>0.38758</cdr:y>
    </cdr:to>
    <cdr:sp macro="" textlink="">
      <cdr:nvSpPr>
        <cdr:cNvPr id="26631" name="Text Box 1031"/>
        <cdr:cNvSpPr txBox="1">
          <a:spLocks xmlns:a="http://schemas.openxmlformats.org/drawingml/2006/main" noChangeArrowheads="1"/>
        </cdr:cNvSpPr>
      </cdr:nvSpPr>
      <cdr:spPr bwMode="auto">
        <a:xfrm xmlns:a="http://schemas.openxmlformats.org/drawingml/2006/main">
          <a:off x="1370698" y="533646"/>
          <a:ext cx="20420" cy="482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min</a:t>
          </a:r>
        </a:p>
      </cdr:txBody>
    </cdr:sp>
  </cdr:relSizeAnchor>
  <cdr:relSizeAnchor xmlns:cdr="http://schemas.openxmlformats.org/drawingml/2006/chartDrawing">
    <cdr:from>
      <cdr:x>0.43636</cdr:x>
      <cdr:y>0.41853</cdr:y>
    </cdr:from>
    <cdr:to>
      <cdr:x>0.44049</cdr:x>
      <cdr:y>0.42505</cdr:y>
    </cdr:to>
    <cdr:sp macro="" textlink="">
      <cdr:nvSpPr>
        <cdr:cNvPr id="26632" name="Text Box 1032"/>
        <cdr:cNvSpPr txBox="1">
          <a:spLocks xmlns:a="http://schemas.openxmlformats.org/drawingml/2006/main" noChangeArrowheads="1"/>
        </cdr:cNvSpPr>
      </cdr:nvSpPr>
      <cdr:spPr bwMode="auto">
        <a:xfrm xmlns:a="http://schemas.openxmlformats.org/drawingml/2006/main">
          <a:off x="1470344" y="581223"/>
          <a:ext cx="13885" cy="900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VM</a:t>
          </a:r>
        </a:p>
      </cdr:txBody>
    </cdr:sp>
  </cdr:relSizeAnchor>
</c:userShapes>
</file>

<file path=xl/drawings/drawing28.xml><?xml version="1.0" encoding="utf-8"?>
<c:userShapes xmlns:c="http://schemas.openxmlformats.org/drawingml/2006/chart">
  <cdr:relSizeAnchor xmlns:cdr="http://schemas.openxmlformats.org/drawingml/2006/chartDrawing">
    <cdr:from>
      <cdr:x>0.42712</cdr:x>
      <cdr:y>0.41677</cdr:y>
    </cdr:from>
    <cdr:to>
      <cdr:x>0.43053</cdr:x>
      <cdr:y>0.42303</cdr:y>
    </cdr:to>
    <cdr:sp macro="" textlink="">
      <cdr:nvSpPr>
        <cdr:cNvPr id="28673" name="Text Box 1"/>
        <cdr:cNvSpPr txBox="1">
          <a:spLocks xmlns:a="http://schemas.openxmlformats.org/drawingml/2006/main" noChangeArrowheads="1"/>
        </cdr:cNvSpPr>
      </cdr:nvSpPr>
      <cdr:spPr bwMode="auto">
        <a:xfrm xmlns:a="http://schemas.openxmlformats.org/drawingml/2006/main">
          <a:off x="1439307" y="571782"/>
          <a:ext cx="11435" cy="633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0.42032</cdr:x>
      <cdr:y>0.36722</cdr:y>
    </cdr:from>
    <cdr:to>
      <cdr:x>0.42421</cdr:x>
      <cdr:y>0.38187</cdr:y>
    </cdr:to>
    <cdr:sp macro="" textlink="">
      <cdr:nvSpPr>
        <cdr:cNvPr id="28674" name="Text Box 2"/>
        <cdr:cNvSpPr txBox="1">
          <a:spLocks xmlns:a="http://schemas.openxmlformats.org/drawingml/2006/main" noChangeArrowheads="1"/>
        </cdr:cNvSpPr>
      </cdr:nvSpPr>
      <cdr:spPr bwMode="auto">
        <a:xfrm xmlns:a="http://schemas.openxmlformats.org/drawingml/2006/main">
          <a:off x="1416437" y="502106"/>
          <a:ext cx="13069" cy="199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MA</a:t>
          </a:r>
        </a:p>
      </cdr:txBody>
    </cdr:sp>
  </cdr:relSizeAnchor>
  <cdr:relSizeAnchor xmlns:cdr="http://schemas.openxmlformats.org/drawingml/2006/chartDrawing">
    <cdr:from>
      <cdr:x>0.43295</cdr:x>
      <cdr:y>0.39373</cdr:y>
    </cdr:from>
    <cdr:to>
      <cdr:x>0.43708</cdr:x>
      <cdr:y>0.40095</cdr:y>
    </cdr:to>
    <cdr:sp macro="" textlink="">
      <cdr:nvSpPr>
        <cdr:cNvPr id="28675" name="Text Box 3"/>
        <cdr:cNvSpPr txBox="1">
          <a:spLocks xmlns:a="http://schemas.openxmlformats.org/drawingml/2006/main" noChangeArrowheads="1"/>
        </cdr:cNvSpPr>
      </cdr:nvSpPr>
      <cdr:spPr bwMode="auto">
        <a:xfrm xmlns:a="http://schemas.openxmlformats.org/drawingml/2006/main" flipV="1">
          <a:off x="1458909" y="538211"/>
          <a:ext cx="13885" cy="110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Ma</a:t>
          </a:r>
        </a:p>
      </cdr:txBody>
    </cdr:sp>
  </cdr:relSizeAnchor>
  <cdr:relSizeAnchor xmlns:cdr="http://schemas.openxmlformats.org/drawingml/2006/chartDrawing">
    <cdr:from>
      <cdr:x>0.4349</cdr:x>
      <cdr:y>0.42676</cdr:y>
    </cdr:from>
    <cdr:to>
      <cdr:x>0.43611</cdr:x>
      <cdr:y>0.43955</cdr:y>
    </cdr:to>
    <cdr:sp macro="" textlink="">
      <cdr:nvSpPr>
        <cdr:cNvPr id="28676" name="Text Box 4"/>
        <cdr:cNvSpPr txBox="1">
          <a:spLocks xmlns:a="http://schemas.openxmlformats.org/drawingml/2006/main" noChangeArrowheads="1"/>
        </cdr:cNvSpPr>
      </cdr:nvSpPr>
      <cdr:spPr bwMode="auto">
        <a:xfrm xmlns:a="http://schemas.openxmlformats.org/drawingml/2006/main">
          <a:off x="1465443" y="584450"/>
          <a:ext cx="4084" cy="1741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0.42032</cdr:x>
      <cdr:y>0.44768</cdr:y>
    </cdr:from>
    <cdr:to>
      <cdr:x>0.42421</cdr:x>
      <cdr:y>0.45698</cdr:y>
    </cdr:to>
    <cdr:sp macro="" textlink="">
      <cdr:nvSpPr>
        <cdr:cNvPr id="28677" name="Text Box 5"/>
        <cdr:cNvSpPr txBox="1">
          <a:spLocks xmlns:a="http://schemas.openxmlformats.org/drawingml/2006/main" noChangeArrowheads="1"/>
        </cdr:cNvSpPr>
      </cdr:nvSpPr>
      <cdr:spPr bwMode="auto">
        <a:xfrm xmlns:a="http://schemas.openxmlformats.org/drawingml/2006/main">
          <a:off x="1416437" y="612954"/>
          <a:ext cx="13069" cy="1266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VE</a:t>
          </a:r>
        </a:p>
      </cdr:txBody>
    </cdr:sp>
  </cdr:relSizeAnchor>
  <cdr:relSizeAnchor xmlns:cdr="http://schemas.openxmlformats.org/drawingml/2006/chartDrawing">
    <cdr:from>
      <cdr:x>0.40186</cdr:x>
      <cdr:y>0.43048</cdr:y>
    </cdr:from>
    <cdr:to>
      <cdr:x>0.41012</cdr:x>
      <cdr:y>0.43583</cdr:y>
    </cdr:to>
    <cdr:sp macro="" textlink="">
      <cdr:nvSpPr>
        <cdr:cNvPr id="28678" name="Text Box 6"/>
        <cdr:cNvSpPr txBox="1">
          <a:spLocks xmlns:a="http://schemas.openxmlformats.org/drawingml/2006/main" noChangeArrowheads="1"/>
        </cdr:cNvSpPr>
      </cdr:nvSpPr>
      <cdr:spPr bwMode="auto">
        <a:xfrm xmlns:a="http://schemas.openxmlformats.org/drawingml/2006/main">
          <a:off x="1354363" y="589517"/>
          <a:ext cx="27770" cy="72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E max</a:t>
          </a:r>
        </a:p>
      </cdr:txBody>
    </cdr:sp>
  </cdr:relSizeAnchor>
  <cdr:relSizeAnchor xmlns:cdr="http://schemas.openxmlformats.org/drawingml/2006/chartDrawing">
    <cdr:from>
      <cdr:x>0.40405</cdr:x>
      <cdr:y>0.39373</cdr:y>
    </cdr:from>
    <cdr:to>
      <cdr:x>0.41012</cdr:x>
      <cdr:y>0.40095</cdr:y>
    </cdr:to>
    <cdr:sp macro="" textlink="">
      <cdr:nvSpPr>
        <cdr:cNvPr id="28679" name="Text Box 7"/>
        <cdr:cNvSpPr txBox="1">
          <a:spLocks xmlns:a="http://schemas.openxmlformats.org/drawingml/2006/main" noChangeArrowheads="1"/>
        </cdr:cNvSpPr>
      </cdr:nvSpPr>
      <cdr:spPr bwMode="auto">
        <a:xfrm xmlns:a="http://schemas.openxmlformats.org/drawingml/2006/main">
          <a:off x="1361714" y="538211"/>
          <a:ext cx="20419" cy="110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E min</a:t>
          </a:r>
        </a:p>
      </cdr:txBody>
    </cdr:sp>
  </cdr:relSizeAnchor>
  <cdr:relSizeAnchor xmlns:cdr="http://schemas.openxmlformats.org/drawingml/2006/chartDrawing">
    <cdr:from>
      <cdr:x>0.43368</cdr:x>
      <cdr:y>0.43048</cdr:y>
    </cdr:from>
    <cdr:to>
      <cdr:x>0.4383</cdr:x>
      <cdr:y>0.43583</cdr:y>
    </cdr:to>
    <cdr:sp macro="" textlink="">
      <cdr:nvSpPr>
        <cdr:cNvPr id="28680" name="Text Box 8"/>
        <cdr:cNvSpPr txBox="1">
          <a:spLocks xmlns:a="http://schemas.openxmlformats.org/drawingml/2006/main" noChangeArrowheads="1"/>
        </cdr:cNvSpPr>
      </cdr:nvSpPr>
      <cdr:spPr bwMode="auto">
        <a:xfrm xmlns:a="http://schemas.openxmlformats.org/drawingml/2006/main">
          <a:off x="1461360" y="589517"/>
          <a:ext cx="15518" cy="728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75" b="0" i="0" strike="noStrike">
              <a:solidFill>
                <a:srgbClr val="000000"/>
              </a:solidFill>
              <a:latin typeface="Arial"/>
              <a:cs typeface="Arial"/>
            </a:rPr>
            <a:t>VM</a:t>
          </a:r>
        </a:p>
      </cdr:txBody>
    </cdr:sp>
  </cdr:relSizeAnchor>
</c:userShapes>
</file>

<file path=xl/drawings/drawing29.xml><?xml version="1.0" encoding="utf-8"?>
<c:userShapes xmlns:c="http://schemas.openxmlformats.org/drawingml/2006/chart">
  <cdr:relSizeAnchor xmlns:cdr="http://schemas.openxmlformats.org/drawingml/2006/chartDrawing">
    <cdr:from>
      <cdr:x>0.43198</cdr:x>
      <cdr:y>0.40704</cdr:y>
    </cdr:from>
    <cdr:to>
      <cdr:x>0.43587</cdr:x>
      <cdr:y>0.41426</cdr:y>
    </cdr:to>
    <cdr:sp macro="" textlink="">
      <cdr:nvSpPr>
        <cdr:cNvPr id="30721" name="Text Box 1"/>
        <cdr:cNvSpPr txBox="1">
          <a:spLocks xmlns:a="http://schemas.openxmlformats.org/drawingml/2006/main" noChangeArrowheads="1"/>
        </cdr:cNvSpPr>
      </cdr:nvSpPr>
      <cdr:spPr bwMode="auto">
        <a:xfrm xmlns:a="http://schemas.openxmlformats.org/drawingml/2006/main">
          <a:off x="1455642" y="573096"/>
          <a:ext cx="13069" cy="1011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0.42591</cdr:x>
      <cdr:y>0.35624</cdr:y>
    </cdr:from>
    <cdr:to>
      <cdr:x>0.42931</cdr:x>
      <cdr:y>0.37255</cdr:y>
    </cdr:to>
    <cdr:sp macro="" textlink="">
      <cdr:nvSpPr>
        <cdr:cNvPr id="30722" name="Text Box 2"/>
        <cdr:cNvSpPr txBox="1">
          <a:spLocks xmlns:a="http://schemas.openxmlformats.org/drawingml/2006/main" noChangeArrowheads="1"/>
        </cdr:cNvSpPr>
      </cdr:nvSpPr>
      <cdr:spPr bwMode="auto">
        <a:xfrm xmlns:a="http://schemas.openxmlformats.org/drawingml/2006/main">
          <a:off x="1435223" y="501978"/>
          <a:ext cx="11435" cy="2414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0.43878</cdr:x>
      <cdr:y>0.38793</cdr:y>
    </cdr:from>
    <cdr:to>
      <cdr:x>0.44267</cdr:x>
      <cdr:y>0.38793</cdr:y>
    </cdr:to>
    <cdr:sp macro="" textlink="">
      <cdr:nvSpPr>
        <cdr:cNvPr id="30723" name="Text Box 3"/>
        <cdr:cNvSpPr txBox="1">
          <a:spLocks xmlns:a="http://schemas.openxmlformats.org/drawingml/2006/main" noChangeArrowheads="1"/>
        </cdr:cNvSpPr>
      </cdr:nvSpPr>
      <cdr:spPr bwMode="auto">
        <a:xfrm xmlns:a="http://schemas.openxmlformats.org/drawingml/2006/main" flipV="1">
          <a:off x="1478512" y="545040"/>
          <a:ext cx="13068" cy="130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Ma</a:t>
          </a:r>
        </a:p>
      </cdr:txBody>
    </cdr:sp>
  </cdr:relSizeAnchor>
  <cdr:relSizeAnchor xmlns:cdr="http://schemas.openxmlformats.org/drawingml/2006/chartDrawing">
    <cdr:from>
      <cdr:x>0.44024</cdr:x>
      <cdr:y>0.41682</cdr:y>
    </cdr:from>
    <cdr:to>
      <cdr:x>0.44146</cdr:x>
      <cdr:y>0.42964</cdr:y>
    </cdr:to>
    <cdr:sp macro="" textlink="">
      <cdr:nvSpPr>
        <cdr:cNvPr id="30724" name="Text Box 4"/>
        <cdr:cNvSpPr txBox="1">
          <a:spLocks xmlns:a="http://schemas.openxmlformats.org/drawingml/2006/main" noChangeArrowheads="1"/>
        </cdr:cNvSpPr>
      </cdr:nvSpPr>
      <cdr:spPr bwMode="auto">
        <a:xfrm xmlns:a="http://schemas.openxmlformats.org/drawingml/2006/main">
          <a:off x="1483412" y="586798"/>
          <a:ext cx="4084" cy="1794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0.42591</cdr:x>
      <cdr:y>0.43849</cdr:y>
    </cdr:from>
    <cdr:to>
      <cdr:x>0.42931</cdr:x>
      <cdr:y>0.44758</cdr:y>
    </cdr:to>
    <cdr:sp macro="" textlink="">
      <cdr:nvSpPr>
        <cdr:cNvPr id="30725" name="Text Box 5"/>
        <cdr:cNvSpPr txBox="1">
          <a:spLocks xmlns:a="http://schemas.openxmlformats.org/drawingml/2006/main" noChangeArrowheads="1"/>
        </cdr:cNvSpPr>
      </cdr:nvSpPr>
      <cdr:spPr bwMode="auto">
        <a:xfrm xmlns:a="http://schemas.openxmlformats.org/drawingml/2006/main">
          <a:off x="1435223" y="616159"/>
          <a:ext cx="11435" cy="1500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VE</a:t>
          </a:r>
        </a:p>
      </cdr:txBody>
    </cdr:sp>
  </cdr:relSizeAnchor>
  <cdr:relSizeAnchor xmlns:cdr="http://schemas.openxmlformats.org/drawingml/2006/chartDrawing">
    <cdr:from>
      <cdr:x>0.40672</cdr:x>
      <cdr:y>0.42241</cdr:y>
    </cdr:from>
    <cdr:to>
      <cdr:x>0.41498</cdr:x>
      <cdr:y>0.42777</cdr:y>
    </cdr:to>
    <cdr:sp macro="" textlink="">
      <cdr:nvSpPr>
        <cdr:cNvPr id="30726" name="Text Box 6"/>
        <cdr:cNvSpPr txBox="1">
          <a:spLocks xmlns:a="http://schemas.openxmlformats.org/drawingml/2006/main" noChangeArrowheads="1"/>
        </cdr:cNvSpPr>
      </cdr:nvSpPr>
      <cdr:spPr bwMode="auto">
        <a:xfrm xmlns:a="http://schemas.openxmlformats.org/drawingml/2006/main">
          <a:off x="1370698" y="594627"/>
          <a:ext cx="27770" cy="619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max</a:t>
          </a:r>
        </a:p>
      </cdr:txBody>
    </cdr:sp>
  </cdr:relSizeAnchor>
  <cdr:relSizeAnchor xmlns:cdr="http://schemas.openxmlformats.org/drawingml/2006/chartDrawing">
    <cdr:from>
      <cdr:x>0.40939</cdr:x>
      <cdr:y>0.3842</cdr:y>
    </cdr:from>
    <cdr:to>
      <cdr:x>0.41498</cdr:x>
      <cdr:y>0.38793</cdr:y>
    </cdr:to>
    <cdr:sp macro="" textlink="">
      <cdr:nvSpPr>
        <cdr:cNvPr id="30727" name="Text Box 7"/>
        <cdr:cNvSpPr txBox="1">
          <a:spLocks xmlns:a="http://schemas.openxmlformats.org/drawingml/2006/main" noChangeArrowheads="1"/>
        </cdr:cNvSpPr>
      </cdr:nvSpPr>
      <cdr:spPr bwMode="auto">
        <a:xfrm xmlns:a="http://schemas.openxmlformats.org/drawingml/2006/main">
          <a:off x="1379683" y="541126"/>
          <a:ext cx="18785" cy="521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E min</a:t>
          </a:r>
        </a:p>
      </cdr:txBody>
    </cdr:sp>
  </cdr:relSizeAnchor>
  <cdr:relSizeAnchor xmlns:cdr="http://schemas.openxmlformats.org/drawingml/2006/chartDrawing">
    <cdr:from>
      <cdr:x>0.43927</cdr:x>
      <cdr:y>0.42241</cdr:y>
    </cdr:from>
    <cdr:to>
      <cdr:x>0.44364</cdr:x>
      <cdr:y>0.42777</cdr:y>
    </cdr:to>
    <cdr:sp macro="" textlink="">
      <cdr:nvSpPr>
        <cdr:cNvPr id="30728" name="Text Box 8"/>
        <cdr:cNvSpPr txBox="1">
          <a:spLocks xmlns:a="http://schemas.openxmlformats.org/drawingml/2006/main" noChangeArrowheads="1"/>
        </cdr:cNvSpPr>
      </cdr:nvSpPr>
      <cdr:spPr bwMode="auto">
        <a:xfrm xmlns:a="http://schemas.openxmlformats.org/drawingml/2006/main">
          <a:off x="1480145" y="594627"/>
          <a:ext cx="14702" cy="619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00" b="0" i="0" strike="noStrike">
              <a:solidFill>
                <a:srgbClr val="000000"/>
              </a:solidFill>
              <a:latin typeface="Arial"/>
              <a:cs typeface="Arial"/>
            </a:rPr>
            <a:t>VM</a:t>
          </a:r>
        </a:p>
      </cdr:txBody>
    </cdr:sp>
  </cdr:relSizeAnchor>
</c:userShapes>
</file>

<file path=xl/drawings/drawing30.xml><?xml version="1.0" encoding="utf-8"?>
<xdr:wsDr xmlns:xdr="http://schemas.openxmlformats.org/drawingml/2006/spreadsheetDrawing" xmlns:a="http://schemas.openxmlformats.org/drawingml/2006/main">
  <xdr:twoCellAnchor>
    <xdr:from>
      <xdr:col>13</xdr:col>
      <xdr:colOff>9525</xdr:colOff>
      <xdr:row>13</xdr:row>
      <xdr:rowOff>152400</xdr:rowOff>
    </xdr:from>
    <xdr:to>
      <xdr:col>18</xdr:col>
      <xdr:colOff>676275</xdr:colOff>
      <xdr:row>19</xdr:row>
      <xdr:rowOff>9525</xdr:rowOff>
    </xdr:to>
    <xdr:graphicFrame macro="">
      <xdr:nvGraphicFramePr>
        <xdr:cNvPr id="63382" name="Chart 1">
          <a:extLst>
            <a:ext uri="{FF2B5EF4-FFF2-40B4-BE49-F238E27FC236}">
              <a16:creationId xmlns:a16="http://schemas.microsoft.com/office/drawing/2014/main" id="{00000000-0008-0000-1500-000096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19</xdr:row>
      <xdr:rowOff>9525</xdr:rowOff>
    </xdr:from>
    <xdr:to>
      <xdr:col>18</xdr:col>
      <xdr:colOff>685800</xdr:colOff>
      <xdr:row>24</xdr:row>
      <xdr:rowOff>9525</xdr:rowOff>
    </xdr:to>
    <xdr:graphicFrame macro="">
      <xdr:nvGraphicFramePr>
        <xdr:cNvPr id="63383" name="Chart 2">
          <a:extLst>
            <a:ext uri="{FF2B5EF4-FFF2-40B4-BE49-F238E27FC236}">
              <a16:creationId xmlns:a16="http://schemas.microsoft.com/office/drawing/2014/main" id="{00000000-0008-0000-1500-000097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24</xdr:row>
      <xdr:rowOff>9525</xdr:rowOff>
    </xdr:from>
    <xdr:to>
      <xdr:col>18</xdr:col>
      <xdr:colOff>685800</xdr:colOff>
      <xdr:row>28</xdr:row>
      <xdr:rowOff>219075</xdr:rowOff>
    </xdr:to>
    <xdr:graphicFrame macro="">
      <xdr:nvGraphicFramePr>
        <xdr:cNvPr id="63384" name="Chart 3">
          <a:extLst>
            <a:ext uri="{FF2B5EF4-FFF2-40B4-BE49-F238E27FC236}">
              <a16:creationId xmlns:a16="http://schemas.microsoft.com/office/drawing/2014/main" id="{00000000-0008-0000-1500-000098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xdr:colOff>
      <xdr:row>28</xdr:row>
      <xdr:rowOff>219075</xdr:rowOff>
    </xdr:from>
    <xdr:to>
      <xdr:col>18</xdr:col>
      <xdr:colOff>685800</xdr:colOff>
      <xdr:row>34</xdr:row>
      <xdr:rowOff>9525</xdr:rowOff>
    </xdr:to>
    <xdr:graphicFrame macro="">
      <xdr:nvGraphicFramePr>
        <xdr:cNvPr id="63385" name="Chart 4">
          <a:extLst>
            <a:ext uri="{FF2B5EF4-FFF2-40B4-BE49-F238E27FC236}">
              <a16:creationId xmlns:a16="http://schemas.microsoft.com/office/drawing/2014/main" id="{00000000-0008-0000-1500-000099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1323975</xdr:colOff>
      <xdr:row>0</xdr:row>
      <xdr:rowOff>161925</xdr:rowOff>
    </xdr:from>
    <xdr:to>
      <xdr:col>2</xdr:col>
      <xdr:colOff>428625</xdr:colOff>
      <xdr:row>3</xdr:row>
      <xdr:rowOff>12700</xdr:rowOff>
    </xdr:to>
    <xdr:pic>
      <xdr:nvPicPr>
        <xdr:cNvPr id="63386" name="5 Imagen" descr="ICONO2.jpg">
          <a:extLst>
            <a:ext uri="{FF2B5EF4-FFF2-40B4-BE49-F238E27FC236}">
              <a16:creationId xmlns:a16="http://schemas.microsoft.com/office/drawing/2014/main" id="{00000000-0008-0000-1500-00009AF7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04950" y="16192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9525</xdr:colOff>
      <xdr:row>13</xdr:row>
      <xdr:rowOff>152400</xdr:rowOff>
    </xdr:from>
    <xdr:to>
      <xdr:col>18</xdr:col>
      <xdr:colOff>676275</xdr:colOff>
      <xdr:row>19</xdr:row>
      <xdr:rowOff>9525</xdr:rowOff>
    </xdr:to>
    <xdr:graphicFrame macro="">
      <xdr:nvGraphicFramePr>
        <xdr:cNvPr id="63387" name="Chart 1">
          <a:extLst>
            <a:ext uri="{FF2B5EF4-FFF2-40B4-BE49-F238E27FC236}">
              <a16:creationId xmlns:a16="http://schemas.microsoft.com/office/drawing/2014/main" id="{00000000-0008-0000-1500-00009B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9525</xdr:colOff>
      <xdr:row>19</xdr:row>
      <xdr:rowOff>9525</xdr:rowOff>
    </xdr:from>
    <xdr:to>
      <xdr:col>18</xdr:col>
      <xdr:colOff>685800</xdr:colOff>
      <xdr:row>24</xdr:row>
      <xdr:rowOff>9525</xdr:rowOff>
    </xdr:to>
    <xdr:graphicFrame macro="">
      <xdr:nvGraphicFramePr>
        <xdr:cNvPr id="63388" name="Chart 2">
          <a:extLst>
            <a:ext uri="{FF2B5EF4-FFF2-40B4-BE49-F238E27FC236}">
              <a16:creationId xmlns:a16="http://schemas.microsoft.com/office/drawing/2014/main" id="{00000000-0008-0000-1500-00009C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9525</xdr:colOff>
      <xdr:row>24</xdr:row>
      <xdr:rowOff>9525</xdr:rowOff>
    </xdr:from>
    <xdr:to>
      <xdr:col>18</xdr:col>
      <xdr:colOff>685800</xdr:colOff>
      <xdr:row>28</xdr:row>
      <xdr:rowOff>219075</xdr:rowOff>
    </xdr:to>
    <xdr:graphicFrame macro="">
      <xdr:nvGraphicFramePr>
        <xdr:cNvPr id="63389" name="Chart 3">
          <a:extLst>
            <a:ext uri="{FF2B5EF4-FFF2-40B4-BE49-F238E27FC236}">
              <a16:creationId xmlns:a16="http://schemas.microsoft.com/office/drawing/2014/main" id="{00000000-0008-0000-1500-00009D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9525</xdr:colOff>
      <xdr:row>28</xdr:row>
      <xdr:rowOff>219075</xdr:rowOff>
    </xdr:from>
    <xdr:to>
      <xdr:col>18</xdr:col>
      <xdr:colOff>685800</xdr:colOff>
      <xdr:row>34</xdr:row>
      <xdr:rowOff>9525</xdr:rowOff>
    </xdr:to>
    <xdr:graphicFrame macro="">
      <xdr:nvGraphicFramePr>
        <xdr:cNvPr id="63390" name="Chart 4">
          <a:extLst>
            <a:ext uri="{FF2B5EF4-FFF2-40B4-BE49-F238E27FC236}">
              <a16:creationId xmlns:a16="http://schemas.microsoft.com/office/drawing/2014/main" id="{00000000-0008-0000-1500-00009EF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1323975</xdr:colOff>
      <xdr:row>0</xdr:row>
      <xdr:rowOff>161925</xdr:rowOff>
    </xdr:from>
    <xdr:to>
      <xdr:col>2</xdr:col>
      <xdr:colOff>428625</xdr:colOff>
      <xdr:row>3</xdr:row>
      <xdr:rowOff>12700</xdr:rowOff>
    </xdr:to>
    <xdr:pic>
      <xdr:nvPicPr>
        <xdr:cNvPr id="63391" name="5 Imagen" descr="ICONO2.jpg">
          <a:extLst>
            <a:ext uri="{FF2B5EF4-FFF2-40B4-BE49-F238E27FC236}">
              <a16:creationId xmlns:a16="http://schemas.microsoft.com/office/drawing/2014/main" id="{00000000-0008-0000-1500-00009FF7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04950" y="16192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c:userShapes xmlns:c="http://schemas.openxmlformats.org/drawingml/2006/chart">
  <cdr:relSizeAnchor xmlns:cdr="http://schemas.openxmlformats.org/drawingml/2006/chartDrawing">
    <cdr:from>
      <cdr:x>0.37879</cdr:x>
      <cdr:y>0.46045</cdr:y>
    </cdr:from>
    <cdr:to>
      <cdr:x>0.38268</cdr:x>
      <cdr:y>0.46505</cdr:y>
    </cdr:to>
    <cdr:sp macro="" textlink="">
      <cdr:nvSpPr>
        <cdr:cNvPr id="63489" name="Text Box 1"/>
        <cdr:cNvSpPr txBox="1">
          <a:spLocks xmlns:a="http://schemas.openxmlformats.org/drawingml/2006/main" noChangeArrowheads="1"/>
        </cdr:cNvSpPr>
      </cdr:nvSpPr>
      <cdr:spPr bwMode="auto">
        <a:xfrm xmlns:a="http://schemas.openxmlformats.org/drawingml/2006/main">
          <a:off x="1273196" y="552482"/>
          <a:ext cx="13030" cy="547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0.37394</cdr:x>
      <cdr:y>0.41927</cdr:y>
    </cdr:from>
    <cdr:to>
      <cdr:x>0.37685</cdr:x>
      <cdr:y>0.43124</cdr:y>
    </cdr:to>
    <cdr:sp macro="" textlink="">
      <cdr:nvSpPr>
        <cdr:cNvPr id="63490" name="Text Box 2"/>
        <cdr:cNvSpPr txBox="1">
          <a:spLocks xmlns:a="http://schemas.openxmlformats.org/drawingml/2006/main" noChangeArrowheads="1"/>
        </cdr:cNvSpPr>
      </cdr:nvSpPr>
      <cdr:spPr bwMode="auto">
        <a:xfrm xmlns:a="http://schemas.openxmlformats.org/drawingml/2006/main">
          <a:off x="1256908" y="502368"/>
          <a:ext cx="9773" cy="1533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0.38535</cdr:x>
      <cdr:y>0.44319</cdr:y>
    </cdr:from>
    <cdr:to>
      <cdr:x>0.39142</cdr:x>
      <cdr:y>0.44664</cdr:y>
    </cdr:to>
    <cdr:sp macro="" textlink="">
      <cdr:nvSpPr>
        <cdr:cNvPr id="63491" name="Text Box 3"/>
        <cdr:cNvSpPr txBox="1">
          <a:spLocks xmlns:a="http://schemas.openxmlformats.org/drawingml/2006/main" noChangeArrowheads="1"/>
        </cdr:cNvSpPr>
      </cdr:nvSpPr>
      <cdr:spPr bwMode="auto">
        <a:xfrm xmlns:a="http://schemas.openxmlformats.org/drawingml/2006/main" flipV="1">
          <a:off x="1295184" y="530848"/>
          <a:ext cx="20360" cy="410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0.38802</cdr:x>
      <cdr:y>0.46964</cdr:y>
    </cdr:from>
    <cdr:to>
      <cdr:x>0.39021</cdr:x>
      <cdr:y>0.48137</cdr:y>
    </cdr:to>
    <cdr:sp macro="" textlink="">
      <cdr:nvSpPr>
        <cdr:cNvPr id="63492" name="Text Box 4"/>
        <cdr:cNvSpPr txBox="1">
          <a:spLocks xmlns:a="http://schemas.openxmlformats.org/drawingml/2006/main" noChangeArrowheads="1"/>
        </cdr:cNvSpPr>
      </cdr:nvSpPr>
      <cdr:spPr bwMode="auto">
        <a:xfrm xmlns:a="http://schemas.openxmlformats.org/drawingml/2006/main">
          <a:off x="1304142" y="562340"/>
          <a:ext cx="7330" cy="1396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0.37394</cdr:x>
      <cdr:y>0.49056</cdr:y>
    </cdr:from>
    <cdr:to>
      <cdr:x>0.37685</cdr:x>
      <cdr:y>0.49426</cdr:y>
    </cdr:to>
    <cdr:sp macro="" textlink="">
      <cdr:nvSpPr>
        <cdr:cNvPr id="63493" name="Text Box 5"/>
        <cdr:cNvSpPr txBox="1">
          <a:spLocks xmlns:a="http://schemas.openxmlformats.org/drawingml/2006/main" noChangeArrowheads="1"/>
        </cdr:cNvSpPr>
      </cdr:nvSpPr>
      <cdr:spPr bwMode="auto">
        <a:xfrm xmlns:a="http://schemas.openxmlformats.org/drawingml/2006/main">
          <a:off x="1256908" y="586165"/>
          <a:ext cx="9773" cy="65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0.36033</cdr:x>
      <cdr:y>0.47217</cdr:y>
    </cdr:from>
    <cdr:to>
      <cdr:x>0.36616</cdr:x>
      <cdr:y>0.48137</cdr:y>
    </cdr:to>
    <cdr:sp macro="" textlink="">
      <cdr:nvSpPr>
        <cdr:cNvPr id="63494" name="Text Box 6"/>
        <cdr:cNvSpPr txBox="1">
          <a:spLocks xmlns:a="http://schemas.openxmlformats.org/drawingml/2006/main" noChangeArrowheads="1"/>
        </cdr:cNvSpPr>
      </cdr:nvSpPr>
      <cdr:spPr bwMode="auto">
        <a:xfrm xmlns:a="http://schemas.openxmlformats.org/drawingml/2006/main">
          <a:off x="1211302" y="565352"/>
          <a:ext cx="19545" cy="10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0.36228</cdr:x>
      <cdr:y>0.44319</cdr:y>
    </cdr:from>
    <cdr:to>
      <cdr:x>0.36616</cdr:x>
      <cdr:y>0.44664</cdr:y>
    </cdr:to>
    <cdr:sp macro="" textlink="">
      <cdr:nvSpPr>
        <cdr:cNvPr id="63495" name="Text Box 7"/>
        <cdr:cNvSpPr txBox="1">
          <a:spLocks xmlns:a="http://schemas.openxmlformats.org/drawingml/2006/main" noChangeArrowheads="1"/>
        </cdr:cNvSpPr>
      </cdr:nvSpPr>
      <cdr:spPr bwMode="auto">
        <a:xfrm xmlns:a="http://schemas.openxmlformats.org/drawingml/2006/main">
          <a:off x="1217817" y="530848"/>
          <a:ext cx="13030" cy="410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0.38657</cdr:x>
      <cdr:y>0.47217</cdr:y>
    </cdr:from>
    <cdr:to>
      <cdr:x>0.3941</cdr:x>
      <cdr:y>0.48137</cdr:y>
    </cdr:to>
    <cdr:sp macro="" textlink="">
      <cdr:nvSpPr>
        <cdr:cNvPr id="63496" name="Text Box 8"/>
        <cdr:cNvSpPr txBox="1">
          <a:spLocks xmlns:a="http://schemas.openxmlformats.org/drawingml/2006/main" noChangeArrowheads="1"/>
        </cdr:cNvSpPr>
      </cdr:nvSpPr>
      <cdr:spPr bwMode="auto">
        <a:xfrm xmlns:a="http://schemas.openxmlformats.org/drawingml/2006/main">
          <a:off x="1299256" y="565352"/>
          <a:ext cx="25246" cy="10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2.xml><?xml version="1.0" encoding="utf-8"?>
<c:userShapes xmlns:c="http://schemas.openxmlformats.org/drawingml/2006/chart">
  <cdr:relSizeAnchor xmlns:cdr="http://schemas.openxmlformats.org/drawingml/2006/chartDrawing">
    <cdr:from>
      <cdr:x>0.37684</cdr:x>
      <cdr:y>0.43028</cdr:y>
    </cdr:from>
    <cdr:to>
      <cdr:x>0.37903</cdr:x>
      <cdr:y>0.4367</cdr:y>
    </cdr:to>
    <cdr:sp macro="" textlink="">
      <cdr:nvSpPr>
        <cdr:cNvPr id="64513" name="Text Box 1"/>
        <cdr:cNvSpPr txBox="1">
          <a:spLocks xmlns:a="http://schemas.openxmlformats.org/drawingml/2006/main" noChangeArrowheads="1"/>
        </cdr:cNvSpPr>
      </cdr:nvSpPr>
      <cdr:spPr bwMode="auto">
        <a:xfrm xmlns:a="http://schemas.openxmlformats.org/drawingml/2006/main">
          <a:off x="1270236" y="499085"/>
          <a:ext cx="7351" cy="74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0.37198</cdr:x>
      <cdr:y>0.38808</cdr:y>
    </cdr:from>
    <cdr:to>
      <cdr:x>0.37465</cdr:x>
      <cdr:y>0.40276</cdr:y>
    </cdr:to>
    <cdr:sp macro="" textlink="">
      <cdr:nvSpPr>
        <cdr:cNvPr id="64514" name="Text Box 2"/>
        <cdr:cNvSpPr txBox="1">
          <a:spLocks xmlns:a="http://schemas.openxmlformats.org/drawingml/2006/main" noChangeArrowheads="1"/>
        </cdr:cNvSpPr>
      </cdr:nvSpPr>
      <cdr:spPr bwMode="auto">
        <a:xfrm xmlns:a="http://schemas.openxmlformats.org/drawingml/2006/main">
          <a:off x="1253900" y="450450"/>
          <a:ext cx="8985" cy="169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0.38073</cdr:x>
      <cdr:y>0.41285</cdr:y>
    </cdr:from>
    <cdr:to>
      <cdr:x>0.38267</cdr:x>
      <cdr:y>0.4156</cdr:y>
    </cdr:to>
    <cdr:sp macro="" textlink="">
      <cdr:nvSpPr>
        <cdr:cNvPr id="64515" name="Text Box 3"/>
        <cdr:cNvSpPr txBox="1">
          <a:spLocks xmlns:a="http://schemas.openxmlformats.org/drawingml/2006/main" noChangeArrowheads="1"/>
        </cdr:cNvSpPr>
      </cdr:nvSpPr>
      <cdr:spPr bwMode="auto">
        <a:xfrm xmlns:a="http://schemas.openxmlformats.org/drawingml/2006/main" flipV="1">
          <a:off x="1283304" y="478996"/>
          <a:ext cx="6534" cy="31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0.38146</cdr:x>
      <cdr:y>0.43762</cdr:y>
    </cdr:from>
    <cdr:to>
      <cdr:x>0.38267</cdr:x>
      <cdr:y>0.44771</cdr:y>
    </cdr:to>
    <cdr:sp macro="" textlink="">
      <cdr:nvSpPr>
        <cdr:cNvPr id="64516" name="Text Box 4"/>
        <cdr:cNvSpPr txBox="1">
          <a:spLocks xmlns:a="http://schemas.openxmlformats.org/drawingml/2006/main" noChangeArrowheads="1"/>
        </cdr:cNvSpPr>
      </cdr:nvSpPr>
      <cdr:spPr bwMode="auto">
        <a:xfrm xmlns:a="http://schemas.openxmlformats.org/drawingml/2006/main">
          <a:off x="1285754" y="507543"/>
          <a:ext cx="4084" cy="1163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0.37198</cdr:x>
      <cdr:y>0.45505</cdr:y>
    </cdr:from>
    <cdr:to>
      <cdr:x>0.37465</cdr:x>
      <cdr:y>0.46605</cdr:y>
    </cdr:to>
    <cdr:sp macro="" textlink="">
      <cdr:nvSpPr>
        <cdr:cNvPr id="64517" name="Text Box 5"/>
        <cdr:cNvSpPr txBox="1">
          <a:spLocks xmlns:a="http://schemas.openxmlformats.org/drawingml/2006/main" noChangeArrowheads="1"/>
        </cdr:cNvSpPr>
      </cdr:nvSpPr>
      <cdr:spPr bwMode="auto">
        <a:xfrm xmlns:a="http://schemas.openxmlformats.org/drawingml/2006/main">
          <a:off x="1253900" y="527631"/>
          <a:ext cx="8985" cy="1163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0.35935</cdr:x>
      <cdr:y>0.44128</cdr:y>
    </cdr:from>
    <cdr:to>
      <cdr:x>0.36518</cdr:x>
      <cdr:y>0.44679</cdr:y>
    </cdr:to>
    <cdr:sp macro="" textlink="">
      <cdr:nvSpPr>
        <cdr:cNvPr id="64518" name="Text Box 6"/>
        <cdr:cNvSpPr txBox="1">
          <a:spLocks xmlns:a="http://schemas.openxmlformats.org/drawingml/2006/main" noChangeArrowheads="1"/>
        </cdr:cNvSpPr>
      </cdr:nvSpPr>
      <cdr:spPr bwMode="auto">
        <a:xfrm xmlns:a="http://schemas.openxmlformats.org/drawingml/2006/main">
          <a:off x="1211428" y="510715"/>
          <a:ext cx="19603" cy="74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0.36105</cdr:x>
      <cdr:y>0.41285</cdr:y>
    </cdr:from>
    <cdr:to>
      <cdr:x>0.36518</cdr:x>
      <cdr:y>0.4156</cdr:y>
    </cdr:to>
    <cdr:sp macro="" textlink="">
      <cdr:nvSpPr>
        <cdr:cNvPr id="64519" name="Text Box 7"/>
        <cdr:cNvSpPr txBox="1">
          <a:spLocks xmlns:a="http://schemas.openxmlformats.org/drawingml/2006/main" noChangeArrowheads="1"/>
        </cdr:cNvSpPr>
      </cdr:nvSpPr>
      <cdr:spPr bwMode="auto">
        <a:xfrm xmlns:a="http://schemas.openxmlformats.org/drawingml/2006/main">
          <a:off x="1217146" y="478996"/>
          <a:ext cx="13885" cy="31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0.38146</cdr:x>
      <cdr:y>0.44128</cdr:y>
    </cdr:from>
    <cdr:to>
      <cdr:x>0.38389</cdr:x>
      <cdr:y>0.44679</cdr:y>
    </cdr:to>
    <cdr:sp macro="" textlink="">
      <cdr:nvSpPr>
        <cdr:cNvPr id="64520" name="Text Box 8"/>
        <cdr:cNvSpPr txBox="1">
          <a:spLocks xmlns:a="http://schemas.openxmlformats.org/drawingml/2006/main" noChangeArrowheads="1"/>
        </cdr:cNvSpPr>
      </cdr:nvSpPr>
      <cdr:spPr bwMode="auto">
        <a:xfrm xmlns:a="http://schemas.openxmlformats.org/drawingml/2006/main">
          <a:off x="1285754" y="510715"/>
          <a:ext cx="8168" cy="74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3.xml><?xml version="1.0" encoding="utf-8"?>
<c:userShapes xmlns:c="http://schemas.openxmlformats.org/drawingml/2006/chart">
  <cdr:relSizeAnchor xmlns:cdr="http://schemas.openxmlformats.org/drawingml/2006/chartDrawing">
    <cdr:from>
      <cdr:x>0.37004</cdr:x>
      <cdr:y>0.42146</cdr:y>
    </cdr:from>
    <cdr:to>
      <cdr:x>0.37198</cdr:x>
      <cdr:y>0.42604</cdr:y>
    </cdr:to>
    <cdr:sp macro="" textlink="">
      <cdr:nvSpPr>
        <cdr:cNvPr id="65537" name="Text Box 1"/>
        <cdr:cNvSpPr txBox="1">
          <a:spLocks xmlns:a="http://schemas.openxmlformats.org/drawingml/2006/main" noChangeArrowheads="1"/>
        </cdr:cNvSpPr>
      </cdr:nvSpPr>
      <cdr:spPr bwMode="auto">
        <a:xfrm xmlns:a="http://schemas.openxmlformats.org/drawingml/2006/main">
          <a:off x="1247366" y="481923"/>
          <a:ext cx="6534" cy="519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0.36567</cdr:x>
      <cdr:y>0.38184</cdr:y>
    </cdr:from>
    <cdr:to>
      <cdr:x>0.36785</cdr:x>
      <cdr:y>0.39237</cdr:y>
    </cdr:to>
    <cdr:sp macro="" textlink="">
      <cdr:nvSpPr>
        <cdr:cNvPr id="65538" name="Text Box 2"/>
        <cdr:cNvSpPr txBox="1">
          <a:spLocks xmlns:a="http://schemas.openxmlformats.org/drawingml/2006/main" noChangeArrowheads="1"/>
        </cdr:cNvSpPr>
      </cdr:nvSpPr>
      <cdr:spPr bwMode="auto">
        <a:xfrm xmlns:a="http://schemas.openxmlformats.org/drawingml/2006/main">
          <a:off x="1232664" y="435981"/>
          <a:ext cx="7351" cy="1194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0.37368</cdr:x>
      <cdr:y>0.40313</cdr:y>
    </cdr:from>
    <cdr:to>
      <cdr:x>0.37635</cdr:x>
      <cdr:y>0.40749</cdr:y>
    </cdr:to>
    <cdr:sp macro="" textlink="">
      <cdr:nvSpPr>
        <cdr:cNvPr id="65539" name="Text Box 3"/>
        <cdr:cNvSpPr txBox="1">
          <a:spLocks xmlns:a="http://schemas.openxmlformats.org/drawingml/2006/main" noChangeArrowheads="1"/>
        </cdr:cNvSpPr>
      </cdr:nvSpPr>
      <cdr:spPr bwMode="auto">
        <a:xfrm xmlns:a="http://schemas.openxmlformats.org/drawingml/2006/main" flipV="1">
          <a:off x="1259618" y="459082"/>
          <a:ext cx="8984" cy="597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0.3749</cdr:x>
      <cdr:y>0.43039</cdr:y>
    </cdr:from>
    <cdr:to>
      <cdr:x>0.37587</cdr:x>
      <cdr:y>0.44092</cdr:y>
    </cdr:to>
    <cdr:sp macro="" textlink="">
      <cdr:nvSpPr>
        <cdr:cNvPr id="65540" name="Text Box 4"/>
        <cdr:cNvSpPr txBox="1">
          <a:spLocks xmlns:a="http://schemas.openxmlformats.org/drawingml/2006/main" noChangeArrowheads="1"/>
        </cdr:cNvSpPr>
      </cdr:nvSpPr>
      <cdr:spPr bwMode="auto">
        <a:xfrm xmlns:a="http://schemas.openxmlformats.org/drawingml/2006/main">
          <a:off x="1263702" y="492046"/>
          <a:ext cx="3267" cy="109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0.36567</cdr:x>
      <cdr:y>0.44275</cdr:y>
    </cdr:from>
    <cdr:to>
      <cdr:x>0.36785</cdr:x>
      <cdr:y>0.45329</cdr:y>
    </cdr:to>
    <cdr:sp macro="" textlink="">
      <cdr:nvSpPr>
        <cdr:cNvPr id="65541" name="Text Box 5"/>
        <cdr:cNvSpPr txBox="1">
          <a:spLocks xmlns:a="http://schemas.openxmlformats.org/drawingml/2006/main" noChangeArrowheads="1"/>
        </cdr:cNvSpPr>
      </cdr:nvSpPr>
      <cdr:spPr bwMode="auto">
        <a:xfrm xmlns:a="http://schemas.openxmlformats.org/drawingml/2006/main">
          <a:off x="1232664" y="505023"/>
          <a:ext cx="7351" cy="1194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0.35328</cdr:x>
      <cdr:y>0.43039</cdr:y>
    </cdr:from>
    <cdr:to>
      <cdr:x>0.35862</cdr:x>
      <cdr:y>0.43657</cdr:y>
    </cdr:to>
    <cdr:sp macro="" textlink="">
      <cdr:nvSpPr>
        <cdr:cNvPr id="65542" name="Text Box 6"/>
        <cdr:cNvSpPr txBox="1">
          <a:spLocks xmlns:a="http://schemas.openxmlformats.org/drawingml/2006/main" noChangeArrowheads="1"/>
        </cdr:cNvSpPr>
      </cdr:nvSpPr>
      <cdr:spPr bwMode="auto">
        <a:xfrm xmlns:a="http://schemas.openxmlformats.org/drawingml/2006/main">
          <a:off x="1191009" y="492046"/>
          <a:ext cx="17969" cy="596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0.35474</cdr:x>
      <cdr:y>0.40313</cdr:y>
    </cdr:from>
    <cdr:to>
      <cdr:x>0.35862</cdr:x>
      <cdr:y>0.40749</cdr:y>
    </cdr:to>
    <cdr:sp macro="" textlink="">
      <cdr:nvSpPr>
        <cdr:cNvPr id="65543" name="Text Box 7"/>
        <cdr:cNvSpPr txBox="1">
          <a:spLocks xmlns:a="http://schemas.openxmlformats.org/drawingml/2006/main" noChangeArrowheads="1"/>
        </cdr:cNvSpPr>
      </cdr:nvSpPr>
      <cdr:spPr bwMode="auto">
        <a:xfrm xmlns:a="http://schemas.openxmlformats.org/drawingml/2006/main">
          <a:off x="1195910" y="459082"/>
          <a:ext cx="13068" cy="597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0.37417</cdr:x>
      <cdr:y>0.43039</cdr:y>
    </cdr:from>
    <cdr:to>
      <cdr:x>0.37684</cdr:x>
      <cdr:y>0.43657</cdr:y>
    </cdr:to>
    <cdr:sp macro="" textlink="">
      <cdr:nvSpPr>
        <cdr:cNvPr id="65544" name="Text Box 8"/>
        <cdr:cNvSpPr txBox="1">
          <a:spLocks xmlns:a="http://schemas.openxmlformats.org/drawingml/2006/main" noChangeArrowheads="1"/>
        </cdr:cNvSpPr>
      </cdr:nvSpPr>
      <cdr:spPr bwMode="auto">
        <a:xfrm xmlns:a="http://schemas.openxmlformats.org/drawingml/2006/main">
          <a:off x="1261251" y="492046"/>
          <a:ext cx="8985" cy="596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4.xml><?xml version="1.0" encoding="utf-8"?>
<c:userShapes xmlns:c="http://schemas.openxmlformats.org/drawingml/2006/chart">
  <cdr:relSizeAnchor xmlns:cdr="http://schemas.openxmlformats.org/drawingml/2006/chartDrawing">
    <cdr:from>
      <cdr:x>0.37052</cdr:x>
      <cdr:y>0.42052</cdr:y>
    </cdr:from>
    <cdr:to>
      <cdr:x>0.37295</cdr:x>
      <cdr:y>0.42422</cdr:y>
    </cdr:to>
    <cdr:sp macro="" textlink="">
      <cdr:nvSpPr>
        <cdr:cNvPr id="66561" name="Text Box 1"/>
        <cdr:cNvSpPr txBox="1">
          <a:spLocks xmlns:a="http://schemas.openxmlformats.org/drawingml/2006/main" noChangeArrowheads="1"/>
        </cdr:cNvSpPr>
      </cdr:nvSpPr>
      <cdr:spPr bwMode="auto">
        <a:xfrm xmlns:a="http://schemas.openxmlformats.org/drawingml/2006/main">
          <a:off x="1249000" y="494784"/>
          <a:ext cx="8167" cy="645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0.36664</cdr:x>
      <cdr:y>0.38172</cdr:y>
    </cdr:from>
    <cdr:to>
      <cdr:x>0.36907</cdr:x>
      <cdr:y>0.39067</cdr:y>
    </cdr:to>
    <cdr:sp macro="" textlink="">
      <cdr:nvSpPr>
        <cdr:cNvPr id="66562" name="Text Box 2"/>
        <cdr:cNvSpPr txBox="1">
          <a:spLocks xmlns:a="http://schemas.openxmlformats.org/drawingml/2006/main" noChangeArrowheads="1"/>
        </cdr:cNvSpPr>
      </cdr:nvSpPr>
      <cdr:spPr bwMode="auto">
        <a:xfrm xmlns:a="http://schemas.openxmlformats.org/drawingml/2006/main">
          <a:off x="1235931" y="450386"/>
          <a:ext cx="8168" cy="1049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0.37514</cdr:x>
      <cdr:y>0.40423</cdr:y>
    </cdr:from>
    <cdr:to>
      <cdr:x>0.37733</cdr:x>
      <cdr:y>0.40423</cdr:y>
    </cdr:to>
    <cdr:sp macro="" textlink="">
      <cdr:nvSpPr>
        <cdr:cNvPr id="66563" name="Text Box 3"/>
        <cdr:cNvSpPr txBox="1">
          <a:spLocks xmlns:a="http://schemas.openxmlformats.org/drawingml/2006/main" noChangeArrowheads="1"/>
        </cdr:cNvSpPr>
      </cdr:nvSpPr>
      <cdr:spPr bwMode="auto">
        <a:xfrm xmlns:a="http://schemas.openxmlformats.org/drawingml/2006/main" flipV="1">
          <a:off x="1264518" y="476756"/>
          <a:ext cx="7351"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0.37611</cdr:x>
      <cdr:y>0.42787</cdr:y>
    </cdr:from>
    <cdr:to>
      <cdr:x>0.37684</cdr:x>
      <cdr:y>0.435</cdr:y>
    </cdr:to>
    <cdr:sp macro="" textlink="">
      <cdr:nvSpPr>
        <cdr:cNvPr id="66564" name="Text Box 4"/>
        <cdr:cNvSpPr txBox="1">
          <a:spLocks xmlns:a="http://schemas.openxmlformats.org/drawingml/2006/main" noChangeArrowheads="1"/>
        </cdr:cNvSpPr>
      </cdr:nvSpPr>
      <cdr:spPr bwMode="auto">
        <a:xfrm xmlns:a="http://schemas.openxmlformats.org/drawingml/2006/main">
          <a:off x="1267785" y="503395"/>
          <a:ext cx="2451" cy="941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0.36664</cdr:x>
      <cdr:y>0.44395</cdr:y>
    </cdr:from>
    <cdr:to>
      <cdr:x>0.36907</cdr:x>
      <cdr:y>0.45132</cdr:y>
    </cdr:to>
    <cdr:sp macro="" textlink="">
      <cdr:nvSpPr>
        <cdr:cNvPr id="66565" name="Text Box 5"/>
        <cdr:cNvSpPr txBox="1">
          <a:spLocks xmlns:a="http://schemas.openxmlformats.org/drawingml/2006/main" noChangeArrowheads="1"/>
        </cdr:cNvSpPr>
      </cdr:nvSpPr>
      <cdr:spPr bwMode="auto">
        <a:xfrm xmlns:a="http://schemas.openxmlformats.org/drawingml/2006/main">
          <a:off x="1235931" y="522230"/>
          <a:ext cx="8168" cy="1076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0.35425</cdr:x>
      <cdr:y>0.43224</cdr:y>
    </cdr:from>
    <cdr:to>
      <cdr:x>0.35959</cdr:x>
      <cdr:y>0.43316</cdr:y>
    </cdr:to>
    <cdr:sp macro="" textlink="">
      <cdr:nvSpPr>
        <cdr:cNvPr id="66566" name="Text Box 6"/>
        <cdr:cNvSpPr txBox="1">
          <a:spLocks xmlns:a="http://schemas.openxmlformats.org/drawingml/2006/main" noChangeArrowheads="1"/>
        </cdr:cNvSpPr>
      </cdr:nvSpPr>
      <cdr:spPr bwMode="auto">
        <a:xfrm xmlns:a="http://schemas.openxmlformats.org/drawingml/2006/main">
          <a:off x="1194276" y="508507"/>
          <a:ext cx="17969" cy="21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0.35595</cdr:x>
      <cdr:y>0.40079</cdr:y>
    </cdr:from>
    <cdr:to>
      <cdr:x>0.35959</cdr:x>
      <cdr:y>0.40423</cdr:y>
    </cdr:to>
    <cdr:sp macro="" textlink="">
      <cdr:nvSpPr>
        <cdr:cNvPr id="66567" name="Text Box 7"/>
        <cdr:cNvSpPr txBox="1">
          <a:spLocks xmlns:a="http://schemas.openxmlformats.org/drawingml/2006/main" noChangeArrowheads="1"/>
        </cdr:cNvSpPr>
      </cdr:nvSpPr>
      <cdr:spPr bwMode="auto">
        <a:xfrm xmlns:a="http://schemas.openxmlformats.org/drawingml/2006/main">
          <a:off x="1199994" y="473796"/>
          <a:ext cx="12251" cy="296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0.37514</cdr:x>
      <cdr:y>0.43224</cdr:y>
    </cdr:from>
    <cdr:to>
      <cdr:x>0.3783</cdr:x>
      <cdr:y>0.43316</cdr:y>
    </cdr:to>
    <cdr:sp macro="" textlink="">
      <cdr:nvSpPr>
        <cdr:cNvPr id="66568" name="Text Box 8"/>
        <cdr:cNvSpPr txBox="1">
          <a:spLocks xmlns:a="http://schemas.openxmlformats.org/drawingml/2006/main" noChangeArrowheads="1"/>
        </cdr:cNvSpPr>
      </cdr:nvSpPr>
      <cdr:spPr bwMode="auto">
        <a:xfrm xmlns:a="http://schemas.openxmlformats.org/drawingml/2006/main">
          <a:off x="1264518" y="508507"/>
          <a:ext cx="10618" cy="21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5.xml><?xml version="1.0" encoding="utf-8"?>
<c:userShapes xmlns:c="http://schemas.openxmlformats.org/drawingml/2006/chart">
  <cdr:relSizeAnchor xmlns:cdr="http://schemas.openxmlformats.org/drawingml/2006/chartDrawing">
    <cdr:from>
      <cdr:x>0.37879</cdr:x>
      <cdr:y>0.46045</cdr:y>
    </cdr:from>
    <cdr:to>
      <cdr:x>0.38268</cdr:x>
      <cdr:y>0.46505</cdr:y>
    </cdr:to>
    <cdr:sp macro="" textlink="">
      <cdr:nvSpPr>
        <cdr:cNvPr id="63489" name="Text Box 1"/>
        <cdr:cNvSpPr txBox="1">
          <a:spLocks xmlns:a="http://schemas.openxmlformats.org/drawingml/2006/main" noChangeArrowheads="1"/>
        </cdr:cNvSpPr>
      </cdr:nvSpPr>
      <cdr:spPr bwMode="auto">
        <a:xfrm xmlns:a="http://schemas.openxmlformats.org/drawingml/2006/main">
          <a:off x="1273196" y="552482"/>
          <a:ext cx="13030" cy="547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0.37394</cdr:x>
      <cdr:y>0.41927</cdr:y>
    </cdr:from>
    <cdr:to>
      <cdr:x>0.37685</cdr:x>
      <cdr:y>0.43124</cdr:y>
    </cdr:to>
    <cdr:sp macro="" textlink="">
      <cdr:nvSpPr>
        <cdr:cNvPr id="63490" name="Text Box 2"/>
        <cdr:cNvSpPr txBox="1">
          <a:spLocks xmlns:a="http://schemas.openxmlformats.org/drawingml/2006/main" noChangeArrowheads="1"/>
        </cdr:cNvSpPr>
      </cdr:nvSpPr>
      <cdr:spPr bwMode="auto">
        <a:xfrm xmlns:a="http://schemas.openxmlformats.org/drawingml/2006/main">
          <a:off x="1256908" y="502368"/>
          <a:ext cx="9773" cy="1533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0.38535</cdr:x>
      <cdr:y>0.44319</cdr:y>
    </cdr:from>
    <cdr:to>
      <cdr:x>0.39142</cdr:x>
      <cdr:y>0.44664</cdr:y>
    </cdr:to>
    <cdr:sp macro="" textlink="">
      <cdr:nvSpPr>
        <cdr:cNvPr id="63491" name="Text Box 3"/>
        <cdr:cNvSpPr txBox="1">
          <a:spLocks xmlns:a="http://schemas.openxmlformats.org/drawingml/2006/main" noChangeArrowheads="1"/>
        </cdr:cNvSpPr>
      </cdr:nvSpPr>
      <cdr:spPr bwMode="auto">
        <a:xfrm xmlns:a="http://schemas.openxmlformats.org/drawingml/2006/main" flipV="1">
          <a:off x="1295184" y="530848"/>
          <a:ext cx="20360" cy="410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0.38802</cdr:x>
      <cdr:y>0.46964</cdr:y>
    </cdr:from>
    <cdr:to>
      <cdr:x>0.39021</cdr:x>
      <cdr:y>0.48137</cdr:y>
    </cdr:to>
    <cdr:sp macro="" textlink="">
      <cdr:nvSpPr>
        <cdr:cNvPr id="63492" name="Text Box 4"/>
        <cdr:cNvSpPr txBox="1">
          <a:spLocks xmlns:a="http://schemas.openxmlformats.org/drawingml/2006/main" noChangeArrowheads="1"/>
        </cdr:cNvSpPr>
      </cdr:nvSpPr>
      <cdr:spPr bwMode="auto">
        <a:xfrm xmlns:a="http://schemas.openxmlformats.org/drawingml/2006/main">
          <a:off x="1304142" y="562340"/>
          <a:ext cx="7330" cy="1396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0.37394</cdr:x>
      <cdr:y>0.49056</cdr:y>
    </cdr:from>
    <cdr:to>
      <cdr:x>0.37685</cdr:x>
      <cdr:y>0.49426</cdr:y>
    </cdr:to>
    <cdr:sp macro="" textlink="">
      <cdr:nvSpPr>
        <cdr:cNvPr id="63493" name="Text Box 5"/>
        <cdr:cNvSpPr txBox="1">
          <a:spLocks xmlns:a="http://schemas.openxmlformats.org/drawingml/2006/main" noChangeArrowheads="1"/>
        </cdr:cNvSpPr>
      </cdr:nvSpPr>
      <cdr:spPr bwMode="auto">
        <a:xfrm xmlns:a="http://schemas.openxmlformats.org/drawingml/2006/main">
          <a:off x="1256908" y="586165"/>
          <a:ext cx="9773" cy="65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0.36033</cdr:x>
      <cdr:y>0.47217</cdr:y>
    </cdr:from>
    <cdr:to>
      <cdr:x>0.36616</cdr:x>
      <cdr:y>0.48137</cdr:y>
    </cdr:to>
    <cdr:sp macro="" textlink="">
      <cdr:nvSpPr>
        <cdr:cNvPr id="63494" name="Text Box 6"/>
        <cdr:cNvSpPr txBox="1">
          <a:spLocks xmlns:a="http://schemas.openxmlformats.org/drawingml/2006/main" noChangeArrowheads="1"/>
        </cdr:cNvSpPr>
      </cdr:nvSpPr>
      <cdr:spPr bwMode="auto">
        <a:xfrm xmlns:a="http://schemas.openxmlformats.org/drawingml/2006/main">
          <a:off x="1211302" y="565352"/>
          <a:ext cx="19545" cy="10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0.36228</cdr:x>
      <cdr:y>0.44319</cdr:y>
    </cdr:from>
    <cdr:to>
      <cdr:x>0.36616</cdr:x>
      <cdr:y>0.44664</cdr:y>
    </cdr:to>
    <cdr:sp macro="" textlink="">
      <cdr:nvSpPr>
        <cdr:cNvPr id="63495" name="Text Box 7"/>
        <cdr:cNvSpPr txBox="1">
          <a:spLocks xmlns:a="http://schemas.openxmlformats.org/drawingml/2006/main" noChangeArrowheads="1"/>
        </cdr:cNvSpPr>
      </cdr:nvSpPr>
      <cdr:spPr bwMode="auto">
        <a:xfrm xmlns:a="http://schemas.openxmlformats.org/drawingml/2006/main">
          <a:off x="1217817" y="530848"/>
          <a:ext cx="13030" cy="410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0.38657</cdr:x>
      <cdr:y>0.47217</cdr:y>
    </cdr:from>
    <cdr:to>
      <cdr:x>0.3941</cdr:x>
      <cdr:y>0.48137</cdr:y>
    </cdr:to>
    <cdr:sp macro="" textlink="">
      <cdr:nvSpPr>
        <cdr:cNvPr id="63496" name="Text Box 8"/>
        <cdr:cNvSpPr txBox="1">
          <a:spLocks xmlns:a="http://schemas.openxmlformats.org/drawingml/2006/main" noChangeArrowheads="1"/>
        </cdr:cNvSpPr>
      </cdr:nvSpPr>
      <cdr:spPr bwMode="auto">
        <a:xfrm xmlns:a="http://schemas.openxmlformats.org/drawingml/2006/main">
          <a:off x="1299256" y="565352"/>
          <a:ext cx="25246" cy="10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6.xml><?xml version="1.0" encoding="utf-8"?>
<c:userShapes xmlns:c="http://schemas.openxmlformats.org/drawingml/2006/chart">
  <cdr:relSizeAnchor xmlns:cdr="http://schemas.openxmlformats.org/drawingml/2006/chartDrawing">
    <cdr:from>
      <cdr:x>0.37684</cdr:x>
      <cdr:y>0.43028</cdr:y>
    </cdr:from>
    <cdr:to>
      <cdr:x>0.37903</cdr:x>
      <cdr:y>0.4367</cdr:y>
    </cdr:to>
    <cdr:sp macro="" textlink="">
      <cdr:nvSpPr>
        <cdr:cNvPr id="64513" name="Text Box 1"/>
        <cdr:cNvSpPr txBox="1">
          <a:spLocks xmlns:a="http://schemas.openxmlformats.org/drawingml/2006/main" noChangeArrowheads="1"/>
        </cdr:cNvSpPr>
      </cdr:nvSpPr>
      <cdr:spPr bwMode="auto">
        <a:xfrm xmlns:a="http://schemas.openxmlformats.org/drawingml/2006/main">
          <a:off x="1270236" y="499085"/>
          <a:ext cx="7351" cy="74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0.37198</cdr:x>
      <cdr:y>0.38808</cdr:y>
    </cdr:from>
    <cdr:to>
      <cdr:x>0.37465</cdr:x>
      <cdr:y>0.40276</cdr:y>
    </cdr:to>
    <cdr:sp macro="" textlink="">
      <cdr:nvSpPr>
        <cdr:cNvPr id="64514" name="Text Box 2"/>
        <cdr:cNvSpPr txBox="1">
          <a:spLocks xmlns:a="http://schemas.openxmlformats.org/drawingml/2006/main" noChangeArrowheads="1"/>
        </cdr:cNvSpPr>
      </cdr:nvSpPr>
      <cdr:spPr bwMode="auto">
        <a:xfrm xmlns:a="http://schemas.openxmlformats.org/drawingml/2006/main">
          <a:off x="1253900" y="450450"/>
          <a:ext cx="8985" cy="169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0.38073</cdr:x>
      <cdr:y>0.41285</cdr:y>
    </cdr:from>
    <cdr:to>
      <cdr:x>0.38267</cdr:x>
      <cdr:y>0.4156</cdr:y>
    </cdr:to>
    <cdr:sp macro="" textlink="">
      <cdr:nvSpPr>
        <cdr:cNvPr id="64515" name="Text Box 3"/>
        <cdr:cNvSpPr txBox="1">
          <a:spLocks xmlns:a="http://schemas.openxmlformats.org/drawingml/2006/main" noChangeArrowheads="1"/>
        </cdr:cNvSpPr>
      </cdr:nvSpPr>
      <cdr:spPr bwMode="auto">
        <a:xfrm xmlns:a="http://schemas.openxmlformats.org/drawingml/2006/main" flipV="1">
          <a:off x="1283304" y="478996"/>
          <a:ext cx="6534" cy="31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0.38146</cdr:x>
      <cdr:y>0.43762</cdr:y>
    </cdr:from>
    <cdr:to>
      <cdr:x>0.38267</cdr:x>
      <cdr:y>0.44771</cdr:y>
    </cdr:to>
    <cdr:sp macro="" textlink="">
      <cdr:nvSpPr>
        <cdr:cNvPr id="64516" name="Text Box 4"/>
        <cdr:cNvSpPr txBox="1">
          <a:spLocks xmlns:a="http://schemas.openxmlformats.org/drawingml/2006/main" noChangeArrowheads="1"/>
        </cdr:cNvSpPr>
      </cdr:nvSpPr>
      <cdr:spPr bwMode="auto">
        <a:xfrm xmlns:a="http://schemas.openxmlformats.org/drawingml/2006/main">
          <a:off x="1285754" y="507543"/>
          <a:ext cx="4084" cy="1163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0.37198</cdr:x>
      <cdr:y>0.45505</cdr:y>
    </cdr:from>
    <cdr:to>
      <cdr:x>0.37465</cdr:x>
      <cdr:y>0.46605</cdr:y>
    </cdr:to>
    <cdr:sp macro="" textlink="">
      <cdr:nvSpPr>
        <cdr:cNvPr id="64517" name="Text Box 5"/>
        <cdr:cNvSpPr txBox="1">
          <a:spLocks xmlns:a="http://schemas.openxmlformats.org/drawingml/2006/main" noChangeArrowheads="1"/>
        </cdr:cNvSpPr>
      </cdr:nvSpPr>
      <cdr:spPr bwMode="auto">
        <a:xfrm xmlns:a="http://schemas.openxmlformats.org/drawingml/2006/main">
          <a:off x="1253900" y="527631"/>
          <a:ext cx="8985" cy="1163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0.35935</cdr:x>
      <cdr:y>0.44128</cdr:y>
    </cdr:from>
    <cdr:to>
      <cdr:x>0.36518</cdr:x>
      <cdr:y>0.44679</cdr:y>
    </cdr:to>
    <cdr:sp macro="" textlink="">
      <cdr:nvSpPr>
        <cdr:cNvPr id="64518" name="Text Box 6"/>
        <cdr:cNvSpPr txBox="1">
          <a:spLocks xmlns:a="http://schemas.openxmlformats.org/drawingml/2006/main" noChangeArrowheads="1"/>
        </cdr:cNvSpPr>
      </cdr:nvSpPr>
      <cdr:spPr bwMode="auto">
        <a:xfrm xmlns:a="http://schemas.openxmlformats.org/drawingml/2006/main">
          <a:off x="1211428" y="510715"/>
          <a:ext cx="19603" cy="74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0.36105</cdr:x>
      <cdr:y>0.41285</cdr:y>
    </cdr:from>
    <cdr:to>
      <cdr:x>0.36518</cdr:x>
      <cdr:y>0.4156</cdr:y>
    </cdr:to>
    <cdr:sp macro="" textlink="">
      <cdr:nvSpPr>
        <cdr:cNvPr id="64519" name="Text Box 7"/>
        <cdr:cNvSpPr txBox="1">
          <a:spLocks xmlns:a="http://schemas.openxmlformats.org/drawingml/2006/main" noChangeArrowheads="1"/>
        </cdr:cNvSpPr>
      </cdr:nvSpPr>
      <cdr:spPr bwMode="auto">
        <a:xfrm xmlns:a="http://schemas.openxmlformats.org/drawingml/2006/main">
          <a:off x="1217146" y="478996"/>
          <a:ext cx="13885" cy="31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0.38146</cdr:x>
      <cdr:y>0.44128</cdr:y>
    </cdr:from>
    <cdr:to>
      <cdr:x>0.38389</cdr:x>
      <cdr:y>0.44679</cdr:y>
    </cdr:to>
    <cdr:sp macro="" textlink="">
      <cdr:nvSpPr>
        <cdr:cNvPr id="64520" name="Text Box 8"/>
        <cdr:cNvSpPr txBox="1">
          <a:spLocks xmlns:a="http://schemas.openxmlformats.org/drawingml/2006/main" noChangeArrowheads="1"/>
        </cdr:cNvSpPr>
      </cdr:nvSpPr>
      <cdr:spPr bwMode="auto">
        <a:xfrm xmlns:a="http://schemas.openxmlformats.org/drawingml/2006/main">
          <a:off x="1285754" y="510715"/>
          <a:ext cx="8168" cy="74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7.xml><?xml version="1.0" encoding="utf-8"?>
<c:userShapes xmlns:c="http://schemas.openxmlformats.org/drawingml/2006/chart">
  <cdr:relSizeAnchor xmlns:cdr="http://schemas.openxmlformats.org/drawingml/2006/chartDrawing">
    <cdr:from>
      <cdr:x>0.37004</cdr:x>
      <cdr:y>0.42146</cdr:y>
    </cdr:from>
    <cdr:to>
      <cdr:x>0.37198</cdr:x>
      <cdr:y>0.42604</cdr:y>
    </cdr:to>
    <cdr:sp macro="" textlink="">
      <cdr:nvSpPr>
        <cdr:cNvPr id="65537" name="Text Box 1"/>
        <cdr:cNvSpPr txBox="1">
          <a:spLocks xmlns:a="http://schemas.openxmlformats.org/drawingml/2006/main" noChangeArrowheads="1"/>
        </cdr:cNvSpPr>
      </cdr:nvSpPr>
      <cdr:spPr bwMode="auto">
        <a:xfrm xmlns:a="http://schemas.openxmlformats.org/drawingml/2006/main">
          <a:off x="1247366" y="481923"/>
          <a:ext cx="6534" cy="519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0.36567</cdr:x>
      <cdr:y>0.38184</cdr:y>
    </cdr:from>
    <cdr:to>
      <cdr:x>0.36785</cdr:x>
      <cdr:y>0.39237</cdr:y>
    </cdr:to>
    <cdr:sp macro="" textlink="">
      <cdr:nvSpPr>
        <cdr:cNvPr id="65538" name="Text Box 2"/>
        <cdr:cNvSpPr txBox="1">
          <a:spLocks xmlns:a="http://schemas.openxmlformats.org/drawingml/2006/main" noChangeArrowheads="1"/>
        </cdr:cNvSpPr>
      </cdr:nvSpPr>
      <cdr:spPr bwMode="auto">
        <a:xfrm xmlns:a="http://schemas.openxmlformats.org/drawingml/2006/main">
          <a:off x="1232664" y="435981"/>
          <a:ext cx="7351" cy="1194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0.37368</cdr:x>
      <cdr:y>0.40313</cdr:y>
    </cdr:from>
    <cdr:to>
      <cdr:x>0.37635</cdr:x>
      <cdr:y>0.40749</cdr:y>
    </cdr:to>
    <cdr:sp macro="" textlink="">
      <cdr:nvSpPr>
        <cdr:cNvPr id="65539" name="Text Box 3"/>
        <cdr:cNvSpPr txBox="1">
          <a:spLocks xmlns:a="http://schemas.openxmlformats.org/drawingml/2006/main" noChangeArrowheads="1"/>
        </cdr:cNvSpPr>
      </cdr:nvSpPr>
      <cdr:spPr bwMode="auto">
        <a:xfrm xmlns:a="http://schemas.openxmlformats.org/drawingml/2006/main" flipV="1">
          <a:off x="1259618" y="459082"/>
          <a:ext cx="8984" cy="597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0.3749</cdr:x>
      <cdr:y>0.43039</cdr:y>
    </cdr:from>
    <cdr:to>
      <cdr:x>0.37587</cdr:x>
      <cdr:y>0.44092</cdr:y>
    </cdr:to>
    <cdr:sp macro="" textlink="">
      <cdr:nvSpPr>
        <cdr:cNvPr id="65540" name="Text Box 4"/>
        <cdr:cNvSpPr txBox="1">
          <a:spLocks xmlns:a="http://schemas.openxmlformats.org/drawingml/2006/main" noChangeArrowheads="1"/>
        </cdr:cNvSpPr>
      </cdr:nvSpPr>
      <cdr:spPr bwMode="auto">
        <a:xfrm xmlns:a="http://schemas.openxmlformats.org/drawingml/2006/main">
          <a:off x="1263702" y="492046"/>
          <a:ext cx="3267" cy="1090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0.36567</cdr:x>
      <cdr:y>0.44275</cdr:y>
    </cdr:from>
    <cdr:to>
      <cdr:x>0.36785</cdr:x>
      <cdr:y>0.45329</cdr:y>
    </cdr:to>
    <cdr:sp macro="" textlink="">
      <cdr:nvSpPr>
        <cdr:cNvPr id="65541" name="Text Box 5"/>
        <cdr:cNvSpPr txBox="1">
          <a:spLocks xmlns:a="http://schemas.openxmlformats.org/drawingml/2006/main" noChangeArrowheads="1"/>
        </cdr:cNvSpPr>
      </cdr:nvSpPr>
      <cdr:spPr bwMode="auto">
        <a:xfrm xmlns:a="http://schemas.openxmlformats.org/drawingml/2006/main">
          <a:off x="1232664" y="505023"/>
          <a:ext cx="7351" cy="1194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0.35328</cdr:x>
      <cdr:y>0.43039</cdr:y>
    </cdr:from>
    <cdr:to>
      <cdr:x>0.35862</cdr:x>
      <cdr:y>0.43657</cdr:y>
    </cdr:to>
    <cdr:sp macro="" textlink="">
      <cdr:nvSpPr>
        <cdr:cNvPr id="65542" name="Text Box 6"/>
        <cdr:cNvSpPr txBox="1">
          <a:spLocks xmlns:a="http://schemas.openxmlformats.org/drawingml/2006/main" noChangeArrowheads="1"/>
        </cdr:cNvSpPr>
      </cdr:nvSpPr>
      <cdr:spPr bwMode="auto">
        <a:xfrm xmlns:a="http://schemas.openxmlformats.org/drawingml/2006/main">
          <a:off x="1191009" y="492046"/>
          <a:ext cx="17969" cy="596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0.35474</cdr:x>
      <cdr:y>0.40313</cdr:y>
    </cdr:from>
    <cdr:to>
      <cdr:x>0.35862</cdr:x>
      <cdr:y>0.40749</cdr:y>
    </cdr:to>
    <cdr:sp macro="" textlink="">
      <cdr:nvSpPr>
        <cdr:cNvPr id="65543" name="Text Box 7"/>
        <cdr:cNvSpPr txBox="1">
          <a:spLocks xmlns:a="http://schemas.openxmlformats.org/drawingml/2006/main" noChangeArrowheads="1"/>
        </cdr:cNvSpPr>
      </cdr:nvSpPr>
      <cdr:spPr bwMode="auto">
        <a:xfrm xmlns:a="http://schemas.openxmlformats.org/drawingml/2006/main">
          <a:off x="1195910" y="459082"/>
          <a:ext cx="13068" cy="597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0.37417</cdr:x>
      <cdr:y>0.43039</cdr:y>
    </cdr:from>
    <cdr:to>
      <cdr:x>0.37684</cdr:x>
      <cdr:y>0.43657</cdr:y>
    </cdr:to>
    <cdr:sp macro="" textlink="">
      <cdr:nvSpPr>
        <cdr:cNvPr id="65544" name="Text Box 8"/>
        <cdr:cNvSpPr txBox="1">
          <a:spLocks xmlns:a="http://schemas.openxmlformats.org/drawingml/2006/main" noChangeArrowheads="1"/>
        </cdr:cNvSpPr>
      </cdr:nvSpPr>
      <cdr:spPr bwMode="auto">
        <a:xfrm xmlns:a="http://schemas.openxmlformats.org/drawingml/2006/main">
          <a:off x="1261251" y="492046"/>
          <a:ext cx="8985" cy="596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8.xml><?xml version="1.0" encoding="utf-8"?>
<c:userShapes xmlns:c="http://schemas.openxmlformats.org/drawingml/2006/chart">
  <cdr:relSizeAnchor xmlns:cdr="http://schemas.openxmlformats.org/drawingml/2006/chartDrawing">
    <cdr:from>
      <cdr:x>0.37052</cdr:x>
      <cdr:y>0.42052</cdr:y>
    </cdr:from>
    <cdr:to>
      <cdr:x>0.37295</cdr:x>
      <cdr:y>0.42422</cdr:y>
    </cdr:to>
    <cdr:sp macro="" textlink="">
      <cdr:nvSpPr>
        <cdr:cNvPr id="66561" name="Text Box 1"/>
        <cdr:cNvSpPr txBox="1">
          <a:spLocks xmlns:a="http://schemas.openxmlformats.org/drawingml/2006/main" noChangeArrowheads="1"/>
        </cdr:cNvSpPr>
      </cdr:nvSpPr>
      <cdr:spPr bwMode="auto">
        <a:xfrm xmlns:a="http://schemas.openxmlformats.org/drawingml/2006/main">
          <a:off x="1249000" y="494784"/>
          <a:ext cx="8167" cy="645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0.36664</cdr:x>
      <cdr:y>0.38172</cdr:y>
    </cdr:from>
    <cdr:to>
      <cdr:x>0.36907</cdr:x>
      <cdr:y>0.39067</cdr:y>
    </cdr:to>
    <cdr:sp macro="" textlink="">
      <cdr:nvSpPr>
        <cdr:cNvPr id="66562" name="Text Box 2"/>
        <cdr:cNvSpPr txBox="1">
          <a:spLocks xmlns:a="http://schemas.openxmlformats.org/drawingml/2006/main" noChangeArrowheads="1"/>
        </cdr:cNvSpPr>
      </cdr:nvSpPr>
      <cdr:spPr bwMode="auto">
        <a:xfrm xmlns:a="http://schemas.openxmlformats.org/drawingml/2006/main">
          <a:off x="1235931" y="450386"/>
          <a:ext cx="8168" cy="1049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0.37514</cdr:x>
      <cdr:y>0.40423</cdr:y>
    </cdr:from>
    <cdr:to>
      <cdr:x>0.37733</cdr:x>
      <cdr:y>0.40423</cdr:y>
    </cdr:to>
    <cdr:sp macro="" textlink="">
      <cdr:nvSpPr>
        <cdr:cNvPr id="66563" name="Text Box 3"/>
        <cdr:cNvSpPr txBox="1">
          <a:spLocks xmlns:a="http://schemas.openxmlformats.org/drawingml/2006/main" noChangeArrowheads="1"/>
        </cdr:cNvSpPr>
      </cdr:nvSpPr>
      <cdr:spPr bwMode="auto">
        <a:xfrm xmlns:a="http://schemas.openxmlformats.org/drawingml/2006/main" flipV="1">
          <a:off x="1264518" y="476756"/>
          <a:ext cx="7351"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Ma</a:t>
          </a:r>
        </a:p>
      </cdr:txBody>
    </cdr:sp>
  </cdr:relSizeAnchor>
  <cdr:relSizeAnchor xmlns:cdr="http://schemas.openxmlformats.org/drawingml/2006/chartDrawing">
    <cdr:from>
      <cdr:x>0.37611</cdr:x>
      <cdr:y>0.42787</cdr:y>
    </cdr:from>
    <cdr:to>
      <cdr:x>0.37684</cdr:x>
      <cdr:y>0.435</cdr:y>
    </cdr:to>
    <cdr:sp macro="" textlink="">
      <cdr:nvSpPr>
        <cdr:cNvPr id="66564" name="Text Box 4"/>
        <cdr:cNvSpPr txBox="1">
          <a:spLocks xmlns:a="http://schemas.openxmlformats.org/drawingml/2006/main" noChangeArrowheads="1"/>
        </cdr:cNvSpPr>
      </cdr:nvSpPr>
      <cdr:spPr bwMode="auto">
        <a:xfrm xmlns:a="http://schemas.openxmlformats.org/drawingml/2006/main">
          <a:off x="1267785" y="503395"/>
          <a:ext cx="2451" cy="941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0.36664</cdr:x>
      <cdr:y>0.44395</cdr:y>
    </cdr:from>
    <cdr:to>
      <cdr:x>0.36907</cdr:x>
      <cdr:y>0.45132</cdr:y>
    </cdr:to>
    <cdr:sp macro="" textlink="">
      <cdr:nvSpPr>
        <cdr:cNvPr id="66565" name="Text Box 5"/>
        <cdr:cNvSpPr txBox="1">
          <a:spLocks xmlns:a="http://schemas.openxmlformats.org/drawingml/2006/main" noChangeArrowheads="1"/>
        </cdr:cNvSpPr>
      </cdr:nvSpPr>
      <cdr:spPr bwMode="auto">
        <a:xfrm xmlns:a="http://schemas.openxmlformats.org/drawingml/2006/main">
          <a:off x="1235931" y="522230"/>
          <a:ext cx="8168" cy="1076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VE</a:t>
          </a:r>
        </a:p>
      </cdr:txBody>
    </cdr:sp>
  </cdr:relSizeAnchor>
  <cdr:relSizeAnchor xmlns:cdr="http://schemas.openxmlformats.org/drawingml/2006/chartDrawing">
    <cdr:from>
      <cdr:x>0.35425</cdr:x>
      <cdr:y>0.43224</cdr:y>
    </cdr:from>
    <cdr:to>
      <cdr:x>0.35959</cdr:x>
      <cdr:y>0.43316</cdr:y>
    </cdr:to>
    <cdr:sp macro="" textlink="">
      <cdr:nvSpPr>
        <cdr:cNvPr id="66566" name="Text Box 6"/>
        <cdr:cNvSpPr txBox="1">
          <a:spLocks xmlns:a="http://schemas.openxmlformats.org/drawingml/2006/main" noChangeArrowheads="1"/>
        </cdr:cNvSpPr>
      </cdr:nvSpPr>
      <cdr:spPr bwMode="auto">
        <a:xfrm xmlns:a="http://schemas.openxmlformats.org/drawingml/2006/main">
          <a:off x="1194276" y="508507"/>
          <a:ext cx="17969" cy="21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max</a:t>
          </a:r>
        </a:p>
      </cdr:txBody>
    </cdr:sp>
  </cdr:relSizeAnchor>
  <cdr:relSizeAnchor xmlns:cdr="http://schemas.openxmlformats.org/drawingml/2006/chartDrawing">
    <cdr:from>
      <cdr:x>0.35595</cdr:x>
      <cdr:y>0.40079</cdr:y>
    </cdr:from>
    <cdr:to>
      <cdr:x>0.35959</cdr:x>
      <cdr:y>0.40423</cdr:y>
    </cdr:to>
    <cdr:sp macro="" textlink="">
      <cdr:nvSpPr>
        <cdr:cNvPr id="66567" name="Text Box 7"/>
        <cdr:cNvSpPr txBox="1">
          <a:spLocks xmlns:a="http://schemas.openxmlformats.org/drawingml/2006/main" noChangeArrowheads="1"/>
        </cdr:cNvSpPr>
      </cdr:nvSpPr>
      <cdr:spPr bwMode="auto">
        <a:xfrm xmlns:a="http://schemas.openxmlformats.org/drawingml/2006/main">
          <a:off x="1199994" y="473796"/>
          <a:ext cx="12251" cy="296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E min</a:t>
          </a:r>
        </a:p>
      </cdr:txBody>
    </cdr:sp>
  </cdr:relSizeAnchor>
  <cdr:relSizeAnchor xmlns:cdr="http://schemas.openxmlformats.org/drawingml/2006/chartDrawing">
    <cdr:from>
      <cdr:x>0.37514</cdr:x>
      <cdr:y>0.43224</cdr:y>
    </cdr:from>
    <cdr:to>
      <cdr:x>0.3783</cdr:x>
      <cdr:y>0.43316</cdr:y>
    </cdr:to>
    <cdr:sp macro="" textlink="">
      <cdr:nvSpPr>
        <cdr:cNvPr id="66568" name="Text Box 8"/>
        <cdr:cNvSpPr txBox="1">
          <a:spLocks xmlns:a="http://schemas.openxmlformats.org/drawingml/2006/main" noChangeArrowheads="1"/>
        </cdr:cNvSpPr>
      </cdr:nvSpPr>
      <cdr:spPr bwMode="auto">
        <a:xfrm xmlns:a="http://schemas.openxmlformats.org/drawingml/2006/main">
          <a:off x="1264518" y="508507"/>
          <a:ext cx="10618" cy="21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325" b="0" i="0" strike="noStrike">
              <a:solidFill>
                <a:srgbClr val="000000"/>
              </a:solidFill>
              <a:latin typeface="Arial"/>
              <a:cs typeface="Arial"/>
            </a:rPr>
            <a:t>VM</a:t>
          </a:r>
        </a:p>
      </cdr:txBody>
    </cdr:sp>
  </cdr:relSizeAnchor>
</c:userShapes>
</file>

<file path=xl/drawings/drawing39.xml><?xml version="1.0" encoding="utf-8"?>
<xdr:wsDr xmlns:xdr="http://schemas.openxmlformats.org/drawingml/2006/spreadsheetDrawing" xmlns:a="http://schemas.openxmlformats.org/drawingml/2006/main">
  <xdr:twoCellAnchor>
    <xdr:from>
      <xdr:col>13</xdr:col>
      <xdr:colOff>19050</xdr:colOff>
      <xdr:row>11</xdr:row>
      <xdr:rowOff>161925</xdr:rowOff>
    </xdr:from>
    <xdr:to>
      <xdr:col>18</xdr:col>
      <xdr:colOff>742950</xdr:colOff>
      <xdr:row>21</xdr:row>
      <xdr:rowOff>9525</xdr:rowOff>
    </xdr:to>
    <xdr:graphicFrame macro="">
      <xdr:nvGraphicFramePr>
        <xdr:cNvPr id="46443" name="Chart 1">
          <a:extLst>
            <a:ext uri="{FF2B5EF4-FFF2-40B4-BE49-F238E27FC236}">
              <a16:creationId xmlns:a16="http://schemas.microsoft.com/office/drawing/2014/main" id="{00000000-0008-0000-1600-00006BB5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1323975</xdr:colOff>
      <xdr:row>1</xdr:row>
      <xdr:rowOff>0</xdr:rowOff>
    </xdr:from>
    <xdr:to>
      <xdr:col>2</xdr:col>
      <xdr:colOff>428625</xdr:colOff>
      <xdr:row>2</xdr:row>
      <xdr:rowOff>228601</xdr:rowOff>
    </xdr:to>
    <xdr:pic>
      <xdr:nvPicPr>
        <xdr:cNvPr id="46444" name="3 Imagen" descr="ICONO2.jpg">
          <a:extLst>
            <a:ext uri="{FF2B5EF4-FFF2-40B4-BE49-F238E27FC236}">
              <a16:creationId xmlns:a16="http://schemas.microsoft.com/office/drawing/2014/main" id="{00000000-0008-0000-1600-00006CB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4950" y="171450"/>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19050</xdr:colOff>
      <xdr:row>11</xdr:row>
      <xdr:rowOff>161925</xdr:rowOff>
    </xdr:from>
    <xdr:to>
      <xdr:col>18</xdr:col>
      <xdr:colOff>742950</xdr:colOff>
      <xdr:row>21</xdr:row>
      <xdr:rowOff>9525</xdr:rowOff>
    </xdr:to>
    <xdr:graphicFrame macro="">
      <xdr:nvGraphicFramePr>
        <xdr:cNvPr id="46445" name="Chart 1">
          <a:extLst>
            <a:ext uri="{FF2B5EF4-FFF2-40B4-BE49-F238E27FC236}">
              <a16:creationId xmlns:a16="http://schemas.microsoft.com/office/drawing/2014/main" id="{00000000-0008-0000-1600-00006DB5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1323975</xdr:colOff>
      <xdr:row>1</xdr:row>
      <xdr:rowOff>0</xdr:rowOff>
    </xdr:from>
    <xdr:to>
      <xdr:col>2</xdr:col>
      <xdr:colOff>428625</xdr:colOff>
      <xdr:row>2</xdr:row>
      <xdr:rowOff>228601</xdr:rowOff>
    </xdr:to>
    <xdr:pic>
      <xdr:nvPicPr>
        <xdr:cNvPr id="46446" name="3 Imagen" descr="ICONO2.jpg">
          <a:extLst>
            <a:ext uri="{FF2B5EF4-FFF2-40B4-BE49-F238E27FC236}">
              <a16:creationId xmlns:a16="http://schemas.microsoft.com/office/drawing/2014/main" id="{00000000-0008-0000-1600-00006EB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4950" y="171450"/>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c:userShapes xmlns:c="http://schemas.openxmlformats.org/drawingml/2006/chart">
  <cdr:relSizeAnchor xmlns:cdr="http://schemas.openxmlformats.org/drawingml/2006/chartDrawing">
    <cdr:from>
      <cdr:x>0.50122</cdr:x>
      <cdr:y>0.62645</cdr:y>
    </cdr:from>
    <cdr:to>
      <cdr:x>0.5068</cdr:x>
      <cdr:y>0.63026</cdr:y>
    </cdr:to>
    <cdr:sp macro="" textlink="">
      <cdr:nvSpPr>
        <cdr:cNvPr id="47105" name="Text Box 1"/>
        <cdr:cNvSpPr txBox="1">
          <a:spLocks xmlns:a="http://schemas.openxmlformats.org/drawingml/2006/main" noChangeArrowheads="1"/>
        </cdr:cNvSpPr>
      </cdr:nvSpPr>
      <cdr:spPr bwMode="auto">
        <a:xfrm xmlns:a="http://schemas.openxmlformats.org/drawingml/2006/main">
          <a:off x="1712293" y="1309934"/>
          <a:ext cx="19060" cy="59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0.4949</cdr:x>
      <cdr:y>0.58995</cdr:y>
    </cdr:from>
    <cdr:to>
      <cdr:x>0.4983</cdr:x>
      <cdr:y>0.60211</cdr:y>
    </cdr:to>
    <cdr:sp macro="" textlink="">
      <cdr:nvSpPr>
        <cdr:cNvPr id="47106" name="Text Box 2"/>
        <cdr:cNvSpPr txBox="1">
          <a:spLocks xmlns:a="http://schemas.openxmlformats.org/drawingml/2006/main" noChangeArrowheads="1"/>
        </cdr:cNvSpPr>
      </cdr:nvSpPr>
      <cdr:spPr bwMode="auto">
        <a:xfrm xmlns:a="http://schemas.openxmlformats.org/drawingml/2006/main">
          <a:off x="1690748" y="1233788"/>
          <a:ext cx="11601" cy="2538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MA</a:t>
          </a:r>
        </a:p>
      </cdr:txBody>
    </cdr:sp>
  </cdr:relSizeAnchor>
  <cdr:relSizeAnchor xmlns:cdr="http://schemas.openxmlformats.org/drawingml/2006/chartDrawing">
    <cdr:from>
      <cdr:x>0.51045</cdr:x>
      <cdr:y>0.61332</cdr:y>
    </cdr:from>
    <cdr:to>
      <cdr:x>0.51847</cdr:x>
      <cdr:y>0.61332</cdr:y>
    </cdr:to>
    <cdr:sp macro="" textlink="">
      <cdr:nvSpPr>
        <cdr:cNvPr id="47107" name="Text Box 3"/>
        <cdr:cNvSpPr txBox="1">
          <a:spLocks xmlns:a="http://schemas.openxmlformats.org/drawingml/2006/main" noChangeArrowheads="1"/>
        </cdr:cNvSpPr>
      </cdr:nvSpPr>
      <cdr:spPr bwMode="auto">
        <a:xfrm xmlns:a="http://schemas.openxmlformats.org/drawingml/2006/main" flipV="1">
          <a:off x="1743783" y="1280570"/>
          <a:ext cx="27346"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Ma</a:t>
          </a:r>
        </a:p>
      </cdr:txBody>
    </cdr:sp>
  </cdr:relSizeAnchor>
  <cdr:relSizeAnchor xmlns:cdr="http://schemas.openxmlformats.org/drawingml/2006/chartDrawing">
    <cdr:from>
      <cdr:x>0.51434</cdr:x>
      <cdr:y>0.63313</cdr:y>
    </cdr:from>
    <cdr:to>
      <cdr:x>0.51604</cdr:x>
      <cdr:y>0.64625</cdr:y>
    </cdr:to>
    <cdr:sp macro="" textlink="">
      <cdr:nvSpPr>
        <cdr:cNvPr id="47108" name="Text Box 4"/>
        <cdr:cNvSpPr txBox="1">
          <a:spLocks xmlns:a="http://schemas.openxmlformats.org/drawingml/2006/main" noChangeArrowheads="1"/>
        </cdr:cNvSpPr>
      </cdr:nvSpPr>
      <cdr:spPr bwMode="auto">
        <a:xfrm xmlns:a="http://schemas.openxmlformats.org/drawingml/2006/main">
          <a:off x="1757042" y="1323869"/>
          <a:ext cx="5801" cy="2538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0.4949</cdr:x>
      <cdr:y>0.64983</cdr:y>
    </cdr:from>
    <cdr:to>
      <cdr:x>0.4983</cdr:x>
      <cdr:y>0.65651</cdr:y>
    </cdr:to>
    <cdr:sp macro="" textlink="">
      <cdr:nvSpPr>
        <cdr:cNvPr id="47109" name="Text Box 5"/>
        <cdr:cNvSpPr txBox="1">
          <a:spLocks xmlns:a="http://schemas.openxmlformats.org/drawingml/2006/main" noChangeArrowheads="1"/>
        </cdr:cNvSpPr>
      </cdr:nvSpPr>
      <cdr:spPr bwMode="auto">
        <a:xfrm xmlns:a="http://schemas.openxmlformats.org/drawingml/2006/main">
          <a:off x="1690748" y="1358706"/>
          <a:ext cx="11601" cy="1393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VE</a:t>
          </a:r>
        </a:p>
      </cdr:txBody>
    </cdr:sp>
  </cdr:relSizeAnchor>
  <cdr:relSizeAnchor xmlns:cdr="http://schemas.openxmlformats.org/drawingml/2006/chartDrawing">
    <cdr:from>
      <cdr:x>0.47473</cdr:x>
      <cdr:y>0.63575</cdr:y>
    </cdr:from>
    <cdr:to>
      <cdr:x>0.48275</cdr:x>
      <cdr:y>0.63958</cdr:y>
    </cdr:to>
    <cdr:sp macro="" textlink="">
      <cdr:nvSpPr>
        <cdr:cNvPr id="47110" name="Text Box 6"/>
        <cdr:cNvSpPr txBox="1">
          <a:spLocks xmlns:a="http://schemas.openxmlformats.org/drawingml/2006/main" noChangeArrowheads="1"/>
        </cdr:cNvSpPr>
      </cdr:nvSpPr>
      <cdr:spPr bwMode="auto">
        <a:xfrm xmlns:a="http://schemas.openxmlformats.org/drawingml/2006/main">
          <a:off x="1621968" y="1329343"/>
          <a:ext cx="27346" cy="9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E max</a:t>
          </a:r>
        </a:p>
      </cdr:txBody>
    </cdr:sp>
  </cdr:relSizeAnchor>
  <cdr:relSizeAnchor xmlns:cdr="http://schemas.openxmlformats.org/drawingml/2006/chartDrawing">
    <cdr:from>
      <cdr:x>0.47716</cdr:x>
      <cdr:y>0.61332</cdr:y>
    </cdr:from>
    <cdr:to>
      <cdr:x>0.48275</cdr:x>
      <cdr:y>0.61332</cdr:y>
    </cdr:to>
    <cdr:sp macro="" textlink="">
      <cdr:nvSpPr>
        <cdr:cNvPr id="47111" name="Text Box 7"/>
        <cdr:cNvSpPr txBox="1">
          <a:spLocks xmlns:a="http://schemas.openxmlformats.org/drawingml/2006/main" noChangeArrowheads="1"/>
        </cdr:cNvSpPr>
      </cdr:nvSpPr>
      <cdr:spPr bwMode="auto">
        <a:xfrm xmlns:a="http://schemas.openxmlformats.org/drawingml/2006/main">
          <a:off x="1630255" y="1280570"/>
          <a:ext cx="19059"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E min</a:t>
          </a:r>
        </a:p>
      </cdr:txBody>
    </cdr:sp>
  </cdr:relSizeAnchor>
  <cdr:relSizeAnchor xmlns:cdr="http://schemas.openxmlformats.org/drawingml/2006/chartDrawing">
    <cdr:from>
      <cdr:x>0.51215</cdr:x>
      <cdr:y>0.63575</cdr:y>
    </cdr:from>
    <cdr:to>
      <cdr:x>0.52236</cdr:x>
      <cdr:y>0.63958</cdr:y>
    </cdr:to>
    <cdr:sp macro="" textlink="">
      <cdr:nvSpPr>
        <cdr:cNvPr id="47112" name="Text Box 8"/>
        <cdr:cNvSpPr txBox="1">
          <a:spLocks xmlns:a="http://schemas.openxmlformats.org/drawingml/2006/main" noChangeArrowheads="1"/>
        </cdr:cNvSpPr>
      </cdr:nvSpPr>
      <cdr:spPr bwMode="auto">
        <a:xfrm xmlns:a="http://schemas.openxmlformats.org/drawingml/2006/main">
          <a:off x="1749584" y="1329343"/>
          <a:ext cx="34804" cy="9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VM</a:t>
          </a:r>
        </a:p>
      </cdr:txBody>
    </cdr:sp>
  </cdr:relSizeAnchor>
</c:userShapes>
</file>

<file path=xl/drawings/drawing41.xml><?xml version="1.0" encoding="utf-8"?>
<c:userShapes xmlns:c="http://schemas.openxmlformats.org/drawingml/2006/chart">
  <cdr:relSizeAnchor xmlns:cdr="http://schemas.openxmlformats.org/drawingml/2006/chartDrawing">
    <cdr:from>
      <cdr:x>0.50122</cdr:x>
      <cdr:y>0.62645</cdr:y>
    </cdr:from>
    <cdr:to>
      <cdr:x>0.5068</cdr:x>
      <cdr:y>0.63026</cdr:y>
    </cdr:to>
    <cdr:sp macro="" textlink="">
      <cdr:nvSpPr>
        <cdr:cNvPr id="47105" name="Text Box 1"/>
        <cdr:cNvSpPr txBox="1">
          <a:spLocks xmlns:a="http://schemas.openxmlformats.org/drawingml/2006/main" noChangeArrowheads="1"/>
        </cdr:cNvSpPr>
      </cdr:nvSpPr>
      <cdr:spPr bwMode="auto">
        <a:xfrm xmlns:a="http://schemas.openxmlformats.org/drawingml/2006/main">
          <a:off x="1712293" y="1309934"/>
          <a:ext cx="19060" cy="597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0.4949</cdr:x>
      <cdr:y>0.58995</cdr:y>
    </cdr:from>
    <cdr:to>
      <cdr:x>0.4983</cdr:x>
      <cdr:y>0.60211</cdr:y>
    </cdr:to>
    <cdr:sp macro="" textlink="">
      <cdr:nvSpPr>
        <cdr:cNvPr id="47106" name="Text Box 2"/>
        <cdr:cNvSpPr txBox="1">
          <a:spLocks xmlns:a="http://schemas.openxmlformats.org/drawingml/2006/main" noChangeArrowheads="1"/>
        </cdr:cNvSpPr>
      </cdr:nvSpPr>
      <cdr:spPr bwMode="auto">
        <a:xfrm xmlns:a="http://schemas.openxmlformats.org/drawingml/2006/main">
          <a:off x="1690748" y="1233788"/>
          <a:ext cx="11601" cy="2538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MA</a:t>
          </a:r>
        </a:p>
      </cdr:txBody>
    </cdr:sp>
  </cdr:relSizeAnchor>
  <cdr:relSizeAnchor xmlns:cdr="http://schemas.openxmlformats.org/drawingml/2006/chartDrawing">
    <cdr:from>
      <cdr:x>0.51045</cdr:x>
      <cdr:y>0.61332</cdr:y>
    </cdr:from>
    <cdr:to>
      <cdr:x>0.51847</cdr:x>
      <cdr:y>0.61332</cdr:y>
    </cdr:to>
    <cdr:sp macro="" textlink="">
      <cdr:nvSpPr>
        <cdr:cNvPr id="47107" name="Text Box 3"/>
        <cdr:cNvSpPr txBox="1">
          <a:spLocks xmlns:a="http://schemas.openxmlformats.org/drawingml/2006/main" noChangeArrowheads="1"/>
        </cdr:cNvSpPr>
      </cdr:nvSpPr>
      <cdr:spPr bwMode="auto">
        <a:xfrm xmlns:a="http://schemas.openxmlformats.org/drawingml/2006/main" flipV="1">
          <a:off x="1743783" y="1280570"/>
          <a:ext cx="27346"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Ma</a:t>
          </a:r>
        </a:p>
      </cdr:txBody>
    </cdr:sp>
  </cdr:relSizeAnchor>
  <cdr:relSizeAnchor xmlns:cdr="http://schemas.openxmlformats.org/drawingml/2006/chartDrawing">
    <cdr:from>
      <cdr:x>0.51434</cdr:x>
      <cdr:y>0.63313</cdr:y>
    </cdr:from>
    <cdr:to>
      <cdr:x>0.51604</cdr:x>
      <cdr:y>0.64625</cdr:y>
    </cdr:to>
    <cdr:sp macro="" textlink="">
      <cdr:nvSpPr>
        <cdr:cNvPr id="47108" name="Text Box 4"/>
        <cdr:cNvSpPr txBox="1">
          <a:spLocks xmlns:a="http://schemas.openxmlformats.org/drawingml/2006/main" noChangeArrowheads="1"/>
        </cdr:cNvSpPr>
      </cdr:nvSpPr>
      <cdr:spPr bwMode="auto">
        <a:xfrm xmlns:a="http://schemas.openxmlformats.org/drawingml/2006/main">
          <a:off x="1757042" y="1323869"/>
          <a:ext cx="5801" cy="2538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0.4949</cdr:x>
      <cdr:y>0.64983</cdr:y>
    </cdr:from>
    <cdr:to>
      <cdr:x>0.4983</cdr:x>
      <cdr:y>0.65651</cdr:y>
    </cdr:to>
    <cdr:sp macro="" textlink="">
      <cdr:nvSpPr>
        <cdr:cNvPr id="47109" name="Text Box 5"/>
        <cdr:cNvSpPr txBox="1">
          <a:spLocks xmlns:a="http://schemas.openxmlformats.org/drawingml/2006/main" noChangeArrowheads="1"/>
        </cdr:cNvSpPr>
      </cdr:nvSpPr>
      <cdr:spPr bwMode="auto">
        <a:xfrm xmlns:a="http://schemas.openxmlformats.org/drawingml/2006/main">
          <a:off x="1690748" y="1358706"/>
          <a:ext cx="11601" cy="1393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VE</a:t>
          </a:r>
        </a:p>
      </cdr:txBody>
    </cdr:sp>
  </cdr:relSizeAnchor>
  <cdr:relSizeAnchor xmlns:cdr="http://schemas.openxmlformats.org/drawingml/2006/chartDrawing">
    <cdr:from>
      <cdr:x>0.47473</cdr:x>
      <cdr:y>0.63575</cdr:y>
    </cdr:from>
    <cdr:to>
      <cdr:x>0.48275</cdr:x>
      <cdr:y>0.63958</cdr:y>
    </cdr:to>
    <cdr:sp macro="" textlink="">
      <cdr:nvSpPr>
        <cdr:cNvPr id="47110" name="Text Box 6"/>
        <cdr:cNvSpPr txBox="1">
          <a:spLocks xmlns:a="http://schemas.openxmlformats.org/drawingml/2006/main" noChangeArrowheads="1"/>
        </cdr:cNvSpPr>
      </cdr:nvSpPr>
      <cdr:spPr bwMode="auto">
        <a:xfrm xmlns:a="http://schemas.openxmlformats.org/drawingml/2006/main">
          <a:off x="1621968" y="1329343"/>
          <a:ext cx="27346" cy="9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E max</a:t>
          </a:r>
        </a:p>
      </cdr:txBody>
    </cdr:sp>
  </cdr:relSizeAnchor>
  <cdr:relSizeAnchor xmlns:cdr="http://schemas.openxmlformats.org/drawingml/2006/chartDrawing">
    <cdr:from>
      <cdr:x>0.47716</cdr:x>
      <cdr:y>0.61332</cdr:y>
    </cdr:from>
    <cdr:to>
      <cdr:x>0.48275</cdr:x>
      <cdr:y>0.61332</cdr:y>
    </cdr:to>
    <cdr:sp macro="" textlink="">
      <cdr:nvSpPr>
        <cdr:cNvPr id="47111" name="Text Box 7"/>
        <cdr:cNvSpPr txBox="1">
          <a:spLocks xmlns:a="http://schemas.openxmlformats.org/drawingml/2006/main" noChangeArrowheads="1"/>
        </cdr:cNvSpPr>
      </cdr:nvSpPr>
      <cdr:spPr bwMode="auto">
        <a:xfrm xmlns:a="http://schemas.openxmlformats.org/drawingml/2006/main">
          <a:off x="1630255" y="1280570"/>
          <a:ext cx="19059"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E min</a:t>
          </a:r>
        </a:p>
      </cdr:txBody>
    </cdr:sp>
  </cdr:relSizeAnchor>
  <cdr:relSizeAnchor xmlns:cdr="http://schemas.openxmlformats.org/drawingml/2006/chartDrawing">
    <cdr:from>
      <cdr:x>0.51215</cdr:x>
      <cdr:y>0.63575</cdr:y>
    </cdr:from>
    <cdr:to>
      <cdr:x>0.52236</cdr:x>
      <cdr:y>0.63958</cdr:y>
    </cdr:to>
    <cdr:sp macro="" textlink="">
      <cdr:nvSpPr>
        <cdr:cNvPr id="47112" name="Text Box 8"/>
        <cdr:cNvSpPr txBox="1">
          <a:spLocks xmlns:a="http://schemas.openxmlformats.org/drawingml/2006/main" noChangeArrowheads="1"/>
        </cdr:cNvSpPr>
      </cdr:nvSpPr>
      <cdr:spPr bwMode="auto">
        <a:xfrm xmlns:a="http://schemas.openxmlformats.org/drawingml/2006/main">
          <a:off x="1749584" y="1329343"/>
          <a:ext cx="34804" cy="99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s-ES" sz="800" b="0" i="0" strike="noStrike">
              <a:solidFill>
                <a:srgbClr val="000000"/>
              </a:solidFill>
              <a:latin typeface="Arial"/>
              <a:cs typeface="Arial"/>
            </a:rPr>
            <a:t>VM</a:t>
          </a:r>
        </a:p>
      </cdr:txBody>
    </cdr:sp>
  </cdr:relSizeAnchor>
</c:userShapes>
</file>

<file path=xl/drawings/drawing42.xml><?xml version="1.0" encoding="utf-8"?>
<xdr:wsDr xmlns:xdr="http://schemas.openxmlformats.org/drawingml/2006/spreadsheetDrawing" xmlns:a="http://schemas.openxmlformats.org/drawingml/2006/main">
  <xdr:twoCellAnchor>
    <xdr:from>
      <xdr:col>13</xdr:col>
      <xdr:colOff>9525</xdr:colOff>
      <xdr:row>11</xdr:row>
      <xdr:rowOff>161925</xdr:rowOff>
    </xdr:from>
    <xdr:to>
      <xdr:col>19</xdr:col>
      <xdr:colOff>0</xdr:colOff>
      <xdr:row>21</xdr:row>
      <xdr:rowOff>0</xdr:rowOff>
    </xdr:to>
    <xdr:graphicFrame macro="">
      <xdr:nvGraphicFramePr>
        <xdr:cNvPr id="55844" name="Chart 1">
          <a:extLst>
            <a:ext uri="{FF2B5EF4-FFF2-40B4-BE49-F238E27FC236}">
              <a16:creationId xmlns:a16="http://schemas.microsoft.com/office/drawing/2014/main" id="{00000000-0008-0000-1700-000024DA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21</xdr:row>
      <xdr:rowOff>0</xdr:rowOff>
    </xdr:from>
    <xdr:to>
      <xdr:col>19</xdr:col>
      <xdr:colOff>0</xdr:colOff>
      <xdr:row>29</xdr:row>
      <xdr:rowOff>19050</xdr:rowOff>
    </xdr:to>
    <xdr:graphicFrame macro="">
      <xdr:nvGraphicFramePr>
        <xdr:cNvPr id="55845" name="Chart 2">
          <a:extLst>
            <a:ext uri="{FF2B5EF4-FFF2-40B4-BE49-F238E27FC236}">
              <a16:creationId xmlns:a16="http://schemas.microsoft.com/office/drawing/2014/main" id="{00000000-0008-0000-1700-000025DA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1314450</xdr:colOff>
      <xdr:row>0</xdr:row>
      <xdr:rowOff>161925</xdr:rowOff>
    </xdr:from>
    <xdr:to>
      <xdr:col>2</xdr:col>
      <xdr:colOff>419100</xdr:colOff>
      <xdr:row>3</xdr:row>
      <xdr:rowOff>0</xdr:rowOff>
    </xdr:to>
    <xdr:pic>
      <xdr:nvPicPr>
        <xdr:cNvPr id="55846" name="3 Imagen" descr="ICONO2.jpg">
          <a:extLst>
            <a:ext uri="{FF2B5EF4-FFF2-40B4-BE49-F238E27FC236}">
              <a16:creationId xmlns:a16="http://schemas.microsoft.com/office/drawing/2014/main" id="{00000000-0008-0000-1700-000026DA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95425" y="16192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9525</xdr:colOff>
      <xdr:row>11</xdr:row>
      <xdr:rowOff>161925</xdr:rowOff>
    </xdr:from>
    <xdr:to>
      <xdr:col>19</xdr:col>
      <xdr:colOff>0</xdr:colOff>
      <xdr:row>21</xdr:row>
      <xdr:rowOff>0</xdr:rowOff>
    </xdr:to>
    <xdr:graphicFrame macro="">
      <xdr:nvGraphicFramePr>
        <xdr:cNvPr id="55847" name="Chart 1">
          <a:extLst>
            <a:ext uri="{FF2B5EF4-FFF2-40B4-BE49-F238E27FC236}">
              <a16:creationId xmlns:a16="http://schemas.microsoft.com/office/drawing/2014/main" id="{00000000-0008-0000-1700-000027DA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9525</xdr:colOff>
      <xdr:row>21</xdr:row>
      <xdr:rowOff>0</xdr:rowOff>
    </xdr:from>
    <xdr:to>
      <xdr:col>19</xdr:col>
      <xdr:colOff>0</xdr:colOff>
      <xdr:row>29</xdr:row>
      <xdr:rowOff>19050</xdr:rowOff>
    </xdr:to>
    <xdr:graphicFrame macro="">
      <xdr:nvGraphicFramePr>
        <xdr:cNvPr id="55848" name="Chart 2">
          <a:extLst>
            <a:ext uri="{FF2B5EF4-FFF2-40B4-BE49-F238E27FC236}">
              <a16:creationId xmlns:a16="http://schemas.microsoft.com/office/drawing/2014/main" id="{00000000-0008-0000-1700-000028DA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1314450</xdr:colOff>
      <xdr:row>0</xdr:row>
      <xdr:rowOff>161925</xdr:rowOff>
    </xdr:from>
    <xdr:to>
      <xdr:col>2</xdr:col>
      <xdr:colOff>419100</xdr:colOff>
      <xdr:row>3</xdr:row>
      <xdr:rowOff>0</xdr:rowOff>
    </xdr:to>
    <xdr:pic>
      <xdr:nvPicPr>
        <xdr:cNvPr id="55849" name="3 Imagen" descr="ICONO2.jpg">
          <a:extLst>
            <a:ext uri="{FF2B5EF4-FFF2-40B4-BE49-F238E27FC236}">
              <a16:creationId xmlns:a16="http://schemas.microsoft.com/office/drawing/2014/main" id="{00000000-0008-0000-1700-000029DA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95425" y="16192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c:userShapes xmlns:c="http://schemas.openxmlformats.org/drawingml/2006/chart">
  <cdr:relSizeAnchor xmlns:cdr="http://schemas.openxmlformats.org/drawingml/2006/chartDrawing">
    <cdr:from>
      <cdr:x>0.42659</cdr:x>
      <cdr:y>0.62903</cdr:y>
    </cdr:from>
    <cdr:to>
      <cdr:x>0.43072</cdr:x>
      <cdr:y>0.62903</cdr:y>
    </cdr:to>
    <cdr:sp macro="" textlink="">
      <cdr:nvSpPr>
        <cdr:cNvPr id="56321" name="Text Box 1"/>
        <cdr:cNvSpPr txBox="1">
          <a:spLocks xmlns:a="http://schemas.openxmlformats.org/drawingml/2006/main" noChangeArrowheads="1"/>
        </cdr:cNvSpPr>
      </cdr:nvSpPr>
      <cdr:spPr bwMode="auto">
        <a:xfrm xmlns:a="http://schemas.openxmlformats.org/drawingml/2006/main">
          <a:off x="1470020" y="1033723"/>
          <a:ext cx="14209"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0.42124</cdr:x>
      <cdr:y>0.58948</cdr:y>
    </cdr:from>
    <cdr:to>
      <cdr:x>0.4244</cdr:x>
      <cdr:y>0.59984</cdr:y>
    </cdr:to>
    <cdr:sp macro="" textlink="">
      <cdr:nvSpPr>
        <cdr:cNvPr id="56322" name="Text Box 2"/>
        <cdr:cNvSpPr txBox="1">
          <a:spLocks xmlns:a="http://schemas.openxmlformats.org/drawingml/2006/main" noChangeArrowheads="1"/>
        </cdr:cNvSpPr>
      </cdr:nvSpPr>
      <cdr:spPr bwMode="auto">
        <a:xfrm xmlns:a="http://schemas.openxmlformats.org/drawingml/2006/main">
          <a:off x="1451632" y="968915"/>
          <a:ext cx="10866" cy="1697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MA</a:t>
          </a:r>
        </a:p>
      </cdr:txBody>
    </cdr:sp>
  </cdr:relSizeAnchor>
  <cdr:relSizeAnchor xmlns:cdr="http://schemas.openxmlformats.org/drawingml/2006/chartDrawing">
    <cdr:from>
      <cdr:x>0.4334</cdr:x>
      <cdr:y>0.61208</cdr:y>
    </cdr:from>
    <cdr:to>
      <cdr:x>0.43972</cdr:x>
      <cdr:y>0.61585</cdr:y>
    </cdr:to>
    <cdr:sp macro="" textlink="">
      <cdr:nvSpPr>
        <cdr:cNvPr id="56323" name="Text Box 3"/>
        <cdr:cNvSpPr txBox="1">
          <a:spLocks xmlns:a="http://schemas.openxmlformats.org/drawingml/2006/main" noChangeArrowheads="1"/>
        </cdr:cNvSpPr>
      </cdr:nvSpPr>
      <cdr:spPr bwMode="auto">
        <a:xfrm xmlns:a="http://schemas.openxmlformats.org/drawingml/2006/main" flipV="1">
          <a:off x="1493423" y="1004405"/>
          <a:ext cx="21731"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Ma</a:t>
          </a:r>
        </a:p>
      </cdr:txBody>
    </cdr:sp>
  </cdr:relSizeAnchor>
  <cdr:relSizeAnchor xmlns:cdr="http://schemas.openxmlformats.org/drawingml/2006/chartDrawing">
    <cdr:from>
      <cdr:x>0.43656</cdr:x>
      <cdr:y>0.63374</cdr:y>
    </cdr:from>
    <cdr:to>
      <cdr:x>0.43802</cdr:x>
      <cdr:y>0.64599</cdr:y>
    </cdr:to>
    <cdr:sp macro="" textlink="">
      <cdr:nvSpPr>
        <cdr:cNvPr id="56324" name="Text Box 4"/>
        <cdr:cNvSpPr txBox="1">
          <a:spLocks xmlns:a="http://schemas.openxmlformats.org/drawingml/2006/main" noChangeArrowheads="1"/>
        </cdr:cNvSpPr>
      </cdr:nvSpPr>
      <cdr:spPr bwMode="auto">
        <a:xfrm xmlns:a="http://schemas.openxmlformats.org/drawingml/2006/main">
          <a:off x="1504289" y="1041438"/>
          <a:ext cx="5015" cy="2006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0.42124</cdr:x>
      <cdr:y>0.6507</cdr:y>
    </cdr:from>
    <cdr:to>
      <cdr:x>0.4244</cdr:x>
      <cdr:y>0.65729</cdr:y>
    </cdr:to>
    <cdr:sp macro="" textlink="">
      <cdr:nvSpPr>
        <cdr:cNvPr id="56325" name="Text Box 5"/>
        <cdr:cNvSpPr txBox="1">
          <a:spLocks xmlns:a="http://schemas.openxmlformats.org/drawingml/2006/main" noChangeArrowheads="1"/>
        </cdr:cNvSpPr>
      </cdr:nvSpPr>
      <cdr:spPr bwMode="auto">
        <a:xfrm xmlns:a="http://schemas.openxmlformats.org/drawingml/2006/main">
          <a:off x="1451632" y="1067670"/>
          <a:ext cx="10866" cy="1234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VE</a:t>
          </a:r>
        </a:p>
      </cdr:txBody>
    </cdr:sp>
  </cdr:relSizeAnchor>
  <cdr:relSizeAnchor xmlns:cdr="http://schemas.openxmlformats.org/drawingml/2006/chartDrawing">
    <cdr:from>
      <cdr:x>0.40593</cdr:x>
      <cdr:y>0.63563</cdr:y>
    </cdr:from>
    <cdr:to>
      <cdr:x>0.41225</cdr:x>
      <cdr:y>0.6394</cdr:y>
    </cdr:to>
    <cdr:sp macro="" textlink="">
      <cdr:nvSpPr>
        <cdr:cNvPr id="56326" name="Text Box 6"/>
        <cdr:cNvSpPr txBox="1">
          <a:spLocks xmlns:a="http://schemas.openxmlformats.org/drawingml/2006/main" noChangeArrowheads="1"/>
        </cdr:cNvSpPr>
      </cdr:nvSpPr>
      <cdr:spPr bwMode="auto">
        <a:xfrm xmlns:a="http://schemas.openxmlformats.org/drawingml/2006/main">
          <a:off x="1398976" y="1044524"/>
          <a:ext cx="21731"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E max</a:t>
          </a:r>
        </a:p>
      </cdr:txBody>
    </cdr:sp>
  </cdr:relSizeAnchor>
  <cdr:relSizeAnchor xmlns:cdr="http://schemas.openxmlformats.org/drawingml/2006/chartDrawing">
    <cdr:from>
      <cdr:x>0.40787</cdr:x>
      <cdr:y>0.61208</cdr:y>
    </cdr:from>
    <cdr:to>
      <cdr:x>0.41225</cdr:x>
      <cdr:y>0.61585</cdr:y>
    </cdr:to>
    <cdr:sp macro="" textlink="">
      <cdr:nvSpPr>
        <cdr:cNvPr id="56327" name="Text Box 7"/>
        <cdr:cNvSpPr txBox="1">
          <a:spLocks xmlns:a="http://schemas.openxmlformats.org/drawingml/2006/main" noChangeArrowheads="1"/>
        </cdr:cNvSpPr>
      </cdr:nvSpPr>
      <cdr:spPr bwMode="auto">
        <a:xfrm xmlns:a="http://schemas.openxmlformats.org/drawingml/2006/main">
          <a:off x="1405662" y="1004405"/>
          <a:ext cx="15045"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E min</a:t>
          </a:r>
        </a:p>
      </cdr:txBody>
    </cdr:sp>
  </cdr:relSizeAnchor>
  <cdr:relSizeAnchor xmlns:cdr="http://schemas.openxmlformats.org/drawingml/2006/chartDrawing">
    <cdr:from>
      <cdr:x>0.4351</cdr:x>
      <cdr:y>0.63563</cdr:y>
    </cdr:from>
    <cdr:to>
      <cdr:x>0.44288</cdr:x>
      <cdr:y>0.6394</cdr:y>
    </cdr:to>
    <cdr:sp macro="" textlink="">
      <cdr:nvSpPr>
        <cdr:cNvPr id="56328" name="Text Box 8"/>
        <cdr:cNvSpPr txBox="1">
          <a:spLocks xmlns:a="http://schemas.openxmlformats.org/drawingml/2006/main" noChangeArrowheads="1"/>
        </cdr:cNvSpPr>
      </cdr:nvSpPr>
      <cdr:spPr bwMode="auto">
        <a:xfrm xmlns:a="http://schemas.openxmlformats.org/drawingml/2006/main">
          <a:off x="1499274" y="1044524"/>
          <a:ext cx="26746"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VM</a:t>
          </a:r>
        </a:p>
      </cdr:txBody>
    </cdr:sp>
  </cdr:relSizeAnchor>
</c:userShapes>
</file>

<file path=xl/drawings/drawing44.xml><?xml version="1.0" encoding="utf-8"?>
<c:userShapes xmlns:c="http://schemas.openxmlformats.org/drawingml/2006/chart">
  <cdr:relSizeAnchor xmlns:cdr="http://schemas.openxmlformats.org/drawingml/2006/chartDrawing">
    <cdr:from>
      <cdr:x>0.386</cdr:x>
      <cdr:y>0.5987</cdr:y>
    </cdr:from>
    <cdr:to>
      <cdr:x>0.38867</cdr:x>
      <cdr:y>0.5987</cdr:y>
    </cdr:to>
    <cdr:sp macro="" textlink="">
      <cdr:nvSpPr>
        <cdr:cNvPr id="58369" name="Text Box 1"/>
        <cdr:cNvSpPr txBox="1">
          <a:spLocks xmlns:a="http://schemas.openxmlformats.org/drawingml/2006/main" noChangeArrowheads="1"/>
        </cdr:cNvSpPr>
      </cdr:nvSpPr>
      <cdr:spPr bwMode="auto">
        <a:xfrm xmlns:a="http://schemas.openxmlformats.org/drawingml/2006/main">
          <a:off x="1330439" y="888452"/>
          <a:ext cx="9194"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0.38235</cdr:x>
      <cdr:y>0.56921</cdr:y>
    </cdr:from>
    <cdr:to>
      <cdr:x>0.3843</cdr:x>
      <cdr:y>0.57741</cdr:y>
    </cdr:to>
    <cdr:sp macro="" textlink="">
      <cdr:nvSpPr>
        <cdr:cNvPr id="58370" name="Text Box 2"/>
        <cdr:cNvSpPr txBox="1">
          <a:spLocks xmlns:a="http://schemas.openxmlformats.org/drawingml/2006/main" noChangeArrowheads="1"/>
        </cdr:cNvSpPr>
      </cdr:nvSpPr>
      <cdr:spPr bwMode="auto">
        <a:xfrm xmlns:a="http://schemas.openxmlformats.org/drawingml/2006/main">
          <a:off x="1317901" y="840804"/>
          <a:ext cx="6687" cy="1381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MA</a:t>
          </a:r>
        </a:p>
      </cdr:txBody>
    </cdr:sp>
  </cdr:relSizeAnchor>
  <cdr:relSizeAnchor xmlns:cdr="http://schemas.openxmlformats.org/drawingml/2006/chartDrawing">
    <cdr:from>
      <cdr:x>0.39062</cdr:x>
      <cdr:y>0.58583</cdr:y>
    </cdr:from>
    <cdr:to>
      <cdr:x>0.39548</cdr:x>
      <cdr:y>0.58583</cdr:y>
    </cdr:to>
    <cdr:sp macro="" textlink="">
      <cdr:nvSpPr>
        <cdr:cNvPr id="58371" name="Text Box 3"/>
        <cdr:cNvSpPr txBox="1">
          <a:spLocks xmlns:a="http://schemas.openxmlformats.org/drawingml/2006/main" noChangeArrowheads="1"/>
        </cdr:cNvSpPr>
      </cdr:nvSpPr>
      <cdr:spPr bwMode="auto">
        <a:xfrm xmlns:a="http://schemas.openxmlformats.org/drawingml/2006/main" flipV="1">
          <a:off x="1346319" y="868081"/>
          <a:ext cx="16716"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Ma</a:t>
          </a:r>
        </a:p>
      </cdr:txBody>
    </cdr:sp>
  </cdr:relSizeAnchor>
  <cdr:relSizeAnchor xmlns:cdr="http://schemas.openxmlformats.org/drawingml/2006/chartDrawing">
    <cdr:from>
      <cdr:x>0.39329</cdr:x>
      <cdr:y>0.60431</cdr:y>
    </cdr:from>
    <cdr:to>
      <cdr:x>0.39426</cdr:x>
      <cdr:y>0.6125</cdr:y>
    </cdr:to>
    <cdr:sp macro="" textlink="">
      <cdr:nvSpPr>
        <cdr:cNvPr id="58372" name="Text Box 4"/>
        <cdr:cNvSpPr txBox="1">
          <a:spLocks xmlns:a="http://schemas.openxmlformats.org/drawingml/2006/main" noChangeArrowheads="1"/>
        </cdr:cNvSpPr>
      </cdr:nvSpPr>
      <cdr:spPr bwMode="auto">
        <a:xfrm xmlns:a="http://schemas.openxmlformats.org/drawingml/2006/main">
          <a:off x="1355513" y="895358"/>
          <a:ext cx="3343" cy="1346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0.38235</cdr:x>
      <cdr:y>0.61717</cdr:y>
    </cdr:from>
    <cdr:to>
      <cdr:x>0.3843</cdr:x>
      <cdr:y>0.62278</cdr:y>
    </cdr:to>
    <cdr:sp macro="" textlink="">
      <cdr:nvSpPr>
        <cdr:cNvPr id="58373" name="Text Box 5"/>
        <cdr:cNvSpPr txBox="1">
          <a:spLocks xmlns:a="http://schemas.openxmlformats.org/drawingml/2006/main" noChangeArrowheads="1"/>
        </cdr:cNvSpPr>
      </cdr:nvSpPr>
      <cdr:spPr bwMode="auto">
        <a:xfrm xmlns:a="http://schemas.openxmlformats.org/drawingml/2006/main">
          <a:off x="1317901" y="915730"/>
          <a:ext cx="6687" cy="690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VE</a:t>
          </a:r>
        </a:p>
      </cdr:txBody>
    </cdr:sp>
  </cdr:relSizeAnchor>
  <cdr:relSizeAnchor xmlns:cdr="http://schemas.openxmlformats.org/drawingml/2006/chartDrawing">
    <cdr:from>
      <cdr:x>0.37093</cdr:x>
      <cdr:y>0.60431</cdr:y>
    </cdr:from>
    <cdr:to>
      <cdr:x>0.37555</cdr:x>
      <cdr:y>0.60898</cdr:y>
    </cdr:to>
    <cdr:sp macro="" textlink="">
      <cdr:nvSpPr>
        <cdr:cNvPr id="58374" name="Text Box 6"/>
        <cdr:cNvSpPr txBox="1">
          <a:spLocks xmlns:a="http://schemas.openxmlformats.org/drawingml/2006/main" noChangeArrowheads="1"/>
        </cdr:cNvSpPr>
      </cdr:nvSpPr>
      <cdr:spPr bwMode="auto">
        <a:xfrm xmlns:a="http://schemas.openxmlformats.org/drawingml/2006/main">
          <a:off x="1278618" y="895358"/>
          <a:ext cx="15880" cy="690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E max</a:t>
          </a:r>
        </a:p>
      </cdr:txBody>
    </cdr:sp>
  </cdr:relSizeAnchor>
  <cdr:relSizeAnchor xmlns:cdr="http://schemas.openxmlformats.org/drawingml/2006/chartDrawing">
    <cdr:from>
      <cdr:x>0.3719</cdr:x>
      <cdr:y>0.58583</cdr:y>
    </cdr:from>
    <cdr:to>
      <cdr:x>0.37555</cdr:x>
      <cdr:y>0.58583</cdr:y>
    </cdr:to>
    <cdr:sp macro="" textlink="">
      <cdr:nvSpPr>
        <cdr:cNvPr id="58375" name="Text Box 7"/>
        <cdr:cNvSpPr txBox="1">
          <a:spLocks xmlns:a="http://schemas.openxmlformats.org/drawingml/2006/main" noChangeArrowheads="1"/>
        </cdr:cNvSpPr>
      </cdr:nvSpPr>
      <cdr:spPr bwMode="auto">
        <a:xfrm xmlns:a="http://schemas.openxmlformats.org/drawingml/2006/main">
          <a:off x="1281961" y="868081"/>
          <a:ext cx="12537"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E min</a:t>
          </a:r>
        </a:p>
      </cdr:txBody>
    </cdr:sp>
  </cdr:relSizeAnchor>
  <cdr:relSizeAnchor xmlns:cdr="http://schemas.openxmlformats.org/drawingml/2006/chartDrawing">
    <cdr:from>
      <cdr:x>0.39232</cdr:x>
      <cdr:y>0.60431</cdr:y>
    </cdr:from>
    <cdr:to>
      <cdr:x>0.39767</cdr:x>
      <cdr:y>0.60898</cdr:y>
    </cdr:to>
    <cdr:sp macro="" textlink="">
      <cdr:nvSpPr>
        <cdr:cNvPr id="58376" name="Text Box 8"/>
        <cdr:cNvSpPr txBox="1">
          <a:spLocks xmlns:a="http://schemas.openxmlformats.org/drawingml/2006/main" noChangeArrowheads="1"/>
        </cdr:cNvSpPr>
      </cdr:nvSpPr>
      <cdr:spPr bwMode="auto">
        <a:xfrm xmlns:a="http://schemas.openxmlformats.org/drawingml/2006/main">
          <a:off x="1352170" y="895358"/>
          <a:ext cx="18388" cy="690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VM</a:t>
          </a:r>
        </a:p>
      </cdr:txBody>
    </cdr:sp>
  </cdr:relSizeAnchor>
</c:userShapes>
</file>

<file path=xl/drawings/drawing45.xml><?xml version="1.0" encoding="utf-8"?>
<c:userShapes xmlns:c="http://schemas.openxmlformats.org/drawingml/2006/chart">
  <cdr:relSizeAnchor xmlns:cdr="http://schemas.openxmlformats.org/drawingml/2006/chartDrawing">
    <cdr:from>
      <cdr:x>0.42659</cdr:x>
      <cdr:y>0.62903</cdr:y>
    </cdr:from>
    <cdr:to>
      <cdr:x>0.43072</cdr:x>
      <cdr:y>0.62903</cdr:y>
    </cdr:to>
    <cdr:sp macro="" textlink="">
      <cdr:nvSpPr>
        <cdr:cNvPr id="56321" name="Text Box 1"/>
        <cdr:cNvSpPr txBox="1">
          <a:spLocks xmlns:a="http://schemas.openxmlformats.org/drawingml/2006/main" noChangeArrowheads="1"/>
        </cdr:cNvSpPr>
      </cdr:nvSpPr>
      <cdr:spPr bwMode="auto">
        <a:xfrm xmlns:a="http://schemas.openxmlformats.org/drawingml/2006/main">
          <a:off x="1470020" y="1033723"/>
          <a:ext cx="14209"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0.42124</cdr:x>
      <cdr:y>0.58948</cdr:y>
    </cdr:from>
    <cdr:to>
      <cdr:x>0.4244</cdr:x>
      <cdr:y>0.59984</cdr:y>
    </cdr:to>
    <cdr:sp macro="" textlink="">
      <cdr:nvSpPr>
        <cdr:cNvPr id="56322" name="Text Box 2"/>
        <cdr:cNvSpPr txBox="1">
          <a:spLocks xmlns:a="http://schemas.openxmlformats.org/drawingml/2006/main" noChangeArrowheads="1"/>
        </cdr:cNvSpPr>
      </cdr:nvSpPr>
      <cdr:spPr bwMode="auto">
        <a:xfrm xmlns:a="http://schemas.openxmlformats.org/drawingml/2006/main">
          <a:off x="1451632" y="968915"/>
          <a:ext cx="10866" cy="1697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MA</a:t>
          </a:r>
        </a:p>
      </cdr:txBody>
    </cdr:sp>
  </cdr:relSizeAnchor>
  <cdr:relSizeAnchor xmlns:cdr="http://schemas.openxmlformats.org/drawingml/2006/chartDrawing">
    <cdr:from>
      <cdr:x>0.4334</cdr:x>
      <cdr:y>0.61208</cdr:y>
    </cdr:from>
    <cdr:to>
      <cdr:x>0.43972</cdr:x>
      <cdr:y>0.61585</cdr:y>
    </cdr:to>
    <cdr:sp macro="" textlink="">
      <cdr:nvSpPr>
        <cdr:cNvPr id="56323" name="Text Box 3"/>
        <cdr:cNvSpPr txBox="1">
          <a:spLocks xmlns:a="http://schemas.openxmlformats.org/drawingml/2006/main" noChangeArrowheads="1"/>
        </cdr:cNvSpPr>
      </cdr:nvSpPr>
      <cdr:spPr bwMode="auto">
        <a:xfrm xmlns:a="http://schemas.openxmlformats.org/drawingml/2006/main" flipV="1">
          <a:off x="1493423" y="1004405"/>
          <a:ext cx="21731"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Ma</a:t>
          </a:r>
        </a:p>
      </cdr:txBody>
    </cdr:sp>
  </cdr:relSizeAnchor>
  <cdr:relSizeAnchor xmlns:cdr="http://schemas.openxmlformats.org/drawingml/2006/chartDrawing">
    <cdr:from>
      <cdr:x>0.43656</cdr:x>
      <cdr:y>0.63374</cdr:y>
    </cdr:from>
    <cdr:to>
      <cdr:x>0.43802</cdr:x>
      <cdr:y>0.64599</cdr:y>
    </cdr:to>
    <cdr:sp macro="" textlink="">
      <cdr:nvSpPr>
        <cdr:cNvPr id="56324" name="Text Box 4"/>
        <cdr:cNvSpPr txBox="1">
          <a:spLocks xmlns:a="http://schemas.openxmlformats.org/drawingml/2006/main" noChangeArrowheads="1"/>
        </cdr:cNvSpPr>
      </cdr:nvSpPr>
      <cdr:spPr bwMode="auto">
        <a:xfrm xmlns:a="http://schemas.openxmlformats.org/drawingml/2006/main">
          <a:off x="1504289" y="1041438"/>
          <a:ext cx="5015" cy="2006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0.42124</cdr:x>
      <cdr:y>0.6507</cdr:y>
    </cdr:from>
    <cdr:to>
      <cdr:x>0.4244</cdr:x>
      <cdr:y>0.65729</cdr:y>
    </cdr:to>
    <cdr:sp macro="" textlink="">
      <cdr:nvSpPr>
        <cdr:cNvPr id="56325" name="Text Box 5"/>
        <cdr:cNvSpPr txBox="1">
          <a:spLocks xmlns:a="http://schemas.openxmlformats.org/drawingml/2006/main" noChangeArrowheads="1"/>
        </cdr:cNvSpPr>
      </cdr:nvSpPr>
      <cdr:spPr bwMode="auto">
        <a:xfrm xmlns:a="http://schemas.openxmlformats.org/drawingml/2006/main">
          <a:off x="1451632" y="1067670"/>
          <a:ext cx="10866" cy="1234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VE</a:t>
          </a:r>
        </a:p>
      </cdr:txBody>
    </cdr:sp>
  </cdr:relSizeAnchor>
  <cdr:relSizeAnchor xmlns:cdr="http://schemas.openxmlformats.org/drawingml/2006/chartDrawing">
    <cdr:from>
      <cdr:x>0.40593</cdr:x>
      <cdr:y>0.63563</cdr:y>
    </cdr:from>
    <cdr:to>
      <cdr:x>0.41225</cdr:x>
      <cdr:y>0.6394</cdr:y>
    </cdr:to>
    <cdr:sp macro="" textlink="">
      <cdr:nvSpPr>
        <cdr:cNvPr id="56326" name="Text Box 6"/>
        <cdr:cNvSpPr txBox="1">
          <a:spLocks xmlns:a="http://schemas.openxmlformats.org/drawingml/2006/main" noChangeArrowheads="1"/>
        </cdr:cNvSpPr>
      </cdr:nvSpPr>
      <cdr:spPr bwMode="auto">
        <a:xfrm xmlns:a="http://schemas.openxmlformats.org/drawingml/2006/main">
          <a:off x="1398976" y="1044524"/>
          <a:ext cx="21731"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E max</a:t>
          </a:r>
        </a:p>
      </cdr:txBody>
    </cdr:sp>
  </cdr:relSizeAnchor>
  <cdr:relSizeAnchor xmlns:cdr="http://schemas.openxmlformats.org/drawingml/2006/chartDrawing">
    <cdr:from>
      <cdr:x>0.40787</cdr:x>
      <cdr:y>0.61208</cdr:y>
    </cdr:from>
    <cdr:to>
      <cdr:x>0.41225</cdr:x>
      <cdr:y>0.61585</cdr:y>
    </cdr:to>
    <cdr:sp macro="" textlink="">
      <cdr:nvSpPr>
        <cdr:cNvPr id="56327" name="Text Box 7"/>
        <cdr:cNvSpPr txBox="1">
          <a:spLocks xmlns:a="http://schemas.openxmlformats.org/drawingml/2006/main" noChangeArrowheads="1"/>
        </cdr:cNvSpPr>
      </cdr:nvSpPr>
      <cdr:spPr bwMode="auto">
        <a:xfrm xmlns:a="http://schemas.openxmlformats.org/drawingml/2006/main">
          <a:off x="1405662" y="1004405"/>
          <a:ext cx="15045"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E min</a:t>
          </a:r>
        </a:p>
      </cdr:txBody>
    </cdr:sp>
  </cdr:relSizeAnchor>
  <cdr:relSizeAnchor xmlns:cdr="http://schemas.openxmlformats.org/drawingml/2006/chartDrawing">
    <cdr:from>
      <cdr:x>0.4351</cdr:x>
      <cdr:y>0.63563</cdr:y>
    </cdr:from>
    <cdr:to>
      <cdr:x>0.44288</cdr:x>
      <cdr:y>0.6394</cdr:y>
    </cdr:to>
    <cdr:sp macro="" textlink="">
      <cdr:nvSpPr>
        <cdr:cNvPr id="56328" name="Text Box 8"/>
        <cdr:cNvSpPr txBox="1">
          <a:spLocks xmlns:a="http://schemas.openxmlformats.org/drawingml/2006/main" noChangeArrowheads="1"/>
        </cdr:cNvSpPr>
      </cdr:nvSpPr>
      <cdr:spPr bwMode="auto">
        <a:xfrm xmlns:a="http://schemas.openxmlformats.org/drawingml/2006/main">
          <a:off x="1499274" y="1044524"/>
          <a:ext cx="26746" cy="771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75" b="0" i="0" strike="noStrike">
              <a:solidFill>
                <a:srgbClr val="000000"/>
              </a:solidFill>
              <a:latin typeface="Arial"/>
              <a:cs typeface="Arial"/>
            </a:rPr>
            <a:t>VM</a:t>
          </a:r>
        </a:p>
      </cdr:txBody>
    </cdr:sp>
  </cdr:relSizeAnchor>
</c:userShapes>
</file>

<file path=xl/drawings/drawing46.xml><?xml version="1.0" encoding="utf-8"?>
<c:userShapes xmlns:c="http://schemas.openxmlformats.org/drawingml/2006/chart">
  <cdr:relSizeAnchor xmlns:cdr="http://schemas.openxmlformats.org/drawingml/2006/chartDrawing">
    <cdr:from>
      <cdr:x>0.386</cdr:x>
      <cdr:y>0.5987</cdr:y>
    </cdr:from>
    <cdr:to>
      <cdr:x>0.38867</cdr:x>
      <cdr:y>0.5987</cdr:y>
    </cdr:to>
    <cdr:sp macro="" textlink="">
      <cdr:nvSpPr>
        <cdr:cNvPr id="58369" name="Text Box 1"/>
        <cdr:cNvSpPr txBox="1">
          <a:spLocks xmlns:a="http://schemas.openxmlformats.org/drawingml/2006/main" noChangeArrowheads="1"/>
        </cdr:cNvSpPr>
      </cdr:nvSpPr>
      <cdr:spPr bwMode="auto">
        <a:xfrm xmlns:a="http://schemas.openxmlformats.org/drawingml/2006/main">
          <a:off x="1330439" y="888452"/>
          <a:ext cx="9194"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0.38235</cdr:x>
      <cdr:y>0.56921</cdr:y>
    </cdr:from>
    <cdr:to>
      <cdr:x>0.3843</cdr:x>
      <cdr:y>0.57741</cdr:y>
    </cdr:to>
    <cdr:sp macro="" textlink="">
      <cdr:nvSpPr>
        <cdr:cNvPr id="58370" name="Text Box 2"/>
        <cdr:cNvSpPr txBox="1">
          <a:spLocks xmlns:a="http://schemas.openxmlformats.org/drawingml/2006/main" noChangeArrowheads="1"/>
        </cdr:cNvSpPr>
      </cdr:nvSpPr>
      <cdr:spPr bwMode="auto">
        <a:xfrm xmlns:a="http://schemas.openxmlformats.org/drawingml/2006/main">
          <a:off x="1317901" y="840804"/>
          <a:ext cx="6687" cy="1381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MA</a:t>
          </a:r>
        </a:p>
      </cdr:txBody>
    </cdr:sp>
  </cdr:relSizeAnchor>
  <cdr:relSizeAnchor xmlns:cdr="http://schemas.openxmlformats.org/drawingml/2006/chartDrawing">
    <cdr:from>
      <cdr:x>0.39062</cdr:x>
      <cdr:y>0.58583</cdr:y>
    </cdr:from>
    <cdr:to>
      <cdr:x>0.39548</cdr:x>
      <cdr:y>0.58583</cdr:y>
    </cdr:to>
    <cdr:sp macro="" textlink="">
      <cdr:nvSpPr>
        <cdr:cNvPr id="58371" name="Text Box 3"/>
        <cdr:cNvSpPr txBox="1">
          <a:spLocks xmlns:a="http://schemas.openxmlformats.org/drawingml/2006/main" noChangeArrowheads="1"/>
        </cdr:cNvSpPr>
      </cdr:nvSpPr>
      <cdr:spPr bwMode="auto">
        <a:xfrm xmlns:a="http://schemas.openxmlformats.org/drawingml/2006/main" flipV="1">
          <a:off x="1346319" y="868081"/>
          <a:ext cx="16716"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Ma</a:t>
          </a:r>
        </a:p>
      </cdr:txBody>
    </cdr:sp>
  </cdr:relSizeAnchor>
  <cdr:relSizeAnchor xmlns:cdr="http://schemas.openxmlformats.org/drawingml/2006/chartDrawing">
    <cdr:from>
      <cdr:x>0.39329</cdr:x>
      <cdr:y>0.60431</cdr:y>
    </cdr:from>
    <cdr:to>
      <cdr:x>0.39426</cdr:x>
      <cdr:y>0.6125</cdr:y>
    </cdr:to>
    <cdr:sp macro="" textlink="">
      <cdr:nvSpPr>
        <cdr:cNvPr id="58372" name="Text Box 4"/>
        <cdr:cNvSpPr txBox="1">
          <a:spLocks xmlns:a="http://schemas.openxmlformats.org/drawingml/2006/main" noChangeArrowheads="1"/>
        </cdr:cNvSpPr>
      </cdr:nvSpPr>
      <cdr:spPr bwMode="auto">
        <a:xfrm xmlns:a="http://schemas.openxmlformats.org/drawingml/2006/main">
          <a:off x="1355513" y="895358"/>
          <a:ext cx="3343" cy="1346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es-ES"/>
        </a:p>
      </cdr:txBody>
    </cdr:sp>
  </cdr:relSizeAnchor>
  <cdr:relSizeAnchor xmlns:cdr="http://schemas.openxmlformats.org/drawingml/2006/chartDrawing">
    <cdr:from>
      <cdr:x>0.38235</cdr:x>
      <cdr:y>0.61717</cdr:y>
    </cdr:from>
    <cdr:to>
      <cdr:x>0.3843</cdr:x>
      <cdr:y>0.62278</cdr:y>
    </cdr:to>
    <cdr:sp macro="" textlink="">
      <cdr:nvSpPr>
        <cdr:cNvPr id="58373" name="Text Box 5"/>
        <cdr:cNvSpPr txBox="1">
          <a:spLocks xmlns:a="http://schemas.openxmlformats.org/drawingml/2006/main" noChangeArrowheads="1"/>
        </cdr:cNvSpPr>
      </cdr:nvSpPr>
      <cdr:spPr bwMode="auto">
        <a:xfrm xmlns:a="http://schemas.openxmlformats.org/drawingml/2006/main">
          <a:off x="1317901" y="915730"/>
          <a:ext cx="6687" cy="6905"/>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VE</a:t>
          </a:r>
        </a:p>
      </cdr:txBody>
    </cdr:sp>
  </cdr:relSizeAnchor>
  <cdr:relSizeAnchor xmlns:cdr="http://schemas.openxmlformats.org/drawingml/2006/chartDrawing">
    <cdr:from>
      <cdr:x>0.37093</cdr:x>
      <cdr:y>0.60431</cdr:y>
    </cdr:from>
    <cdr:to>
      <cdr:x>0.37555</cdr:x>
      <cdr:y>0.60898</cdr:y>
    </cdr:to>
    <cdr:sp macro="" textlink="">
      <cdr:nvSpPr>
        <cdr:cNvPr id="58374" name="Text Box 6"/>
        <cdr:cNvSpPr txBox="1">
          <a:spLocks xmlns:a="http://schemas.openxmlformats.org/drawingml/2006/main" noChangeArrowheads="1"/>
        </cdr:cNvSpPr>
      </cdr:nvSpPr>
      <cdr:spPr bwMode="auto">
        <a:xfrm xmlns:a="http://schemas.openxmlformats.org/drawingml/2006/main">
          <a:off x="1278618" y="895358"/>
          <a:ext cx="15880" cy="690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E max</a:t>
          </a:r>
        </a:p>
      </cdr:txBody>
    </cdr:sp>
  </cdr:relSizeAnchor>
  <cdr:relSizeAnchor xmlns:cdr="http://schemas.openxmlformats.org/drawingml/2006/chartDrawing">
    <cdr:from>
      <cdr:x>0.3719</cdr:x>
      <cdr:y>0.58583</cdr:y>
    </cdr:from>
    <cdr:to>
      <cdr:x>0.37555</cdr:x>
      <cdr:y>0.58583</cdr:y>
    </cdr:to>
    <cdr:sp macro="" textlink="">
      <cdr:nvSpPr>
        <cdr:cNvPr id="58375" name="Text Box 7"/>
        <cdr:cNvSpPr txBox="1">
          <a:spLocks xmlns:a="http://schemas.openxmlformats.org/drawingml/2006/main" noChangeArrowheads="1"/>
        </cdr:cNvSpPr>
      </cdr:nvSpPr>
      <cdr:spPr bwMode="auto">
        <a:xfrm xmlns:a="http://schemas.openxmlformats.org/drawingml/2006/main">
          <a:off x="1281961" y="868081"/>
          <a:ext cx="12537" cy="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E min</a:t>
          </a:r>
        </a:p>
      </cdr:txBody>
    </cdr:sp>
  </cdr:relSizeAnchor>
  <cdr:relSizeAnchor xmlns:cdr="http://schemas.openxmlformats.org/drawingml/2006/chartDrawing">
    <cdr:from>
      <cdr:x>0.39232</cdr:x>
      <cdr:y>0.60431</cdr:y>
    </cdr:from>
    <cdr:to>
      <cdr:x>0.39767</cdr:x>
      <cdr:y>0.60898</cdr:y>
    </cdr:to>
    <cdr:sp macro="" textlink="">
      <cdr:nvSpPr>
        <cdr:cNvPr id="58376" name="Text Box 8"/>
        <cdr:cNvSpPr txBox="1">
          <a:spLocks xmlns:a="http://schemas.openxmlformats.org/drawingml/2006/main" noChangeArrowheads="1"/>
        </cdr:cNvSpPr>
      </cdr:nvSpPr>
      <cdr:spPr bwMode="auto">
        <a:xfrm xmlns:a="http://schemas.openxmlformats.org/drawingml/2006/main">
          <a:off x="1352170" y="895358"/>
          <a:ext cx="18388" cy="690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s-ES" sz="425" b="0" i="0" strike="noStrike">
              <a:solidFill>
                <a:srgbClr val="000000"/>
              </a:solidFill>
              <a:latin typeface="Arial"/>
              <a:cs typeface="Arial"/>
            </a:rPr>
            <a:t>VM</a:t>
          </a:r>
        </a:p>
      </cdr:txBody>
    </cdr:sp>
  </cdr:relSizeAnchor>
</c:userShapes>
</file>

<file path=xl/drawings/drawing47.xml><?xml version="1.0" encoding="utf-8"?>
<xdr:wsDr xmlns:xdr="http://schemas.openxmlformats.org/drawingml/2006/spreadsheetDrawing" xmlns:a="http://schemas.openxmlformats.org/drawingml/2006/main">
  <xdr:twoCellAnchor editAs="oneCell">
    <xdr:from>
      <xdr:col>1</xdr:col>
      <xdr:colOff>1314450</xdr:colOff>
      <xdr:row>0</xdr:row>
      <xdr:rowOff>161925</xdr:rowOff>
    </xdr:from>
    <xdr:to>
      <xdr:col>2</xdr:col>
      <xdr:colOff>447675</xdr:colOff>
      <xdr:row>3</xdr:row>
      <xdr:rowOff>0</xdr:rowOff>
    </xdr:to>
    <xdr:pic>
      <xdr:nvPicPr>
        <xdr:cNvPr id="316690" name="3 Imagen" descr="ICONO2.jpg">
          <a:extLst>
            <a:ext uri="{FF2B5EF4-FFF2-40B4-BE49-F238E27FC236}">
              <a16:creationId xmlns:a16="http://schemas.microsoft.com/office/drawing/2014/main" id="{00000000-0008-0000-1800-000012D504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7325" y="142875"/>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38100</xdr:colOff>
      <xdr:row>33</xdr:row>
      <xdr:rowOff>0</xdr:rowOff>
    </xdr:from>
    <xdr:to>
      <xdr:col>9</xdr:col>
      <xdr:colOff>1123950</xdr:colOff>
      <xdr:row>45</xdr:row>
      <xdr:rowOff>57150</xdr:rowOff>
    </xdr:to>
    <xdr:sp macro="" textlink="">
      <xdr:nvSpPr>
        <xdr:cNvPr id="316687" name="3 CuadroTexto">
          <a:extLst>
            <a:ext uri="{FF2B5EF4-FFF2-40B4-BE49-F238E27FC236}">
              <a16:creationId xmlns:a16="http://schemas.microsoft.com/office/drawing/2014/main" id="{00000000-0008-0000-1800-00000FD50400}"/>
            </a:ext>
          </a:extLst>
        </xdr:cNvPr>
        <xdr:cNvSpPr txBox="1">
          <a:spLocks noChangeArrowheads="1"/>
        </xdr:cNvSpPr>
      </xdr:nvSpPr>
      <xdr:spPr bwMode="auto">
        <a:xfrm>
          <a:off x="3590925" y="6667500"/>
          <a:ext cx="7515225" cy="20097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100" b="0" i="1" strike="noStrike">
              <a:solidFill>
                <a:srgbClr val="000000"/>
              </a:solidFill>
              <a:latin typeface="Calibri"/>
            </a:rPr>
            <a:t>Se entenderá que una masa de agua está muy alterada hidrológicamente cuando presenta una desviación significativa en la magnitud de los parámetros que caracterizan las condiciones mensuales y anuales del régimen hidrológico... Se considerará que la desviación es significativa cuando la magnitud del parámetro anual o mensual se desvía significativamente de los valores del percentil del 10% al 90% de la serie en régimen natural.</a:t>
          </a: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En este INFORME de IAHRIS se asume que una masa de agua está hidrológicamente </a:t>
          </a:r>
          <a:r>
            <a:rPr lang="es-ES" sz="1100" b="1" i="0" strike="noStrike">
              <a:solidFill>
                <a:srgbClr val="000000"/>
              </a:solidFill>
              <a:latin typeface="Calibri"/>
            </a:rPr>
            <a:t>muy alterada cuando  el % del </a:t>
          </a:r>
          <a:r>
            <a:rPr lang="es-ES" sz="1100" b="1" i="0" u="sng" strike="noStrike">
              <a:solidFill>
                <a:srgbClr val="000000"/>
              </a:solidFill>
              <a:latin typeface="Calibri"/>
            </a:rPr>
            <a:t>nº total de meses </a:t>
          </a:r>
          <a:r>
            <a:rPr lang="es-ES" sz="1100" b="1" i="0" strike="noStrike">
              <a:solidFill>
                <a:srgbClr val="000000"/>
              </a:solidFill>
              <a:latin typeface="Calibri"/>
            </a:rPr>
            <a:t>o el % del </a:t>
          </a:r>
          <a:r>
            <a:rPr lang="es-ES" sz="1100" b="1" i="0" u="sng" strike="noStrike">
              <a:solidFill>
                <a:srgbClr val="000000"/>
              </a:solidFill>
              <a:latin typeface="Calibri"/>
            </a:rPr>
            <a:t>nº total de años </a:t>
          </a:r>
          <a:r>
            <a:rPr lang="es-ES" sz="1100" b="1" i="0" strike="noStrike">
              <a:solidFill>
                <a:srgbClr val="000000"/>
              </a:solidFill>
              <a:latin typeface="Calibri"/>
            </a:rPr>
            <a:t>que cumple es inferior al 50%</a:t>
          </a:r>
          <a:r>
            <a:rPr lang="es-ES" sz="1100" b="0" i="0" strike="noStrike">
              <a:solidFill>
                <a:srgbClr val="000000"/>
              </a:solidFill>
              <a:latin typeface="Calibri"/>
            </a:rPr>
            <a:t>. Si no se cumple el requisito, IAHRIS no asigna clasificación.</a:t>
          </a: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En las aportaciones mensuales, los colores -verde si %cumple&gt;50%; rojo si %cumple≤50- se presentan sólo para ofrecer al usuario, de un golpe de vista, una visión desagregada a nivel mensual de las alteraciones .</a:t>
          </a: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0</xdr:col>
      <xdr:colOff>161925</xdr:colOff>
      <xdr:row>28</xdr:row>
      <xdr:rowOff>104775</xdr:rowOff>
    </xdr:from>
    <xdr:to>
      <xdr:col>8</xdr:col>
      <xdr:colOff>2095500</xdr:colOff>
      <xdr:row>39</xdr:row>
      <xdr:rowOff>133350</xdr:rowOff>
    </xdr:to>
    <xdr:sp macro="" textlink="">
      <xdr:nvSpPr>
        <xdr:cNvPr id="1345769" name="3 CuadroTexto">
          <a:extLst>
            <a:ext uri="{FF2B5EF4-FFF2-40B4-BE49-F238E27FC236}">
              <a16:creationId xmlns:a16="http://schemas.microsoft.com/office/drawing/2014/main" id="{00000000-0008-0000-1900-0000E9881400}"/>
            </a:ext>
          </a:extLst>
        </xdr:cNvPr>
        <xdr:cNvSpPr txBox="1">
          <a:spLocks noChangeArrowheads="1"/>
        </xdr:cNvSpPr>
      </xdr:nvSpPr>
      <xdr:spPr bwMode="auto">
        <a:xfrm>
          <a:off x="161925" y="5238750"/>
          <a:ext cx="8248650" cy="180975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más de la mitad de los doce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p>
        <a:p>
          <a:pPr algn="l" rtl="1">
            <a:defRPr sz="1000"/>
          </a:pPr>
          <a:r>
            <a:rPr lang="es-ES" sz="1000" b="0" i="0" strike="noStrike">
              <a:solidFill>
                <a:srgbClr val="000000"/>
              </a:solidFill>
              <a:latin typeface="Calibri"/>
            </a:rPr>
            <a:t>En el caso particular de que sean seis los IAH≤0,5, se aplica un criterio que se describe en el manual de referencia correspondiente (criterio C1a). </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xdr:txBody>
    </xdr:sp>
    <xdr:clientData/>
  </xdr:twoCellAnchor>
  <xdr:twoCellAnchor editAs="oneCell">
    <xdr:from>
      <xdr:col>2</xdr:col>
      <xdr:colOff>9525</xdr:colOff>
      <xdr:row>1</xdr:row>
      <xdr:rowOff>0</xdr:rowOff>
    </xdr:from>
    <xdr:to>
      <xdr:col>2</xdr:col>
      <xdr:colOff>466725</xdr:colOff>
      <xdr:row>3</xdr:row>
      <xdr:rowOff>0</xdr:rowOff>
    </xdr:to>
    <xdr:pic>
      <xdr:nvPicPr>
        <xdr:cNvPr id="1345774" name="3 Imagen" descr="ICONO2.jpg">
          <a:extLst>
            <a:ext uri="{FF2B5EF4-FFF2-40B4-BE49-F238E27FC236}">
              <a16:creationId xmlns:a16="http://schemas.microsoft.com/office/drawing/2014/main" id="{00000000-0008-0000-1900-0000EE8814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3950" y="142875"/>
          <a:ext cx="457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xdr:from>
      <xdr:col>1</xdr:col>
      <xdr:colOff>0</xdr:colOff>
      <xdr:row>28</xdr:row>
      <xdr:rowOff>19050</xdr:rowOff>
    </xdr:from>
    <xdr:to>
      <xdr:col>8</xdr:col>
      <xdr:colOff>2105025</xdr:colOff>
      <xdr:row>39</xdr:row>
      <xdr:rowOff>95250</xdr:rowOff>
    </xdr:to>
    <xdr:sp macro="" textlink="">
      <xdr:nvSpPr>
        <xdr:cNvPr id="1959078" name="3 CuadroTexto">
          <a:extLst>
            <a:ext uri="{FF2B5EF4-FFF2-40B4-BE49-F238E27FC236}">
              <a16:creationId xmlns:a16="http://schemas.microsoft.com/office/drawing/2014/main" id="{00000000-0008-0000-1A00-0000A6E41D00}"/>
            </a:ext>
          </a:extLst>
        </xdr:cNvPr>
        <xdr:cNvSpPr txBox="1">
          <a:spLocks noChangeArrowheads="1"/>
        </xdr:cNvSpPr>
      </xdr:nvSpPr>
      <xdr:spPr bwMode="auto">
        <a:xfrm>
          <a:off x="180975" y="5153025"/>
          <a:ext cx="8239125" cy="18573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más de la mitad de los doce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p>
        <a:p>
          <a:pPr algn="l" rtl="1">
            <a:defRPr sz="1000"/>
          </a:pPr>
          <a:r>
            <a:rPr lang="es-ES" sz="1000" b="0" i="0" strike="noStrike">
              <a:solidFill>
                <a:srgbClr val="000000"/>
              </a:solidFill>
              <a:latin typeface="Calibri"/>
            </a:rPr>
            <a:t>En el caso particular de que sean seis los IAH≤0,5, se aplica un criterio que se describe en el manual de referencia correspondiente (criterio C1a). </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xdr:txBody>
    </xdr:sp>
    <xdr:clientData/>
  </xdr:twoCellAnchor>
  <xdr:twoCellAnchor editAs="oneCell">
    <xdr:from>
      <xdr:col>1</xdr:col>
      <xdr:colOff>918322</xdr:colOff>
      <xdr:row>0</xdr:row>
      <xdr:rowOff>136712</xdr:rowOff>
    </xdr:from>
    <xdr:to>
      <xdr:col>2</xdr:col>
      <xdr:colOff>296395</xdr:colOff>
      <xdr:row>2</xdr:row>
      <xdr:rowOff>241487</xdr:rowOff>
    </xdr:to>
    <xdr:pic>
      <xdr:nvPicPr>
        <xdr:cNvPr id="1959083" name="3 Imagen" descr="ICONO2.jpg">
          <a:extLst>
            <a:ext uri="{FF2B5EF4-FFF2-40B4-BE49-F238E27FC236}">
              <a16:creationId xmlns:a16="http://schemas.microsoft.com/office/drawing/2014/main" id="{00000000-0008-0000-1A00-0000ABE41D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616" y="136712"/>
          <a:ext cx="453838" cy="46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xdr:from>
      <xdr:col>0</xdr:col>
      <xdr:colOff>161925</xdr:colOff>
      <xdr:row>27</xdr:row>
      <xdr:rowOff>76200</xdr:rowOff>
    </xdr:from>
    <xdr:to>
      <xdr:col>8</xdr:col>
      <xdr:colOff>2066925</xdr:colOff>
      <xdr:row>37</xdr:row>
      <xdr:rowOff>57150</xdr:rowOff>
    </xdr:to>
    <xdr:sp macro="" textlink="">
      <xdr:nvSpPr>
        <xdr:cNvPr id="2251909" name="3 CuadroTexto">
          <a:extLst>
            <a:ext uri="{FF2B5EF4-FFF2-40B4-BE49-F238E27FC236}">
              <a16:creationId xmlns:a16="http://schemas.microsoft.com/office/drawing/2014/main" id="{00000000-0008-0000-1B00-0000855C2200}"/>
            </a:ext>
          </a:extLst>
        </xdr:cNvPr>
        <xdr:cNvSpPr txBox="1">
          <a:spLocks noChangeArrowheads="1"/>
        </xdr:cNvSpPr>
      </xdr:nvSpPr>
      <xdr:spPr bwMode="auto">
        <a:xfrm>
          <a:off x="161925" y="5048250"/>
          <a:ext cx="8220075" cy="160020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dos o más de los cinco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endParaRPr lang="es-ES" sz="1050" b="0" i="0" strike="noStrike">
            <a:solidFill>
              <a:srgbClr val="000000"/>
            </a:solidFill>
            <a:latin typeface="Calibri"/>
          </a:endParaRPr>
        </a:p>
        <a:p>
          <a:pPr algn="l" rtl="1">
            <a:defRPr sz="1000"/>
          </a:pPr>
          <a:endParaRPr lang="es-ES" sz="1050" b="0" i="0" strike="noStrike">
            <a:solidFill>
              <a:srgbClr val="000000"/>
            </a:solidFill>
            <a:latin typeface="Calibri"/>
          </a:endParaRPr>
        </a:p>
      </xdr:txBody>
    </xdr:sp>
    <xdr:clientData/>
  </xdr:twoCellAnchor>
  <xdr:twoCellAnchor editAs="oneCell">
    <xdr:from>
      <xdr:col>1</xdr:col>
      <xdr:colOff>926726</xdr:colOff>
      <xdr:row>1</xdr:row>
      <xdr:rowOff>7843</xdr:rowOff>
    </xdr:from>
    <xdr:to>
      <xdr:col>2</xdr:col>
      <xdr:colOff>515471</xdr:colOff>
      <xdr:row>2</xdr:row>
      <xdr:rowOff>297472</xdr:rowOff>
    </xdr:to>
    <xdr:pic>
      <xdr:nvPicPr>
        <xdr:cNvPr id="2251914" name="3 Imagen" descr="ICONO2.jpg">
          <a:extLst>
            <a:ext uri="{FF2B5EF4-FFF2-40B4-BE49-F238E27FC236}">
              <a16:creationId xmlns:a16="http://schemas.microsoft.com/office/drawing/2014/main" id="{00000000-0008-0000-1B00-00008A5C22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6020" y="153519"/>
          <a:ext cx="518833" cy="513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xdr:from>
      <xdr:col>0</xdr:col>
      <xdr:colOff>161925</xdr:colOff>
      <xdr:row>27</xdr:row>
      <xdr:rowOff>38100</xdr:rowOff>
    </xdr:from>
    <xdr:to>
      <xdr:col>8</xdr:col>
      <xdr:colOff>2095500</xdr:colOff>
      <xdr:row>37</xdr:row>
      <xdr:rowOff>9525</xdr:rowOff>
    </xdr:to>
    <xdr:sp macro="" textlink="">
      <xdr:nvSpPr>
        <xdr:cNvPr id="2226312" name="3 CuadroTexto">
          <a:extLst>
            <a:ext uri="{FF2B5EF4-FFF2-40B4-BE49-F238E27FC236}">
              <a16:creationId xmlns:a16="http://schemas.microsoft.com/office/drawing/2014/main" id="{00000000-0008-0000-1C00-000088F82100}"/>
            </a:ext>
          </a:extLst>
        </xdr:cNvPr>
        <xdr:cNvSpPr txBox="1">
          <a:spLocks noChangeArrowheads="1"/>
        </xdr:cNvSpPr>
      </xdr:nvSpPr>
      <xdr:spPr bwMode="auto">
        <a:xfrm>
          <a:off x="161925" y="5010150"/>
          <a:ext cx="8248650" cy="15906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dos o más de los cinco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endParaRPr lang="es-ES" sz="1050" b="0" i="0" strike="noStrike">
            <a:solidFill>
              <a:srgbClr val="000000"/>
            </a:solidFill>
            <a:latin typeface="Calibri"/>
          </a:endParaRPr>
        </a:p>
        <a:p>
          <a:pPr algn="l" rtl="1">
            <a:defRPr sz="1000"/>
          </a:pPr>
          <a:endParaRPr lang="es-ES" sz="1050" b="0" i="0" strike="noStrike">
            <a:solidFill>
              <a:srgbClr val="000000"/>
            </a:solidFill>
            <a:latin typeface="Calibri"/>
          </a:endParaRPr>
        </a:p>
      </xdr:txBody>
    </xdr:sp>
    <xdr:clientData/>
  </xdr:twoCellAnchor>
  <xdr:twoCellAnchor editAs="oneCell">
    <xdr:from>
      <xdr:col>1</xdr:col>
      <xdr:colOff>914399</xdr:colOff>
      <xdr:row>0</xdr:row>
      <xdr:rowOff>127349</xdr:rowOff>
    </xdr:from>
    <xdr:to>
      <xdr:col>2</xdr:col>
      <xdr:colOff>504264</xdr:colOff>
      <xdr:row>2</xdr:row>
      <xdr:rowOff>276225</xdr:rowOff>
    </xdr:to>
    <xdr:pic>
      <xdr:nvPicPr>
        <xdr:cNvPr id="2226317" name="3 Imagen" descr="ICONO2.jpg">
          <a:extLst>
            <a:ext uri="{FF2B5EF4-FFF2-40B4-BE49-F238E27FC236}">
              <a16:creationId xmlns:a16="http://schemas.microsoft.com/office/drawing/2014/main" id="{00000000-0008-0000-1C00-00008DF82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3693" y="127349"/>
          <a:ext cx="519953" cy="518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xdr:from>
      <xdr:col>1</xdr:col>
      <xdr:colOff>9525</xdr:colOff>
      <xdr:row>33</xdr:row>
      <xdr:rowOff>76200</xdr:rowOff>
    </xdr:from>
    <xdr:to>
      <xdr:col>8</xdr:col>
      <xdr:colOff>0</xdr:colOff>
      <xdr:row>53</xdr:row>
      <xdr:rowOff>9525</xdr:rowOff>
    </xdr:to>
    <xdr:graphicFrame macro="">
      <xdr:nvGraphicFramePr>
        <xdr:cNvPr id="314944" name="Chart 1">
          <a:extLst>
            <a:ext uri="{FF2B5EF4-FFF2-40B4-BE49-F238E27FC236}">
              <a16:creationId xmlns:a16="http://schemas.microsoft.com/office/drawing/2014/main" id="{00000000-0008-0000-1D00-000040C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942975</xdr:colOff>
      <xdr:row>1</xdr:row>
      <xdr:rowOff>9525</xdr:rowOff>
    </xdr:from>
    <xdr:to>
      <xdr:col>2</xdr:col>
      <xdr:colOff>295275</xdr:colOff>
      <xdr:row>3</xdr:row>
      <xdr:rowOff>19050</xdr:rowOff>
    </xdr:to>
    <xdr:pic>
      <xdr:nvPicPr>
        <xdr:cNvPr id="314945" name="2 Imagen" descr="ICONO2.jpg">
          <a:extLst>
            <a:ext uri="{FF2B5EF4-FFF2-40B4-BE49-F238E27FC236}">
              <a16:creationId xmlns:a16="http://schemas.microsoft.com/office/drawing/2014/main" id="{00000000-0008-0000-1D00-000041CE04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71575" y="161925"/>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9525</xdr:colOff>
      <xdr:row>53</xdr:row>
      <xdr:rowOff>85725</xdr:rowOff>
    </xdr:from>
    <xdr:to>
      <xdr:col>7</xdr:col>
      <xdr:colOff>942975</xdr:colOff>
      <xdr:row>73</xdr:row>
      <xdr:rowOff>9525</xdr:rowOff>
    </xdr:to>
    <xdr:graphicFrame macro="">
      <xdr:nvGraphicFramePr>
        <xdr:cNvPr id="314946" name="Chart 1">
          <a:extLst>
            <a:ext uri="{FF2B5EF4-FFF2-40B4-BE49-F238E27FC236}">
              <a16:creationId xmlns:a16="http://schemas.microsoft.com/office/drawing/2014/main" id="{00000000-0008-0000-1D00-000042C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73</xdr:row>
      <xdr:rowOff>152400</xdr:rowOff>
    </xdr:from>
    <xdr:to>
      <xdr:col>7</xdr:col>
      <xdr:colOff>914400</xdr:colOff>
      <xdr:row>90</xdr:row>
      <xdr:rowOff>95250</xdr:rowOff>
    </xdr:to>
    <xdr:sp macro="" textlink="">
      <xdr:nvSpPr>
        <xdr:cNvPr id="314937" name="3 CuadroTexto">
          <a:extLst>
            <a:ext uri="{FF2B5EF4-FFF2-40B4-BE49-F238E27FC236}">
              <a16:creationId xmlns:a16="http://schemas.microsoft.com/office/drawing/2014/main" id="{00000000-0008-0000-1D00-000039CE0400}"/>
            </a:ext>
          </a:extLst>
        </xdr:cNvPr>
        <xdr:cNvSpPr txBox="1">
          <a:spLocks noChangeArrowheads="1"/>
        </xdr:cNvSpPr>
      </xdr:nvSpPr>
      <xdr:spPr bwMode="auto">
        <a:xfrm>
          <a:off x="231321" y="11772900"/>
          <a:ext cx="6629400" cy="2718707"/>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0" i="0" strike="noStrike">
              <a:solidFill>
                <a:srgbClr val="000000"/>
              </a:solidFill>
              <a:latin typeface="Calibri"/>
            </a:rPr>
            <a:t>Un criterio que el usuario puede utilizar para fijar valores de K es el siguiente:</a:t>
          </a:r>
        </a:p>
        <a:p>
          <a:pPr algn="l" rtl="1">
            <a:defRPr sz="1000"/>
          </a:pPr>
          <a:r>
            <a:rPr lang="es-ES" sz="1100" b="0" i="0" strike="noStrike">
              <a:solidFill>
                <a:srgbClr val="000000"/>
              </a:solidFill>
              <a:latin typeface="Calibri"/>
            </a:rPr>
            <a:t>1º) Se asigna un valor a </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t>
          </a:r>
          <a:r>
            <a:rPr lang="es-ES" sz="900" b="0" i="0" strike="noStrike">
              <a:solidFill>
                <a:srgbClr val="000000"/>
              </a:solidFill>
              <a:latin typeface="Calibri"/>
            </a:rPr>
            <a:t>(Aportación del mes de mínima aportación del año seco del RAC)</a:t>
          </a:r>
        </a:p>
        <a:p>
          <a:pPr algn="l" rtl="1">
            <a:defRPr sz="1000"/>
          </a:pPr>
          <a:r>
            <a:rPr lang="es-ES" sz="1100" b="0" i="0" strike="noStrike">
              <a:solidFill>
                <a:srgbClr val="000000"/>
              </a:solidFill>
              <a:latin typeface="Calibri"/>
            </a:rPr>
            <a:t>2º) Se calcula (</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)=K</a:t>
          </a:r>
          <a:r>
            <a:rPr lang="es-ES" sz="1100" b="1" i="0" strike="noStrike" baseline="-25000">
              <a:solidFill>
                <a:srgbClr val="000000"/>
              </a:solidFill>
              <a:latin typeface="Calibri"/>
            </a:rPr>
            <a:t>seco</a:t>
          </a:r>
          <a:r>
            <a:rPr lang="es-ES" sz="1100" b="0" i="0" strike="noStrike">
              <a:solidFill>
                <a:srgbClr val="000000"/>
              </a:solidFill>
              <a:latin typeface="Calibri"/>
            </a:rPr>
            <a:t> </a:t>
          </a:r>
        </a:p>
        <a:p>
          <a:pPr algn="l" rtl="1">
            <a:defRPr sz="1000"/>
          </a:pPr>
          <a:r>
            <a:rPr lang="es-ES" sz="1100" b="0" i="0" strike="noStrike">
              <a:solidFill>
                <a:srgbClr val="000000"/>
              </a:solidFill>
              <a:latin typeface="Calibri"/>
            </a:rPr>
            <a:t>3º) Se asigna ese mismo valor de K a K</a:t>
          </a:r>
          <a:r>
            <a:rPr lang="es-ES" sz="1100" b="0" i="0" strike="noStrike" baseline="-25000">
              <a:solidFill>
                <a:srgbClr val="000000"/>
              </a:solidFill>
              <a:latin typeface="Calibri"/>
            </a:rPr>
            <a:t>medio</a:t>
          </a:r>
          <a:r>
            <a:rPr lang="es-ES" sz="1100" b="0" i="0" strike="noStrike">
              <a:solidFill>
                <a:srgbClr val="000000"/>
              </a:solidFill>
              <a:latin typeface="Calibri"/>
            </a:rPr>
            <a:t> y K</a:t>
          </a:r>
          <a:r>
            <a:rPr lang="es-ES" sz="1100" b="0" i="0" strike="noStrike" baseline="-25000">
              <a:solidFill>
                <a:srgbClr val="000000"/>
              </a:solidFill>
              <a:latin typeface="Calibri"/>
            </a:rPr>
            <a:t>húmedo</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De esa manera se garantiza que el escenario RAC mantiene las mismas proporciones entre los mínimos de cada tipo de año que las que se presentan en el régimen natural:</a:t>
          </a:r>
        </a:p>
        <a:p>
          <a:pPr algn="l" rtl="1">
            <a:defRPr sz="1000"/>
          </a:pPr>
          <a:r>
            <a:rPr lang="es-ES" sz="1100" b="0" i="0" strike="noStrike">
              <a:solidFill>
                <a:srgbClr val="000000"/>
              </a:solidFill>
              <a:latin typeface="Calibri"/>
            </a:rPr>
            <a:t>Si K</a:t>
          </a:r>
          <a:r>
            <a:rPr lang="es-ES" sz="1100" b="0" i="0" strike="noStrike" baseline="-25000">
              <a:solidFill>
                <a:srgbClr val="000000"/>
              </a:solidFill>
              <a:latin typeface="Calibri"/>
            </a:rPr>
            <a:t>seco</a:t>
          </a:r>
          <a:r>
            <a:rPr lang="es-ES" sz="1100" b="0" i="0" strike="noStrike">
              <a:solidFill>
                <a:srgbClr val="000000"/>
              </a:solidFill>
              <a:latin typeface="Calibri"/>
            </a:rPr>
            <a:t>=K</a:t>
          </a:r>
          <a:r>
            <a:rPr lang="es-ES" sz="1100" b="0" i="0" strike="noStrike" baseline="-25000">
              <a:solidFill>
                <a:srgbClr val="000000"/>
              </a:solidFill>
              <a:latin typeface="Calibri"/>
            </a:rPr>
            <a:t>medio</a:t>
          </a:r>
          <a:r>
            <a:rPr lang="es-ES" sz="1100" b="0" i="0" strike="noStrike">
              <a:solidFill>
                <a:srgbClr val="000000"/>
              </a:solidFill>
              <a:latin typeface="Calibri"/>
            </a:rPr>
            <a:t>=K</a:t>
          </a:r>
          <a:r>
            <a:rPr lang="es-ES" sz="1100" b="0" i="0" strike="noStrike" baseline="-25000">
              <a:solidFill>
                <a:srgbClr val="000000"/>
              </a:solidFill>
              <a:latin typeface="Calibri"/>
            </a:rPr>
            <a:t>húmedo </a:t>
          </a:r>
          <a:r>
            <a:rPr lang="es-ES" sz="1100" b="0" i="0" strike="noStrike">
              <a:solidFill>
                <a:srgbClr val="000000"/>
              </a:solidFill>
              <a:latin typeface="Calibri"/>
            </a:rPr>
            <a:t>se cumple que:</a:t>
          </a:r>
        </a:p>
        <a:p>
          <a:pPr algn="l" rtl="1">
            <a:defRPr sz="1000"/>
          </a:pP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MEDIO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MEDIO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 </a:t>
          </a:r>
          <a:endParaRPr lang="es-ES" sz="1100" b="0" i="0" strike="noStrike">
            <a:solidFill>
              <a:srgbClr val="000000"/>
            </a:solidFill>
            <a:latin typeface="Calibri"/>
          </a:endParaRPr>
        </a:p>
        <a:p>
          <a:pPr algn="l" rtl="1">
            <a:defRPr sz="1000"/>
          </a:pP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HÚMEDO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HÚMEDO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 </a:t>
          </a:r>
          <a:endParaRPr lang="es-ES" sz="1100" b="0" i="0" strike="noStrike">
            <a:solidFill>
              <a:srgbClr val="000000"/>
            </a:solidFill>
            <a:latin typeface="Calibri"/>
          </a:endParaRPr>
        </a:p>
        <a:p>
          <a:pPr algn="l" rtl="1">
            <a:defRPr sz="1000"/>
          </a:pPr>
          <a:r>
            <a:rPr lang="es-ES" sz="1100" b="1" i="0" strike="noStrike">
              <a:solidFill>
                <a:srgbClr val="000000"/>
              </a:solidFill>
              <a:latin typeface="Calibri"/>
            </a:rPr>
            <a:t> </a:t>
          </a: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Para que el usuario tenga referencias a la hora de asignar un valor a </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t>
          </a:r>
          <a:r>
            <a:rPr lang="es-ES" sz="1100" b="0" i="0" strike="noStrike">
              <a:solidFill>
                <a:srgbClr val="000000"/>
              </a:solidFill>
              <a:latin typeface="Calibri"/>
            </a:rPr>
            <a:t>se ofrecen a continuación valores obtenidos a partir de los datos de caudales diaros en régimen natural. Para calcular la aportación (hm</a:t>
          </a:r>
          <a:r>
            <a:rPr lang="es-ES" sz="1100" b="0" i="0" strike="noStrike" baseline="30000">
              <a:solidFill>
                <a:srgbClr val="000000"/>
              </a:solidFill>
              <a:latin typeface="Calibri"/>
            </a:rPr>
            <a:t>3</a:t>
          </a:r>
          <a:r>
            <a:rPr lang="es-ES" sz="1100" b="0" i="0" strike="noStrike">
              <a:solidFill>
                <a:srgbClr val="000000"/>
              </a:solidFill>
              <a:latin typeface="Calibri"/>
            </a:rPr>
            <a:t>), basta con multiplicar el valor de caudal(m</a:t>
          </a:r>
          <a:r>
            <a:rPr lang="es-ES" sz="1100" b="0" i="0" strike="noStrike" baseline="30000">
              <a:solidFill>
                <a:srgbClr val="000000"/>
              </a:solidFill>
              <a:latin typeface="Calibri"/>
            </a:rPr>
            <a:t>3</a:t>
          </a:r>
          <a:r>
            <a:rPr lang="es-ES" sz="1100" b="0" i="0" strike="noStrike">
              <a:solidFill>
                <a:srgbClr val="000000"/>
              </a:solidFill>
              <a:latin typeface="Calibri"/>
            </a:rPr>
            <a:t>/s) seleccionado por un coeficiente [C] que depende del nº de días del mes en el que se presenta el mínimo: C(31)=2,6784; C(30)=2,5920; C(28)=2,4192</a:t>
          </a:r>
        </a:p>
        <a:p>
          <a:pPr algn="l" rtl="1">
            <a:defRPr sz="1000"/>
          </a:pPr>
          <a:endParaRPr lang="es-ES" sz="1100" b="0" i="0" strike="noStrike">
            <a:solidFill>
              <a:srgbClr val="000000"/>
            </a:solidFill>
            <a:latin typeface="Calibri"/>
          </a:endParaRPr>
        </a:p>
      </xdr:txBody>
    </xdr:sp>
    <xdr:clientData/>
  </xdr:twoCellAnchor>
  <xdr:twoCellAnchor>
    <xdr:from>
      <xdr:col>3</xdr:col>
      <xdr:colOff>114300</xdr:colOff>
      <xdr:row>96</xdr:row>
      <xdr:rowOff>9525</xdr:rowOff>
    </xdr:from>
    <xdr:to>
      <xdr:col>7</xdr:col>
      <xdr:colOff>352425</xdr:colOff>
      <xdr:row>108</xdr:row>
      <xdr:rowOff>180975</xdr:rowOff>
    </xdr:to>
    <xdr:sp macro="" textlink="">
      <xdr:nvSpPr>
        <xdr:cNvPr id="6" name="3 CuadroTexto">
          <a:extLst>
            <a:ext uri="{FF2B5EF4-FFF2-40B4-BE49-F238E27FC236}">
              <a16:creationId xmlns:a16="http://schemas.microsoft.com/office/drawing/2014/main" id="{00000000-0008-0000-1D00-000006000000}"/>
            </a:ext>
          </a:extLst>
        </xdr:cNvPr>
        <xdr:cNvSpPr txBox="1">
          <a:spLocks noChangeArrowheads="1"/>
        </xdr:cNvSpPr>
      </xdr:nvSpPr>
      <xdr:spPr bwMode="auto">
        <a:xfrm>
          <a:off x="2247900" y="15382875"/>
          <a:ext cx="4048125" cy="24669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Leyenda:</a:t>
          </a:r>
        </a:p>
        <a:p>
          <a:pPr algn="l" rtl="1">
            <a:defRPr sz="1000"/>
          </a:pPr>
          <a:endParaRPr lang="es-ES" sz="1100" b="0" i="0" strike="noStrike">
            <a:solidFill>
              <a:srgbClr val="000000"/>
            </a:solidFill>
            <a:latin typeface="Calibri"/>
          </a:endParaRPr>
        </a:p>
        <a:p>
          <a:pPr algn="l" rtl="1">
            <a:defRPr sz="1000"/>
          </a:pPr>
          <a:r>
            <a:rPr lang="es-ES" sz="1100" b="1" i="1" strike="noStrike">
              <a:solidFill>
                <a:srgbClr val="FF0000"/>
              </a:solidFill>
              <a:latin typeface="Calibri"/>
            </a:rPr>
            <a:t>i</a:t>
          </a:r>
          <a:r>
            <a:rPr lang="es-ES" sz="1100" b="1" i="0" strike="noStrike">
              <a:solidFill>
                <a:srgbClr val="000000"/>
              </a:solidFill>
              <a:latin typeface="Calibri"/>
            </a:rPr>
            <a:t>Q</a:t>
          </a:r>
          <a:r>
            <a:rPr lang="es-ES" sz="1100" b="1" i="0" strike="noStrike">
              <a:solidFill>
                <a:srgbClr val="FF0000"/>
              </a:solidFill>
              <a:latin typeface="Calibri"/>
            </a:rPr>
            <a:t>min</a:t>
          </a:r>
          <a:r>
            <a:rPr lang="es-ES" sz="1100" b="1" i="0" strike="noStrike">
              <a:solidFill>
                <a:srgbClr val="000000"/>
              </a:solidFill>
              <a:latin typeface="Calibri"/>
            </a:rPr>
            <a:t>=  </a:t>
          </a:r>
          <a:r>
            <a:rPr lang="es-ES" sz="1100" b="0" i="0" strike="noStrike">
              <a:solidFill>
                <a:srgbClr val="000000"/>
              </a:solidFill>
              <a:latin typeface="Calibri"/>
            </a:rPr>
            <a:t>Caudal mínimo </a:t>
          </a:r>
          <a:r>
            <a:rPr lang="es-ES" sz="1100" b="1" i="0" strike="noStrike">
              <a:solidFill>
                <a:srgbClr val="000000"/>
              </a:solidFill>
              <a:latin typeface="Calibri"/>
            </a:rPr>
            <a:t>registrado</a:t>
          </a:r>
          <a:r>
            <a:rPr lang="es-ES" sz="1100" b="0" i="0" strike="noStrike">
              <a:solidFill>
                <a:srgbClr val="000000"/>
              </a:solidFill>
              <a:latin typeface="Calibri"/>
            </a:rPr>
            <a:t> en </a:t>
          </a:r>
          <a:r>
            <a:rPr lang="es-ES" sz="1100" b="1" i="1" strike="noStrike">
              <a:solidFill>
                <a:srgbClr val="000000"/>
              </a:solidFill>
              <a:latin typeface="Calibri"/>
            </a:rPr>
            <a:t>i</a:t>
          </a:r>
          <a:r>
            <a:rPr lang="es-ES" sz="1100" b="0" i="1" strike="noStrike">
              <a:solidFill>
                <a:srgbClr val="000000"/>
              </a:solidFill>
              <a:latin typeface="Calibri"/>
            </a:rPr>
            <a:t> </a:t>
          </a:r>
          <a:r>
            <a:rPr lang="es-ES" sz="1100" b="1" i="0" strike="noStrike">
              <a:solidFill>
                <a:srgbClr val="000000"/>
              </a:solidFill>
              <a:latin typeface="Calibri"/>
            </a:rPr>
            <a:t>días</a:t>
          </a:r>
          <a:r>
            <a:rPr lang="es-ES" sz="1100" b="0" i="0" strike="noStrike">
              <a:solidFill>
                <a:srgbClr val="000000"/>
              </a:solidFill>
              <a:latin typeface="Calibri"/>
            </a:rPr>
            <a:t> consecutivos </a:t>
          </a:r>
          <a:r>
            <a:rPr lang="es-ES" sz="900" b="0" i="0" strike="noStrike">
              <a:solidFill>
                <a:srgbClr val="000000"/>
              </a:solidFill>
              <a:latin typeface="Calibri"/>
            </a:rPr>
            <a:t>(media</a:t>
          </a:r>
        </a:p>
        <a:p>
          <a:pPr algn="l" rtl="1">
            <a:defRPr sz="1000"/>
          </a:pPr>
          <a:r>
            <a:rPr lang="es-ES" sz="900" b="0" i="0" strike="noStrike">
              <a:solidFill>
                <a:srgbClr val="000000"/>
              </a:solidFill>
              <a:latin typeface="Calibri"/>
            </a:rPr>
            <a:t>                  móvil)</a:t>
          </a:r>
        </a:p>
        <a:p>
          <a:pPr algn="l" rtl="1">
            <a:defRPr sz="1000"/>
          </a:pPr>
          <a:endParaRPr lang="es-ES" sz="1100" b="1" i="1" strike="noStrike">
            <a:solidFill>
              <a:srgbClr val="FF0000"/>
            </a:solidFill>
            <a:latin typeface="Calibri"/>
          </a:endParaRPr>
        </a:p>
        <a:p>
          <a:pPr algn="l" rtl="1">
            <a:defRPr sz="1000"/>
          </a:pPr>
          <a:r>
            <a:rPr lang="es-ES" sz="1100" b="1" i="1" strike="noStrike">
              <a:solidFill>
                <a:srgbClr val="FF0000"/>
              </a:solidFill>
              <a:latin typeface="Calibri"/>
            </a:rPr>
            <a:t>i</a:t>
          </a:r>
          <a:r>
            <a:rPr lang="es-ES" sz="1100" b="1" i="0" strike="noStrike">
              <a:solidFill>
                <a:srgbClr val="000000"/>
              </a:solidFill>
              <a:latin typeface="Calibri"/>
            </a:rPr>
            <a:t>Q</a:t>
          </a:r>
          <a:r>
            <a:rPr lang="es-ES" sz="1100" b="1" i="1" strike="noStrike">
              <a:solidFill>
                <a:srgbClr val="FF0000"/>
              </a:solidFill>
              <a:latin typeface="Calibri"/>
            </a:rPr>
            <a:t>t</a:t>
          </a:r>
          <a:r>
            <a:rPr lang="es-ES" sz="1100" b="1" i="0" strike="noStrike">
              <a:solidFill>
                <a:srgbClr val="000000"/>
              </a:solidFill>
              <a:latin typeface="Calibri"/>
            </a:rPr>
            <a:t>=        </a:t>
          </a:r>
          <a:r>
            <a:rPr lang="es-ES" sz="1100" b="0" i="0" strike="noStrike">
              <a:solidFill>
                <a:srgbClr val="000000"/>
              </a:solidFill>
              <a:latin typeface="Calibri"/>
            </a:rPr>
            <a:t>Caudal mínimo en </a:t>
          </a:r>
          <a:r>
            <a:rPr lang="es-ES" sz="1100" b="1" i="1" strike="noStrike">
              <a:solidFill>
                <a:srgbClr val="000000"/>
              </a:solidFill>
              <a:latin typeface="Calibri"/>
            </a:rPr>
            <a:t>i</a:t>
          </a:r>
          <a:r>
            <a:rPr lang="es-ES" sz="1100" b="0" i="0" strike="noStrike">
              <a:solidFill>
                <a:srgbClr val="000000"/>
              </a:solidFill>
              <a:latin typeface="Calibri"/>
            </a:rPr>
            <a:t> </a:t>
          </a:r>
          <a:r>
            <a:rPr lang="es-ES" sz="1100" b="1" i="0" strike="noStrike">
              <a:solidFill>
                <a:srgbClr val="000000"/>
              </a:solidFill>
              <a:latin typeface="Calibri"/>
            </a:rPr>
            <a:t>días</a:t>
          </a:r>
          <a:r>
            <a:rPr lang="es-ES" sz="1100" b="0" i="0" strike="noStrike">
              <a:solidFill>
                <a:srgbClr val="000000"/>
              </a:solidFill>
              <a:latin typeface="Calibri"/>
            </a:rPr>
            <a:t> consecutivos </a:t>
          </a:r>
          <a:r>
            <a:rPr lang="es-ES" sz="900" b="0" i="0" strike="noStrike">
              <a:solidFill>
                <a:srgbClr val="000000"/>
              </a:solidFill>
              <a:latin typeface="Calibri"/>
            </a:rPr>
            <a:t>(media móvil) </a:t>
          </a:r>
        </a:p>
        <a:p>
          <a:pPr algn="l" rtl="1">
            <a:defRPr sz="1000"/>
          </a:pPr>
          <a:r>
            <a:rPr lang="es-ES" sz="900" b="0" i="0" strike="noStrike">
              <a:solidFill>
                <a:srgbClr val="000000"/>
              </a:solidFill>
              <a:latin typeface="Calibri"/>
            </a:rPr>
            <a:t>                  </a:t>
          </a:r>
          <a:r>
            <a:rPr lang="es-ES" sz="1100" b="0" i="0" strike="noStrike">
              <a:solidFill>
                <a:srgbClr val="000000"/>
              </a:solidFill>
              <a:latin typeface="Calibri"/>
            </a:rPr>
            <a:t>correspondiente a un período de retorno de </a:t>
          </a:r>
          <a:r>
            <a:rPr lang="es-ES" sz="1100" b="1" i="1" strike="noStrike">
              <a:solidFill>
                <a:srgbClr val="000000"/>
              </a:solidFill>
              <a:latin typeface="Calibri"/>
            </a:rPr>
            <a:t>t</a:t>
          </a:r>
          <a:r>
            <a:rPr lang="es-ES" sz="1100" b="1" i="0" strike="noStrike">
              <a:solidFill>
                <a:srgbClr val="000000"/>
              </a:solidFill>
              <a:latin typeface="Calibri"/>
            </a:rPr>
            <a:t> años (LPIII)</a:t>
          </a:r>
          <a:endParaRPr lang="es-ES" sz="1100" b="0" i="0" strike="noStrike">
            <a:solidFill>
              <a:srgbClr val="000000"/>
            </a:solidFill>
            <a:latin typeface="Calibri"/>
          </a:endParaRPr>
        </a:p>
        <a:p>
          <a:pPr algn="l" rtl="1">
            <a:defRPr sz="1000"/>
          </a:pPr>
          <a:endParaRPr lang="es-ES" sz="1100" b="1" i="1" strike="noStrike">
            <a:solidFill>
              <a:srgbClr val="FF0000"/>
            </a:solidFill>
            <a:latin typeface="Calibri"/>
          </a:endParaRPr>
        </a:p>
        <a:p>
          <a:pPr algn="l" rtl="1">
            <a:defRPr sz="1000"/>
          </a:pPr>
          <a:r>
            <a:rPr lang="es-ES" sz="1100" b="1" i="1" strike="noStrike">
              <a:solidFill>
                <a:srgbClr val="FF0000"/>
              </a:solidFill>
              <a:latin typeface="Calibri"/>
            </a:rPr>
            <a:t>Mn</a:t>
          </a:r>
          <a:r>
            <a:rPr lang="es-ES" sz="1100" b="1" i="0" strike="noStrike">
              <a:solidFill>
                <a:srgbClr val="000000"/>
              </a:solidFill>
              <a:latin typeface="Calibri"/>
            </a:rPr>
            <a:t>Q</a:t>
          </a:r>
          <a:r>
            <a:rPr lang="es-ES" sz="1100" b="1" i="1" strike="noStrike">
              <a:solidFill>
                <a:srgbClr val="FF0000"/>
              </a:solidFill>
              <a:latin typeface="Calibri"/>
            </a:rPr>
            <a:t>t</a:t>
          </a:r>
          <a:r>
            <a:rPr lang="es-ES" sz="1100" b="1" i="0" strike="noStrike">
              <a:solidFill>
                <a:srgbClr val="000000"/>
              </a:solidFill>
              <a:latin typeface="Calibri"/>
            </a:rPr>
            <a:t>=  </a:t>
          </a:r>
          <a:r>
            <a:rPr lang="es-ES" sz="1100" b="0" i="0" strike="noStrike">
              <a:solidFill>
                <a:srgbClr val="000000"/>
              </a:solidFill>
              <a:latin typeface="Calibri"/>
            </a:rPr>
            <a:t>Caudal </a:t>
          </a:r>
          <a:r>
            <a:rPr lang="es-ES" sz="1100" b="1" i="0" strike="noStrike">
              <a:solidFill>
                <a:srgbClr val="000000"/>
              </a:solidFill>
              <a:latin typeface="Calibri"/>
            </a:rPr>
            <a:t>mediano</a:t>
          </a:r>
          <a:r>
            <a:rPr lang="es-ES" sz="1100" b="0" i="0" strike="noStrike">
              <a:solidFill>
                <a:srgbClr val="000000"/>
              </a:solidFill>
              <a:latin typeface="Calibri"/>
            </a:rPr>
            <a:t> </a:t>
          </a:r>
          <a:r>
            <a:rPr lang="es-ES" sz="900" b="0" i="0" strike="noStrike">
              <a:solidFill>
                <a:srgbClr val="000000"/>
              </a:solidFill>
              <a:latin typeface="Calibri"/>
            </a:rPr>
            <a:t>(igualado o superado el 50% de los días) </a:t>
          </a:r>
          <a:r>
            <a:rPr lang="es-ES" sz="1100" b="0" i="0" strike="noStrike">
              <a:solidFill>
                <a:srgbClr val="000000"/>
              </a:solidFill>
              <a:latin typeface="Calibri"/>
            </a:rPr>
            <a:t>del </a:t>
          </a:r>
        </a:p>
        <a:p>
          <a:pPr algn="l" rtl="1">
            <a:defRPr sz="1000"/>
          </a:pPr>
          <a:r>
            <a:rPr lang="es-ES" sz="1100" b="0" i="0" strike="noStrike">
              <a:solidFill>
                <a:srgbClr val="000000"/>
              </a:solidFill>
              <a:latin typeface="Calibri"/>
            </a:rPr>
            <a:t>                  mes de mínima aportación correspondiente a un período </a:t>
          </a:r>
        </a:p>
        <a:p>
          <a:pPr algn="l" rtl="1">
            <a:defRPr sz="1000"/>
          </a:pPr>
          <a:r>
            <a:rPr lang="es-ES" sz="1100" b="0" i="0" strike="noStrike">
              <a:solidFill>
                <a:srgbClr val="000000"/>
              </a:solidFill>
              <a:latin typeface="Calibri"/>
            </a:rPr>
            <a:t>                  de retorno de </a:t>
          </a:r>
          <a:r>
            <a:rPr lang="es-ES" sz="1100" b="1" i="1" strike="noStrike">
              <a:solidFill>
                <a:srgbClr val="000000"/>
              </a:solidFill>
              <a:latin typeface="Calibri"/>
            </a:rPr>
            <a:t>t</a:t>
          </a:r>
          <a:r>
            <a:rPr lang="es-ES" sz="1100" b="1" i="0" strike="noStrike">
              <a:solidFill>
                <a:srgbClr val="000000"/>
              </a:solidFill>
              <a:latin typeface="Calibri"/>
            </a:rPr>
            <a:t> años (LPIII)</a:t>
          </a:r>
        </a:p>
      </xdr:txBody>
    </xdr:sp>
    <xdr:clientData/>
  </xdr:twoCellAnchor>
  <mc:AlternateContent xmlns:mc="http://schemas.openxmlformats.org/markup-compatibility/2006">
    <mc:Choice xmlns:a14="http://schemas.microsoft.com/office/drawing/2010/main" Requires="a14">
      <xdr:twoCellAnchor>
        <xdr:from>
          <xdr:col>5</xdr:col>
          <xdr:colOff>561975</xdr:colOff>
          <xdr:row>10</xdr:row>
          <xdr:rowOff>9525</xdr:rowOff>
        </xdr:from>
        <xdr:to>
          <xdr:col>5</xdr:col>
          <xdr:colOff>933450</xdr:colOff>
          <xdr:row>11</xdr:row>
          <xdr:rowOff>0</xdr:rowOff>
        </xdr:to>
        <xdr:sp macro="" textlink="">
          <xdr:nvSpPr>
            <xdr:cNvPr id="314371" name="Spinner 3" hidden="1">
              <a:extLst>
                <a:ext uri="{63B3BB69-23CF-44E3-9099-C40C66FF867C}">
                  <a14:compatExt spid="_x0000_s314371"/>
                </a:ext>
                <a:ext uri="{FF2B5EF4-FFF2-40B4-BE49-F238E27FC236}">
                  <a16:creationId xmlns:a16="http://schemas.microsoft.com/office/drawing/2014/main" id="{00000000-0008-0000-1D00-000003CC04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571500</xdr:colOff>
          <xdr:row>10</xdr:row>
          <xdr:rowOff>9525</xdr:rowOff>
        </xdr:from>
        <xdr:to>
          <xdr:col>6</xdr:col>
          <xdr:colOff>942975</xdr:colOff>
          <xdr:row>11</xdr:row>
          <xdr:rowOff>0</xdr:rowOff>
        </xdr:to>
        <xdr:sp macro="" textlink="">
          <xdr:nvSpPr>
            <xdr:cNvPr id="314372" name="Spinner 4" hidden="1">
              <a:extLst>
                <a:ext uri="{63B3BB69-23CF-44E3-9099-C40C66FF867C}">
                  <a14:compatExt spid="_x0000_s314372"/>
                </a:ext>
                <a:ext uri="{FF2B5EF4-FFF2-40B4-BE49-F238E27FC236}">
                  <a16:creationId xmlns:a16="http://schemas.microsoft.com/office/drawing/2014/main" id="{00000000-0008-0000-1D00-000004CC04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561975</xdr:colOff>
          <xdr:row>11</xdr:row>
          <xdr:rowOff>9525</xdr:rowOff>
        </xdr:from>
        <xdr:to>
          <xdr:col>5</xdr:col>
          <xdr:colOff>933450</xdr:colOff>
          <xdr:row>12</xdr:row>
          <xdr:rowOff>0</xdr:rowOff>
        </xdr:to>
        <xdr:sp macro="" textlink="">
          <xdr:nvSpPr>
            <xdr:cNvPr id="314373" name="Spinner 5" hidden="1">
              <a:extLst>
                <a:ext uri="{63B3BB69-23CF-44E3-9099-C40C66FF867C}">
                  <a14:compatExt spid="_x0000_s314373"/>
                </a:ext>
                <a:ext uri="{FF2B5EF4-FFF2-40B4-BE49-F238E27FC236}">
                  <a16:creationId xmlns:a16="http://schemas.microsoft.com/office/drawing/2014/main" id="{00000000-0008-0000-1D00-000005CC04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581025</xdr:colOff>
          <xdr:row>10</xdr:row>
          <xdr:rowOff>9525</xdr:rowOff>
        </xdr:from>
        <xdr:to>
          <xdr:col>8</xdr:col>
          <xdr:colOff>0</xdr:colOff>
          <xdr:row>11</xdr:row>
          <xdr:rowOff>0</xdr:rowOff>
        </xdr:to>
        <xdr:sp macro="" textlink="">
          <xdr:nvSpPr>
            <xdr:cNvPr id="314374" name="Spinner 6" hidden="1">
              <a:extLst>
                <a:ext uri="{63B3BB69-23CF-44E3-9099-C40C66FF867C}">
                  <a14:compatExt spid="_x0000_s314374"/>
                </a:ext>
                <a:ext uri="{FF2B5EF4-FFF2-40B4-BE49-F238E27FC236}">
                  <a16:creationId xmlns:a16="http://schemas.microsoft.com/office/drawing/2014/main" id="{00000000-0008-0000-1D00-000006CC04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571500</xdr:colOff>
          <xdr:row>11</xdr:row>
          <xdr:rowOff>9525</xdr:rowOff>
        </xdr:from>
        <xdr:to>
          <xdr:col>6</xdr:col>
          <xdr:colOff>942975</xdr:colOff>
          <xdr:row>12</xdr:row>
          <xdr:rowOff>0</xdr:rowOff>
        </xdr:to>
        <xdr:sp macro="" textlink="">
          <xdr:nvSpPr>
            <xdr:cNvPr id="314375" name="Spinner 7" hidden="1">
              <a:extLst>
                <a:ext uri="{63B3BB69-23CF-44E3-9099-C40C66FF867C}">
                  <a14:compatExt spid="_x0000_s314375"/>
                </a:ext>
                <a:ext uri="{FF2B5EF4-FFF2-40B4-BE49-F238E27FC236}">
                  <a16:creationId xmlns:a16="http://schemas.microsoft.com/office/drawing/2014/main" id="{00000000-0008-0000-1D00-000007CC04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581025</xdr:colOff>
          <xdr:row>11</xdr:row>
          <xdr:rowOff>9525</xdr:rowOff>
        </xdr:from>
        <xdr:to>
          <xdr:col>8</xdr:col>
          <xdr:colOff>0</xdr:colOff>
          <xdr:row>12</xdr:row>
          <xdr:rowOff>0</xdr:rowOff>
        </xdr:to>
        <xdr:sp macro="" textlink="">
          <xdr:nvSpPr>
            <xdr:cNvPr id="314376" name="Spinner 8" hidden="1">
              <a:extLst>
                <a:ext uri="{63B3BB69-23CF-44E3-9099-C40C66FF867C}">
                  <a14:compatExt spid="_x0000_s314376"/>
                </a:ext>
                <a:ext uri="{FF2B5EF4-FFF2-40B4-BE49-F238E27FC236}">
                  <a16:creationId xmlns:a16="http://schemas.microsoft.com/office/drawing/2014/main" id="{00000000-0008-0000-1D00-000008CC04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3.xml><?xml version="1.0" encoding="utf-8"?>
<xdr:wsDr xmlns:xdr="http://schemas.openxmlformats.org/drawingml/2006/spreadsheetDrawing" xmlns:a="http://schemas.openxmlformats.org/drawingml/2006/main">
  <xdr:twoCellAnchor>
    <xdr:from>
      <xdr:col>1</xdr:col>
      <xdr:colOff>9525</xdr:colOff>
      <xdr:row>33</xdr:row>
      <xdr:rowOff>76200</xdr:rowOff>
    </xdr:from>
    <xdr:to>
      <xdr:col>8</xdr:col>
      <xdr:colOff>0</xdr:colOff>
      <xdr:row>53</xdr:row>
      <xdr:rowOff>9525</xdr:rowOff>
    </xdr:to>
    <xdr:graphicFrame macro="">
      <xdr:nvGraphicFramePr>
        <xdr:cNvPr id="2521275" name="Chart 1">
          <a:extLst>
            <a:ext uri="{FF2B5EF4-FFF2-40B4-BE49-F238E27FC236}">
              <a16:creationId xmlns:a16="http://schemas.microsoft.com/office/drawing/2014/main" id="{00000000-0008-0000-1E00-0000BB782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942975</xdr:colOff>
      <xdr:row>1</xdr:row>
      <xdr:rowOff>9525</xdr:rowOff>
    </xdr:from>
    <xdr:to>
      <xdr:col>2</xdr:col>
      <xdr:colOff>285750</xdr:colOff>
      <xdr:row>3</xdr:row>
      <xdr:rowOff>19050</xdr:rowOff>
    </xdr:to>
    <xdr:pic>
      <xdr:nvPicPr>
        <xdr:cNvPr id="2521276" name="2 Imagen" descr="ICONO2.jpg">
          <a:extLst>
            <a:ext uri="{FF2B5EF4-FFF2-40B4-BE49-F238E27FC236}">
              <a16:creationId xmlns:a16="http://schemas.microsoft.com/office/drawing/2014/main" id="{00000000-0008-0000-1E00-0000BC7826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71575" y="161925"/>
          <a:ext cx="2952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9525</xdr:colOff>
      <xdr:row>53</xdr:row>
      <xdr:rowOff>85725</xdr:rowOff>
    </xdr:from>
    <xdr:to>
      <xdr:col>7</xdr:col>
      <xdr:colOff>942975</xdr:colOff>
      <xdr:row>73</xdr:row>
      <xdr:rowOff>9525</xdr:rowOff>
    </xdr:to>
    <xdr:graphicFrame macro="">
      <xdr:nvGraphicFramePr>
        <xdr:cNvPr id="2521277" name="Chart 1">
          <a:extLst>
            <a:ext uri="{FF2B5EF4-FFF2-40B4-BE49-F238E27FC236}">
              <a16:creationId xmlns:a16="http://schemas.microsoft.com/office/drawing/2014/main" id="{00000000-0008-0000-1E00-0000BD782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19050</xdr:colOff>
      <xdr:row>74</xdr:row>
      <xdr:rowOff>0</xdr:rowOff>
    </xdr:from>
    <xdr:to>
      <xdr:col>7</xdr:col>
      <xdr:colOff>933450</xdr:colOff>
      <xdr:row>86</xdr:row>
      <xdr:rowOff>9525</xdr:rowOff>
    </xdr:to>
    <xdr:sp macro="" textlink="">
      <xdr:nvSpPr>
        <xdr:cNvPr id="2521270" name="3 CuadroTexto">
          <a:extLst>
            <a:ext uri="{FF2B5EF4-FFF2-40B4-BE49-F238E27FC236}">
              <a16:creationId xmlns:a16="http://schemas.microsoft.com/office/drawing/2014/main" id="{00000000-0008-0000-1E00-0000B6782600}"/>
            </a:ext>
          </a:extLst>
        </xdr:cNvPr>
        <xdr:cNvSpPr txBox="1">
          <a:spLocks noChangeArrowheads="1"/>
        </xdr:cNvSpPr>
      </xdr:nvSpPr>
      <xdr:spPr bwMode="auto">
        <a:xfrm>
          <a:off x="247650" y="11791950"/>
          <a:ext cx="6629400" cy="195262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0" i="0" strike="noStrike">
              <a:solidFill>
                <a:srgbClr val="000000"/>
              </a:solidFill>
              <a:latin typeface="Calibri"/>
            </a:rPr>
            <a:t>Un criterio que el usuario puede utilizar para fijar valores de K es el siguiente</a:t>
          </a:r>
        </a:p>
        <a:p>
          <a:pPr algn="l" rtl="1">
            <a:defRPr sz="1000"/>
          </a:pPr>
          <a:r>
            <a:rPr lang="es-ES" sz="1100" b="0" i="0" strike="noStrike">
              <a:solidFill>
                <a:srgbClr val="000000"/>
              </a:solidFill>
              <a:latin typeface="Calibri"/>
            </a:rPr>
            <a:t>1º) Se asigna un valor a </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t>
          </a:r>
          <a:r>
            <a:rPr lang="es-ES" sz="900" b="0" i="0" strike="noStrike">
              <a:solidFill>
                <a:srgbClr val="000000"/>
              </a:solidFill>
              <a:latin typeface="Calibri"/>
            </a:rPr>
            <a:t>(Aportación del mes de mínima aportación del año seco del RAC)</a:t>
          </a:r>
        </a:p>
        <a:p>
          <a:pPr algn="l" rtl="1">
            <a:defRPr sz="1000"/>
          </a:pPr>
          <a:r>
            <a:rPr lang="es-ES" sz="1100" b="0" i="0" strike="noStrike">
              <a:solidFill>
                <a:srgbClr val="000000"/>
              </a:solidFill>
              <a:latin typeface="Calibri"/>
            </a:rPr>
            <a:t>2º) Se calcula (</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)=K</a:t>
          </a:r>
          <a:r>
            <a:rPr lang="es-ES" sz="1100" b="1" i="0" strike="noStrike" baseline="-25000">
              <a:solidFill>
                <a:srgbClr val="000000"/>
              </a:solidFill>
              <a:latin typeface="Calibri"/>
            </a:rPr>
            <a:t>seco</a:t>
          </a:r>
          <a:r>
            <a:rPr lang="es-ES" sz="1100" b="0" i="0" strike="noStrike">
              <a:solidFill>
                <a:srgbClr val="000000"/>
              </a:solidFill>
              <a:latin typeface="Calibri"/>
            </a:rPr>
            <a:t> </a:t>
          </a:r>
        </a:p>
        <a:p>
          <a:pPr algn="l" rtl="1">
            <a:defRPr sz="1000"/>
          </a:pPr>
          <a:r>
            <a:rPr lang="es-ES" sz="1100" b="0" i="0" strike="noStrike">
              <a:solidFill>
                <a:srgbClr val="000000"/>
              </a:solidFill>
              <a:latin typeface="Calibri"/>
            </a:rPr>
            <a:t>3º) Se asigna ese mismo valor de K a K</a:t>
          </a:r>
          <a:r>
            <a:rPr lang="es-ES" sz="1100" b="0" i="0" strike="noStrike" baseline="-25000">
              <a:solidFill>
                <a:srgbClr val="000000"/>
              </a:solidFill>
              <a:latin typeface="Calibri"/>
            </a:rPr>
            <a:t>medio</a:t>
          </a:r>
          <a:r>
            <a:rPr lang="es-ES" sz="1100" b="0" i="0" strike="noStrike">
              <a:solidFill>
                <a:srgbClr val="000000"/>
              </a:solidFill>
              <a:latin typeface="Calibri"/>
            </a:rPr>
            <a:t> y K</a:t>
          </a:r>
          <a:r>
            <a:rPr lang="es-ES" sz="1100" b="0" i="0" strike="noStrike" baseline="-25000">
              <a:solidFill>
                <a:srgbClr val="000000"/>
              </a:solidFill>
              <a:latin typeface="Calibri"/>
            </a:rPr>
            <a:t>húmedo</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De esa manera se garantiza que el escenario RAC mantiene las mismas proporciones entre los mínimos de cada tipo</a:t>
          </a:r>
          <a:r>
            <a:rPr lang="es-ES" sz="1100" b="0" i="0" strike="noStrike" baseline="0">
              <a:solidFill>
                <a:srgbClr val="000000"/>
              </a:solidFill>
              <a:latin typeface="Calibri"/>
            </a:rPr>
            <a:t> </a:t>
          </a:r>
          <a:r>
            <a:rPr lang="es-ES" sz="1100" b="0" i="0" strike="noStrike">
              <a:solidFill>
                <a:srgbClr val="000000"/>
              </a:solidFill>
              <a:latin typeface="Calibri"/>
            </a:rPr>
            <a:t>de año que las que se presentan en el régimen natural</a:t>
          </a:r>
        </a:p>
        <a:p>
          <a:pPr algn="l" rtl="1">
            <a:defRPr sz="1000"/>
          </a:pPr>
          <a:r>
            <a:rPr lang="es-ES" sz="1100" b="0" i="0" strike="noStrike">
              <a:solidFill>
                <a:srgbClr val="000000"/>
              </a:solidFill>
              <a:latin typeface="Calibri"/>
            </a:rPr>
            <a:t>Si K</a:t>
          </a:r>
          <a:r>
            <a:rPr lang="es-ES" sz="1100" b="0" i="0" strike="noStrike" baseline="-25000">
              <a:solidFill>
                <a:srgbClr val="000000"/>
              </a:solidFill>
              <a:latin typeface="Calibri"/>
            </a:rPr>
            <a:t>seco</a:t>
          </a:r>
          <a:r>
            <a:rPr lang="es-ES" sz="1100" b="0" i="0" strike="noStrike">
              <a:solidFill>
                <a:srgbClr val="000000"/>
              </a:solidFill>
              <a:latin typeface="Calibri"/>
            </a:rPr>
            <a:t>=K</a:t>
          </a:r>
          <a:r>
            <a:rPr lang="es-ES" sz="1100" b="0" i="0" strike="noStrike" baseline="-25000">
              <a:solidFill>
                <a:srgbClr val="000000"/>
              </a:solidFill>
              <a:latin typeface="Calibri"/>
            </a:rPr>
            <a:t>medio</a:t>
          </a:r>
          <a:r>
            <a:rPr lang="es-ES" sz="1100" b="0" i="0" strike="noStrike">
              <a:solidFill>
                <a:srgbClr val="000000"/>
              </a:solidFill>
              <a:latin typeface="Calibri"/>
            </a:rPr>
            <a:t>=K</a:t>
          </a:r>
          <a:r>
            <a:rPr lang="es-ES" sz="1100" b="0" i="0" strike="noStrike" baseline="-25000">
              <a:solidFill>
                <a:srgbClr val="000000"/>
              </a:solidFill>
              <a:latin typeface="Calibri"/>
            </a:rPr>
            <a:t>húmedo </a:t>
          </a:r>
          <a:r>
            <a:rPr lang="es-ES" sz="1100" b="0" i="0" strike="noStrike">
              <a:solidFill>
                <a:srgbClr val="000000"/>
              </a:solidFill>
              <a:latin typeface="Calibri"/>
            </a:rPr>
            <a:t>se cumple que</a:t>
          </a:r>
        </a:p>
        <a:p>
          <a:pPr algn="l" rtl="1">
            <a:defRPr sz="1000"/>
          </a:pP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MEDIO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MEDIO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 </a:t>
          </a:r>
          <a:endParaRPr lang="es-ES" sz="1100" b="0" i="0" strike="noStrike">
            <a:solidFill>
              <a:srgbClr val="000000"/>
            </a:solidFill>
            <a:latin typeface="Calibri"/>
          </a:endParaRPr>
        </a:p>
        <a:p>
          <a:pPr algn="l" rtl="1">
            <a:defRPr sz="1000"/>
          </a:pP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HÚMEDO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RAC</a:t>
          </a:r>
          <a:r>
            <a:rPr lang="es-ES" sz="1100" b="1" i="0" strike="noStrike">
              <a:solidFill>
                <a:srgbClr val="000000"/>
              </a:solidFill>
              <a:latin typeface="Calibri"/>
            </a:rPr>
            <a:t>)= (AP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HÚMEDO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/AP</a:t>
          </a:r>
          <a:r>
            <a:rPr lang="es-ES" sz="1100" b="1" i="0" strike="noStrike" baseline="-25000">
              <a:solidFill>
                <a:srgbClr val="000000"/>
              </a:solidFill>
              <a:latin typeface="Calibri"/>
            </a:rPr>
            <a:t>mes min</a:t>
          </a:r>
          <a:r>
            <a:rPr lang="es-ES" sz="1100" b="1" i="0" strike="noStrike" baseline="30000">
              <a:solidFill>
                <a:srgbClr val="000000"/>
              </a:solidFill>
              <a:latin typeface="Calibri"/>
            </a:rPr>
            <a:t>SECO</a:t>
          </a:r>
          <a:r>
            <a:rPr lang="es-ES" sz="1100" b="1" i="0" strike="noStrike">
              <a:solidFill>
                <a:srgbClr val="000000"/>
              </a:solidFill>
              <a:latin typeface="Calibri"/>
            </a:rPr>
            <a:t>│</a:t>
          </a:r>
          <a:r>
            <a:rPr lang="es-ES" sz="1100" b="1" i="0" strike="noStrike" baseline="30000">
              <a:solidFill>
                <a:srgbClr val="000000"/>
              </a:solidFill>
              <a:latin typeface="Calibri"/>
            </a:rPr>
            <a:t>NAT</a:t>
          </a:r>
          <a:r>
            <a:rPr lang="es-ES" sz="1100" b="1" i="0" strike="noStrike">
              <a:solidFill>
                <a:srgbClr val="000000"/>
              </a:solidFill>
              <a:latin typeface="Calibri"/>
            </a:rPr>
            <a:t>) </a:t>
          </a:r>
          <a:endParaRPr lang="es-ES" sz="1100" b="0" i="0" strike="noStrike">
            <a:solidFill>
              <a:srgbClr val="000000"/>
            </a:solidFill>
            <a:latin typeface="Calibri"/>
          </a:endParaRPr>
        </a:p>
        <a:p>
          <a:pPr algn="l" rtl="1">
            <a:defRPr sz="1000"/>
          </a:pPr>
          <a:r>
            <a:rPr lang="es-ES" sz="1100" b="1" i="0" strike="noStrike">
              <a:solidFill>
                <a:srgbClr val="000000"/>
              </a:solidFill>
              <a:latin typeface="Calibri"/>
            </a:rPr>
            <a:t> </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xdr:txBody>
    </xdr:sp>
    <xdr:clientData/>
  </xdr:twoCellAnchor>
  <mc:AlternateContent xmlns:mc="http://schemas.openxmlformats.org/markup-compatibility/2006">
    <mc:Choice xmlns:a14="http://schemas.microsoft.com/office/drawing/2010/main" Requires="a14">
      <xdr:twoCellAnchor>
        <xdr:from>
          <xdr:col>5</xdr:col>
          <xdr:colOff>561975</xdr:colOff>
          <xdr:row>10</xdr:row>
          <xdr:rowOff>9525</xdr:rowOff>
        </xdr:from>
        <xdr:to>
          <xdr:col>5</xdr:col>
          <xdr:colOff>933450</xdr:colOff>
          <xdr:row>11</xdr:row>
          <xdr:rowOff>0</xdr:rowOff>
        </xdr:to>
        <xdr:sp macro="" textlink="">
          <xdr:nvSpPr>
            <xdr:cNvPr id="2521089" name="Spinner 1" hidden="1">
              <a:extLst>
                <a:ext uri="{63B3BB69-23CF-44E3-9099-C40C66FF867C}">
                  <a14:compatExt spid="_x0000_s2521089"/>
                </a:ext>
                <a:ext uri="{FF2B5EF4-FFF2-40B4-BE49-F238E27FC236}">
                  <a16:creationId xmlns:a16="http://schemas.microsoft.com/office/drawing/2014/main" id="{00000000-0008-0000-1E00-000001782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571500</xdr:colOff>
          <xdr:row>10</xdr:row>
          <xdr:rowOff>9525</xdr:rowOff>
        </xdr:from>
        <xdr:to>
          <xdr:col>6</xdr:col>
          <xdr:colOff>942975</xdr:colOff>
          <xdr:row>11</xdr:row>
          <xdr:rowOff>0</xdr:rowOff>
        </xdr:to>
        <xdr:sp macro="" textlink="">
          <xdr:nvSpPr>
            <xdr:cNvPr id="2521090" name="Spinner 2" hidden="1">
              <a:extLst>
                <a:ext uri="{63B3BB69-23CF-44E3-9099-C40C66FF867C}">
                  <a14:compatExt spid="_x0000_s2521090"/>
                </a:ext>
                <a:ext uri="{FF2B5EF4-FFF2-40B4-BE49-F238E27FC236}">
                  <a16:creationId xmlns:a16="http://schemas.microsoft.com/office/drawing/2014/main" id="{00000000-0008-0000-1E00-000002782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561975</xdr:colOff>
          <xdr:row>11</xdr:row>
          <xdr:rowOff>9525</xdr:rowOff>
        </xdr:from>
        <xdr:to>
          <xdr:col>5</xdr:col>
          <xdr:colOff>933450</xdr:colOff>
          <xdr:row>12</xdr:row>
          <xdr:rowOff>0</xdr:rowOff>
        </xdr:to>
        <xdr:sp macro="" textlink="">
          <xdr:nvSpPr>
            <xdr:cNvPr id="2521091" name="Spinner 3" hidden="1">
              <a:extLst>
                <a:ext uri="{63B3BB69-23CF-44E3-9099-C40C66FF867C}">
                  <a14:compatExt spid="_x0000_s2521091"/>
                </a:ext>
                <a:ext uri="{FF2B5EF4-FFF2-40B4-BE49-F238E27FC236}">
                  <a16:creationId xmlns:a16="http://schemas.microsoft.com/office/drawing/2014/main" id="{00000000-0008-0000-1E00-000003782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581025</xdr:colOff>
          <xdr:row>10</xdr:row>
          <xdr:rowOff>9525</xdr:rowOff>
        </xdr:from>
        <xdr:to>
          <xdr:col>8</xdr:col>
          <xdr:colOff>0</xdr:colOff>
          <xdr:row>11</xdr:row>
          <xdr:rowOff>0</xdr:rowOff>
        </xdr:to>
        <xdr:sp macro="" textlink="">
          <xdr:nvSpPr>
            <xdr:cNvPr id="2521092" name="Spinner 4" hidden="1">
              <a:extLst>
                <a:ext uri="{63B3BB69-23CF-44E3-9099-C40C66FF867C}">
                  <a14:compatExt spid="_x0000_s2521092"/>
                </a:ext>
                <a:ext uri="{FF2B5EF4-FFF2-40B4-BE49-F238E27FC236}">
                  <a16:creationId xmlns:a16="http://schemas.microsoft.com/office/drawing/2014/main" id="{00000000-0008-0000-1E00-000004782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571500</xdr:colOff>
          <xdr:row>11</xdr:row>
          <xdr:rowOff>9525</xdr:rowOff>
        </xdr:from>
        <xdr:to>
          <xdr:col>6</xdr:col>
          <xdr:colOff>942975</xdr:colOff>
          <xdr:row>12</xdr:row>
          <xdr:rowOff>0</xdr:rowOff>
        </xdr:to>
        <xdr:sp macro="" textlink="">
          <xdr:nvSpPr>
            <xdr:cNvPr id="2521093" name="Spinner 5" hidden="1">
              <a:extLst>
                <a:ext uri="{63B3BB69-23CF-44E3-9099-C40C66FF867C}">
                  <a14:compatExt spid="_x0000_s2521093"/>
                </a:ext>
                <a:ext uri="{FF2B5EF4-FFF2-40B4-BE49-F238E27FC236}">
                  <a16:creationId xmlns:a16="http://schemas.microsoft.com/office/drawing/2014/main" id="{00000000-0008-0000-1E00-000005782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581025</xdr:colOff>
          <xdr:row>11</xdr:row>
          <xdr:rowOff>9525</xdr:rowOff>
        </xdr:from>
        <xdr:to>
          <xdr:col>8</xdr:col>
          <xdr:colOff>0</xdr:colOff>
          <xdr:row>12</xdr:row>
          <xdr:rowOff>0</xdr:rowOff>
        </xdr:to>
        <xdr:sp macro="" textlink="">
          <xdr:nvSpPr>
            <xdr:cNvPr id="2521094" name="Spinner 6" hidden="1">
              <a:extLst>
                <a:ext uri="{63B3BB69-23CF-44E3-9099-C40C66FF867C}">
                  <a14:compatExt spid="_x0000_s2521094"/>
                </a:ext>
                <a:ext uri="{FF2B5EF4-FFF2-40B4-BE49-F238E27FC236}">
                  <a16:creationId xmlns:a16="http://schemas.microsoft.com/office/drawing/2014/main" id="{00000000-0008-0000-1E00-0000067826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4.xml><?xml version="1.0" encoding="utf-8"?>
<xdr:wsDr xmlns:xdr="http://schemas.openxmlformats.org/drawingml/2006/spreadsheetDrawing" xmlns:a="http://schemas.openxmlformats.org/drawingml/2006/main">
  <xdr:twoCellAnchor editAs="oneCell">
    <xdr:from>
      <xdr:col>1</xdr:col>
      <xdr:colOff>942975</xdr:colOff>
      <xdr:row>1</xdr:row>
      <xdr:rowOff>9525</xdr:rowOff>
    </xdr:from>
    <xdr:to>
      <xdr:col>2</xdr:col>
      <xdr:colOff>304800</xdr:colOff>
      <xdr:row>3</xdr:row>
      <xdr:rowOff>0</xdr:rowOff>
    </xdr:to>
    <xdr:pic>
      <xdr:nvPicPr>
        <xdr:cNvPr id="2" name="2 Imagen" descr="ICONO2.jpg">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0" y="161925"/>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2</xdr:col>
      <xdr:colOff>0</xdr:colOff>
      <xdr:row>0</xdr:row>
      <xdr:rowOff>161926</xdr:rowOff>
    </xdr:from>
    <xdr:to>
      <xdr:col>2</xdr:col>
      <xdr:colOff>447675</xdr:colOff>
      <xdr:row>3</xdr:row>
      <xdr:rowOff>59532</xdr:rowOff>
    </xdr:to>
    <xdr:pic>
      <xdr:nvPicPr>
        <xdr:cNvPr id="2" name="3 Imagen" descr="ICONO2.jpg">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1175" y="161926"/>
          <a:ext cx="4476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2</xdr:col>
      <xdr:colOff>0</xdr:colOff>
      <xdr:row>0</xdr:row>
      <xdr:rowOff>161925</xdr:rowOff>
    </xdr:from>
    <xdr:to>
      <xdr:col>2</xdr:col>
      <xdr:colOff>447675</xdr:colOff>
      <xdr:row>3</xdr:row>
      <xdr:rowOff>11906</xdr:rowOff>
    </xdr:to>
    <xdr:pic>
      <xdr:nvPicPr>
        <xdr:cNvPr id="2" name="3 Imagen" descr="ICONO2.jpg">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161925"/>
          <a:ext cx="4476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2</xdr:col>
      <xdr:colOff>0</xdr:colOff>
      <xdr:row>0</xdr:row>
      <xdr:rowOff>161926</xdr:rowOff>
    </xdr:from>
    <xdr:to>
      <xdr:col>2</xdr:col>
      <xdr:colOff>447675</xdr:colOff>
      <xdr:row>3</xdr:row>
      <xdr:rowOff>2382</xdr:rowOff>
    </xdr:to>
    <xdr:pic>
      <xdr:nvPicPr>
        <xdr:cNvPr id="2" name="3 Imagen" descr="ICONO2.jpg">
          <a:extLst>
            <a:ext uri="{FF2B5EF4-FFF2-40B4-BE49-F238E27FC236}">
              <a16:creationId xmlns:a16="http://schemas.microsoft.com/office/drawing/2014/main" id="{00000000-0008-0000-2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1650" y="161926"/>
          <a:ext cx="4476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2</xdr:col>
      <xdr:colOff>9525</xdr:colOff>
      <xdr:row>0</xdr:row>
      <xdr:rowOff>152400</xdr:rowOff>
    </xdr:from>
    <xdr:to>
      <xdr:col>2</xdr:col>
      <xdr:colOff>533400</xdr:colOff>
      <xdr:row>3</xdr:row>
      <xdr:rowOff>50006</xdr:rowOff>
    </xdr:to>
    <xdr:pic>
      <xdr:nvPicPr>
        <xdr:cNvPr id="2" name="3 Imagen" descr="ICONO2.jpg">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1175" y="152400"/>
          <a:ext cx="5238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52.xml"/><Relationship Id="rId1" Type="http://schemas.openxmlformats.org/officeDocument/2006/relationships/printerSettings" Target="../printerSettings/printerSettings19.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1.xml.rels><?xml version="1.0" encoding="UTF-8" standalone="yes"?>
<Relationships xmlns="http://schemas.openxmlformats.org/package/2006/relationships"><Relationship Id="rId8" Type="http://schemas.openxmlformats.org/officeDocument/2006/relationships/ctrlProp" Target="../ctrlProps/ctrlProp11.xml"/><Relationship Id="rId3" Type="http://schemas.openxmlformats.org/officeDocument/2006/relationships/vmlDrawing" Target="../drawings/vmlDrawing2.vml"/><Relationship Id="rId7" Type="http://schemas.openxmlformats.org/officeDocument/2006/relationships/ctrlProp" Target="../ctrlProps/ctrlProp10.xml"/><Relationship Id="rId2" Type="http://schemas.openxmlformats.org/officeDocument/2006/relationships/drawing" Target="../drawings/drawing53.xml"/><Relationship Id="rId1" Type="http://schemas.openxmlformats.org/officeDocument/2006/relationships/printerSettings" Target="../printerSettings/printerSettings20.bin"/><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 Id="rId9" Type="http://schemas.openxmlformats.org/officeDocument/2006/relationships/ctrlProp" Target="../ctrlProps/ctrlProp12.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931"/>
  <sheetViews>
    <sheetView showGridLines="0" topLeftCell="B1" zoomScaleNormal="100" workbookViewId="0">
      <selection activeCell="E7" sqref="E7:F7"/>
    </sheetView>
  </sheetViews>
  <sheetFormatPr baseColWidth="10" defaultRowHeight="12.75"/>
  <cols>
    <col min="1" max="1" width="3" customWidth="1"/>
    <col min="2" max="2" width="23" customWidth="1"/>
    <col min="3" max="6" width="10.7109375" customWidth="1"/>
    <col min="7" max="7" width="14.5703125" customWidth="1"/>
    <col min="8" max="11" width="10.7109375" customWidth="1"/>
    <col min="12" max="12" width="14" customWidth="1"/>
  </cols>
  <sheetData>
    <row r="2" spans="2:16" ht="15.75">
      <c r="C2" s="26" t="s">
        <v>423</v>
      </c>
      <c r="N2" s="728" t="s">
        <v>571</v>
      </c>
      <c r="O2" s="729"/>
      <c r="P2" s="729"/>
    </row>
    <row r="3" spans="2:16">
      <c r="C3" s="488" t="s">
        <v>422</v>
      </c>
      <c r="N3" s="729"/>
      <c r="O3" s="729"/>
      <c r="P3" s="729"/>
    </row>
    <row r="4" spans="2:16">
      <c r="N4" s="729"/>
      <c r="O4" s="729"/>
      <c r="P4" s="729"/>
    </row>
    <row r="5" spans="2:16">
      <c r="N5" s="729"/>
      <c r="O5" s="729"/>
      <c r="P5" s="729"/>
    </row>
    <row r="7" spans="2:16" ht="15">
      <c r="B7" s="731" t="s">
        <v>133</v>
      </c>
      <c r="C7" s="731"/>
      <c r="D7" s="731"/>
      <c r="E7" s="732"/>
      <c r="F7" s="732"/>
      <c r="G7" s="135"/>
      <c r="H7" s="135"/>
      <c r="I7" s="135"/>
      <c r="J7" s="135"/>
      <c r="K7" s="135"/>
      <c r="L7" s="135"/>
    </row>
    <row r="8" spans="2:16" ht="15">
      <c r="B8" s="731" t="s">
        <v>134</v>
      </c>
      <c r="C8" s="731"/>
      <c r="D8" s="731"/>
      <c r="E8" s="732"/>
      <c r="F8" s="732"/>
      <c r="G8" s="135"/>
      <c r="H8" s="135"/>
      <c r="I8" s="135"/>
      <c r="J8" s="135"/>
      <c r="K8" s="135"/>
      <c r="L8" s="135"/>
    </row>
    <row r="9" spans="2:16" ht="15">
      <c r="B9" s="731" t="s">
        <v>24</v>
      </c>
      <c r="C9" s="731"/>
      <c r="D9" s="731"/>
      <c r="E9" s="732"/>
      <c r="F9" s="732"/>
      <c r="G9" s="135"/>
      <c r="H9" s="135"/>
      <c r="I9" s="135"/>
      <c r="J9" s="135"/>
      <c r="K9" s="135"/>
      <c r="L9" s="135"/>
    </row>
    <row r="10" spans="2:16">
      <c r="B10" s="25" t="s">
        <v>184</v>
      </c>
    </row>
    <row r="12" spans="2:16" ht="15">
      <c r="B12" s="21" t="s">
        <v>122</v>
      </c>
      <c r="G12" s="21" t="s">
        <v>295</v>
      </c>
      <c r="K12" s="730"/>
      <c r="L12" s="730"/>
    </row>
    <row r="27" spans="1:12" ht="15">
      <c r="B27" s="22" t="s">
        <v>129</v>
      </c>
    </row>
    <row r="28" spans="1:12" ht="15.75" thickBot="1">
      <c r="B28" s="22"/>
    </row>
    <row r="29" spans="1:12" ht="13.5" thickBot="1">
      <c r="A29" s="53"/>
      <c r="B29" s="721" t="s">
        <v>40</v>
      </c>
      <c r="C29" s="724" t="s">
        <v>123</v>
      </c>
      <c r="D29" s="724"/>
      <c r="E29" s="724"/>
      <c r="F29" s="724"/>
      <c r="G29" s="724"/>
      <c r="H29" s="724" t="s">
        <v>124</v>
      </c>
      <c r="I29" s="724"/>
      <c r="J29" s="724"/>
      <c r="K29" s="724"/>
      <c r="L29" s="724"/>
    </row>
    <row r="30" spans="1:12" ht="13.5" thickBot="1">
      <c r="A30" s="53"/>
      <c r="B30" s="722"/>
      <c r="C30" s="725" t="s">
        <v>125</v>
      </c>
      <c r="D30" s="725"/>
      <c r="E30" s="725" t="s">
        <v>126</v>
      </c>
      <c r="F30" s="725"/>
      <c r="G30" s="726" t="s">
        <v>135</v>
      </c>
      <c r="H30" s="725" t="s">
        <v>125</v>
      </c>
      <c r="I30" s="725"/>
      <c r="J30" s="725" t="s">
        <v>126</v>
      </c>
      <c r="K30" s="725"/>
      <c r="L30" s="726" t="s">
        <v>135</v>
      </c>
    </row>
    <row r="31" spans="1:12" ht="13.5" thickBot="1">
      <c r="A31" s="53"/>
      <c r="B31" s="723"/>
      <c r="C31" s="355" t="s">
        <v>127</v>
      </c>
      <c r="D31" s="355" t="s">
        <v>128</v>
      </c>
      <c r="E31" s="355" t="s">
        <v>127</v>
      </c>
      <c r="F31" s="355" t="s">
        <v>128</v>
      </c>
      <c r="G31" s="727"/>
      <c r="H31" s="356" t="s">
        <v>127</v>
      </c>
      <c r="I31" s="356" t="s">
        <v>128</v>
      </c>
      <c r="J31" s="356" t="s">
        <v>127</v>
      </c>
      <c r="K31" s="356" t="s">
        <v>128</v>
      </c>
      <c r="L31" s="727"/>
    </row>
    <row r="32" spans="1:12">
      <c r="B32" s="133"/>
      <c r="C32" s="133"/>
      <c r="D32" s="134"/>
      <c r="E32" s="133"/>
      <c r="F32" s="134"/>
      <c r="G32" s="133"/>
      <c r="H32" s="133"/>
      <c r="I32" s="134"/>
      <c r="J32" s="133"/>
      <c r="K32" s="134"/>
      <c r="L32" s="133"/>
    </row>
    <row r="33" spans="2:12">
      <c r="B33" s="20"/>
      <c r="C33" s="20"/>
      <c r="D33" s="23"/>
      <c r="E33" s="20"/>
      <c r="F33" s="20"/>
      <c r="G33" s="20"/>
      <c r="H33" s="20"/>
      <c r="I33" s="23"/>
      <c r="J33" s="20"/>
      <c r="K33" s="20"/>
      <c r="L33" s="20"/>
    </row>
    <row r="34" spans="2:12">
      <c r="B34" s="20"/>
      <c r="C34" s="20"/>
      <c r="D34" s="23"/>
      <c r="E34" s="20"/>
      <c r="F34" s="20"/>
      <c r="G34" s="20"/>
      <c r="H34" s="20"/>
      <c r="I34" s="23"/>
      <c r="J34" s="20"/>
      <c r="K34" s="20"/>
      <c r="L34" s="20"/>
    </row>
    <row r="35" spans="2:12">
      <c r="B35" s="20"/>
      <c r="C35" s="20"/>
      <c r="D35" s="23"/>
      <c r="E35" s="20"/>
      <c r="F35" s="20"/>
      <c r="G35" s="20"/>
      <c r="H35" s="20"/>
      <c r="I35" s="23"/>
      <c r="J35" s="20"/>
      <c r="K35" s="20"/>
      <c r="L35" s="20"/>
    </row>
    <row r="36" spans="2:12">
      <c r="B36" s="20"/>
      <c r="C36" s="20"/>
      <c r="D36" s="23"/>
      <c r="E36" s="20"/>
      <c r="F36" s="20"/>
      <c r="G36" s="20"/>
      <c r="H36" s="20"/>
      <c r="I36" s="23"/>
      <c r="J36" s="20"/>
      <c r="K36" s="20"/>
      <c r="L36" s="20"/>
    </row>
    <row r="37" spans="2:12">
      <c r="B37" s="20"/>
      <c r="C37" s="20"/>
      <c r="D37" s="23"/>
      <c r="E37" s="20"/>
      <c r="F37" s="20"/>
      <c r="G37" s="20"/>
      <c r="H37" s="20"/>
      <c r="I37" s="23"/>
      <c r="J37" s="20"/>
      <c r="K37" s="20"/>
      <c r="L37" s="20"/>
    </row>
    <row r="38" spans="2:12">
      <c r="B38" s="20"/>
      <c r="C38" s="20"/>
      <c r="D38" s="23"/>
      <c r="E38" s="20"/>
      <c r="F38" s="20"/>
      <c r="G38" s="20"/>
      <c r="H38" s="20"/>
      <c r="I38" s="23"/>
      <c r="J38" s="20"/>
      <c r="K38" s="20"/>
      <c r="L38" s="20"/>
    </row>
    <row r="39" spans="2:12">
      <c r="B39" s="20"/>
      <c r="C39" s="20"/>
      <c r="D39" s="23"/>
      <c r="E39" s="20"/>
      <c r="F39" s="20"/>
      <c r="G39" s="20"/>
      <c r="H39" s="20"/>
      <c r="I39" s="23"/>
      <c r="J39" s="20"/>
      <c r="K39" s="20"/>
      <c r="L39" s="20"/>
    </row>
    <row r="40" spans="2:12">
      <c r="B40" s="20"/>
      <c r="C40" s="20"/>
      <c r="D40" s="23"/>
      <c r="E40" s="20"/>
      <c r="F40" s="20"/>
      <c r="G40" s="20"/>
      <c r="H40" s="20"/>
      <c r="I40" s="23"/>
      <c r="J40" s="20"/>
      <c r="K40" s="20"/>
      <c r="L40" s="20"/>
    </row>
    <row r="41" spans="2:12">
      <c r="B41" s="20"/>
      <c r="C41" s="20"/>
      <c r="D41" s="23"/>
      <c r="E41" s="20"/>
      <c r="F41" s="20"/>
      <c r="G41" s="20"/>
      <c r="H41" s="20"/>
      <c r="I41" s="23"/>
      <c r="J41" s="20"/>
      <c r="K41" s="20"/>
      <c r="L41" s="20"/>
    </row>
    <row r="42" spans="2:12">
      <c r="B42" s="20"/>
      <c r="C42" s="20"/>
      <c r="D42" s="23"/>
      <c r="E42" s="20"/>
      <c r="F42" s="20"/>
      <c r="G42" s="20"/>
      <c r="H42" s="20"/>
      <c r="I42" s="23"/>
      <c r="J42" s="20"/>
      <c r="K42" s="20"/>
      <c r="L42" s="20"/>
    </row>
    <row r="43" spans="2:12">
      <c r="B43" s="20"/>
      <c r="C43" s="20"/>
      <c r="D43" s="23"/>
      <c r="E43" s="20"/>
      <c r="F43" s="20"/>
      <c r="G43" s="20"/>
      <c r="H43" s="20"/>
      <c r="I43" s="23"/>
      <c r="J43" s="20"/>
      <c r="K43" s="20"/>
      <c r="L43" s="20"/>
    </row>
    <row r="44" spans="2:12">
      <c r="B44" s="20"/>
      <c r="C44" s="20"/>
      <c r="D44" s="23"/>
      <c r="E44" s="20"/>
      <c r="F44" s="20"/>
      <c r="G44" s="20"/>
      <c r="H44" s="20"/>
      <c r="I44" s="23"/>
      <c r="J44" s="20"/>
      <c r="K44" s="20"/>
      <c r="L44" s="20"/>
    </row>
    <row r="45" spans="2:12">
      <c r="B45" s="20"/>
      <c r="C45" s="20"/>
      <c r="D45" s="23"/>
      <c r="E45" s="20"/>
      <c r="F45" s="20"/>
      <c r="G45" s="20"/>
      <c r="H45" s="20"/>
      <c r="I45" s="23"/>
      <c r="J45" s="20"/>
      <c r="K45" s="20"/>
      <c r="L45" s="20"/>
    </row>
    <row r="46" spans="2:12">
      <c r="B46" s="20"/>
      <c r="C46" s="20"/>
      <c r="D46" s="23"/>
      <c r="E46" s="20"/>
      <c r="F46" s="20"/>
      <c r="G46" s="20"/>
      <c r="H46" s="20"/>
      <c r="I46" s="23"/>
      <c r="J46" s="20"/>
      <c r="K46" s="20"/>
      <c r="L46" s="20"/>
    </row>
    <row r="47" spans="2:12">
      <c r="B47" s="20"/>
      <c r="C47" s="20"/>
      <c r="D47" s="23"/>
      <c r="E47" s="20"/>
      <c r="F47" s="20"/>
      <c r="G47" s="20"/>
      <c r="H47" s="20"/>
      <c r="I47" s="23"/>
      <c r="J47" s="20"/>
      <c r="K47" s="20"/>
      <c r="L47" s="20"/>
    </row>
    <row r="48" spans="2:12">
      <c r="B48" s="20"/>
      <c r="C48" s="20"/>
      <c r="D48" s="23"/>
      <c r="E48" s="20"/>
      <c r="F48" s="20"/>
      <c r="G48" s="20"/>
      <c r="H48" s="20"/>
      <c r="I48" s="23"/>
      <c r="J48" s="20"/>
      <c r="K48" s="20"/>
      <c r="L48" s="20"/>
    </row>
    <row r="49" spans="2:12">
      <c r="B49" s="20"/>
      <c r="C49" s="20"/>
      <c r="D49" s="23"/>
      <c r="E49" s="20"/>
      <c r="F49" s="20"/>
      <c r="G49" s="20"/>
      <c r="H49" s="20"/>
      <c r="I49" s="23"/>
      <c r="J49" s="20"/>
      <c r="K49" s="20"/>
      <c r="L49" s="20"/>
    </row>
    <row r="50" spans="2:12">
      <c r="B50" s="20"/>
      <c r="C50" s="20"/>
      <c r="D50" s="23"/>
      <c r="E50" s="20"/>
      <c r="F50" s="20"/>
      <c r="G50" s="20"/>
      <c r="H50" s="20"/>
      <c r="I50" s="23"/>
      <c r="J50" s="20"/>
      <c r="K50" s="20"/>
      <c r="L50" s="20"/>
    </row>
    <row r="51" spans="2:12">
      <c r="B51" s="20"/>
      <c r="C51" s="20"/>
      <c r="D51" s="23"/>
      <c r="E51" s="20"/>
      <c r="F51" s="20"/>
      <c r="G51" s="20"/>
      <c r="H51" s="20"/>
      <c r="I51" s="23"/>
      <c r="J51" s="20"/>
      <c r="K51" s="20"/>
      <c r="L51" s="20"/>
    </row>
    <row r="52" spans="2:12">
      <c r="B52" s="20"/>
      <c r="C52" s="20"/>
      <c r="D52" s="23"/>
      <c r="E52" s="20"/>
      <c r="F52" s="20"/>
      <c r="G52" s="20"/>
      <c r="H52" s="20"/>
      <c r="I52" s="23"/>
      <c r="J52" s="20"/>
      <c r="K52" s="20"/>
      <c r="L52" s="20"/>
    </row>
    <row r="53" spans="2:12">
      <c r="B53" s="20"/>
      <c r="C53" s="20"/>
      <c r="D53" s="23"/>
      <c r="E53" s="20"/>
      <c r="F53" s="20"/>
      <c r="G53" s="20"/>
      <c r="H53" s="20"/>
      <c r="I53" s="23"/>
      <c r="J53" s="20"/>
      <c r="K53" s="20"/>
      <c r="L53" s="20"/>
    </row>
    <row r="54" spans="2:12">
      <c r="B54" s="20"/>
      <c r="C54" s="20"/>
      <c r="D54" s="23"/>
      <c r="E54" s="20"/>
      <c r="F54" s="20"/>
      <c r="G54" s="20"/>
      <c r="H54" s="20"/>
      <c r="I54" s="23"/>
      <c r="J54" s="20"/>
      <c r="K54" s="20"/>
      <c r="L54" s="20"/>
    </row>
    <row r="55" spans="2:12">
      <c r="B55" s="20"/>
      <c r="C55" s="20"/>
      <c r="D55" s="23"/>
      <c r="E55" s="20"/>
      <c r="F55" s="20"/>
      <c r="G55" s="20"/>
      <c r="H55" s="20"/>
      <c r="I55" s="23"/>
      <c r="J55" s="20"/>
      <c r="K55" s="20"/>
      <c r="L55" s="20"/>
    </row>
    <row r="56" spans="2:12">
      <c r="B56" s="20"/>
      <c r="C56" s="20"/>
      <c r="D56" s="23"/>
      <c r="E56" s="20"/>
      <c r="F56" s="20"/>
      <c r="G56" s="20"/>
      <c r="H56" s="20"/>
      <c r="I56" s="23"/>
      <c r="J56" s="20"/>
      <c r="K56" s="20"/>
      <c r="L56" s="20"/>
    </row>
    <row r="57" spans="2:12">
      <c r="B57" s="20"/>
      <c r="C57" s="20"/>
      <c r="D57" s="23"/>
      <c r="E57" s="20"/>
      <c r="F57" s="20"/>
      <c r="G57" s="20"/>
      <c r="H57" s="20"/>
      <c r="I57" s="23"/>
      <c r="J57" s="20"/>
      <c r="K57" s="20"/>
      <c r="L57" s="20"/>
    </row>
    <row r="58" spans="2:12">
      <c r="B58" s="20"/>
      <c r="C58" s="20"/>
      <c r="D58" s="23"/>
      <c r="E58" s="20"/>
      <c r="F58" s="20"/>
      <c r="G58" s="20"/>
      <c r="H58" s="20"/>
      <c r="I58" s="23"/>
      <c r="J58" s="20"/>
      <c r="K58" s="20"/>
      <c r="L58" s="20"/>
    </row>
    <row r="59" spans="2:12">
      <c r="B59" s="20"/>
      <c r="C59" s="20"/>
      <c r="D59" s="23"/>
      <c r="E59" s="20"/>
      <c r="F59" s="20"/>
      <c r="G59" s="20"/>
      <c r="H59" s="20"/>
      <c r="I59" s="23"/>
      <c r="J59" s="20"/>
      <c r="K59" s="20"/>
      <c r="L59" s="20"/>
    </row>
    <row r="60" spans="2:12">
      <c r="B60" s="20"/>
      <c r="C60" s="20"/>
      <c r="D60" s="23"/>
      <c r="E60" s="20"/>
      <c r="F60" s="20"/>
      <c r="G60" s="20"/>
      <c r="H60" s="20"/>
      <c r="I60" s="23"/>
      <c r="J60" s="20"/>
      <c r="K60" s="20"/>
      <c r="L60" s="20"/>
    </row>
    <row r="61" spans="2:12">
      <c r="B61" s="20"/>
      <c r="C61" s="20"/>
      <c r="D61" s="23"/>
      <c r="E61" s="20"/>
      <c r="F61" s="20"/>
      <c r="G61" s="20"/>
      <c r="H61" s="20"/>
      <c r="I61" s="23"/>
      <c r="J61" s="20"/>
      <c r="K61" s="20"/>
      <c r="L61" s="20"/>
    </row>
    <row r="62" spans="2:12">
      <c r="B62" s="20"/>
      <c r="C62" s="20"/>
      <c r="D62" s="23"/>
      <c r="E62" s="20"/>
      <c r="F62" s="20"/>
      <c r="G62" s="20"/>
      <c r="H62" s="20"/>
      <c r="I62" s="23"/>
      <c r="J62" s="20"/>
      <c r="K62" s="20"/>
      <c r="L62" s="20"/>
    </row>
    <row r="63" spans="2:12">
      <c r="B63" s="20"/>
      <c r="C63" s="20"/>
      <c r="D63" s="23"/>
      <c r="E63" s="20"/>
      <c r="F63" s="20"/>
      <c r="G63" s="20"/>
      <c r="H63" s="20"/>
      <c r="I63" s="23"/>
      <c r="J63" s="20"/>
      <c r="K63" s="20"/>
      <c r="L63" s="20"/>
    </row>
    <row r="64" spans="2:12">
      <c r="B64" s="20"/>
      <c r="C64" s="20"/>
      <c r="D64" s="23"/>
      <c r="E64" s="20"/>
      <c r="F64" s="20"/>
      <c r="G64" s="20"/>
      <c r="H64" s="20"/>
      <c r="I64" s="23"/>
      <c r="J64" s="20"/>
      <c r="K64" s="20"/>
      <c r="L64" s="20"/>
    </row>
    <row r="65" spans="2:12">
      <c r="B65" s="20"/>
      <c r="C65" s="20"/>
      <c r="D65" s="23"/>
      <c r="E65" s="20"/>
      <c r="F65" s="20"/>
      <c r="G65" s="20"/>
      <c r="H65" s="20"/>
      <c r="I65" s="23"/>
      <c r="J65" s="20"/>
      <c r="K65" s="20"/>
      <c r="L65" s="20"/>
    </row>
    <row r="66" spans="2:12">
      <c r="B66" s="20"/>
      <c r="C66" s="20"/>
      <c r="D66" s="23"/>
      <c r="E66" s="20"/>
      <c r="F66" s="20"/>
      <c r="G66" s="20"/>
      <c r="H66" s="20"/>
      <c r="I66" s="23"/>
      <c r="J66" s="20"/>
      <c r="K66" s="20"/>
      <c r="L66" s="20"/>
    </row>
    <row r="67" spans="2:12">
      <c r="B67" s="20"/>
      <c r="C67" s="20"/>
      <c r="D67" s="23"/>
      <c r="E67" s="20"/>
      <c r="F67" s="20"/>
      <c r="G67" s="20"/>
      <c r="H67" s="20"/>
      <c r="I67" s="23"/>
      <c r="J67" s="20"/>
      <c r="K67" s="20"/>
      <c r="L67" s="20"/>
    </row>
    <row r="68" spans="2:12">
      <c r="B68" s="20"/>
      <c r="C68" s="20"/>
      <c r="D68" s="23"/>
      <c r="E68" s="20"/>
      <c r="F68" s="20"/>
      <c r="G68" s="20"/>
      <c r="H68" s="20"/>
      <c r="I68" s="23"/>
      <c r="J68" s="20"/>
      <c r="K68" s="20"/>
      <c r="L68" s="20"/>
    </row>
    <row r="69" spans="2:12">
      <c r="B69" s="20"/>
      <c r="C69" s="20"/>
      <c r="D69" s="23"/>
      <c r="E69" s="20"/>
      <c r="F69" s="20"/>
      <c r="G69" s="20"/>
      <c r="H69" s="20"/>
      <c r="I69" s="23"/>
      <c r="J69" s="20"/>
      <c r="K69" s="20"/>
      <c r="L69" s="20"/>
    </row>
    <row r="70" spans="2:12">
      <c r="B70" s="20"/>
      <c r="C70" s="20"/>
      <c r="D70" s="23"/>
      <c r="E70" s="20"/>
      <c r="F70" s="20"/>
      <c r="G70" s="20"/>
      <c r="H70" s="20"/>
      <c r="I70" s="23"/>
      <c r="J70" s="20"/>
      <c r="K70" s="20"/>
      <c r="L70" s="20"/>
    </row>
    <row r="71" spans="2:12">
      <c r="B71" s="20"/>
      <c r="C71" s="20"/>
      <c r="D71" s="23"/>
      <c r="E71" s="20"/>
      <c r="F71" s="20"/>
      <c r="G71" s="20"/>
      <c r="H71" s="20"/>
      <c r="I71" s="23"/>
      <c r="J71" s="20"/>
      <c r="K71" s="20"/>
      <c r="L71" s="20"/>
    </row>
    <row r="72" spans="2:12">
      <c r="B72" s="20"/>
      <c r="C72" s="20"/>
      <c r="D72" s="23"/>
      <c r="E72" s="20"/>
      <c r="F72" s="20"/>
      <c r="G72" s="20"/>
      <c r="H72" s="20"/>
      <c r="I72" s="23"/>
      <c r="J72" s="20"/>
      <c r="K72" s="20"/>
      <c r="L72" s="20"/>
    </row>
    <row r="73" spans="2:12">
      <c r="B73" s="20"/>
      <c r="C73" s="20"/>
      <c r="D73" s="23"/>
      <c r="E73" s="20"/>
      <c r="F73" s="20"/>
      <c r="G73" s="20"/>
      <c r="H73" s="20"/>
      <c r="I73" s="23"/>
      <c r="J73" s="20"/>
      <c r="K73" s="20"/>
      <c r="L73" s="20"/>
    </row>
    <row r="74" spans="2:12">
      <c r="B74" s="20"/>
      <c r="C74" s="20"/>
      <c r="D74" s="23"/>
      <c r="E74" s="20"/>
      <c r="F74" s="20"/>
      <c r="G74" s="20"/>
      <c r="H74" s="20"/>
      <c r="I74" s="23"/>
      <c r="J74" s="20"/>
      <c r="K74" s="20"/>
      <c r="L74" s="20"/>
    </row>
    <row r="75" spans="2:12">
      <c r="B75" s="20"/>
      <c r="C75" s="20"/>
      <c r="D75" s="23"/>
      <c r="E75" s="20"/>
      <c r="F75" s="20"/>
      <c r="G75" s="20"/>
      <c r="H75" s="20"/>
      <c r="I75" s="23"/>
      <c r="J75" s="20"/>
      <c r="K75" s="20"/>
      <c r="L75" s="20"/>
    </row>
    <row r="76" spans="2:12">
      <c r="B76" s="20"/>
      <c r="C76" s="20"/>
      <c r="D76" s="23"/>
      <c r="E76" s="20"/>
      <c r="F76" s="20"/>
      <c r="G76" s="20"/>
      <c r="H76" s="20"/>
      <c r="I76" s="23"/>
      <c r="J76" s="20"/>
      <c r="K76" s="20"/>
      <c r="L76" s="20"/>
    </row>
    <row r="77" spans="2:12">
      <c r="B77" s="20"/>
      <c r="C77" s="20"/>
      <c r="D77" s="23"/>
      <c r="E77" s="20"/>
      <c r="F77" s="20"/>
      <c r="G77" s="20"/>
      <c r="H77" s="20"/>
      <c r="I77" s="23"/>
      <c r="J77" s="20"/>
      <c r="K77" s="20"/>
      <c r="L77" s="20"/>
    </row>
    <row r="78" spans="2:12">
      <c r="B78" s="20"/>
      <c r="C78" s="20"/>
      <c r="D78" s="23"/>
      <c r="E78" s="20"/>
      <c r="F78" s="20"/>
      <c r="G78" s="20"/>
      <c r="H78" s="20"/>
      <c r="I78" s="23"/>
      <c r="J78" s="20"/>
      <c r="K78" s="20"/>
      <c r="L78" s="20"/>
    </row>
    <row r="79" spans="2:12">
      <c r="B79" s="20"/>
      <c r="C79" s="20"/>
      <c r="D79" s="23"/>
      <c r="E79" s="20"/>
      <c r="F79" s="20"/>
      <c r="G79" s="20"/>
      <c r="H79" s="20"/>
      <c r="I79" s="23"/>
      <c r="J79" s="20"/>
      <c r="K79" s="20"/>
      <c r="L79" s="20"/>
    </row>
    <row r="80" spans="2:12">
      <c r="B80" s="20"/>
      <c r="C80" s="20"/>
      <c r="D80" s="23"/>
      <c r="E80" s="20"/>
      <c r="F80" s="20"/>
      <c r="G80" s="20"/>
      <c r="H80" s="20"/>
      <c r="I80" s="23"/>
      <c r="J80" s="20"/>
      <c r="K80" s="20"/>
      <c r="L80" s="20"/>
    </row>
    <row r="81" spans="2:12">
      <c r="B81" s="20"/>
      <c r="C81" s="20"/>
      <c r="D81" s="23"/>
      <c r="E81" s="20"/>
      <c r="F81" s="20"/>
      <c r="G81" s="20"/>
      <c r="H81" s="20"/>
      <c r="I81" s="23"/>
      <c r="J81" s="20"/>
      <c r="K81" s="20"/>
      <c r="L81" s="20"/>
    </row>
    <row r="82" spans="2:12">
      <c r="B82" s="20"/>
      <c r="C82" s="20"/>
      <c r="D82" s="23"/>
      <c r="E82" s="20"/>
      <c r="F82" s="20"/>
      <c r="G82" s="20"/>
      <c r="H82" s="20"/>
      <c r="I82" s="23"/>
      <c r="J82" s="20"/>
      <c r="K82" s="20"/>
      <c r="L82" s="20"/>
    </row>
    <row r="83" spans="2:12">
      <c r="B83" s="20"/>
      <c r="C83" s="20"/>
      <c r="D83" s="23"/>
      <c r="E83" s="20"/>
      <c r="F83" s="20"/>
      <c r="G83" s="20"/>
      <c r="H83" s="20"/>
      <c r="I83" s="23"/>
      <c r="J83" s="20"/>
      <c r="K83" s="20"/>
      <c r="L83" s="20"/>
    </row>
    <row r="84" spans="2:12">
      <c r="B84" s="20"/>
      <c r="C84" s="20"/>
      <c r="D84" s="23"/>
      <c r="E84" s="20"/>
      <c r="F84" s="20"/>
      <c r="G84" s="20"/>
      <c r="H84" s="20"/>
      <c r="I84" s="23"/>
      <c r="J84" s="20"/>
      <c r="K84" s="20"/>
      <c r="L84" s="20"/>
    </row>
    <row r="85" spans="2:12">
      <c r="B85" s="20"/>
      <c r="C85" s="20"/>
      <c r="D85" s="23"/>
      <c r="E85" s="20"/>
      <c r="F85" s="20"/>
      <c r="G85" s="20"/>
      <c r="H85" s="20"/>
      <c r="I85" s="23"/>
      <c r="J85" s="20"/>
      <c r="K85" s="20"/>
      <c r="L85" s="20"/>
    </row>
    <row r="86" spans="2:12">
      <c r="B86" s="20"/>
      <c r="C86" s="20"/>
      <c r="D86" s="23"/>
      <c r="E86" s="20"/>
      <c r="F86" s="20"/>
      <c r="G86" s="20"/>
      <c r="H86" s="20"/>
      <c r="I86" s="23"/>
      <c r="J86" s="20"/>
      <c r="K86" s="20"/>
      <c r="L86" s="20"/>
    </row>
    <row r="87" spans="2:12">
      <c r="B87" s="20"/>
      <c r="C87" s="20"/>
      <c r="D87" s="23"/>
      <c r="E87" s="20"/>
      <c r="F87" s="20"/>
      <c r="G87" s="20"/>
      <c r="H87" s="20"/>
      <c r="I87" s="23"/>
      <c r="J87" s="20"/>
      <c r="K87" s="20"/>
      <c r="L87" s="20"/>
    </row>
    <row r="88" spans="2:12">
      <c r="B88" s="20"/>
      <c r="C88" s="20"/>
      <c r="D88" s="23"/>
      <c r="E88" s="20"/>
      <c r="F88" s="20"/>
      <c r="G88" s="20"/>
      <c r="H88" s="20"/>
      <c r="I88" s="23"/>
      <c r="J88" s="20"/>
      <c r="K88" s="20"/>
      <c r="L88" s="20"/>
    </row>
    <row r="89" spans="2:12">
      <c r="B89" s="20"/>
      <c r="C89" s="20"/>
      <c r="D89" s="23"/>
      <c r="E89" s="20"/>
      <c r="F89" s="20"/>
      <c r="G89" s="20"/>
      <c r="H89" s="20"/>
      <c r="I89" s="23"/>
      <c r="J89" s="20"/>
      <c r="K89" s="20"/>
      <c r="L89" s="20"/>
    </row>
    <row r="90" spans="2:12">
      <c r="B90" s="20"/>
      <c r="C90" s="20"/>
      <c r="D90" s="23"/>
      <c r="E90" s="20"/>
      <c r="F90" s="20"/>
      <c r="G90" s="20"/>
      <c r="H90" s="20"/>
      <c r="I90" s="23"/>
      <c r="J90" s="20"/>
      <c r="K90" s="20"/>
      <c r="L90" s="20"/>
    </row>
    <row r="91" spans="2:12">
      <c r="B91" s="20"/>
      <c r="C91" s="20"/>
      <c r="D91" s="23"/>
      <c r="E91" s="20"/>
      <c r="F91" s="20"/>
      <c r="G91" s="20"/>
      <c r="H91" s="20"/>
      <c r="I91" s="23"/>
      <c r="J91" s="20"/>
      <c r="K91" s="20"/>
      <c r="L91" s="20"/>
    </row>
    <row r="92" spans="2:12">
      <c r="B92" s="20"/>
      <c r="C92" s="20"/>
      <c r="D92" s="23"/>
      <c r="E92" s="20"/>
      <c r="F92" s="20"/>
      <c r="G92" s="20"/>
      <c r="H92" s="20"/>
      <c r="I92" s="23"/>
      <c r="J92" s="20"/>
      <c r="K92" s="20"/>
      <c r="L92" s="20"/>
    </row>
    <row r="93" spans="2:12">
      <c r="B93" s="20"/>
      <c r="C93" s="20"/>
      <c r="D93" s="23"/>
      <c r="E93" s="20"/>
      <c r="F93" s="20"/>
      <c r="G93" s="20"/>
      <c r="H93" s="20"/>
      <c r="I93" s="23"/>
      <c r="J93" s="20"/>
      <c r="K93" s="20"/>
      <c r="L93" s="20"/>
    </row>
    <row r="94" spans="2:12">
      <c r="B94" s="20"/>
      <c r="C94" s="20"/>
      <c r="D94" s="23"/>
      <c r="E94" s="20"/>
      <c r="F94" s="20"/>
      <c r="G94" s="20"/>
      <c r="H94" s="20"/>
      <c r="I94" s="23"/>
      <c r="J94" s="20"/>
      <c r="K94" s="20"/>
      <c r="L94" s="20"/>
    </row>
    <row r="95" spans="2:12">
      <c r="B95" s="20"/>
      <c r="C95" s="20"/>
      <c r="D95" s="23"/>
      <c r="E95" s="20"/>
      <c r="F95" s="20"/>
      <c r="G95" s="20"/>
      <c r="H95" s="20"/>
      <c r="I95" s="23"/>
      <c r="J95" s="20"/>
      <c r="K95" s="20"/>
      <c r="L95" s="20"/>
    </row>
    <row r="96" spans="2:12">
      <c r="B96" s="20"/>
      <c r="C96" s="20"/>
      <c r="D96" s="23"/>
      <c r="E96" s="20"/>
      <c r="F96" s="20"/>
      <c r="G96" s="20"/>
      <c r="H96" s="20"/>
      <c r="I96" s="23"/>
      <c r="J96" s="20"/>
      <c r="K96" s="20"/>
      <c r="L96" s="20"/>
    </row>
    <row r="97" spans="2:12">
      <c r="B97" s="20"/>
      <c r="C97" s="20"/>
      <c r="D97" s="23"/>
      <c r="E97" s="20"/>
      <c r="F97" s="20"/>
      <c r="G97" s="20"/>
      <c r="H97" s="20"/>
      <c r="I97" s="23"/>
      <c r="J97" s="20"/>
      <c r="K97" s="20"/>
      <c r="L97" s="20"/>
    </row>
    <row r="98" spans="2:12">
      <c r="B98" s="20"/>
      <c r="C98" s="20"/>
      <c r="D98" s="23"/>
      <c r="E98" s="20"/>
      <c r="F98" s="20"/>
      <c r="G98" s="20"/>
      <c r="H98" s="20"/>
      <c r="I98" s="23"/>
      <c r="J98" s="20"/>
      <c r="K98" s="20"/>
      <c r="L98" s="20"/>
    </row>
    <row r="99" spans="2:12">
      <c r="B99" s="20"/>
      <c r="C99" s="20"/>
      <c r="D99" s="23"/>
      <c r="E99" s="20"/>
      <c r="F99" s="20"/>
      <c r="G99" s="20"/>
      <c r="H99" s="20"/>
      <c r="I99" s="23"/>
      <c r="J99" s="20"/>
      <c r="K99" s="20"/>
      <c r="L99" s="20"/>
    </row>
    <row r="100" spans="2:12">
      <c r="B100" s="20"/>
      <c r="C100" s="20"/>
      <c r="D100" s="23"/>
      <c r="E100" s="20"/>
      <c r="F100" s="20"/>
      <c r="G100" s="20"/>
      <c r="H100" s="20"/>
      <c r="I100" s="23"/>
      <c r="J100" s="20"/>
      <c r="K100" s="20"/>
      <c r="L100" s="20"/>
    </row>
    <row r="101" spans="2:12">
      <c r="B101" s="20"/>
      <c r="C101" s="20"/>
      <c r="D101" s="23"/>
      <c r="E101" s="20"/>
      <c r="F101" s="20"/>
      <c r="G101" s="20"/>
      <c r="H101" s="20"/>
      <c r="I101" s="23"/>
      <c r="J101" s="20"/>
      <c r="K101" s="20"/>
      <c r="L101" s="20"/>
    </row>
    <row r="102" spans="2:12">
      <c r="B102" s="20"/>
      <c r="C102" s="20"/>
      <c r="D102" s="23"/>
      <c r="E102" s="20"/>
      <c r="F102" s="20"/>
      <c r="G102" s="20"/>
      <c r="H102" s="20"/>
      <c r="I102" s="23"/>
      <c r="J102" s="20"/>
      <c r="K102" s="20"/>
      <c r="L102" s="20"/>
    </row>
    <row r="103" spans="2:12">
      <c r="B103" s="20"/>
      <c r="C103" s="20"/>
      <c r="D103" s="23"/>
      <c r="E103" s="20"/>
      <c r="F103" s="20"/>
      <c r="G103" s="20"/>
      <c r="H103" s="20"/>
      <c r="I103" s="23"/>
      <c r="J103" s="20"/>
      <c r="K103" s="20"/>
      <c r="L103" s="20"/>
    </row>
    <row r="104" spans="2:12">
      <c r="B104" s="20"/>
      <c r="C104" s="20"/>
      <c r="D104" s="23"/>
      <c r="E104" s="20"/>
      <c r="F104" s="20"/>
      <c r="G104" s="20"/>
      <c r="H104" s="20"/>
      <c r="I104" s="23"/>
      <c r="J104" s="20"/>
      <c r="K104" s="20"/>
      <c r="L104" s="20"/>
    </row>
    <row r="105" spans="2:12">
      <c r="B105" s="20"/>
      <c r="C105" s="20"/>
      <c r="D105" s="23"/>
      <c r="E105" s="20"/>
      <c r="F105" s="20"/>
      <c r="G105" s="20"/>
      <c r="H105" s="20"/>
      <c r="I105" s="23"/>
      <c r="J105" s="20"/>
      <c r="K105" s="20"/>
      <c r="L105" s="20"/>
    </row>
    <row r="106" spans="2:12">
      <c r="B106" s="20"/>
      <c r="C106" s="20"/>
      <c r="D106" s="23"/>
      <c r="E106" s="20"/>
      <c r="F106" s="20"/>
      <c r="G106" s="20"/>
      <c r="H106" s="20"/>
      <c r="I106" s="23"/>
      <c r="J106" s="20"/>
      <c r="K106" s="20"/>
      <c r="L106" s="20"/>
    </row>
    <row r="107" spans="2:12">
      <c r="B107" s="20"/>
      <c r="C107" s="20"/>
      <c r="D107" s="23"/>
      <c r="E107" s="20"/>
      <c r="F107" s="20"/>
      <c r="G107" s="20"/>
      <c r="H107" s="20"/>
      <c r="I107" s="23"/>
      <c r="J107" s="20"/>
      <c r="K107" s="20"/>
      <c r="L107" s="20"/>
    </row>
    <row r="108" spans="2:12">
      <c r="B108" s="20"/>
      <c r="C108" s="20"/>
      <c r="D108" s="23"/>
      <c r="E108" s="20"/>
      <c r="F108" s="20"/>
      <c r="G108" s="20"/>
      <c r="H108" s="20"/>
      <c r="I108" s="23"/>
      <c r="J108" s="20"/>
      <c r="K108" s="20"/>
      <c r="L108" s="20"/>
    </row>
    <row r="109" spans="2:12">
      <c r="B109" s="20"/>
      <c r="C109" s="20"/>
      <c r="D109" s="23"/>
      <c r="E109" s="20"/>
      <c r="F109" s="20"/>
      <c r="G109" s="20"/>
      <c r="H109" s="20"/>
      <c r="I109" s="23"/>
      <c r="J109" s="20"/>
      <c r="K109" s="20"/>
      <c r="L109" s="20"/>
    </row>
    <row r="110" spans="2:12">
      <c r="B110" s="20"/>
      <c r="C110" s="20"/>
      <c r="D110" s="23"/>
      <c r="E110" s="20"/>
      <c r="F110" s="20"/>
      <c r="G110" s="20"/>
      <c r="H110" s="20"/>
      <c r="I110" s="23"/>
      <c r="J110" s="20"/>
      <c r="K110" s="20"/>
      <c r="L110" s="20"/>
    </row>
    <row r="111" spans="2:12">
      <c r="B111" s="20"/>
      <c r="C111" s="20"/>
      <c r="D111" s="23"/>
      <c r="E111" s="20"/>
      <c r="F111" s="20"/>
      <c r="G111" s="20"/>
      <c r="H111" s="20"/>
      <c r="I111" s="23"/>
      <c r="J111" s="20"/>
      <c r="K111" s="20"/>
      <c r="L111" s="20"/>
    </row>
    <row r="112" spans="2:12">
      <c r="B112" s="20"/>
      <c r="C112" s="20"/>
      <c r="D112" s="23"/>
      <c r="E112" s="20"/>
      <c r="F112" s="20"/>
      <c r="G112" s="20"/>
      <c r="H112" s="20"/>
      <c r="I112" s="23"/>
      <c r="J112" s="20"/>
      <c r="K112" s="20"/>
      <c r="L112" s="20"/>
    </row>
    <row r="113" spans="2:12">
      <c r="B113" s="20"/>
      <c r="C113" s="20"/>
      <c r="D113" s="23"/>
      <c r="E113" s="20"/>
      <c r="F113" s="20"/>
      <c r="G113" s="20"/>
      <c r="H113" s="20"/>
      <c r="I113" s="23"/>
      <c r="J113" s="20"/>
      <c r="K113" s="20"/>
      <c r="L113" s="20"/>
    </row>
    <row r="114" spans="2:12">
      <c r="B114" s="20"/>
      <c r="C114" s="20"/>
      <c r="D114" s="23"/>
      <c r="E114" s="20"/>
      <c r="F114" s="20"/>
      <c r="G114" s="20"/>
      <c r="H114" s="20"/>
      <c r="I114" s="23"/>
      <c r="J114" s="20"/>
      <c r="K114" s="20"/>
      <c r="L114" s="20"/>
    </row>
    <row r="115" spans="2:12">
      <c r="B115" s="20"/>
      <c r="C115" s="20"/>
      <c r="D115" s="23"/>
      <c r="E115" s="20"/>
      <c r="F115" s="20"/>
      <c r="G115" s="20"/>
      <c r="H115" s="20"/>
      <c r="I115" s="23"/>
      <c r="J115" s="20"/>
      <c r="K115" s="20"/>
      <c r="L115" s="20"/>
    </row>
    <row r="116" spans="2:12">
      <c r="B116" s="20"/>
      <c r="C116" s="20"/>
      <c r="D116" s="23"/>
      <c r="E116" s="20"/>
      <c r="F116" s="20"/>
      <c r="G116" s="20"/>
      <c r="H116" s="20"/>
      <c r="I116" s="23"/>
      <c r="J116" s="20"/>
      <c r="K116" s="20"/>
      <c r="L116" s="20"/>
    </row>
    <row r="117" spans="2:12">
      <c r="B117" s="20"/>
      <c r="C117" s="20"/>
      <c r="D117" s="23"/>
      <c r="E117" s="20"/>
      <c r="F117" s="20"/>
      <c r="G117" s="20"/>
      <c r="H117" s="20"/>
      <c r="I117" s="23"/>
      <c r="J117" s="20"/>
      <c r="K117" s="20"/>
      <c r="L117" s="20"/>
    </row>
    <row r="118" spans="2:12">
      <c r="B118" s="20"/>
      <c r="C118" s="20"/>
      <c r="D118" s="23"/>
      <c r="E118" s="20"/>
      <c r="F118" s="20"/>
      <c r="G118" s="20"/>
      <c r="H118" s="20"/>
      <c r="I118" s="23"/>
      <c r="J118" s="20"/>
      <c r="K118" s="20"/>
      <c r="L118" s="20"/>
    </row>
    <row r="119" spans="2:12">
      <c r="B119" s="20"/>
      <c r="C119" s="20"/>
      <c r="D119" s="23"/>
      <c r="E119" s="20"/>
      <c r="F119" s="20"/>
      <c r="G119" s="20"/>
      <c r="H119" s="20"/>
      <c r="I119" s="23"/>
      <c r="J119" s="20"/>
      <c r="K119" s="20"/>
      <c r="L119" s="20"/>
    </row>
    <row r="120" spans="2:12">
      <c r="B120" s="20"/>
      <c r="C120" s="20"/>
      <c r="D120" s="23"/>
      <c r="E120" s="20"/>
      <c r="F120" s="20"/>
      <c r="G120" s="20"/>
      <c r="H120" s="20"/>
      <c r="I120" s="23"/>
      <c r="J120" s="20"/>
      <c r="K120" s="20"/>
      <c r="L120" s="20"/>
    </row>
    <row r="121" spans="2:12">
      <c r="B121" s="20"/>
      <c r="C121" s="20"/>
      <c r="D121" s="23"/>
      <c r="E121" s="20"/>
      <c r="F121" s="20"/>
      <c r="G121" s="20"/>
      <c r="H121" s="20"/>
      <c r="I121" s="23"/>
      <c r="J121" s="20"/>
      <c r="K121" s="20"/>
      <c r="L121" s="20"/>
    </row>
    <row r="122" spans="2:12">
      <c r="B122" s="20"/>
      <c r="C122" s="20"/>
      <c r="D122" s="23"/>
      <c r="E122" s="20"/>
      <c r="F122" s="20"/>
      <c r="G122" s="20"/>
      <c r="H122" s="20"/>
      <c r="I122" s="23"/>
      <c r="J122" s="20"/>
      <c r="K122" s="20"/>
      <c r="L122" s="20"/>
    </row>
    <row r="123" spans="2:12">
      <c r="B123" s="20"/>
      <c r="C123" s="20"/>
      <c r="D123" s="23"/>
      <c r="E123" s="20"/>
      <c r="F123" s="20"/>
      <c r="G123" s="20"/>
      <c r="H123" s="20"/>
      <c r="I123" s="23"/>
      <c r="J123" s="20"/>
      <c r="K123" s="20"/>
      <c r="L123" s="20"/>
    </row>
    <row r="124" spans="2:12">
      <c r="B124" s="20"/>
      <c r="C124" s="20"/>
      <c r="D124" s="23"/>
      <c r="E124" s="20"/>
      <c r="F124" s="20"/>
      <c r="G124" s="20"/>
      <c r="H124" s="20"/>
      <c r="I124" s="23"/>
      <c r="J124" s="20"/>
      <c r="K124" s="20"/>
      <c r="L124" s="20"/>
    </row>
    <row r="125" spans="2:12">
      <c r="B125" s="20"/>
      <c r="C125" s="20"/>
      <c r="D125" s="23"/>
      <c r="E125" s="20"/>
      <c r="F125" s="20"/>
      <c r="G125" s="20"/>
      <c r="H125" s="20"/>
      <c r="I125" s="23"/>
      <c r="J125" s="20"/>
      <c r="K125" s="20"/>
      <c r="L125" s="20"/>
    </row>
    <row r="126" spans="2:12">
      <c r="B126" s="20"/>
      <c r="C126" s="20"/>
      <c r="D126" s="23"/>
      <c r="E126" s="20"/>
      <c r="F126" s="20"/>
      <c r="G126" s="20"/>
      <c r="H126" s="20"/>
      <c r="I126" s="23"/>
      <c r="J126" s="20"/>
      <c r="K126" s="20"/>
      <c r="L126" s="20"/>
    </row>
    <row r="127" spans="2:12">
      <c r="B127" s="20"/>
      <c r="C127" s="20"/>
      <c r="D127" s="23"/>
      <c r="E127" s="20"/>
      <c r="F127" s="20"/>
      <c r="G127" s="20"/>
      <c r="H127" s="20"/>
      <c r="I127" s="23"/>
      <c r="J127" s="20"/>
      <c r="K127" s="20"/>
      <c r="L127" s="20"/>
    </row>
    <row r="128" spans="2:12">
      <c r="B128" s="20"/>
      <c r="C128" s="20"/>
      <c r="D128" s="23"/>
      <c r="E128" s="20"/>
      <c r="F128" s="20"/>
      <c r="G128" s="20"/>
      <c r="H128" s="20"/>
      <c r="I128" s="23"/>
      <c r="J128" s="20"/>
      <c r="K128" s="20"/>
      <c r="L128" s="20"/>
    </row>
    <row r="129" spans="2:12">
      <c r="B129" s="20"/>
      <c r="C129" s="20"/>
      <c r="D129" s="23"/>
      <c r="E129" s="20"/>
      <c r="F129" s="20"/>
      <c r="G129" s="20"/>
      <c r="H129" s="20"/>
      <c r="I129" s="23"/>
      <c r="J129" s="20"/>
      <c r="K129" s="20"/>
      <c r="L129" s="20"/>
    </row>
    <row r="130" spans="2:12">
      <c r="B130" s="20"/>
      <c r="C130" s="20"/>
      <c r="D130" s="23"/>
      <c r="E130" s="20"/>
      <c r="F130" s="20"/>
      <c r="G130" s="20"/>
      <c r="H130" s="20"/>
      <c r="I130" s="23"/>
      <c r="J130" s="20"/>
      <c r="K130" s="20"/>
      <c r="L130" s="20"/>
    </row>
    <row r="131" spans="2:12">
      <c r="B131" s="20"/>
      <c r="C131" s="20"/>
      <c r="D131" s="23"/>
      <c r="E131" s="20"/>
      <c r="F131" s="20"/>
      <c r="G131" s="20"/>
      <c r="H131" s="20"/>
      <c r="I131" s="23"/>
      <c r="J131" s="20"/>
      <c r="K131" s="20"/>
      <c r="L131" s="20"/>
    </row>
    <row r="132" spans="2:12">
      <c r="B132" s="20"/>
      <c r="C132" s="20"/>
      <c r="D132" s="23"/>
      <c r="E132" s="20"/>
      <c r="F132" s="20"/>
      <c r="G132" s="20"/>
      <c r="H132" s="20"/>
      <c r="I132" s="23"/>
      <c r="J132" s="20"/>
      <c r="K132" s="20"/>
      <c r="L132" s="20"/>
    </row>
    <row r="133" spans="2:12">
      <c r="B133" s="20"/>
      <c r="C133" s="20"/>
      <c r="D133" s="23"/>
      <c r="E133" s="20"/>
      <c r="F133" s="20"/>
      <c r="G133" s="20"/>
      <c r="H133" s="20"/>
      <c r="I133" s="23"/>
      <c r="J133" s="20"/>
      <c r="K133" s="20"/>
      <c r="L133" s="20"/>
    </row>
    <row r="134" spans="2:12">
      <c r="B134" s="20"/>
      <c r="C134" s="20"/>
      <c r="D134" s="23"/>
      <c r="E134" s="20"/>
      <c r="F134" s="20"/>
      <c r="G134" s="20"/>
      <c r="H134" s="20"/>
      <c r="I134" s="23"/>
      <c r="J134" s="20"/>
      <c r="K134" s="20"/>
      <c r="L134" s="20"/>
    </row>
    <row r="135" spans="2:12">
      <c r="B135" s="20"/>
      <c r="C135" s="20"/>
      <c r="D135" s="23"/>
      <c r="E135" s="20"/>
      <c r="F135" s="20"/>
      <c r="G135" s="20"/>
      <c r="H135" s="20"/>
      <c r="I135" s="23"/>
      <c r="J135" s="20"/>
      <c r="K135" s="20"/>
      <c r="L135" s="20"/>
    </row>
    <row r="136" spans="2:12">
      <c r="B136" s="20"/>
      <c r="C136" s="20"/>
      <c r="D136" s="23"/>
      <c r="E136" s="20"/>
      <c r="F136" s="20"/>
      <c r="G136" s="20"/>
      <c r="H136" s="20"/>
      <c r="I136" s="23"/>
      <c r="J136" s="20"/>
      <c r="K136" s="20"/>
      <c r="L136" s="20"/>
    </row>
    <row r="137" spans="2:12">
      <c r="B137" s="20"/>
      <c r="C137" s="20"/>
      <c r="D137" s="23"/>
      <c r="E137" s="20"/>
      <c r="F137" s="20"/>
      <c r="G137" s="20"/>
      <c r="H137" s="20"/>
      <c r="I137" s="23"/>
      <c r="J137" s="20"/>
      <c r="K137" s="20"/>
      <c r="L137" s="20"/>
    </row>
    <row r="138" spans="2:12">
      <c r="D138" s="24"/>
      <c r="I138" s="24"/>
    </row>
    <row r="139" spans="2:12">
      <c r="D139" s="24"/>
      <c r="I139" s="24"/>
    </row>
    <row r="140" spans="2:12">
      <c r="D140" s="24"/>
      <c r="I140" s="24"/>
    </row>
    <row r="141" spans="2:12">
      <c r="D141" s="24"/>
      <c r="I141" s="24"/>
    </row>
    <row r="142" spans="2:12">
      <c r="D142" s="24"/>
      <c r="I142" s="24"/>
    </row>
    <row r="143" spans="2:12">
      <c r="D143" s="24"/>
      <c r="I143" s="24"/>
    </row>
    <row r="144" spans="2:12">
      <c r="D144" s="24"/>
      <c r="I144" s="24"/>
    </row>
    <row r="145" spans="4:9">
      <c r="D145" s="24"/>
      <c r="I145" s="24"/>
    </row>
    <row r="146" spans="4:9">
      <c r="D146" s="24"/>
      <c r="I146" s="24"/>
    </row>
    <row r="147" spans="4:9">
      <c r="D147" s="24"/>
      <c r="I147" s="24"/>
    </row>
    <row r="148" spans="4:9">
      <c r="D148" s="24"/>
      <c r="I148" s="24"/>
    </row>
    <row r="149" spans="4:9">
      <c r="D149" s="24"/>
      <c r="I149" s="24"/>
    </row>
    <row r="150" spans="4:9">
      <c r="D150" s="24"/>
      <c r="I150" s="24"/>
    </row>
    <row r="151" spans="4:9">
      <c r="D151" s="24"/>
      <c r="I151" s="24"/>
    </row>
    <row r="152" spans="4:9">
      <c r="D152" s="24"/>
      <c r="I152" s="24"/>
    </row>
    <row r="153" spans="4:9">
      <c r="D153" s="24"/>
      <c r="I153" s="24"/>
    </row>
    <row r="154" spans="4:9">
      <c r="D154" s="24"/>
      <c r="I154" s="24"/>
    </row>
    <row r="155" spans="4:9">
      <c r="D155" s="24"/>
      <c r="I155" s="24"/>
    </row>
    <row r="156" spans="4:9">
      <c r="D156" s="24"/>
      <c r="I156" s="24"/>
    </row>
    <row r="157" spans="4:9">
      <c r="D157" s="24"/>
      <c r="I157" s="24"/>
    </row>
    <row r="158" spans="4:9">
      <c r="D158" s="24"/>
      <c r="I158" s="24"/>
    </row>
    <row r="159" spans="4:9">
      <c r="D159" s="24"/>
      <c r="I159" s="24"/>
    </row>
    <row r="160" spans="4:9">
      <c r="D160" s="24"/>
      <c r="I160" s="24"/>
    </row>
    <row r="161" spans="4:9">
      <c r="D161" s="24"/>
      <c r="I161" s="24"/>
    </row>
    <row r="162" spans="4:9">
      <c r="D162" s="24"/>
      <c r="I162" s="24"/>
    </row>
    <row r="163" spans="4:9">
      <c r="D163" s="24"/>
      <c r="I163" s="24"/>
    </row>
    <row r="164" spans="4:9">
      <c r="D164" s="24"/>
      <c r="I164" s="24"/>
    </row>
    <row r="165" spans="4:9">
      <c r="D165" s="24"/>
      <c r="I165" s="24"/>
    </row>
    <row r="166" spans="4:9">
      <c r="D166" s="24"/>
      <c r="I166" s="24"/>
    </row>
    <row r="167" spans="4:9">
      <c r="D167" s="24"/>
      <c r="I167" s="24"/>
    </row>
    <row r="168" spans="4:9">
      <c r="D168" s="24"/>
      <c r="I168" s="24"/>
    </row>
    <row r="169" spans="4:9">
      <c r="D169" s="24"/>
      <c r="I169" s="24"/>
    </row>
    <row r="170" spans="4:9">
      <c r="D170" s="24"/>
      <c r="I170" s="24"/>
    </row>
    <row r="171" spans="4:9">
      <c r="D171" s="24"/>
      <c r="I171" s="24"/>
    </row>
    <row r="172" spans="4:9">
      <c r="D172" s="24"/>
      <c r="I172" s="24"/>
    </row>
    <row r="173" spans="4:9">
      <c r="D173" s="24"/>
      <c r="I173" s="24"/>
    </row>
    <row r="174" spans="4:9">
      <c r="D174" s="24"/>
      <c r="I174" s="24"/>
    </row>
    <row r="175" spans="4:9">
      <c r="D175" s="24"/>
      <c r="I175" s="24"/>
    </row>
    <row r="176" spans="4:9">
      <c r="D176" s="24"/>
      <c r="I176" s="24"/>
    </row>
    <row r="177" spans="4:9">
      <c r="D177" s="24"/>
      <c r="I177" s="24"/>
    </row>
    <row r="178" spans="4:9">
      <c r="D178" s="24"/>
      <c r="I178" s="24"/>
    </row>
    <row r="179" spans="4:9">
      <c r="D179" s="24"/>
      <c r="I179" s="24"/>
    </row>
    <row r="180" spans="4:9">
      <c r="D180" s="24"/>
      <c r="I180" s="24"/>
    </row>
    <row r="181" spans="4:9">
      <c r="D181" s="24"/>
      <c r="I181" s="24"/>
    </row>
    <row r="182" spans="4:9">
      <c r="D182" s="24"/>
      <c r="I182" s="24"/>
    </row>
    <row r="183" spans="4:9">
      <c r="D183" s="24"/>
      <c r="I183" s="24"/>
    </row>
    <row r="184" spans="4:9">
      <c r="D184" s="24"/>
      <c r="I184" s="24"/>
    </row>
    <row r="185" spans="4:9">
      <c r="D185" s="24"/>
      <c r="I185" s="24"/>
    </row>
    <row r="186" spans="4:9">
      <c r="D186" s="24"/>
      <c r="I186" s="24"/>
    </row>
    <row r="187" spans="4:9">
      <c r="D187" s="24"/>
      <c r="I187" s="24"/>
    </row>
    <row r="188" spans="4:9">
      <c r="D188" s="24"/>
      <c r="I188" s="24"/>
    </row>
    <row r="189" spans="4:9">
      <c r="D189" s="24"/>
      <c r="I189" s="24"/>
    </row>
    <row r="190" spans="4:9">
      <c r="D190" s="24"/>
      <c r="I190" s="24"/>
    </row>
    <row r="191" spans="4:9">
      <c r="D191" s="24"/>
      <c r="I191" s="24"/>
    </row>
    <row r="192" spans="4:9">
      <c r="D192" s="24"/>
      <c r="I192" s="24"/>
    </row>
    <row r="193" spans="4:9">
      <c r="D193" s="24"/>
      <c r="I193" s="24"/>
    </row>
    <row r="194" spans="4:9">
      <c r="D194" s="24"/>
      <c r="I194" s="24"/>
    </row>
    <row r="195" spans="4:9">
      <c r="D195" s="24"/>
      <c r="I195" s="24"/>
    </row>
    <row r="196" spans="4:9">
      <c r="D196" s="24"/>
      <c r="I196" s="24"/>
    </row>
    <row r="197" spans="4:9">
      <c r="D197" s="24"/>
      <c r="I197" s="24"/>
    </row>
    <row r="198" spans="4:9">
      <c r="D198" s="24"/>
      <c r="I198" s="24"/>
    </row>
    <row r="199" spans="4:9">
      <c r="D199" s="24"/>
      <c r="I199" s="24"/>
    </row>
    <row r="200" spans="4:9">
      <c r="D200" s="24"/>
      <c r="I200" s="24"/>
    </row>
    <row r="201" spans="4:9">
      <c r="D201" s="24"/>
      <c r="I201" s="24"/>
    </row>
    <row r="202" spans="4:9">
      <c r="D202" s="24"/>
      <c r="I202" s="24"/>
    </row>
    <row r="203" spans="4:9">
      <c r="D203" s="24"/>
      <c r="I203" s="24"/>
    </row>
    <row r="204" spans="4:9">
      <c r="D204" s="24"/>
      <c r="I204" s="24"/>
    </row>
    <row r="205" spans="4:9">
      <c r="D205" s="24"/>
      <c r="I205" s="24"/>
    </row>
    <row r="206" spans="4:9">
      <c r="D206" s="24"/>
      <c r="I206" s="24"/>
    </row>
    <row r="207" spans="4:9">
      <c r="D207" s="24"/>
      <c r="I207" s="24"/>
    </row>
    <row r="208" spans="4:9">
      <c r="D208" s="24"/>
      <c r="I208" s="24"/>
    </row>
    <row r="209" spans="4:9">
      <c r="D209" s="24"/>
      <c r="I209" s="24"/>
    </row>
    <row r="210" spans="4:9">
      <c r="D210" s="24"/>
      <c r="I210" s="24"/>
    </row>
    <row r="211" spans="4:9">
      <c r="D211" s="24"/>
      <c r="I211" s="24"/>
    </row>
    <row r="212" spans="4:9">
      <c r="D212" s="24"/>
      <c r="I212" s="24"/>
    </row>
    <row r="213" spans="4:9">
      <c r="D213" s="24"/>
      <c r="I213" s="24"/>
    </row>
    <row r="214" spans="4:9">
      <c r="D214" s="24"/>
      <c r="I214" s="24"/>
    </row>
    <row r="215" spans="4:9">
      <c r="D215" s="24"/>
      <c r="I215" s="24"/>
    </row>
    <row r="216" spans="4:9">
      <c r="D216" s="24"/>
      <c r="I216" s="24"/>
    </row>
    <row r="217" spans="4:9">
      <c r="D217" s="24"/>
      <c r="I217" s="24"/>
    </row>
    <row r="218" spans="4:9">
      <c r="D218" s="24"/>
      <c r="I218" s="24"/>
    </row>
    <row r="219" spans="4:9">
      <c r="D219" s="24"/>
      <c r="I219" s="24"/>
    </row>
    <row r="220" spans="4:9">
      <c r="D220" s="24"/>
      <c r="I220" s="24"/>
    </row>
    <row r="221" spans="4:9">
      <c r="D221" s="24"/>
      <c r="I221" s="24"/>
    </row>
    <row r="222" spans="4:9">
      <c r="D222" s="24"/>
      <c r="I222" s="24"/>
    </row>
    <row r="223" spans="4:9">
      <c r="D223" s="24"/>
      <c r="I223" s="24"/>
    </row>
    <row r="224" spans="4:9">
      <c r="D224" s="24"/>
      <c r="I224" s="24"/>
    </row>
    <row r="225" spans="4:9">
      <c r="D225" s="24"/>
      <c r="I225" s="24"/>
    </row>
    <row r="226" spans="4:9">
      <c r="D226" s="24"/>
      <c r="I226" s="24"/>
    </row>
    <row r="227" spans="4:9">
      <c r="D227" s="24"/>
      <c r="I227" s="24"/>
    </row>
    <row r="228" spans="4:9">
      <c r="D228" s="24"/>
      <c r="I228" s="24"/>
    </row>
    <row r="229" spans="4:9">
      <c r="D229" s="24"/>
      <c r="I229" s="24"/>
    </row>
    <row r="230" spans="4:9">
      <c r="D230" s="24"/>
      <c r="I230" s="24"/>
    </row>
    <row r="231" spans="4:9">
      <c r="D231" s="24"/>
      <c r="I231" s="24"/>
    </row>
    <row r="232" spans="4:9">
      <c r="D232" s="24"/>
      <c r="I232" s="24"/>
    </row>
    <row r="233" spans="4:9">
      <c r="D233" s="24"/>
      <c r="I233" s="24"/>
    </row>
    <row r="234" spans="4:9">
      <c r="D234" s="24"/>
      <c r="I234" s="24"/>
    </row>
    <row r="235" spans="4:9">
      <c r="D235" s="24"/>
      <c r="I235" s="24"/>
    </row>
    <row r="236" spans="4:9">
      <c r="D236" s="24"/>
      <c r="I236" s="24"/>
    </row>
    <row r="237" spans="4:9">
      <c r="D237" s="24"/>
      <c r="I237" s="24"/>
    </row>
    <row r="238" spans="4:9">
      <c r="D238" s="24"/>
      <c r="I238" s="24"/>
    </row>
    <row r="239" spans="4:9">
      <c r="D239" s="24"/>
      <c r="I239" s="24"/>
    </row>
    <row r="240" spans="4:9">
      <c r="D240" s="24"/>
      <c r="I240" s="24"/>
    </row>
    <row r="241" spans="4:9">
      <c r="D241" s="24"/>
      <c r="I241" s="24"/>
    </row>
    <row r="242" spans="4:9">
      <c r="D242" s="24"/>
      <c r="I242" s="24"/>
    </row>
    <row r="243" spans="4:9">
      <c r="D243" s="24"/>
      <c r="I243" s="24"/>
    </row>
    <row r="244" spans="4:9">
      <c r="D244" s="24"/>
      <c r="I244" s="24"/>
    </row>
    <row r="245" spans="4:9">
      <c r="D245" s="24"/>
      <c r="I245" s="24"/>
    </row>
    <row r="246" spans="4:9">
      <c r="D246" s="24"/>
      <c r="I246" s="24"/>
    </row>
    <row r="247" spans="4:9">
      <c r="D247" s="24"/>
      <c r="I247" s="24"/>
    </row>
    <row r="248" spans="4:9">
      <c r="D248" s="24"/>
      <c r="I248" s="24"/>
    </row>
    <row r="249" spans="4:9">
      <c r="D249" s="24"/>
      <c r="I249" s="24"/>
    </row>
    <row r="250" spans="4:9">
      <c r="D250" s="24"/>
      <c r="I250" s="24"/>
    </row>
    <row r="251" spans="4:9">
      <c r="D251" s="24"/>
      <c r="I251" s="24"/>
    </row>
    <row r="252" spans="4:9">
      <c r="D252" s="24"/>
      <c r="I252" s="24"/>
    </row>
    <row r="253" spans="4:9">
      <c r="D253" s="24"/>
      <c r="I253" s="24"/>
    </row>
    <row r="254" spans="4:9">
      <c r="D254" s="24"/>
      <c r="I254" s="24"/>
    </row>
    <row r="255" spans="4:9">
      <c r="D255" s="24"/>
      <c r="I255" s="24"/>
    </row>
    <row r="256" spans="4:9">
      <c r="D256" s="24"/>
      <c r="I256" s="24"/>
    </row>
    <row r="257" spans="4:9">
      <c r="D257" s="24"/>
      <c r="I257" s="24"/>
    </row>
    <row r="258" spans="4:9">
      <c r="D258" s="24"/>
      <c r="I258" s="24"/>
    </row>
    <row r="259" spans="4:9">
      <c r="D259" s="24"/>
      <c r="I259" s="24"/>
    </row>
    <row r="260" spans="4:9">
      <c r="D260" s="24"/>
      <c r="I260" s="24"/>
    </row>
    <row r="261" spans="4:9">
      <c r="D261" s="24"/>
      <c r="I261" s="24"/>
    </row>
    <row r="262" spans="4:9">
      <c r="D262" s="24"/>
      <c r="I262" s="24"/>
    </row>
    <row r="263" spans="4:9">
      <c r="D263" s="24"/>
      <c r="I263" s="24"/>
    </row>
    <row r="264" spans="4:9">
      <c r="D264" s="24"/>
      <c r="I264" s="24"/>
    </row>
    <row r="265" spans="4:9">
      <c r="D265" s="24"/>
      <c r="I265" s="24"/>
    </row>
    <row r="266" spans="4:9">
      <c r="D266" s="24"/>
      <c r="I266" s="24"/>
    </row>
    <row r="267" spans="4:9">
      <c r="D267" s="24"/>
      <c r="I267" s="24"/>
    </row>
    <row r="268" spans="4:9">
      <c r="D268" s="24"/>
      <c r="I268" s="24"/>
    </row>
    <row r="269" spans="4:9">
      <c r="D269" s="24"/>
      <c r="I269" s="24"/>
    </row>
    <row r="270" spans="4:9">
      <c r="D270" s="24"/>
      <c r="I270" s="24"/>
    </row>
    <row r="271" spans="4:9">
      <c r="D271" s="24"/>
      <c r="I271" s="24"/>
    </row>
    <row r="272" spans="4:9">
      <c r="D272" s="24"/>
      <c r="I272" s="24"/>
    </row>
    <row r="273" spans="4:9">
      <c r="D273" s="24"/>
      <c r="I273" s="24"/>
    </row>
    <row r="274" spans="4:9">
      <c r="D274" s="24"/>
      <c r="I274" s="24"/>
    </row>
    <row r="275" spans="4:9">
      <c r="D275" s="24"/>
      <c r="I275" s="24"/>
    </row>
    <row r="276" spans="4:9">
      <c r="D276" s="24"/>
      <c r="I276" s="24"/>
    </row>
    <row r="277" spans="4:9">
      <c r="D277" s="24"/>
      <c r="I277" s="24"/>
    </row>
    <row r="278" spans="4:9">
      <c r="D278" s="24"/>
      <c r="I278" s="24"/>
    </row>
    <row r="279" spans="4:9">
      <c r="D279" s="24"/>
      <c r="I279" s="24"/>
    </row>
    <row r="280" spans="4:9">
      <c r="D280" s="24"/>
      <c r="I280" s="24"/>
    </row>
    <row r="281" spans="4:9">
      <c r="D281" s="24"/>
      <c r="I281" s="24"/>
    </row>
    <row r="282" spans="4:9">
      <c r="D282" s="24"/>
      <c r="I282" s="24"/>
    </row>
    <row r="283" spans="4:9">
      <c r="D283" s="24"/>
      <c r="I283" s="24"/>
    </row>
    <row r="284" spans="4:9">
      <c r="D284" s="24"/>
      <c r="I284" s="24"/>
    </row>
    <row r="285" spans="4:9">
      <c r="D285" s="24"/>
      <c r="I285" s="24"/>
    </row>
    <row r="286" spans="4:9">
      <c r="D286" s="24"/>
      <c r="I286" s="24"/>
    </row>
    <row r="287" spans="4:9">
      <c r="D287" s="24"/>
      <c r="I287" s="24"/>
    </row>
    <row r="288" spans="4:9">
      <c r="D288" s="24"/>
      <c r="I288" s="24"/>
    </row>
    <row r="289" spans="4:9">
      <c r="D289" s="24"/>
      <c r="I289" s="24"/>
    </row>
    <row r="290" spans="4:9">
      <c r="D290" s="24"/>
      <c r="I290" s="24"/>
    </row>
    <row r="291" spans="4:9">
      <c r="D291" s="24"/>
      <c r="I291" s="24"/>
    </row>
    <row r="292" spans="4:9">
      <c r="D292" s="24"/>
      <c r="I292" s="24"/>
    </row>
    <row r="293" spans="4:9">
      <c r="D293" s="24"/>
      <c r="I293" s="24"/>
    </row>
    <row r="294" spans="4:9">
      <c r="D294" s="24"/>
      <c r="I294" s="24"/>
    </row>
    <row r="295" spans="4:9">
      <c r="D295" s="24"/>
      <c r="I295" s="24"/>
    </row>
    <row r="296" spans="4:9">
      <c r="D296" s="24"/>
      <c r="I296" s="24"/>
    </row>
    <row r="297" spans="4:9">
      <c r="D297" s="24"/>
      <c r="I297" s="24"/>
    </row>
    <row r="298" spans="4:9">
      <c r="D298" s="24"/>
      <c r="I298" s="24"/>
    </row>
    <row r="299" spans="4:9">
      <c r="D299" s="24"/>
      <c r="I299" s="24"/>
    </row>
    <row r="300" spans="4:9">
      <c r="D300" s="24"/>
      <c r="I300" s="24"/>
    </row>
    <row r="301" spans="4:9">
      <c r="D301" s="24"/>
      <c r="I301" s="24"/>
    </row>
    <row r="302" spans="4:9">
      <c r="D302" s="24"/>
      <c r="I302" s="24"/>
    </row>
    <row r="303" spans="4:9">
      <c r="D303" s="24"/>
      <c r="I303" s="24"/>
    </row>
    <row r="304" spans="4:9">
      <c r="D304" s="24"/>
      <c r="I304" s="24"/>
    </row>
    <row r="305" spans="4:9">
      <c r="D305" s="24"/>
      <c r="I305" s="24"/>
    </row>
    <row r="306" spans="4:9">
      <c r="D306" s="24"/>
      <c r="I306" s="24"/>
    </row>
    <row r="307" spans="4:9">
      <c r="D307" s="24"/>
      <c r="I307" s="24"/>
    </row>
    <row r="308" spans="4:9">
      <c r="D308" s="24"/>
      <c r="I308" s="24"/>
    </row>
    <row r="309" spans="4:9">
      <c r="D309" s="24"/>
      <c r="I309" s="24"/>
    </row>
    <row r="310" spans="4:9">
      <c r="D310" s="24"/>
      <c r="I310" s="24"/>
    </row>
    <row r="311" spans="4:9">
      <c r="D311" s="24"/>
      <c r="I311" s="24"/>
    </row>
    <row r="312" spans="4:9">
      <c r="D312" s="24"/>
      <c r="I312" s="24"/>
    </row>
    <row r="313" spans="4:9">
      <c r="D313" s="24"/>
      <c r="I313" s="24"/>
    </row>
    <row r="314" spans="4:9">
      <c r="D314" s="24"/>
      <c r="I314" s="24"/>
    </row>
    <row r="315" spans="4:9">
      <c r="D315" s="24"/>
      <c r="I315" s="24"/>
    </row>
    <row r="316" spans="4:9">
      <c r="D316" s="24"/>
      <c r="I316" s="24"/>
    </row>
    <row r="317" spans="4:9">
      <c r="D317" s="24"/>
      <c r="I317" s="24"/>
    </row>
    <row r="318" spans="4:9">
      <c r="D318" s="24"/>
      <c r="I318" s="24"/>
    </row>
    <row r="319" spans="4:9">
      <c r="D319" s="24"/>
      <c r="I319" s="24"/>
    </row>
    <row r="320" spans="4:9">
      <c r="D320" s="24"/>
      <c r="I320" s="24"/>
    </row>
    <row r="321" spans="4:9">
      <c r="D321" s="24"/>
      <c r="I321" s="24"/>
    </row>
    <row r="322" spans="4:9">
      <c r="D322" s="24"/>
      <c r="I322" s="24"/>
    </row>
    <row r="323" spans="4:9">
      <c r="D323" s="24"/>
      <c r="I323" s="24"/>
    </row>
    <row r="324" spans="4:9">
      <c r="D324" s="24"/>
      <c r="I324" s="24"/>
    </row>
    <row r="325" spans="4:9">
      <c r="D325" s="24"/>
      <c r="I325" s="24"/>
    </row>
    <row r="326" spans="4:9">
      <c r="D326" s="24"/>
      <c r="I326" s="24"/>
    </row>
    <row r="327" spans="4:9">
      <c r="D327" s="24"/>
      <c r="I327" s="24"/>
    </row>
    <row r="328" spans="4:9">
      <c r="D328" s="24"/>
      <c r="I328" s="24"/>
    </row>
    <row r="329" spans="4:9">
      <c r="D329" s="24"/>
      <c r="I329" s="24"/>
    </row>
    <row r="330" spans="4:9">
      <c r="D330" s="24"/>
      <c r="I330" s="24"/>
    </row>
    <row r="331" spans="4:9">
      <c r="D331" s="24"/>
      <c r="I331" s="24"/>
    </row>
    <row r="332" spans="4:9">
      <c r="D332" s="24"/>
      <c r="I332" s="24"/>
    </row>
    <row r="333" spans="4:9">
      <c r="D333" s="24"/>
      <c r="I333" s="24"/>
    </row>
    <row r="334" spans="4:9">
      <c r="D334" s="24"/>
      <c r="I334" s="24"/>
    </row>
    <row r="335" spans="4:9">
      <c r="D335" s="24"/>
      <c r="I335" s="24"/>
    </row>
    <row r="336" spans="4:9">
      <c r="D336" s="24"/>
      <c r="I336" s="24"/>
    </row>
    <row r="337" spans="4:9">
      <c r="D337" s="24"/>
      <c r="I337" s="24"/>
    </row>
    <row r="338" spans="4:9">
      <c r="D338" s="24"/>
      <c r="I338" s="24"/>
    </row>
    <row r="339" spans="4:9">
      <c r="D339" s="24"/>
      <c r="I339" s="24"/>
    </row>
    <row r="340" spans="4:9">
      <c r="D340" s="24"/>
      <c r="I340" s="24"/>
    </row>
    <row r="341" spans="4:9">
      <c r="D341" s="24"/>
      <c r="I341" s="24"/>
    </row>
    <row r="342" spans="4:9">
      <c r="D342" s="24"/>
      <c r="I342" s="24"/>
    </row>
    <row r="343" spans="4:9">
      <c r="D343" s="24"/>
      <c r="I343" s="24"/>
    </row>
    <row r="344" spans="4:9">
      <c r="D344" s="24"/>
      <c r="I344" s="24"/>
    </row>
    <row r="345" spans="4:9">
      <c r="D345" s="24"/>
      <c r="I345" s="24"/>
    </row>
    <row r="346" spans="4:9">
      <c r="D346" s="24"/>
      <c r="I346" s="24"/>
    </row>
    <row r="347" spans="4:9">
      <c r="D347" s="24"/>
      <c r="I347" s="24"/>
    </row>
    <row r="348" spans="4:9">
      <c r="D348" s="24"/>
      <c r="I348" s="24"/>
    </row>
    <row r="349" spans="4:9">
      <c r="D349" s="24"/>
      <c r="I349" s="24"/>
    </row>
    <row r="350" spans="4:9">
      <c r="D350" s="24"/>
      <c r="I350" s="24"/>
    </row>
    <row r="351" spans="4:9">
      <c r="D351" s="24"/>
      <c r="I351" s="24"/>
    </row>
    <row r="352" spans="4:9">
      <c r="D352" s="24"/>
      <c r="I352" s="24"/>
    </row>
    <row r="353" spans="4:9">
      <c r="D353" s="24"/>
      <c r="I353" s="24"/>
    </row>
    <row r="354" spans="4:9">
      <c r="D354" s="24"/>
      <c r="I354" s="24"/>
    </row>
    <row r="355" spans="4:9">
      <c r="D355" s="24"/>
      <c r="I355" s="24"/>
    </row>
    <row r="356" spans="4:9">
      <c r="D356" s="24"/>
      <c r="I356" s="24"/>
    </row>
    <row r="357" spans="4:9">
      <c r="D357" s="24"/>
      <c r="I357" s="24"/>
    </row>
    <row r="358" spans="4:9">
      <c r="D358" s="24"/>
      <c r="I358" s="24"/>
    </row>
    <row r="359" spans="4:9">
      <c r="D359" s="24"/>
      <c r="I359" s="24"/>
    </row>
    <row r="360" spans="4:9">
      <c r="D360" s="24"/>
      <c r="I360" s="24"/>
    </row>
    <row r="361" spans="4:9">
      <c r="D361" s="24"/>
      <c r="I361" s="24"/>
    </row>
    <row r="362" spans="4:9">
      <c r="D362" s="24"/>
      <c r="I362" s="24"/>
    </row>
    <row r="363" spans="4:9">
      <c r="D363" s="24"/>
      <c r="I363" s="24"/>
    </row>
    <row r="364" spans="4:9">
      <c r="D364" s="24"/>
      <c r="I364" s="24"/>
    </row>
    <row r="365" spans="4:9">
      <c r="D365" s="24"/>
      <c r="I365" s="24"/>
    </row>
    <row r="366" spans="4:9">
      <c r="D366" s="24"/>
      <c r="I366" s="24"/>
    </row>
    <row r="367" spans="4:9">
      <c r="D367" s="24"/>
      <c r="I367" s="24"/>
    </row>
    <row r="368" spans="4:9">
      <c r="D368" s="24"/>
      <c r="I368" s="24"/>
    </row>
    <row r="369" spans="4:9">
      <c r="D369" s="24"/>
      <c r="I369" s="24"/>
    </row>
    <row r="370" spans="4:9">
      <c r="D370" s="24"/>
      <c r="I370" s="24"/>
    </row>
    <row r="371" spans="4:9">
      <c r="D371" s="24"/>
      <c r="I371" s="24"/>
    </row>
    <row r="372" spans="4:9">
      <c r="D372" s="24"/>
      <c r="I372" s="24"/>
    </row>
    <row r="373" spans="4:9">
      <c r="D373" s="24"/>
      <c r="I373" s="24"/>
    </row>
    <row r="374" spans="4:9">
      <c r="D374" s="24"/>
      <c r="I374" s="24"/>
    </row>
    <row r="375" spans="4:9">
      <c r="D375" s="24"/>
      <c r="I375" s="24"/>
    </row>
    <row r="376" spans="4:9">
      <c r="D376" s="24"/>
      <c r="I376" s="24"/>
    </row>
    <row r="377" spans="4:9">
      <c r="D377" s="24"/>
      <c r="I377" s="24"/>
    </row>
    <row r="378" spans="4:9">
      <c r="D378" s="24"/>
      <c r="I378" s="24"/>
    </row>
    <row r="379" spans="4:9">
      <c r="D379" s="24"/>
      <c r="I379" s="24"/>
    </row>
    <row r="380" spans="4:9">
      <c r="D380" s="24"/>
      <c r="I380" s="24"/>
    </row>
    <row r="381" spans="4:9">
      <c r="D381" s="24"/>
      <c r="I381" s="24"/>
    </row>
    <row r="382" spans="4:9">
      <c r="D382" s="24"/>
      <c r="I382" s="24"/>
    </row>
    <row r="383" spans="4:9">
      <c r="D383" s="24"/>
      <c r="I383" s="24"/>
    </row>
    <row r="384" spans="4:9">
      <c r="D384" s="24"/>
      <c r="I384" s="24"/>
    </row>
    <row r="385" spans="4:9">
      <c r="D385" s="24"/>
      <c r="I385" s="24"/>
    </row>
    <row r="386" spans="4:9">
      <c r="D386" s="24"/>
      <c r="I386" s="24"/>
    </row>
    <row r="387" spans="4:9">
      <c r="D387" s="24"/>
      <c r="I387" s="24"/>
    </row>
    <row r="388" spans="4:9">
      <c r="D388" s="24"/>
      <c r="I388" s="24"/>
    </row>
    <row r="389" spans="4:9">
      <c r="D389" s="24"/>
      <c r="I389" s="24"/>
    </row>
    <row r="390" spans="4:9">
      <c r="D390" s="24"/>
      <c r="I390" s="24"/>
    </row>
    <row r="391" spans="4:9">
      <c r="D391" s="24"/>
      <c r="I391" s="24"/>
    </row>
    <row r="392" spans="4:9">
      <c r="D392" s="24"/>
      <c r="I392" s="24"/>
    </row>
    <row r="393" spans="4:9">
      <c r="D393" s="24"/>
      <c r="I393" s="24"/>
    </row>
    <row r="394" spans="4:9">
      <c r="D394" s="24"/>
      <c r="I394" s="24"/>
    </row>
    <row r="395" spans="4:9">
      <c r="D395" s="24"/>
      <c r="I395" s="24"/>
    </row>
    <row r="396" spans="4:9">
      <c r="D396" s="24"/>
      <c r="I396" s="24"/>
    </row>
    <row r="397" spans="4:9">
      <c r="D397" s="24"/>
      <c r="I397" s="24"/>
    </row>
    <row r="398" spans="4:9">
      <c r="D398" s="24"/>
      <c r="I398" s="24"/>
    </row>
    <row r="399" spans="4:9">
      <c r="D399" s="24"/>
      <c r="I399" s="24"/>
    </row>
    <row r="400" spans="4:9">
      <c r="D400" s="24"/>
      <c r="I400" s="24"/>
    </row>
    <row r="401" spans="4:9">
      <c r="D401" s="24"/>
      <c r="I401" s="24"/>
    </row>
    <row r="402" spans="4:9">
      <c r="D402" s="24"/>
      <c r="I402" s="24"/>
    </row>
    <row r="403" spans="4:9">
      <c r="D403" s="24"/>
      <c r="I403" s="24"/>
    </row>
    <row r="404" spans="4:9">
      <c r="D404" s="24"/>
      <c r="I404" s="24"/>
    </row>
    <row r="405" spans="4:9">
      <c r="D405" s="24"/>
      <c r="I405" s="24"/>
    </row>
    <row r="406" spans="4:9">
      <c r="D406" s="24"/>
      <c r="I406" s="24"/>
    </row>
    <row r="407" spans="4:9">
      <c r="D407" s="24"/>
      <c r="I407" s="24"/>
    </row>
    <row r="408" spans="4:9">
      <c r="D408" s="24"/>
      <c r="I408" s="24"/>
    </row>
    <row r="409" spans="4:9">
      <c r="D409" s="24"/>
      <c r="I409" s="24"/>
    </row>
    <row r="410" spans="4:9">
      <c r="D410" s="24"/>
      <c r="I410" s="24"/>
    </row>
    <row r="411" spans="4:9">
      <c r="D411" s="24"/>
      <c r="I411" s="24"/>
    </row>
    <row r="412" spans="4:9">
      <c r="D412" s="24"/>
      <c r="I412" s="24"/>
    </row>
    <row r="413" spans="4:9">
      <c r="D413" s="24"/>
      <c r="I413" s="24"/>
    </row>
    <row r="414" spans="4:9">
      <c r="D414" s="24"/>
      <c r="I414" s="24"/>
    </row>
    <row r="415" spans="4:9">
      <c r="D415" s="24"/>
      <c r="I415" s="24"/>
    </row>
    <row r="416" spans="4:9">
      <c r="D416" s="24"/>
      <c r="I416" s="24"/>
    </row>
    <row r="417" spans="4:9">
      <c r="D417" s="24"/>
      <c r="I417" s="24"/>
    </row>
    <row r="418" spans="4:9">
      <c r="D418" s="24"/>
      <c r="I418" s="24"/>
    </row>
    <row r="419" spans="4:9">
      <c r="D419" s="24"/>
      <c r="I419" s="24"/>
    </row>
    <row r="420" spans="4:9">
      <c r="D420" s="24"/>
      <c r="I420" s="24"/>
    </row>
    <row r="421" spans="4:9">
      <c r="D421" s="24"/>
      <c r="I421" s="24"/>
    </row>
    <row r="422" spans="4:9">
      <c r="D422" s="24"/>
      <c r="I422" s="24"/>
    </row>
    <row r="423" spans="4:9">
      <c r="D423" s="24"/>
      <c r="I423" s="24"/>
    </row>
    <row r="424" spans="4:9">
      <c r="D424" s="24"/>
      <c r="I424" s="24"/>
    </row>
    <row r="425" spans="4:9">
      <c r="D425" s="24"/>
      <c r="I425" s="24"/>
    </row>
    <row r="426" spans="4:9">
      <c r="D426" s="24"/>
      <c r="I426" s="24"/>
    </row>
    <row r="427" spans="4:9">
      <c r="D427" s="24"/>
      <c r="I427" s="24"/>
    </row>
    <row r="428" spans="4:9">
      <c r="D428" s="24"/>
      <c r="I428" s="24"/>
    </row>
    <row r="429" spans="4:9">
      <c r="D429" s="24"/>
      <c r="I429" s="24"/>
    </row>
    <row r="430" spans="4:9">
      <c r="D430" s="24"/>
      <c r="I430" s="24"/>
    </row>
    <row r="431" spans="4:9">
      <c r="D431" s="24"/>
      <c r="I431" s="24"/>
    </row>
    <row r="432" spans="4:9">
      <c r="D432" s="24"/>
      <c r="I432" s="24"/>
    </row>
    <row r="433" spans="4:9">
      <c r="D433" s="24"/>
      <c r="I433" s="24"/>
    </row>
    <row r="434" spans="4:9">
      <c r="D434" s="24"/>
      <c r="I434" s="24"/>
    </row>
    <row r="435" spans="4:9">
      <c r="D435" s="24"/>
      <c r="I435" s="24"/>
    </row>
    <row r="436" spans="4:9">
      <c r="D436" s="24"/>
      <c r="I436" s="24"/>
    </row>
    <row r="437" spans="4:9">
      <c r="D437" s="24"/>
      <c r="I437" s="24"/>
    </row>
    <row r="438" spans="4:9">
      <c r="D438" s="24"/>
      <c r="I438" s="24"/>
    </row>
    <row r="439" spans="4:9">
      <c r="D439" s="24"/>
      <c r="I439" s="24"/>
    </row>
    <row r="440" spans="4:9">
      <c r="D440" s="24"/>
      <c r="I440" s="24"/>
    </row>
    <row r="441" spans="4:9">
      <c r="D441" s="24"/>
      <c r="I441" s="24"/>
    </row>
    <row r="442" spans="4:9">
      <c r="D442" s="24"/>
      <c r="I442" s="24"/>
    </row>
    <row r="443" spans="4:9">
      <c r="D443" s="24"/>
      <c r="I443" s="24"/>
    </row>
    <row r="444" spans="4:9">
      <c r="D444" s="24"/>
      <c r="I444" s="24"/>
    </row>
    <row r="445" spans="4:9">
      <c r="D445" s="24"/>
      <c r="I445" s="24"/>
    </row>
    <row r="446" spans="4:9">
      <c r="D446" s="24"/>
      <c r="I446" s="24"/>
    </row>
    <row r="447" spans="4:9">
      <c r="D447" s="24"/>
      <c r="I447" s="24"/>
    </row>
    <row r="448" spans="4:9">
      <c r="D448" s="24"/>
      <c r="I448" s="24"/>
    </row>
    <row r="449" spans="4:9">
      <c r="D449" s="24"/>
      <c r="I449" s="24"/>
    </row>
    <row r="450" spans="4:9">
      <c r="D450" s="24"/>
      <c r="I450" s="24"/>
    </row>
    <row r="451" spans="4:9">
      <c r="D451" s="24"/>
      <c r="I451" s="24"/>
    </row>
    <row r="452" spans="4:9">
      <c r="D452" s="24"/>
      <c r="I452" s="24"/>
    </row>
    <row r="453" spans="4:9">
      <c r="D453" s="24"/>
      <c r="I453" s="24"/>
    </row>
    <row r="454" spans="4:9">
      <c r="D454" s="24"/>
      <c r="I454" s="24"/>
    </row>
    <row r="455" spans="4:9">
      <c r="D455" s="24"/>
      <c r="I455" s="24"/>
    </row>
    <row r="456" spans="4:9">
      <c r="D456" s="24"/>
      <c r="I456" s="24"/>
    </row>
    <row r="457" spans="4:9">
      <c r="D457" s="24"/>
      <c r="I457" s="24"/>
    </row>
    <row r="458" spans="4:9">
      <c r="D458" s="24"/>
      <c r="I458" s="24"/>
    </row>
    <row r="459" spans="4:9">
      <c r="D459" s="24"/>
      <c r="I459" s="24"/>
    </row>
    <row r="460" spans="4:9">
      <c r="D460" s="24"/>
      <c r="I460" s="24"/>
    </row>
    <row r="461" spans="4:9">
      <c r="D461" s="24"/>
      <c r="I461" s="24"/>
    </row>
    <row r="462" spans="4:9">
      <c r="D462" s="24"/>
      <c r="I462" s="24"/>
    </row>
    <row r="463" spans="4:9">
      <c r="D463" s="24"/>
      <c r="I463" s="24"/>
    </row>
    <row r="464" spans="4:9">
      <c r="D464" s="24"/>
      <c r="I464" s="24"/>
    </row>
    <row r="465" spans="4:9">
      <c r="D465" s="24"/>
      <c r="I465" s="24"/>
    </row>
    <row r="466" spans="4:9">
      <c r="D466" s="24"/>
      <c r="I466" s="24"/>
    </row>
    <row r="467" spans="4:9">
      <c r="D467" s="24"/>
      <c r="I467" s="24"/>
    </row>
    <row r="468" spans="4:9">
      <c r="D468" s="24"/>
      <c r="I468" s="24"/>
    </row>
    <row r="469" spans="4:9">
      <c r="D469" s="24"/>
      <c r="I469" s="24"/>
    </row>
    <row r="470" spans="4:9">
      <c r="D470" s="24"/>
      <c r="I470" s="24"/>
    </row>
    <row r="471" spans="4:9">
      <c r="D471" s="24"/>
      <c r="I471" s="24"/>
    </row>
    <row r="472" spans="4:9">
      <c r="D472" s="24"/>
      <c r="I472" s="24"/>
    </row>
    <row r="473" spans="4:9">
      <c r="D473" s="24"/>
      <c r="I473" s="24"/>
    </row>
    <row r="474" spans="4:9">
      <c r="D474" s="24"/>
      <c r="I474" s="24"/>
    </row>
    <row r="475" spans="4:9">
      <c r="D475" s="24"/>
      <c r="I475" s="24"/>
    </row>
    <row r="476" spans="4:9">
      <c r="D476" s="24"/>
      <c r="I476" s="24"/>
    </row>
    <row r="477" spans="4:9">
      <c r="D477" s="24"/>
      <c r="I477" s="24"/>
    </row>
    <row r="478" spans="4:9">
      <c r="D478" s="24"/>
      <c r="I478" s="24"/>
    </row>
    <row r="479" spans="4:9">
      <c r="D479" s="24"/>
      <c r="I479" s="24"/>
    </row>
    <row r="480" spans="4:9">
      <c r="D480" s="24"/>
      <c r="I480" s="24"/>
    </row>
    <row r="481" spans="4:9">
      <c r="D481" s="24"/>
      <c r="I481" s="24"/>
    </row>
    <row r="482" spans="4:9">
      <c r="D482" s="24"/>
      <c r="I482" s="24"/>
    </row>
    <row r="483" spans="4:9">
      <c r="D483" s="24"/>
      <c r="I483" s="24"/>
    </row>
    <row r="484" spans="4:9">
      <c r="D484" s="24"/>
      <c r="I484" s="24"/>
    </row>
    <row r="485" spans="4:9">
      <c r="D485" s="24"/>
      <c r="I485" s="24"/>
    </row>
    <row r="486" spans="4:9">
      <c r="D486" s="24"/>
      <c r="I486" s="24"/>
    </row>
    <row r="487" spans="4:9">
      <c r="D487" s="24"/>
      <c r="I487" s="24"/>
    </row>
    <row r="488" spans="4:9">
      <c r="D488" s="24"/>
      <c r="I488" s="24"/>
    </row>
    <row r="489" spans="4:9">
      <c r="D489" s="24"/>
      <c r="I489" s="24"/>
    </row>
    <row r="490" spans="4:9">
      <c r="D490" s="24"/>
      <c r="I490" s="24"/>
    </row>
    <row r="491" spans="4:9">
      <c r="D491" s="24"/>
      <c r="I491" s="24"/>
    </row>
    <row r="492" spans="4:9">
      <c r="D492" s="24"/>
      <c r="I492" s="24"/>
    </row>
    <row r="493" spans="4:9">
      <c r="D493" s="24"/>
      <c r="I493" s="24"/>
    </row>
    <row r="494" spans="4:9">
      <c r="D494" s="24"/>
      <c r="I494" s="24"/>
    </row>
    <row r="495" spans="4:9">
      <c r="D495" s="24"/>
      <c r="I495" s="24"/>
    </row>
    <row r="496" spans="4:9">
      <c r="D496" s="24"/>
      <c r="I496" s="24"/>
    </row>
    <row r="497" spans="4:9">
      <c r="D497" s="24"/>
      <c r="I497" s="24"/>
    </row>
    <row r="498" spans="4:9">
      <c r="D498" s="24"/>
      <c r="I498" s="24"/>
    </row>
    <row r="499" spans="4:9">
      <c r="D499" s="24"/>
      <c r="I499" s="24"/>
    </row>
    <row r="500" spans="4:9">
      <c r="D500" s="24"/>
      <c r="I500" s="24"/>
    </row>
    <row r="501" spans="4:9">
      <c r="D501" s="24"/>
      <c r="I501" s="24"/>
    </row>
    <row r="502" spans="4:9">
      <c r="D502" s="24"/>
      <c r="I502" s="24"/>
    </row>
    <row r="503" spans="4:9">
      <c r="D503" s="24"/>
      <c r="I503" s="24"/>
    </row>
    <row r="504" spans="4:9">
      <c r="D504" s="24"/>
      <c r="I504" s="24"/>
    </row>
    <row r="505" spans="4:9">
      <c r="D505" s="24"/>
      <c r="I505" s="24"/>
    </row>
    <row r="506" spans="4:9">
      <c r="D506" s="24"/>
      <c r="I506" s="24"/>
    </row>
    <row r="507" spans="4:9">
      <c r="D507" s="24"/>
      <c r="I507" s="24"/>
    </row>
    <row r="508" spans="4:9">
      <c r="D508" s="24"/>
      <c r="I508" s="24"/>
    </row>
    <row r="509" spans="4:9">
      <c r="D509" s="24"/>
      <c r="I509" s="24"/>
    </row>
    <row r="510" spans="4:9">
      <c r="D510" s="24"/>
      <c r="I510" s="24"/>
    </row>
    <row r="511" spans="4:9">
      <c r="D511" s="24"/>
      <c r="I511" s="24"/>
    </row>
    <row r="512" spans="4:9">
      <c r="D512" s="24"/>
      <c r="I512" s="24"/>
    </row>
    <row r="513" spans="4:9">
      <c r="D513" s="24"/>
      <c r="I513" s="24"/>
    </row>
    <row r="514" spans="4:9">
      <c r="D514" s="24"/>
      <c r="I514" s="24"/>
    </row>
    <row r="515" spans="4:9">
      <c r="D515" s="24"/>
      <c r="I515" s="24"/>
    </row>
    <row r="516" spans="4:9">
      <c r="D516" s="24"/>
      <c r="I516" s="24"/>
    </row>
    <row r="517" spans="4:9">
      <c r="D517" s="24"/>
      <c r="I517" s="24"/>
    </row>
    <row r="518" spans="4:9">
      <c r="D518" s="24"/>
      <c r="I518" s="24"/>
    </row>
    <row r="519" spans="4:9">
      <c r="D519" s="24"/>
      <c r="I519" s="24"/>
    </row>
    <row r="520" spans="4:9">
      <c r="D520" s="24"/>
      <c r="I520" s="24"/>
    </row>
    <row r="521" spans="4:9">
      <c r="D521" s="24"/>
      <c r="I521" s="24"/>
    </row>
    <row r="522" spans="4:9">
      <c r="D522" s="24"/>
      <c r="I522" s="24"/>
    </row>
    <row r="523" spans="4:9">
      <c r="D523" s="24"/>
      <c r="I523" s="24"/>
    </row>
    <row r="524" spans="4:9">
      <c r="D524" s="24"/>
      <c r="I524" s="24"/>
    </row>
    <row r="525" spans="4:9">
      <c r="D525" s="24"/>
      <c r="I525" s="24"/>
    </row>
    <row r="526" spans="4:9">
      <c r="D526" s="24"/>
      <c r="I526" s="24"/>
    </row>
    <row r="527" spans="4:9">
      <c r="D527" s="24"/>
      <c r="I527" s="24"/>
    </row>
    <row r="528" spans="4:9">
      <c r="D528" s="24"/>
      <c r="I528" s="24"/>
    </row>
    <row r="529" spans="4:9">
      <c r="D529" s="24"/>
      <c r="I529" s="24"/>
    </row>
    <row r="530" spans="4:9">
      <c r="D530" s="24"/>
      <c r="I530" s="24"/>
    </row>
    <row r="531" spans="4:9">
      <c r="D531" s="24"/>
      <c r="I531" s="24"/>
    </row>
    <row r="532" spans="4:9">
      <c r="D532" s="24"/>
      <c r="I532" s="24"/>
    </row>
    <row r="533" spans="4:9">
      <c r="D533" s="24"/>
      <c r="I533" s="24"/>
    </row>
    <row r="534" spans="4:9">
      <c r="D534" s="24"/>
      <c r="I534" s="24"/>
    </row>
    <row r="535" spans="4:9">
      <c r="D535" s="24"/>
      <c r="I535" s="24"/>
    </row>
    <row r="536" spans="4:9">
      <c r="D536" s="24"/>
      <c r="I536" s="24"/>
    </row>
    <row r="537" spans="4:9">
      <c r="D537" s="24"/>
      <c r="I537" s="24"/>
    </row>
    <row r="538" spans="4:9">
      <c r="D538" s="24"/>
      <c r="I538" s="24"/>
    </row>
    <row r="539" spans="4:9">
      <c r="D539" s="24"/>
      <c r="I539" s="24"/>
    </row>
    <row r="540" spans="4:9">
      <c r="D540" s="24"/>
      <c r="I540" s="24"/>
    </row>
    <row r="541" spans="4:9">
      <c r="D541" s="24"/>
      <c r="I541" s="24"/>
    </row>
    <row r="542" spans="4:9">
      <c r="D542" s="24"/>
      <c r="I542" s="24"/>
    </row>
    <row r="543" spans="4:9">
      <c r="D543" s="24"/>
      <c r="I543" s="24"/>
    </row>
    <row r="544" spans="4:9">
      <c r="D544" s="24"/>
      <c r="I544" s="24"/>
    </row>
    <row r="545" spans="4:9">
      <c r="D545" s="24"/>
      <c r="I545" s="24"/>
    </row>
    <row r="546" spans="4:9">
      <c r="D546" s="24"/>
      <c r="I546" s="24"/>
    </row>
    <row r="547" spans="4:9">
      <c r="D547" s="24"/>
      <c r="I547" s="24"/>
    </row>
    <row r="548" spans="4:9">
      <c r="D548" s="24"/>
      <c r="I548" s="24"/>
    </row>
    <row r="549" spans="4:9">
      <c r="D549" s="24"/>
      <c r="I549" s="24"/>
    </row>
    <row r="550" spans="4:9">
      <c r="D550" s="24"/>
      <c r="I550" s="24"/>
    </row>
    <row r="551" spans="4:9">
      <c r="D551" s="24"/>
      <c r="I551" s="24"/>
    </row>
    <row r="552" spans="4:9">
      <c r="D552" s="24"/>
      <c r="I552" s="24"/>
    </row>
    <row r="553" spans="4:9">
      <c r="D553" s="24"/>
      <c r="I553" s="24"/>
    </row>
    <row r="554" spans="4:9">
      <c r="D554" s="24"/>
      <c r="I554" s="24"/>
    </row>
    <row r="555" spans="4:9">
      <c r="D555" s="24"/>
      <c r="I555" s="24"/>
    </row>
    <row r="556" spans="4:9">
      <c r="D556" s="24"/>
      <c r="I556" s="24"/>
    </row>
    <row r="557" spans="4:9">
      <c r="D557" s="24"/>
      <c r="I557" s="24"/>
    </row>
    <row r="558" spans="4:9">
      <c r="D558" s="24"/>
      <c r="I558" s="24"/>
    </row>
    <row r="559" spans="4:9">
      <c r="D559" s="24"/>
      <c r="I559" s="24"/>
    </row>
    <row r="560" spans="4:9">
      <c r="D560" s="24"/>
      <c r="I560" s="24"/>
    </row>
    <row r="561" spans="4:9">
      <c r="D561" s="24"/>
      <c r="I561" s="24"/>
    </row>
    <row r="562" spans="4:9">
      <c r="D562" s="24"/>
      <c r="I562" s="24"/>
    </row>
    <row r="563" spans="4:9">
      <c r="D563" s="24"/>
      <c r="I563" s="24"/>
    </row>
    <row r="564" spans="4:9">
      <c r="D564" s="24"/>
      <c r="I564" s="24"/>
    </row>
    <row r="565" spans="4:9">
      <c r="D565" s="24"/>
      <c r="I565" s="24"/>
    </row>
    <row r="566" spans="4:9">
      <c r="D566" s="24"/>
      <c r="I566" s="24"/>
    </row>
    <row r="567" spans="4:9">
      <c r="D567" s="24"/>
      <c r="I567" s="24"/>
    </row>
    <row r="568" spans="4:9">
      <c r="D568" s="24"/>
      <c r="I568" s="24"/>
    </row>
    <row r="569" spans="4:9">
      <c r="D569" s="24"/>
      <c r="I569" s="24"/>
    </row>
    <row r="570" spans="4:9">
      <c r="D570" s="24"/>
      <c r="I570" s="24"/>
    </row>
    <row r="571" spans="4:9">
      <c r="D571" s="24"/>
      <c r="I571" s="24"/>
    </row>
    <row r="572" spans="4:9">
      <c r="D572" s="24"/>
      <c r="I572" s="24"/>
    </row>
    <row r="573" spans="4:9">
      <c r="D573" s="24"/>
      <c r="I573" s="24"/>
    </row>
    <row r="574" spans="4:9">
      <c r="D574" s="24"/>
      <c r="I574" s="24"/>
    </row>
    <row r="575" spans="4:9">
      <c r="D575" s="24"/>
      <c r="I575" s="24"/>
    </row>
    <row r="576" spans="4:9">
      <c r="D576" s="24"/>
      <c r="I576" s="24"/>
    </row>
    <row r="577" spans="4:9">
      <c r="D577" s="24"/>
      <c r="I577" s="24"/>
    </row>
    <row r="578" spans="4:9">
      <c r="D578" s="24"/>
      <c r="I578" s="24"/>
    </row>
    <row r="579" spans="4:9">
      <c r="D579" s="24"/>
      <c r="I579" s="24"/>
    </row>
    <row r="580" spans="4:9">
      <c r="D580" s="24"/>
      <c r="I580" s="24"/>
    </row>
    <row r="581" spans="4:9">
      <c r="D581" s="24"/>
      <c r="I581" s="24"/>
    </row>
    <row r="582" spans="4:9">
      <c r="D582" s="24"/>
    </row>
    <row r="583" spans="4:9">
      <c r="D583" s="24"/>
    </row>
    <row r="584" spans="4:9">
      <c r="D584" s="24"/>
    </row>
    <row r="585" spans="4:9">
      <c r="D585" s="24"/>
    </row>
    <row r="586" spans="4:9">
      <c r="D586" s="24"/>
    </row>
    <row r="587" spans="4:9">
      <c r="D587" s="24"/>
    </row>
    <row r="588" spans="4:9">
      <c r="D588" s="24"/>
    </row>
    <row r="589" spans="4:9">
      <c r="D589" s="24"/>
    </row>
    <row r="590" spans="4:9">
      <c r="D590" s="24"/>
    </row>
    <row r="591" spans="4:9">
      <c r="D591" s="24"/>
    </row>
    <row r="592" spans="4:9">
      <c r="D592" s="24"/>
    </row>
    <row r="593" spans="4:4">
      <c r="D593" s="24"/>
    </row>
    <row r="594" spans="4:4">
      <c r="D594" s="24"/>
    </row>
    <row r="595" spans="4:4">
      <c r="D595" s="24"/>
    </row>
    <row r="596" spans="4:4">
      <c r="D596" s="24"/>
    </row>
    <row r="597" spans="4:4">
      <c r="D597" s="24"/>
    </row>
    <row r="598" spans="4:4">
      <c r="D598" s="24"/>
    </row>
    <row r="599" spans="4:4">
      <c r="D599" s="24"/>
    </row>
    <row r="600" spans="4:4">
      <c r="D600" s="24"/>
    </row>
    <row r="601" spans="4:4">
      <c r="D601" s="24"/>
    </row>
    <row r="602" spans="4:4">
      <c r="D602" s="24"/>
    </row>
    <row r="603" spans="4:4">
      <c r="D603" s="24"/>
    </row>
    <row r="604" spans="4:4">
      <c r="D604" s="24"/>
    </row>
    <row r="605" spans="4:4">
      <c r="D605" s="24"/>
    </row>
    <row r="606" spans="4:4">
      <c r="D606" s="24"/>
    </row>
    <row r="607" spans="4:4">
      <c r="D607" s="24"/>
    </row>
    <row r="608" spans="4:4">
      <c r="D608" s="24"/>
    </row>
    <row r="609" spans="4:4">
      <c r="D609" s="24"/>
    </row>
    <row r="610" spans="4:4">
      <c r="D610" s="24"/>
    </row>
    <row r="611" spans="4:4">
      <c r="D611" s="24"/>
    </row>
    <row r="612" spans="4:4">
      <c r="D612" s="24"/>
    </row>
    <row r="613" spans="4:4">
      <c r="D613" s="24"/>
    </row>
    <row r="614" spans="4:4">
      <c r="D614" s="24"/>
    </row>
    <row r="615" spans="4:4">
      <c r="D615" s="24"/>
    </row>
    <row r="616" spans="4:4">
      <c r="D616" s="24"/>
    </row>
    <row r="617" spans="4:4">
      <c r="D617" s="24"/>
    </row>
    <row r="618" spans="4:4">
      <c r="D618" s="24"/>
    </row>
    <row r="619" spans="4:4">
      <c r="D619" s="24"/>
    </row>
    <row r="620" spans="4:4">
      <c r="D620" s="24"/>
    </row>
    <row r="621" spans="4:4">
      <c r="D621" s="24"/>
    </row>
    <row r="622" spans="4:4">
      <c r="D622" s="24"/>
    </row>
    <row r="623" spans="4:4">
      <c r="D623" s="24"/>
    </row>
    <row r="624" spans="4:4">
      <c r="D624" s="24"/>
    </row>
    <row r="625" spans="4:4">
      <c r="D625" s="24"/>
    </row>
    <row r="626" spans="4:4">
      <c r="D626" s="24"/>
    </row>
    <row r="627" spans="4:4">
      <c r="D627" s="24"/>
    </row>
    <row r="628" spans="4:4">
      <c r="D628" s="24"/>
    </row>
    <row r="629" spans="4:4">
      <c r="D629" s="24"/>
    </row>
    <row r="630" spans="4:4">
      <c r="D630" s="24"/>
    </row>
    <row r="631" spans="4:4">
      <c r="D631" s="24"/>
    </row>
    <row r="632" spans="4:4">
      <c r="D632" s="24"/>
    </row>
    <row r="633" spans="4:4">
      <c r="D633" s="24"/>
    </row>
    <row r="634" spans="4:4">
      <c r="D634" s="24"/>
    </row>
    <row r="635" spans="4:4">
      <c r="D635" s="24"/>
    </row>
    <row r="636" spans="4:4">
      <c r="D636" s="24"/>
    </row>
    <row r="637" spans="4:4">
      <c r="D637" s="24"/>
    </row>
    <row r="638" spans="4:4">
      <c r="D638" s="24"/>
    </row>
    <row r="639" spans="4:4">
      <c r="D639" s="24"/>
    </row>
    <row r="640" spans="4:4">
      <c r="D640" s="24"/>
    </row>
    <row r="641" spans="4:4">
      <c r="D641" s="24"/>
    </row>
    <row r="642" spans="4:4">
      <c r="D642" s="24"/>
    </row>
    <row r="643" spans="4:4">
      <c r="D643" s="24"/>
    </row>
    <row r="644" spans="4:4">
      <c r="D644" s="24"/>
    </row>
    <row r="645" spans="4:4">
      <c r="D645" s="24"/>
    </row>
    <row r="646" spans="4:4">
      <c r="D646" s="24"/>
    </row>
    <row r="647" spans="4:4">
      <c r="D647" s="24"/>
    </row>
    <row r="648" spans="4:4">
      <c r="D648" s="24"/>
    </row>
    <row r="649" spans="4:4">
      <c r="D649" s="24"/>
    </row>
    <row r="650" spans="4:4">
      <c r="D650" s="24"/>
    </row>
    <row r="651" spans="4:4">
      <c r="D651" s="24"/>
    </row>
    <row r="652" spans="4:4">
      <c r="D652" s="24"/>
    </row>
    <row r="653" spans="4:4">
      <c r="D653" s="24"/>
    </row>
    <row r="654" spans="4:4">
      <c r="D654" s="24"/>
    </row>
    <row r="655" spans="4:4">
      <c r="D655" s="24"/>
    </row>
    <row r="656" spans="4:4">
      <c r="D656" s="24"/>
    </row>
    <row r="657" spans="4:4">
      <c r="D657" s="24"/>
    </row>
    <row r="658" spans="4:4">
      <c r="D658" s="24"/>
    </row>
    <row r="659" spans="4:4">
      <c r="D659" s="24"/>
    </row>
    <row r="660" spans="4:4">
      <c r="D660" s="24"/>
    </row>
    <row r="661" spans="4:4">
      <c r="D661" s="24"/>
    </row>
    <row r="662" spans="4:4">
      <c r="D662" s="24"/>
    </row>
    <row r="663" spans="4:4">
      <c r="D663" s="24"/>
    </row>
    <row r="664" spans="4:4">
      <c r="D664" s="24"/>
    </row>
    <row r="665" spans="4:4">
      <c r="D665" s="24"/>
    </row>
    <row r="666" spans="4:4">
      <c r="D666" s="24"/>
    </row>
    <row r="667" spans="4:4">
      <c r="D667" s="24"/>
    </row>
    <row r="668" spans="4:4">
      <c r="D668" s="24"/>
    </row>
    <row r="669" spans="4:4">
      <c r="D669" s="24"/>
    </row>
    <row r="670" spans="4:4">
      <c r="D670" s="24"/>
    </row>
    <row r="671" spans="4:4">
      <c r="D671" s="24"/>
    </row>
    <row r="672" spans="4:4">
      <c r="D672" s="24"/>
    </row>
    <row r="673" spans="4:4">
      <c r="D673" s="24"/>
    </row>
    <row r="674" spans="4:4">
      <c r="D674" s="24"/>
    </row>
    <row r="675" spans="4:4">
      <c r="D675" s="24"/>
    </row>
    <row r="676" spans="4:4">
      <c r="D676" s="24"/>
    </row>
    <row r="677" spans="4:4">
      <c r="D677" s="24"/>
    </row>
    <row r="678" spans="4:4">
      <c r="D678" s="24"/>
    </row>
    <row r="679" spans="4:4">
      <c r="D679" s="24"/>
    </row>
    <row r="680" spans="4:4">
      <c r="D680" s="24"/>
    </row>
    <row r="681" spans="4:4">
      <c r="D681" s="24"/>
    </row>
    <row r="682" spans="4:4">
      <c r="D682" s="24"/>
    </row>
    <row r="683" spans="4:4">
      <c r="D683" s="24"/>
    </row>
    <row r="684" spans="4:4">
      <c r="D684" s="24"/>
    </row>
    <row r="685" spans="4:4">
      <c r="D685" s="24"/>
    </row>
    <row r="686" spans="4:4">
      <c r="D686" s="24"/>
    </row>
    <row r="687" spans="4:4">
      <c r="D687" s="24"/>
    </row>
    <row r="688" spans="4:4">
      <c r="D688" s="24"/>
    </row>
    <row r="689" spans="4:4">
      <c r="D689" s="24"/>
    </row>
    <row r="690" spans="4:4">
      <c r="D690" s="24"/>
    </row>
    <row r="691" spans="4:4">
      <c r="D691" s="24"/>
    </row>
    <row r="692" spans="4:4">
      <c r="D692" s="24"/>
    </row>
    <row r="693" spans="4:4">
      <c r="D693" s="24"/>
    </row>
    <row r="694" spans="4:4">
      <c r="D694" s="24"/>
    </row>
    <row r="695" spans="4:4">
      <c r="D695" s="24"/>
    </row>
    <row r="696" spans="4:4">
      <c r="D696" s="24"/>
    </row>
    <row r="697" spans="4:4">
      <c r="D697" s="24"/>
    </row>
    <row r="698" spans="4:4">
      <c r="D698" s="24"/>
    </row>
    <row r="699" spans="4:4">
      <c r="D699" s="24"/>
    </row>
    <row r="700" spans="4:4">
      <c r="D700" s="24"/>
    </row>
    <row r="701" spans="4:4">
      <c r="D701" s="24"/>
    </row>
    <row r="702" spans="4:4">
      <c r="D702" s="24"/>
    </row>
    <row r="703" spans="4:4">
      <c r="D703" s="24"/>
    </row>
    <row r="704" spans="4:4">
      <c r="D704" s="24"/>
    </row>
    <row r="705" spans="4:4">
      <c r="D705" s="24"/>
    </row>
    <row r="706" spans="4:4">
      <c r="D706" s="24"/>
    </row>
    <row r="707" spans="4:4">
      <c r="D707" s="24"/>
    </row>
    <row r="708" spans="4:4">
      <c r="D708" s="24"/>
    </row>
    <row r="709" spans="4:4">
      <c r="D709" s="24"/>
    </row>
    <row r="710" spans="4:4">
      <c r="D710" s="24"/>
    </row>
    <row r="711" spans="4:4">
      <c r="D711" s="24"/>
    </row>
    <row r="712" spans="4:4">
      <c r="D712" s="24"/>
    </row>
    <row r="713" spans="4:4">
      <c r="D713" s="24"/>
    </row>
    <row r="714" spans="4:4">
      <c r="D714" s="24"/>
    </row>
    <row r="715" spans="4:4">
      <c r="D715" s="24"/>
    </row>
    <row r="716" spans="4:4">
      <c r="D716" s="24"/>
    </row>
    <row r="717" spans="4:4">
      <c r="D717" s="24"/>
    </row>
    <row r="718" spans="4:4">
      <c r="D718" s="24"/>
    </row>
    <row r="719" spans="4:4">
      <c r="D719" s="24"/>
    </row>
    <row r="720" spans="4:4">
      <c r="D720" s="24"/>
    </row>
    <row r="721" spans="4:4">
      <c r="D721" s="24"/>
    </row>
    <row r="722" spans="4:4">
      <c r="D722" s="24"/>
    </row>
    <row r="723" spans="4:4">
      <c r="D723" s="24"/>
    </row>
    <row r="724" spans="4:4">
      <c r="D724" s="24"/>
    </row>
    <row r="725" spans="4:4">
      <c r="D725" s="24"/>
    </row>
    <row r="726" spans="4:4">
      <c r="D726" s="24"/>
    </row>
    <row r="727" spans="4:4">
      <c r="D727" s="24"/>
    </row>
    <row r="728" spans="4:4">
      <c r="D728" s="24"/>
    </row>
    <row r="729" spans="4:4">
      <c r="D729" s="24"/>
    </row>
    <row r="730" spans="4:4">
      <c r="D730" s="24"/>
    </row>
    <row r="731" spans="4:4">
      <c r="D731" s="24"/>
    </row>
    <row r="732" spans="4:4">
      <c r="D732" s="24"/>
    </row>
    <row r="733" spans="4:4">
      <c r="D733" s="24"/>
    </row>
    <row r="734" spans="4:4">
      <c r="D734" s="24"/>
    </row>
    <row r="735" spans="4:4">
      <c r="D735" s="24"/>
    </row>
    <row r="736" spans="4:4">
      <c r="D736" s="24"/>
    </row>
    <row r="737" spans="4:4">
      <c r="D737" s="24"/>
    </row>
    <row r="738" spans="4:4">
      <c r="D738" s="24"/>
    </row>
    <row r="739" spans="4:4">
      <c r="D739" s="24"/>
    </row>
    <row r="740" spans="4:4">
      <c r="D740" s="24"/>
    </row>
    <row r="741" spans="4:4">
      <c r="D741" s="24"/>
    </row>
    <row r="742" spans="4:4">
      <c r="D742" s="24"/>
    </row>
    <row r="743" spans="4:4">
      <c r="D743" s="24"/>
    </row>
    <row r="744" spans="4:4">
      <c r="D744" s="24"/>
    </row>
    <row r="745" spans="4:4">
      <c r="D745" s="24"/>
    </row>
    <row r="746" spans="4:4">
      <c r="D746" s="24"/>
    </row>
    <row r="747" spans="4:4">
      <c r="D747" s="24"/>
    </row>
    <row r="748" spans="4:4">
      <c r="D748" s="24"/>
    </row>
    <row r="749" spans="4:4">
      <c r="D749" s="24"/>
    </row>
    <row r="750" spans="4:4">
      <c r="D750" s="24"/>
    </row>
    <row r="751" spans="4:4">
      <c r="D751" s="24"/>
    </row>
    <row r="752" spans="4:4">
      <c r="D752" s="24"/>
    </row>
    <row r="753" spans="4:4">
      <c r="D753" s="24"/>
    </row>
    <row r="754" spans="4:4">
      <c r="D754" s="24"/>
    </row>
    <row r="755" spans="4:4">
      <c r="D755" s="24"/>
    </row>
    <row r="756" spans="4:4">
      <c r="D756" s="24"/>
    </row>
    <row r="757" spans="4:4">
      <c r="D757" s="24"/>
    </row>
    <row r="758" spans="4:4">
      <c r="D758" s="24"/>
    </row>
    <row r="759" spans="4:4">
      <c r="D759" s="24"/>
    </row>
    <row r="760" spans="4:4">
      <c r="D760" s="24"/>
    </row>
    <row r="761" spans="4:4">
      <c r="D761" s="24"/>
    </row>
    <row r="762" spans="4:4">
      <c r="D762" s="24"/>
    </row>
    <row r="763" spans="4:4">
      <c r="D763" s="24"/>
    </row>
    <row r="764" spans="4:4">
      <c r="D764" s="24"/>
    </row>
    <row r="765" spans="4:4">
      <c r="D765" s="24"/>
    </row>
    <row r="766" spans="4:4">
      <c r="D766" s="24"/>
    </row>
    <row r="767" spans="4:4">
      <c r="D767" s="24"/>
    </row>
    <row r="768" spans="4:4">
      <c r="D768" s="24"/>
    </row>
    <row r="769" spans="4:4">
      <c r="D769" s="24"/>
    </row>
    <row r="770" spans="4:4">
      <c r="D770" s="24"/>
    </row>
    <row r="771" spans="4:4">
      <c r="D771" s="24"/>
    </row>
    <row r="772" spans="4:4">
      <c r="D772" s="24"/>
    </row>
    <row r="773" spans="4:4">
      <c r="D773" s="24"/>
    </row>
    <row r="774" spans="4:4">
      <c r="D774" s="24"/>
    </row>
    <row r="775" spans="4:4">
      <c r="D775" s="24"/>
    </row>
    <row r="776" spans="4:4">
      <c r="D776" s="24"/>
    </row>
    <row r="777" spans="4:4">
      <c r="D777" s="24"/>
    </row>
    <row r="778" spans="4:4">
      <c r="D778" s="24"/>
    </row>
    <row r="779" spans="4:4">
      <c r="D779" s="24"/>
    </row>
    <row r="780" spans="4:4">
      <c r="D780" s="24"/>
    </row>
    <row r="781" spans="4:4">
      <c r="D781" s="24"/>
    </row>
    <row r="782" spans="4:4">
      <c r="D782" s="24"/>
    </row>
    <row r="783" spans="4:4">
      <c r="D783" s="24"/>
    </row>
    <row r="784" spans="4:4">
      <c r="D784" s="24"/>
    </row>
    <row r="785" spans="4:4">
      <c r="D785" s="24"/>
    </row>
    <row r="786" spans="4:4">
      <c r="D786" s="24"/>
    </row>
    <row r="787" spans="4:4">
      <c r="D787" s="24"/>
    </row>
    <row r="788" spans="4:4">
      <c r="D788" s="24"/>
    </row>
    <row r="789" spans="4:4">
      <c r="D789" s="24"/>
    </row>
    <row r="790" spans="4:4">
      <c r="D790" s="24"/>
    </row>
    <row r="791" spans="4:4">
      <c r="D791" s="24"/>
    </row>
    <row r="792" spans="4:4">
      <c r="D792" s="24"/>
    </row>
    <row r="793" spans="4:4">
      <c r="D793" s="24"/>
    </row>
    <row r="794" spans="4:4">
      <c r="D794" s="24"/>
    </row>
    <row r="795" spans="4:4">
      <c r="D795" s="24"/>
    </row>
    <row r="796" spans="4:4">
      <c r="D796" s="24"/>
    </row>
    <row r="797" spans="4:4">
      <c r="D797" s="24"/>
    </row>
    <row r="798" spans="4:4">
      <c r="D798" s="24"/>
    </row>
    <row r="799" spans="4:4">
      <c r="D799" s="24"/>
    </row>
    <row r="800" spans="4:4">
      <c r="D800" s="24"/>
    </row>
    <row r="801" spans="4:4">
      <c r="D801" s="24"/>
    </row>
    <row r="802" spans="4:4">
      <c r="D802" s="24"/>
    </row>
    <row r="803" spans="4:4">
      <c r="D803" s="24"/>
    </row>
    <row r="804" spans="4:4">
      <c r="D804" s="24"/>
    </row>
    <row r="805" spans="4:4">
      <c r="D805" s="24"/>
    </row>
    <row r="806" spans="4:4">
      <c r="D806" s="24"/>
    </row>
    <row r="807" spans="4:4">
      <c r="D807" s="24"/>
    </row>
    <row r="808" spans="4:4">
      <c r="D808" s="24"/>
    </row>
    <row r="809" spans="4:4">
      <c r="D809" s="24"/>
    </row>
    <row r="810" spans="4:4">
      <c r="D810" s="24"/>
    </row>
    <row r="811" spans="4:4">
      <c r="D811" s="24"/>
    </row>
    <row r="812" spans="4:4">
      <c r="D812" s="24"/>
    </row>
    <row r="813" spans="4:4">
      <c r="D813" s="24"/>
    </row>
    <row r="814" spans="4:4">
      <c r="D814" s="24"/>
    </row>
    <row r="815" spans="4:4">
      <c r="D815" s="24"/>
    </row>
    <row r="816" spans="4:4">
      <c r="D816" s="24"/>
    </row>
    <row r="817" spans="4:4">
      <c r="D817" s="24"/>
    </row>
    <row r="818" spans="4:4">
      <c r="D818" s="24"/>
    </row>
    <row r="819" spans="4:4">
      <c r="D819" s="24"/>
    </row>
    <row r="820" spans="4:4">
      <c r="D820" s="24"/>
    </row>
    <row r="821" spans="4:4">
      <c r="D821" s="24"/>
    </row>
    <row r="822" spans="4:4">
      <c r="D822" s="24"/>
    </row>
    <row r="823" spans="4:4">
      <c r="D823" s="24"/>
    </row>
    <row r="824" spans="4:4">
      <c r="D824" s="24"/>
    </row>
    <row r="825" spans="4:4">
      <c r="D825" s="24"/>
    </row>
    <row r="826" spans="4:4">
      <c r="D826" s="24"/>
    </row>
    <row r="827" spans="4:4">
      <c r="D827" s="24"/>
    </row>
    <row r="828" spans="4:4">
      <c r="D828" s="24"/>
    </row>
    <row r="829" spans="4:4">
      <c r="D829" s="24"/>
    </row>
    <row r="830" spans="4:4">
      <c r="D830" s="24"/>
    </row>
    <row r="831" spans="4:4">
      <c r="D831" s="24"/>
    </row>
    <row r="832" spans="4:4">
      <c r="D832" s="24"/>
    </row>
    <row r="833" spans="4:4">
      <c r="D833" s="24"/>
    </row>
    <row r="834" spans="4:4">
      <c r="D834" s="24"/>
    </row>
    <row r="835" spans="4:4">
      <c r="D835" s="24"/>
    </row>
    <row r="836" spans="4:4">
      <c r="D836" s="24"/>
    </row>
    <row r="837" spans="4:4">
      <c r="D837" s="24"/>
    </row>
    <row r="838" spans="4:4">
      <c r="D838" s="24"/>
    </row>
    <row r="839" spans="4:4">
      <c r="D839" s="24"/>
    </row>
    <row r="840" spans="4:4">
      <c r="D840" s="24"/>
    </row>
    <row r="841" spans="4:4">
      <c r="D841" s="24"/>
    </row>
    <row r="842" spans="4:4">
      <c r="D842" s="24"/>
    </row>
    <row r="843" spans="4:4">
      <c r="D843" s="24"/>
    </row>
    <row r="844" spans="4:4">
      <c r="D844" s="24"/>
    </row>
    <row r="845" spans="4:4">
      <c r="D845" s="24"/>
    </row>
    <row r="846" spans="4:4">
      <c r="D846" s="24"/>
    </row>
    <row r="847" spans="4:4">
      <c r="D847" s="24"/>
    </row>
    <row r="848" spans="4:4">
      <c r="D848" s="24"/>
    </row>
    <row r="849" spans="4:4">
      <c r="D849" s="24"/>
    </row>
    <row r="850" spans="4:4">
      <c r="D850" s="24"/>
    </row>
    <row r="851" spans="4:4">
      <c r="D851" s="24"/>
    </row>
    <row r="852" spans="4:4">
      <c r="D852" s="24"/>
    </row>
    <row r="853" spans="4:4">
      <c r="D853" s="24"/>
    </row>
    <row r="854" spans="4:4">
      <c r="D854" s="24"/>
    </row>
    <row r="855" spans="4:4">
      <c r="D855" s="24"/>
    </row>
    <row r="856" spans="4:4">
      <c r="D856" s="24"/>
    </row>
    <row r="857" spans="4:4">
      <c r="D857" s="24"/>
    </row>
    <row r="858" spans="4:4">
      <c r="D858" s="24"/>
    </row>
    <row r="859" spans="4:4">
      <c r="D859" s="24"/>
    </row>
    <row r="860" spans="4:4">
      <c r="D860" s="24"/>
    </row>
    <row r="861" spans="4:4">
      <c r="D861" s="24"/>
    </row>
    <row r="862" spans="4:4">
      <c r="D862" s="24"/>
    </row>
    <row r="863" spans="4:4">
      <c r="D863" s="24"/>
    </row>
    <row r="864" spans="4:4">
      <c r="D864" s="24"/>
    </row>
    <row r="865" spans="4:4">
      <c r="D865" s="24"/>
    </row>
    <row r="866" spans="4:4">
      <c r="D866" s="24"/>
    </row>
    <row r="867" spans="4:4">
      <c r="D867" s="24"/>
    </row>
    <row r="868" spans="4:4">
      <c r="D868" s="24"/>
    </row>
    <row r="869" spans="4:4">
      <c r="D869" s="24"/>
    </row>
    <row r="870" spans="4:4">
      <c r="D870" s="24"/>
    </row>
    <row r="871" spans="4:4">
      <c r="D871" s="24"/>
    </row>
    <row r="872" spans="4:4">
      <c r="D872" s="24"/>
    </row>
    <row r="873" spans="4:4">
      <c r="D873" s="24"/>
    </row>
    <row r="874" spans="4:4">
      <c r="D874" s="24"/>
    </row>
    <row r="875" spans="4:4">
      <c r="D875" s="24"/>
    </row>
    <row r="876" spans="4:4">
      <c r="D876" s="24"/>
    </row>
    <row r="877" spans="4:4">
      <c r="D877" s="24"/>
    </row>
    <row r="878" spans="4:4">
      <c r="D878" s="24"/>
    </row>
    <row r="879" spans="4:4">
      <c r="D879" s="24"/>
    </row>
    <row r="880" spans="4:4">
      <c r="D880" s="24"/>
    </row>
    <row r="881" spans="4:4">
      <c r="D881" s="24"/>
    </row>
    <row r="882" spans="4:4">
      <c r="D882" s="24"/>
    </row>
    <row r="883" spans="4:4">
      <c r="D883" s="24"/>
    </row>
    <row r="884" spans="4:4">
      <c r="D884" s="24"/>
    </row>
    <row r="885" spans="4:4">
      <c r="D885" s="24"/>
    </row>
    <row r="886" spans="4:4">
      <c r="D886" s="24"/>
    </row>
    <row r="887" spans="4:4">
      <c r="D887" s="24"/>
    </row>
    <row r="888" spans="4:4">
      <c r="D888" s="24"/>
    </row>
    <row r="889" spans="4:4">
      <c r="D889" s="24"/>
    </row>
    <row r="890" spans="4:4">
      <c r="D890" s="24"/>
    </row>
    <row r="891" spans="4:4">
      <c r="D891" s="24"/>
    </row>
    <row r="892" spans="4:4">
      <c r="D892" s="24"/>
    </row>
    <row r="893" spans="4:4">
      <c r="D893" s="24"/>
    </row>
    <row r="894" spans="4:4">
      <c r="D894" s="24"/>
    </row>
    <row r="895" spans="4:4">
      <c r="D895" s="24"/>
    </row>
    <row r="896" spans="4:4">
      <c r="D896" s="24"/>
    </row>
    <row r="897" spans="4:4">
      <c r="D897" s="24"/>
    </row>
    <row r="898" spans="4:4">
      <c r="D898" s="24"/>
    </row>
    <row r="899" spans="4:4">
      <c r="D899" s="24"/>
    </row>
    <row r="900" spans="4:4">
      <c r="D900" s="24"/>
    </row>
    <row r="901" spans="4:4">
      <c r="D901" s="24"/>
    </row>
    <row r="902" spans="4:4">
      <c r="D902" s="24"/>
    </row>
    <row r="903" spans="4:4">
      <c r="D903" s="24"/>
    </row>
    <row r="904" spans="4:4">
      <c r="D904" s="24"/>
    </row>
    <row r="905" spans="4:4">
      <c r="D905" s="24"/>
    </row>
    <row r="906" spans="4:4">
      <c r="D906" s="24"/>
    </row>
    <row r="907" spans="4:4">
      <c r="D907" s="24"/>
    </row>
    <row r="908" spans="4:4">
      <c r="D908" s="24"/>
    </row>
    <row r="909" spans="4:4">
      <c r="D909" s="24"/>
    </row>
    <row r="910" spans="4:4">
      <c r="D910" s="24"/>
    </row>
    <row r="911" spans="4:4">
      <c r="D911" s="24"/>
    </row>
    <row r="912" spans="4:4">
      <c r="D912" s="24"/>
    </row>
    <row r="913" spans="4:4">
      <c r="D913" s="24"/>
    </row>
    <row r="914" spans="4:4">
      <c r="D914" s="24"/>
    </row>
    <row r="915" spans="4:4">
      <c r="D915" s="24"/>
    </row>
    <row r="916" spans="4:4">
      <c r="D916" s="24"/>
    </row>
    <row r="917" spans="4:4">
      <c r="D917" s="24"/>
    </row>
    <row r="918" spans="4:4">
      <c r="D918" s="24"/>
    </row>
    <row r="919" spans="4:4">
      <c r="D919" s="24"/>
    </row>
    <row r="920" spans="4:4">
      <c r="D920" s="24"/>
    </row>
    <row r="921" spans="4:4">
      <c r="D921" s="24"/>
    </row>
    <row r="922" spans="4:4">
      <c r="D922" s="24"/>
    </row>
    <row r="923" spans="4:4">
      <c r="D923" s="24"/>
    </row>
    <row r="924" spans="4:4">
      <c r="D924" s="24"/>
    </row>
    <row r="925" spans="4:4">
      <c r="D925" s="24"/>
    </row>
    <row r="926" spans="4:4">
      <c r="D926" s="24"/>
    </row>
    <row r="927" spans="4:4">
      <c r="D927" s="24"/>
    </row>
    <row r="928" spans="4:4">
      <c r="D928" s="24"/>
    </row>
    <row r="929" spans="4:4">
      <c r="D929" s="24"/>
    </row>
    <row r="930" spans="4:4">
      <c r="D930" s="24"/>
    </row>
    <row r="931" spans="4:4">
      <c r="D931" s="24"/>
    </row>
  </sheetData>
  <sheetProtection sheet="1" objects="1" scenarios="1" selectLockedCells="1" selectUnlockedCells="1"/>
  <mergeCells count="17">
    <mergeCell ref="N2:P5"/>
    <mergeCell ref="K12:L12"/>
    <mergeCell ref="B7:D7"/>
    <mergeCell ref="B8:D8"/>
    <mergeCell ref="B9:D9"/>
    <mergeCell ref="E7:F7"/>
    <mergeCell ref="E8:F8"/>
    <mergeCell ref="E9:F9"/>
    <mergeCell ref="B29:B31"/>
    <mergeCell ref="C29:G29"/>
    <mergeCell ref="H29:L29"/>
    <mergeCell ref="C30:D30"/>
    <mergeCell ref="E30:F30"/>
    <mergeCell ref="H30:I30"/>
    <mergeCell ref="J30:K30"/>
    <mergeCell ref="G30:G31"/>
    <mergeCell ref="L30:L31"/>
  </mergeCells>
  <phoneticPr fontId="24" type="noConversion"/>
  <pageMargins left="0.19685039370078741" right="0.11811023622047245" top="0.59055118110236227" bottom="0.27559055118110237" header="0.19685039370078741" footer="0"/>
  <pageSetup paperSize="9" scale="8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133"/>
  <sheetViews>
    <sheetView showGridLines="0" zoomScaleNormal="100" workbookViewId="0">
      <selection activeCell="G2" sqref="G2:S3"/>
    </sheetView>
  </sheetViews>
  <sheetFormatPr baseColWidth="10" defaultRowHeight="12.75"/>
  <cols>
    <col min="1" max="1" width="2.5703125" style="72" customWidth="1"/>
    <col min="2" max="2" width="16.140625" style="72" customWidth="1"/>
    <col min="3" max="3" width="15.85546875" style="72" customWidth="1"/>
    <col min="4" max="4" width="10" style="72" customWidth="1"/>
    <col min="5" max="5" width="4.7109375" style="72" customWidth="1"/>
    <col min="6" max="6" width="3" style="72" customWidth="1"/>
    <col min="7" max="7" width="18.28515625" style="72" customWidth="1"/>
    <col min="8" max="8" width="11.42578125" style="72"/>
    <col min="9" max="9" width="13.85546875" style="72" customWidth="1"/>
    <col min="10" max="10" width="9.28515625" style="72" customWidth="1"/>
    <col min="11" max="11" width="4.140625" style="72" customWidth="1"/>
    <col min="12" max="12" width="9.28515625" style="72" customWidth="1"/>
    <col min="13" max="13" width="3" style="72" customWidth="1"/>
    <col min="14" max="14" width="8.7109375" style="72" customWidth="1"/>
    <col min="15" max="15" width="14.7109375" style="72" customWidth="1"/>
    <col min="16" max="16" width="8.7109375" style="72" customWidth="1"/>
    <col min="17" max="17" width="13.85546875" style="72" customWidth="1"/>
    <col min="18" max="18" width="8" style="72" customWidth="1"/>
    <col min="19" max="19" width="15" style="72" customWidth="1"/>
    <col min="20" max="16384" width="11.42578125" style="72"/>
  </cols>
  <sheetData>
    <row r="1" spans="1:27">
      <c r="A1" s="69"/>
      <c r="B1" s="69"/>
      <c r="C1" s="70"/>
      <c r="D1" s="71"/>
      <c r="E1" s="71"/>
      <c r="F1" s="71"/>
      <c r="G1" s="71"/>
      <c r="H1" s="71"/>
      <c r="I1" s="71"/>
      <c r="J1" s="71"/>
      <c r="K1" s="71"/>
      <c r="L1" s="71"/>
      <c r="M1" s="70"/>
      <c r="N1" s="69"/>
      <c r="O1" s="69"/>
      <c r="P1" s="69"/>
      <c r="Q1" s="69"/>
      <c r="R1" s="69"/>
      <c r="S1" s="69"/>
    </row>
    <row r="2" spans="1:27" ht="18">
      <c r="A2" s="69"/>
      <c r="B2" s="733" t="s">
        <v>304</v>
      </c>
      <c r="C2" s="733"/>
      <c r="D2" s="733"/>
      <c r="E2" s="357"/>
      <c r="F2" s="357"/>
      <c r="G2" s="734" t="s">
        <v>437</v>
      </c>
      <c r="H2" s="735"/>
      <c r="I2" s="735"/>
      <c r="J2" s="735"/>
      <c r="K2" s="735"/>
      <c r="L2" s="735"/>
      <c r="M2" s="735"/>
      <c r="N2" s="735"/>
      <c r="O2" s="735"/>
      <c r="P2" s="735"/>
      <c r="Q2" s="735"/>
      <c r="R2" s="735"/>
      <c r="S2" s="735"/>
      <c r="T2" s="73"/>
      <c r="U2" s="73"/>
      <c r="V2" s="73"/>
      <c r="W2" s="73"/>
    </row>
    <row r="3" spans="1:27" ht="18">
      <c r="A3" s="69"/>
      <c r="B3" s="733"/>
      <c r="C3" s="733"/>
      <c r="D3" s="733"/>
      <c r="E3" s="357"/>
      <c r="F3" s="357"/>
      <c r="G3" s="735"/>
      <c r="H3" s="735"/>
      <c r="I3" s="735"/>
      <c r="J3" s="735"/>
      <c r="K3" s="735"/>
      <c r="L3" s="735"/>
      <c r="M3" s="735"/>
      <c r="N3" s="735"/>
      <c r="O3" s="735"/>
      <c r="P3" s="735"/>
      <c r="Q3" s="735"/>
      <c r="R3" s="735"/>
      <c r="S3" s="735"/>
      <c r="T3" s="73"/>
      <c r="U3" s="73"/>
      <c r="V3" s="73"/>
      <c r="W3" s="73"/>
    </row>
    <row r="5" spans="1:27" ht="15.75" customHeight="1">
      <c r="B5" s="736" t="s">
        <v>133</v>
      </c>
      <c r="C5" s="736"/>
      <c r="D5" s="736"/>
      <c r="E5" s="737"/>
      <c r="F5" s="737"/>
      <c r="G5" s="737"/>
      <c r="H5" s="74"/>
      <c r="I5" s="74"/>
      <c r="J5" s="74"/>
      <c r="K5" s="74"/>
      <c r="L5" s="74"/>
      <c r="M5" s="74"/>
      <c r="N5" s="74"/>
      <c r="O5" s="74"/>
      <c r="P5" s="74"/>
      <c r="Q5" s="74"/>
      <c r="R5" s="74"/>
      <c r="S5" s="74"/>
    </row>
    <row r="6" spans="1:27" ht="15.75" customHeight="1">
      <c r="B6" s="736" t="s">
        <v>134</v>
      </c>
      <c r="C6" s="736"/>
      <c r="D6" s="736"/>
      <c r="E6" s="737"/>
      <c r="F6" s="737"/>
      <c r="G6" s="737"/>
      <c r="H6" s="74"/>
      <c r="I6" s="74"/>
      <c r="J6" s="74"/>
      <c r="K6" s="74"/>
      <c r="L6" s="74"/>
      <c r="M6" s="74"/>
      <c r="N6" s="74"/>
      <c r="O6" s="74"/>
      <c r="P6" s="74"/>
      <c r="Q6" s="74"/>
      <c r="R6" s="74"/>
      <c r="S6" s="74"/>
    </row>
    <row r="7" spans="1:27" ht="15" customHeight="1">
      <c r="B7" s="738" t="s">
        <v>24</v>
      </c>
      <c r="C7" s="738"/>
      <c r="D7" s="738"/>
      <c r="E7" s="739"/>
      <c r="F7" s="739"/>
      <c r="G7" s="739"/>
      <c r="H7" s="74"/>
      <c r="I7" s="74"/>
      <c r="J7" s="74"/>
      <c r="K7" s="74"/>
      <c r="L7" s="74"/>
      <c r="M7" s="74"/>
      <c r="N7" s="74"/>
      <c r="O7" s="74"/>
      <c r="P7" s="74"/>
      <c r="Q7" s="74"/>
      <c r="R7" s="74"/>
      <c r="S7" s="74"/>
    </row>
    <row r="8" spans="1:27" ht="13.5" thickBot="1"/>
    <row r="9" spans="1:27" ht="18">
      <c r="B9" s="740" t="s">
        <v>67</v>
      </c>
      <c r="C9" s="740"/>
      <c r="E9" s="741" t="s">
        <v>25</v>
      </c>
      <c r="F9" s="742"/>
      <c r="G9" s="742"/>
      <c r="H9" s="742"/>
      <c r="I9" s="742"/>
      <c r="J9" s="742"/>
      <c r="K9" s="742"/>
      <c r="L9" s="742"/>
      <c r="M9" s="742"/>
      <c r="N9" s="742"/>
      <c r="O9" s="742"/>
      <c r="P9" s="742"/>
      <c r="Q9" s="742"/>
      <c r="R9" s="742"/>
      <c r="S9" s="742"/>
    </row>
    <row r="10" spans="1:27" ht="16.5" customHeight="1" thickBot="1">
      <c r="B10" s="743" t="s">
        <v>40</v>
      </c>
      <c r="C10" s="358" t="s">
        <v>41</v>
      </c>
    </row>
    <row r="11" spans="1:27" ht="16.5" customHeight="1" thickBot="1">
      <c r="B11" s="744"/>
      <c r="C11" s="359" t="s">
        <v>305</v>
      </c>
      <c r="E11" s="745" t="s">
        <v>306</v>
      </c>
      <c r="F11" s="745"/>
      <c r="G11" s="745"/>
      <c r="H11" s="745"/>
      <c r="I11" s="745"/>
      <c r="J11" s="745"/>
      <c r="K11" s="745"/>
      <c r="L11" s="745"/>
      <c r="N11" s="746" t="s">
        <v>37</v>
      </c>
      <c r="O11" s="747"/>
      <c r="P11" s="747"/>
      <c r="Q11" s="747"/>
      <c r="R11" s="747"/>
      <c r="S11" s="748"/>
      <c r="W11" s="149" t="s">
        <v>40</v>
      </c>
      <c r="X11" s="149" t="s">
        <v>307</v>
      </c>
      <c r="Y11" s="149" t="s">
        <v>66</v>
      </c>
      <c r="Z11" s="149" t="s">
        <v>308</v>
      </c>
      <c r="AA11" s="81"/>
    </row>
    <row r="12" spans="1:27" ht="16.5" customHeight="1">
      <c r="E12" s="745"/>
      <c r="F12" s="745"/>
      <c r="G12" s="745"/>
      <c r="H12" s="745"/>
      <c r="I12" s="745"/>
      <c r="J12" s="745"/>
      <c r="K12" s="745"/>
      <c r="L12" s="745"/>
      <c r="N12" s="749" t="s">
        <v>68</v>
      </c>
      <c r="O12" s="749"/>
      <c r="P12" s="749" t="s">
        <v>39</v>
      </c>
      <c r="Q12" s="749"/>
      <c r="R12" s="749" t="s">
        <v>38</v>
      </c>
      <c r="S12" s="749"/>
      <c r="W12" s="149">
        <f t="shared" ref="W12:W75" si="0">B12</f>
        <v>0</v>
      </c>
      <c r="X12" s="274" t="e">
        <f t="shared" ref="X12:X75" si="1">I$24</f>
        <v>#NUM!</v>
      </c>
      <c r="Y12" s="274">
        <f t="shared" ref="Y12:Y75" si="2">C12</f>
        <v>0</v>
      </c>
      <c r="Z12" s="274" t="e">
        <f t="shared" ref="Z12:Z75" si="3">I$21</f>
        <v>#NUM!</v>
      </c>
      <c r="AA12" s="81"/>
    </row>
    <row r="13" spans="1:27" ht="16.5" customHeight="1" thickBot="1">
      <c r="E13" s="745"/>
      <c r="F13" s="745"/>
      <c r="G13" s="745"/>
      <c r="H13" s="745"/>
      <c r="I13" s="745"/>
      <c r="J13" s="745"/>
      <c r="K13" s="745"/>
      <c r="L13" s="745"/>
      <c r="N13" s="365" t="s">
        <v>40</v>
      </c>
      <c r="O13" s="76" t="s">
        <v>41</v>
      </c>
      <c r="P13" s="77" t="s">
        <v>40</v>
      </c>
      <c r="Q13" s="76" t="s">
        <v>41</v>
      </c>
      <c r="R13" s="77" t="s">
        <v>40</v>
      </c>
      <c r="S13" s="365" t="s">
        <v>41</v>
      </c>
      <c r="W13" s="149">
        <f t="shared" si="0"/>
        <v>0</v>
      </c>
      <c r="X13" s="274" t="e">
        <f t="shared" si="1"/>
        <v>#NUM!</v>
      </c>
      <c r="Y13" s="274">
        <f t="shared" si="2"/>
        <v>0</v>
      </c>
      <c r="Z13" s="274" t="e">
        <f t="shared" si="3"/>
        <v>#NUM!</v>
      </c>
      <c r="AA13" s="81"/>
    </row>
    <row r="14" spans="1:27">
      <c r="E14" s="745"/>
      <c r="F14" s="745"/>
      <c r="G14" s="745"/>
      <c r="H14" s="745"/>
      <c r="I14" s="745"/>
      <c r="J14" s="745"/>
      <c r="K14" s="745"/>
      <c r="L14" s="745"/>
      <c r="W14" s="149">
        <f t="shared" si="0"/>
        <v>0</v>
      </c>
      <c r="X14" s="274" t="e">
        <f t="shared" si="1"/>
        <v>#NUM!</v>
      </c>
      <c r="Y14" s="274">
        <f t="shared" si="2"/>
        <v>0</v>
      </c>
      <c r="Z14" s="274" t="e">
        <f t="shared" si="3"/>
        <v>#NUM!</v>
      </c>
      <c r="AA14" s="81"/>
    </row>
    <row r="15" spans="1:27" ht="14.25" customHeight="1">
      <c r="E15" s="745"/>
      <c r="F15" s="745"/>
      <c r="G15" s="745"/>
      <c r="H15" s="745"/>
      <c r="I15" s="745"/>
      <c r="J15" s="745"/>
      <c r="K15" s="745"/>
      <c r="L15" s="745"/>
      <c r="W15" s="149">
        <f t="shared" si="0"/>
        <v>0</v>
      </c>
      <c r="X15" s="274" t="e">
        <f t="shared" si="1"/>
        <v>#NUM!</v>
      </c>
      <c r="Y15" s="274">
        <f t="shared" si="2"/>
        <v>0</v>
      </c>
      <c r="Z15" s="274" t="e">
        <f t="shared" si="3"/>
        <v>#NUM!</v>
      </c>
      <c r="AA15" s="81"/>
    </row>
    <row r="16" spans="1:27">
      <c r="E16" s="745"/>
      <c r="F16" s="745"/>
      <c r="G16" s="745"/>
      <c r="H16" s="745"/>
      <c r="I16" s="745"/>
      <c r="J16" s="745"/>
      <c r="K16" s="745"/>
      <c r="L16" s="745"/>
      <c r="W16" s="149">
        <f t="shared" si="0"/>
        <v>0</v>
      </c>
      <c r="X16" s="274" t="e">
        <f t="shared" si="1"/>
        <v>#NUM!</v>
      </c>
      <c r="Y16" s="274">
        <f t="shared" si="2"/>
        <v>0</v>
      </c>
      <c r="Z16" s="274" t="e">
        <f t="shared" si="3"/>
        <v>#NUM!</v>
      </c>
      <c r="AA16" s="81"/>
    </row>
    <row r="17" spans="7:27" ht="13.5" thickBot="1">
      <c r="W17" s="149">
        <f t="shared" si="0"/>
        <v>0</v>
      </c>
      <c r="X17" s="274" t="e">
        <f t="shared" si="1"/>
        <v>#NUM!</v>
      </c>
      <c r="Y17" s="274">
        <f t="shared" si="2"/>
        <v>0</v>
      </c>
      <c r="Z17" s="274" t="e">
        <f t="shared" si="3"/>
        <v>#NUM!</v>
      </c>
      <c r="AA17" s="81"/>
    </row>
    <row r="18" spans="7:27">
      <c r="G18" s="751" t="s">
        <v>309</v>
      </c>
      <c r="H18" s="752"/>
      <c r="I18" s="752"/>
      <c r="J18" s="752"/>
      <c r="W18" s="149">
        <f t="shared" si="0"/>
        <v>0</v>
      </c>
      <c r="X18" s="274" t="e">
        <f t="shared" si="1"/>
        <v>#NUM!</v>
      </c>
      <c r="Y18" s="274">
        <f t="shared" si="2"/>
        <v>0</v>
      </c>
      <c r="Z18" s="274" t="e">
        <f t="shared" si="3"/>
        <v>#NUM!</v>
      </c>
      <c r="AA18" s="81"/>
    </row>
    <row r="19" spans="7:27" ht="13.5" thickBot="1">
      <c r="G19" s="753"/>
      <c r="H19" s="753"/>
      <c r="I19" s="753"/>
      <c r="J19" s="753"/>
      <c r="W19" s="149">
        <f t="shared" si="0"/>
        <v>0</v>
      </c>
      <c r="X19" s="274" t="e">
        <f t="shared" si="1"/>
        <v>#NUM!</v>
      </c>
      <c r="Y19" s="274">
        <f t="shared" si="2"/>
        <v>0</v>
      </c>
      <c r="Z19" s="274" t="e">
        <f t="shared" si="3"/>
        <v>#NUM!</v>
      </c>
      <c r="AA19" s="81"/>
    </row>
    <row r="20" spans="7:27" ht="14.25">
      <c r="G20" s="754" t="s">
        <v>310</v>
      </c>
      <c r="H20" s="754"/>
      <c r="I20" s="78">
        <f>MIN(C12:C612)</f>
        <v>0</v>
      </c>
      <c r="J20" s="360" t="s">
        <v>311</v>
      </c>
      <c r="W20" s="149">
        <f t="shared" si="0"/>
        <v>0</v>
      </c>
      <c r="X20" s="274" t="e">
        <f t="shared" si="1"/>
        <v>#NUM!</v>
      </c>
      <c r="Y20" s="274">
        <f t="shared" si="2"/>
        <v>0</v>
      </c>
      <c r="Z20" s="274" t="e">
        <f t="shared" si="3"/>
        <v>#NUM!</v>
      </c>
      <c r="AA20" s="81"/>
    </row>
    <row r="21" spans="7:27" ht="15">
      <c r="G21" s="361" t="s">
        <v>312</v>
      </c>
      <c r="H21" s="79" t="s">
        <v>395</v>
      </c>
      <c r="I21" s="80" t="e">
        <f>_xlfn.PERCENTILE.EXC(C12:C612,0.25)</f>
        <v>#NUM!</v>
      </c>
      <c r="J21" s="360" t="s">
        <v>311</v>
      </c>
      <c r="W21" s="149">
        <f t="shared" si="0"/>
        <v>0</v>
      </c>
      <c r="X21" s="274" t="e">
        <f t="shared" si="1"/>
        <v>#NUM!</v>
      </c>
      <c r="Y21" s="274">
        <f t="shared" si="2"/>
        <v>0</v>
      </c>
      <c r="Z21" s="274" t="e">
        <f t="shared" si="3"/>
        <v>#NUM!</v>
      </c>
      <c r="AA21" s="81"/>
    </row>
    <row r="22" spans="7:27" ht="15">
      <c r="G22" s="362" t="s">
        <v>314</v>
      </c>
      <c r="H22" s="79" t="s">
        <v>315</v>
      </c>
      <c r="I22" s="78" t="e">
        <f>_xlfn.PERCENTILE.EXC(C12:C612,0.5)</f>
        <v>#NUM!</v>
      </c>
      <c r="J22" s="360" t="s">
        <v>316</v>
      </c>
      <c r="W22" s="149">
        <f t="shared" si="0"/>
        <v>0</v>
      </c>
      <c r="X22" s="274" t="e">
        <f t="shared" si="1"/>
        <v>#NUM!</v>
      </c>
      <c r="Y22" s="274">
        <f t="shared" si="2"/>
        <v>0</v>
      </c>
      <c r="Z22" s="274" t="e">
        <f t="shared" si="3"/>
        <v>#NUM!</v>
      </c>
      <c r="AA22" s="81"/>
    </row>
    <row r="23" spans="7:27" ht="15">
      <c r="G23" s="755" t="s">
        <v>235</v>
      </c>
      <c r="H23" s="755"/>
      <c r="I23" s="78" t="e">
        <f>AVERAGE(C12:C612)</f>
        <v>#DIV/0!</v>
      </c>
      <c r="J23" s="360" t="s">
        <v>316</v>
      </c>
      <c r="W23" s="149">
        <f t="shared" si="0"/>
        <v>0</v>
      </c>
      <c r="X23" s="274" t="e">
        <f t="shared" si="1"/>
        <v>#NUM!</v>
      </c>
      <c r="Y23" s="274">
        <f t="shared" si="2"/>
        <v>0</v>
      </c>
      <c r="Z23" s="274" t="e">
        <f t="shared" si="3"/>
        <v>#NUM!</v>
      </c>
      <c r="AA23" s="81"/>
    </row>
    <row r="24" spans="7:27" ht="15">
      <c r="G24" s="362" t="s">
        <v>317</v>
      </c>
      <c r="H24" s="79" t="s">
        <v>318</v>
      </c>
      <c r="I24" s="80" t="e">
        <f>_xlfn.PERCENTILE.EXC(C12:C612,0.75)</f>
        <v>#NUM!</v>
      </c>
      <c r="J24" s="360" t="s">
        <v>316</v>
      </c>
      <c r="W24" s="149">
        <f t="shared" si="0"/>
        <v>0</v>
      </c>
      <c r="X24" s="274" t="e">
        <f t="shared" si="1"/>
        <v>#NUM!</v>
      </c>
      <c r="Y24" s="274">
        <f t="shared" si="2"/>
        <v>0</v>
      </c>
      <c r="Z24" s="274" t="e">
        <f t="shared" si="3"/>
        <v>#NUM!</v>
      </c>
      <c r="AA24" s="81"/>
    </row>
    <row r="25" spans="7:27" ht="15">
      <c r="G25" s="755" t="s">
        <v>319</v>
      </c>
      <c r="H25" s="755"/>
      <c r="I25" s="78">
        <f>MAX(C12:C612)</f>
        <v>0</v>
      </c>
      <c r="J25" s="360" t="s">
        <v>316</v>
      </c>
      <c r="L25" s="81" t="s">
        <v>125</v>
      </c>
      <c r="W25" s="149">
        <f t="shared" si="0"/>
        <v>0</v>
      </c>
      <c r="X25" s="274" t="e">
        <f t="shared" si="1"/>
        <v>#NUM!</v>
      </c>
      <c r="Y25" s="274">
        <f t="shared" si="2"/>
        <v>0</v>
      </c>
      <c r="Z25" s="274" t="e">
        <f t="shared" si="3"/>
        <v>#NUM!</v>
      </c>
      <c r="AA25" s="81"/>
    </row>
    <row r="26" spans="7:27" ht="15">
      <c r="G26" s="756" t="s">
        <v>320</v>
      </c>
      <c r="H26" s="756"/>
      <c r="I26" s="78" t="e">
        <f>I24-I21</f>
        <v>#NUM!</v>
      </c>
      <c r="J26" s="360" t="s">
        <v>316</v>
      </c>
      <c r="W26" s="149">
        <f t="shared" si="0"/>
        <v>0</v>
      </c>
      <c r="X26" s="274" t="e">
        <f t="shared" si="1"/>
        <v>#NUM!</v>
      </c>
      <c r="Y26" s="274">
        <f t="shared" si="2"/>
        <v>0</v>
      </c>
      <c r="Z26" s="274" t="e">
        <f t="shared" si="3"/>
        <v>#NUM!</v>
      </c>
      <c r="AA26" s="81"/>
    </row>
    <row r="27" spans="7:27" ht="15">
      <c r="G27" s="757" t="s">
        <v>321</v>
      </c>
      <c r="H27" s="757"/>
      <c r="I27" s="78" t="e">
        <f>_xlfn.STDEV.S(C12:C612)</f>
        <v>#DIV/0!</v>
      </c>
      <c r="J27" s="363"/>
      <c r="W27" s="149">
        <f t="shared" si="0"/>
        <v>0</v>
      </c>
      <c r="X27" s="274" t="e">
        <f t="shared" si="1"/>
        <v>#NUM!</v>
      </c>
      <c r="Y27" s="274">
        <f t="shared" si="2"/>
        <v>0</v>
      </c>
      <c r="Z27" s="274" t="e">
        <f t="shared" si="3"/>
        <v>#NUM!</v>
      </c>
      <c r="AA27" s="81"/>
    </row>
    <row r="28" spans="7:27" ht="15.75" thickBot="1">
      <c r="G28" s="750" t="s">
        <v>322</v>
      </c>
      <c r="H28" s="750"/>
      <c r="I28" s="82" t="e">
        <f>SKEW(C12:C612)</f>
        <v>#DIV/0!</v>
      </c>
      <c r="J28" s="364"/>
      <c r="W28" s="149">
        <f t="shared" si="0"/>
        <v>0</v>
      </c>
      <c r="X28" s="274" t="e">
        <f t="shared" si="1"/>
        <v>#NUM!</v>
      </c>
      <c r="Y28" s="274">
        <f t="shared" si="2"/>
        <v>0</v>
      </c>
      <c r="Z28" s="274" t="e">
        <f t="shared" si="3"/>
        <v>#NUM!</v>
      </c>
      <c r="AA28" s="81"/>
    </row>
    <row r="29" spans="7:27">
      <c r="W29" s="149">
        <f t="shared" si="0"/>
        <v>0</v>
      </c>
      <c r="X29" s="274" t="e">
        <f t="shared" si="1"/>
        <v>#NUM!</v>
      </c>
      <c r="Y29" s="274">
        <f t="shared" si="2"/>
        <v>0</v>
      </c>
      <c r="Z29" s="274" t="e">
        <f t="shared" si="3"/>
        <v>#NUM!</v>
      </c>
      <c r="AA29" s="81"/>
    </row>
    <row r="30" spans="7:27">
      <c r="W30" s="149">
        <f t="shared" si="0"/>
        <v>0</v>
      </c>
      <c r="X30" s="274" t="e">
        <f t="shared" si="1"/>
        <v>#NUM!</v>
      </c>
      <c r="Y30" s="274">
        <f t="shared" si="2"/>
        <v>0</v>
      </c>
      <c r="Z30" s="274" t="e">
        <f t="shared" si="3"/>
        <v>#NUM!</v>
      </c>
      <c r="AA30" s="81"/>
    </row>
    <row r="31" spans="7:27">
      <c r="W31" s="149">
        <f t="shared" si="0"/>
        <v>0</v>
      </c>
      <c r="X31" s="274" t="e">
        <f t="shared" si="1"/>
        <v>#NUM!</v>
      </c>
      <c r="Y31" s="274">
        <f t="shared" si="2"/>
        <v>0</v>
      </c>
      <c r="Z31" s="274" t="e">
        <f t="shared" si="3"/>
        <v>#NUM!</v>
      </c>
      <c r="AA31" s="81"/>
    </row>
    <row r="32" spans="7:27">
      <c r="W32" s="149">
        <f t="shared" si="0"/>
        <v>0</v>
      </c>
      <c r="X32" s="274" t="e">
        <f t="shared" si="1"/>
        <v>#NUM!</v>
      </c>
      <c r="Y32" s="274">
        <f t="shared" si="2"/>
        <v>0</v>
      </c>
      <c r="Z32" s="274" t="e">
        <f t="shared" si="3"/>
        <v>#NUM!</v>
      </c>
      <c r="AA32" s="81"/>
    </row>
    <row r="33" spans="23:27">
      <c r="W33" s="149">
        <f t="shared" si="0"/>
        <v>0</v>
      </c>
      <c r="X33" s="274" t="e">
        <f t="shared" si="1"/>
        <v>#NUM!</v>
      </c>
      <c r="Y33" s="274">
        <f t="shared" si="2"/>
        <v>0</v>
      </c>
      <c r="Z33" s="274" t="e">
        <f t="shared" si="3"/>
        <v>#NUM!</v>
      </c>
      <c r="AA33" s="81"/>
    </row>
    <row r="34" spans="23:27">
      <c r="W34" s="149">
        <f t="shared" si="0"/>
        <v>0</v>
      </c>
      <c r="X34" s="274" t="e">
        <f t="shared" si="1"/>
        <v>#NUM!</v>
      </c>
      <c r="Y34" s="274">
        <f t="shared" si="2"/>
        <v>0</v>
      </c>
      <c r="Z34" s="274" t="e">
        <f t="shared" si="3"/>
        <v>#NUM!</v>
      </c>
      <c r="AA34" s="81"/>
    </row>
    <row r="35" spans="23:27">
      <c r="W35" s="149">
        <f t="shared" si="0"/>
        <v>0</v>
      </c>
      <c r="X35" s="274" t="e">
        <f t="shared" si="1"/>
        <v>#NUM!</v>
      </c>
      <c r="Y35" s="274">
        <f t="shared" si="2"/>
        <v>0</v>
      </c>
      <c r="Z35" s="274" t="e">
        <f t="shared" si="3"/>
        <v>#NUM!</v>
      </c>
      <c r="AA35" s="81"/>
    </row>
    <row r="36" spans="23:27">
      <c r="W36" s="149">
        <f t="shared" si="0"/>
        <v>0</v>
      </c>
      <c r="X36" s="274" t="e">
        <f t="shared" si="1"/>
        <v>#NUM!</v>
      </c>
      <c r="Y36" s="274">
        <f t="shared" si="2"/>
        <v>0</v>
      </c>
      <c r="Z36" s="274" t="e">
        <f t="shared" si="3"/>
        <v>#NUM!</v>
      </c>
      <c r="AA36" s="81"/>
    </row>
    <row r="37" spans="23:27">
      <c r="W37" s="149">
        <f t="shared" si="0"/>
        <v>0</v>
      </c>
      <c r="X37" s="274" t="e">
        <f t="shared" si="1"/>
        <v>#NUM!</v>
      </c>
      <c r="Y37" s="274">
        <f t="shared" si="2"/>
        <v>0</v>
      </c>
      <c r="Z37" s="274" t="e">
        <f t="shared" si="3"/>
        <v>#NUM!</v>
      </c>
      <c r="AA37" s="81"/>
    </row>
    <row r="38" spans="23:27">
      <c r="W38" s="149">
        <f t="shared" si="0"/>
        <v>0</v>
      </c>
      <c r="X38" s="274" t="e">
        <f t="shared" si="1"/>
        <v>#NUM!</v>
      </c>
      <c r="Y38" s="274">
        <f t="shared" si="2"/>
        <v>0</v>
      </c>
      <c r="Z38" s="274" t="e">
        <f t="shared" si="3"/>
        <v>#NUM!</v>
      </c>
      <c r="AA38" s="81"/>
    </row>
    <row r="39" spans="23:27">
      <c r="W39" s="149">
        <f t="shared" si="0"/>
        <v>0</v>
      </c>
      <c r="X39" s="274" t="e">
        <f t="shared" si="1"/>
        <v>#NUM!</v>
      </c>
      <c r="Y39" s="274">
        <f t="shared" si="2"/>
        <v>0</v>
      </c>
      <c r="Z39" s="274" t="e">
        <f t="shared" si="3"/>
        <v>#NUM!</v>
      </c>
      <c r="AA39" s="81"/>
    </row>
    <row r="40" spans="23:27">
      <c r="W40" s="149">
        <f t="shared" si="0"/>
        <v>0</v>
      </c>
      <c r="X40" s="274" t="e">
        <f t="shared" si="1"/>
        <v>#NUM!</v>
      </c>
      <c r="Y40" s="274">
        <f t="shared" si="2"/>
        <v>0</v>
      </c>
      <c r="Z40" s="274" t="e">
        <f t="shared" si="3"/>
        <v>#NUM!</v>
      </c>
      <c r="AA40" s="81"/>
    </row>
    <row r="41" spans="23:27">
      <c r="W41" s="149">
        <f t="shared" si="0"/>
        <v>0</v>
      </c>
      <c r="X41" s="274" t="e">
        <f t="shared" si="1"/>
        <v>#NUM!</v>
      </c>
      <c r="Y41" s="274">
        <f t="shared" si="2"/>
        <v>0</v>
      </c>
      <c r="Z41" s="274" t="e">
        <f t="shared" si="3"/>
        <v>#NUM!</v>
      </c>
      <c r="AA41" s="81"/>
    </row>
    <row r="42" spans="23:27">
      <c r="W42" s="149">
        <f t="shared" si="0"/>
        <v>0</v>
      </c>
      <c r="X42" s="274" t="e">
        <f t="shared" si="1"/>
        <v>#NUM!</v>
      </c>
      <c r="Y42" s="274">
        <f t="shared" si="2"/>
        <v>0</v>
      </c>
      <c r="Z42" s="274" t="e">
        <f t="shared" si="3"/>
        <v>#NUM!</v>
      </c>
      <c r="AA42" s="81"/>
    </row>
    <row r="43" spans="23:27">
      <c r="W43" s="149">
        <f t="shared" si="0"/>
        <v>0</v>
      </c>
      <c r="X43" s="274" t="e">
        <f t="shared" si="1"/>
        <v>#NUM!</v>
      </c>
      <c r="Y43" s="274">
        <f t="shared" si="2"/>
        <v>0</v>
      </c>
      <c r="Z43" s="274" t="e">
        <f t="shared" si="3"/>
        <v>#NUM!</v>
      </c>
      <c r="AA43" s="81"/>
    </row>
    <row r="44" spans="23:27">
      <c r="W44" s="149">
        <f t="shared" si="0"/>
        <v>0</v>
      </c>
      <c r="X44" s="274" t="e">
        <f t="shared" si="1"/>
        <v>#NUM!</v>
      </c>
      <c r="Y44" s="274">
        <f t="shared" si="2"/>
        <v>0</v>
      </c>
      <c r="Z44" s="274" t="e">
        <f t="shared" si="3"/>
        <v>#NUM!</v>
      </c>
      <c r="AA44" s="81"/>
    </row>
    <row r="45" spans="23:27">
      <c r="W45" s="149">
        <f t="shared" si="0"/>
        <v>0</v>
      </c>
      <c r="X45" s="274" t="e">
        <f t="shared" si="1"/>
        <v>#NUM!</v>
      </c>
      <c r="Y45" s="274">
        <f t="shared" si="2"/>
        <v>0</v>
      </c>
      <c r="Z45" s="274" t="e">
        <f t="shared" si="3"/>
        <v>#NUM!</v>
      </c>
      <c r="AA45" s="81"/>
    </row>
    <row r="46" spans="23:27">
      <c r="W46" s="149">
        <f t="shared" si="0"/>
        <v>0</v>
      </c>
      <c r="X46" s="274" t="e">
        <f t="shared" si="1"/>
        <v>#NUM!</v>
      </c>
      <c r="Y46" s="274">
        <f t="shared" si="2"/>
        <v>0</v>
      </c>
      <c r="Z46" s="274" t="e">
        <f t="shared" si="3"/>
        <v>#NUM!</v>
      </c>
      <c r="AA46" s="81"/>
    </row>
    <row r="47" spans="23:27">
      <c r="W47" s="149">
        <f t="shared" si="0"/>
        <v>0</v>
      </c>
      <c r="X47" s="274" t="e">
        <f t="shared" si="1"/>
        <v>#NUM!</v>
      </c>
      <c r="Y47" s="274">
        <f t="shared" si="2"/>
        <v>0</v>
      </c>
      <c r="Z47" s="274" t="e">
        <f t="shared" si="3"/>
        <v>#NUM!</v>
      </c>
      <c r="AA47" s="81"/>
    </row>
    <row r="48" spans="23:27">
      <c r="W48" s="149">
        <f t="shared" si="0"/>
        <v>0</v>
      </c>
      <c r="X48" s="274" t="e">
        <f t="shared" si="1"/>
        <v>#NUM!</v>
      </c>
      <c r="Y48" s="274">
        <f t="shared" si="2"/>
        <v>0</v>
      </c>
      <c r="Z48" s="274" t="e">
        <f t="shared" si="3"/>
        <v>#NUM!</v>
      </c>
      <c r="AA48" s="81"/>
    </row>
    <row r="49" spans="23:27">
      <c r="W49" s="149">
        <f t="shared" si="0"/>
        <v>0</v>
      </c>
      <c r="X49" s="274" t="e">
        <f t="shared" si="1"/>
        <v>#NUM!</v>
      </c>
      <c r="Y49" s="274">
        <f t="shared" si="2"/>
        <v>0</v>
      </c>
      <c r="Z49" s="274" t="e">
        <f t="shared" si="3"/>
        <v>#NUM!</v>
      </c>
      <c r="AA49" s="81"/>
    </row>
    <row r="50" spans="23:27">
      <c r="W50" s="149">
        <f t="shared" si="0"/>
        <v>0</v>
      </c>
      <c r="X50" s="274" t="e">
        <f t="shared" si="1"/>
        <v>#NUM!</v>
      </c>
      <c r="Y50" s="274">
        <f t="shared" si="2"/>
        <v>0</v>
      </c>
      <c r="Z50" s="274" t="e">
        <f t="shared" si="3"/>
        <v>#NUM!</v>
      </c>
      <c r="AA50" s="81"/>
    </row>
    <row r="51" spans="23:27">
      <c r="W51" s="149">
        <f t="shared" si="0"/>
        <v>0</v>
      </c>
      <c r="X51" s="274" t="e">
        <f t="shared" si="1"/>
        <v>#NUM!</v>
      </c>
      <c r="Y51" s="274">
        <f t="shared" si="2"/>
        <v>0</v>
      </c>
      <c r="Z51" s="274" t="e">
        <f t="shared" si="3"/>
        <v>#NUM!</v>
      </c>
      <c r="AA51" s="81"/>
    </row>
    <row r="52" spans="23:27">
      <c r="W52" s="149">
        <f t="shared" si="0"/>
        <v>0</v>
      </c>
      <c r="X52" s="274" t="e">
        <f t="shared" si="1"/>
        <v>#NUM!</v>
      </c>
      <c r="Y52" s="274">
        <f t="shared" si="2"/>
        <v>0</v>
      </c>
      <c r="Z52" s="274" t="e">
        <f t="shared" si="3"/>
        <v>#NUM!</v>
      </c>
      <c r="AA52" s="81"/>
    </row>
    <row r="53" spans="23:27">
      <c r="W53" s="149">
        <f t="shared" si="0"/>
        <v>0</v>
      </c>
      <c r="X53" s="274" t="e">
        <f t="shared" si="1"/>
        <v>#NUM!</v>
      </c>
      <c r="Y53" s="274">
        <f t="shared" si="2"/>
        <v>0</v>
      </c>
      <c r="Z53" s="274" t="e">
        <f t="shared" si="3"/>
        <v>#NUM!</v>
      </c>
      <c r="AA53" s="81"/>
    </row>
    <row r="54" spans="23:27">
      <c r="W54" s="149">
        <f t="shared" si="0"/>
        <v>0</v>
      </c>
      <c r="X54" s="274" t="e">
        <f t="shared" si="1"/>
        <v>#NUM!</v>
      </c>
      <c r="Y54" s="274">
        <f t="shared" si="2"/>
        <v>0</v>
      </c>
      <c r="Z54" s="274" t="e">
        <f t="shared" si="3"/>
        <v>#NUM!</v>
      </c>
      <c r="AA54" s="81"/>
    </row>
    <row r="55" spans="23:27">
      <c r="W55" s="149">
        <f t="shared" si="0"/>
        <v>0</v>
      </c>
      <c r="X55" s="274" t="e">
        <f t="shared" si="1"/>
        <v>#NUM!</v>
      </c>
      <c r="Y55" s="274">
        <f t="shared" si="2"/>
        <v>0</v>
      </c>
      <c r="Z55" s="274" t="e">
        <f t="shared" si="3"/>
        <v>#NUM!</v>
      </c>
      <c r="AA55" s="81"/>
    </row>
    <row r="56" spans="23:27">
      <c r="W56" s="149">
        <f t="shared" si="0"/>
        <v>0</v>
      </c>
      <c r="X56" s="274" t="e">
        <f t="shared" si="1"/>
        <v>#NUM!</v>
      </c>
      <c r="Y56" s="274">
        <f t="shared" si="2"/>
        <v>0</v>
      </c>
      <c r="Z56" s="274" t="e">
        <f t="shared" si="3"/>
        <v>#NUM!</v>
      </c>
      <c r="AA56" s="81"/>
    </row>
    <row r="57" spans="23:27">
      <c r="W57" s="149">
        <f t="shared" si="0"/>
        <v>0</v>
      </c>
      <c r="X57" s="274" t="e">
        <f t="shared" si="1"/>
        <v>#NUM!</v>
      </c>
      <c r="Y57" s="274">
        <f t="shared" si="2"/>
        <v>0</v>
      </c>
      <c r="Z57" s="274" t="e">
        <f t="shared" si="3"/>
        <v>#NUM!</v>
      </c>
      <c r="AA57" s="81"/>
    </row>
    <row r="58" spans="23:27">
      <c r="W58" s="149">
        <f t="shared" si="0"/>
        <v>0</v>
      </c>
      <c r="X58" s="274" t="e">
        <f t="shared" si="1"/>
        <v>#NUM!</v>
      </c>
      <c r="Y58" s="274">
        <f t="shared" si="2"/>
        <v>0</v>
      </c>
      <c r="Z58" s="274" t="e">
        <f t="shared" si="3"/>
        <v>#NUM!</v>
      </c>
      <c r="AA58" s="81"/>
    </row>
    <row r="59" spans="23:27">
      <c r="W59" s="149">
        <f t="shared" si="0"/>
        <v>0</v>
      </c>
      <c r="X59" s="274" t="e">
        <f t="shared" si="1"/>
        <v>#NUM!</v>
      </c>
      <c r="Y59" s="274">
        <f t="shared" si="2"/>
        <v>0</v>
      </c>
      <c r="Z59" s="274" t="e">
        <f t="shared" si="3"/>
        <v>#NUM!</v>
      </c>
      <c r="AA59" s="81"/>
    </row>
    <row r="60" spans="23:27">
      <c r="W60" s="149">
        <f t="shared" si="0"/>
        <v>0</v>
      </c>
      <c r="X60" s="274" t="e">
        <f t="shared" si="1"/>
        <v>#NUM!</v>
      </c>
      <c r="Y60" s="274">
        <f t="shared" si="2"/>
        <v>0</v>
      </c>
      <c r="Z60" s="274" t="e">
        <f t="shared" si="3"/>
        <v>#NUM!</v>
      </c>
      <c r="AA60" s="81"/>
    </row>
    <row r="61" spans="23:27">
      <c r="W61" s="149">
        <f t="shared" si="0"/>
        <v>0</v>
      </c>
      <c r="X61" s="274" t="e">
        <f t="shared" si="1"/>
        <v>#NUM!</v>
      </c>
      <c r="Y61" s="274">
        <f t="shared" si="2"/>
        <v>0</v>
      </c>
      <c r="Z61" s="274" t="e">
        <f t="shared" si="3"/>
        <v>#NUM!</v>
      </c>
      <c r="AA61" s="81"/>
    </row>
    <row r="62" spans="23:27">
      <c r="W62" s="149">
        <f t="shared" si="0"/>
        <v>0</v>
      </c>
      <c r="X62" s="274" t="e">
        <f t="shared" si="1"/>
        <v>#NUM!</v>
      </c>
      <c r="Y62" s="274">
        <f t="shared" si="2"/>
        <v>0</v>
      </c>
      <c r="Z62" s="274" t="e">
        <f t="shared" si="3"/>
        <v>#NUM!</v>
      </c>
      <c r="AA62" s="81"/>
    </row>
    <row r="63" spans="23:27">
      <c r="W63" s="149">
        <f t="shared" si="0"/>
        <v>0</v>
      </c>
      <c r="X63" s="274" t="e">
        <f t="shared" si="1"/>
        <v>#NUM!</v>
      </c>
      <c r="Y63" s="274">
        <f t="shared" si="2"/>
        <v>0</v>
      </c>
      <c r="Z63" s="274" t="e">
        <f t="shared" si="3"/>
        <v>#NUM!</v>
      </c>
      <c r="AA63" s="81"/>
    </row>
    <row r="64" spans="23:27">
      <c r="W64" s="149">
        <f t="shared" si="0"/>
        <v>0</v>
      </c>
      <c r="X64" s="274" t="e">
        <f t="shared" si="1"/>
        <v>#NUM!</v>
      </c>
      <c r="Y64" s="274">
        <f t="shared" si="2"/>
        <v>0</v>
      </c>
      <c r="Z64" s="274" t="e">
        <f t="shared" si="3"/>
        <v>#NUM!</v>
      </c>
      <c r="AA64" s="81"/>
    </row>
    <row r="65" spans="23:27">
      <c r="W65" s="149">
        <f t="shared" si="0"/>
        <v>0</v>
      </c>
      <c r="X65" s="274" t="e">
        <f t="shared" si="1"/>
        <v>#NUM!</v>
      </c>
      <c r="Y65" s="274">
        <f t="shared" si="2"/>
        <v>0</v>
      </c>
      <c r="Z65" s="274" t="e">
        <f t="shared" si="3"/>
        <v>#NUM!</v>
      </c>
      <c r="AA65" s="81"/>
    </row>
    <row r="66" spans="23:27">
      <c r="W66" s="149">
        <f t="shared" si="0"/>
        <v>0</v>
      </c>
      <c r="X66" s="274" t="e">
        <f t="shared" si="1"/>
        <v>#NUM!</v>
      </c>
      <c r="Y66" s="274">
        <f t="shared" si="2"/>
        <v>0</v>
      </c>
      <c r="Z66" s="274" t="e">
        <f t="shared" si="3"/>
        <v>#NUM!</v>
      </c>
      <c r="AA66" s="81"/>
    </row>
    <row r="67" spans="23:27">
      <c r="W67" s="149">
        <f t="shared" si="0"/>
        <v>0</v>
      </c>
      <c r="X67" s="274" t="e">
        <f t="shared" si="1"/>
        <v>#NUM!</v>
      </c>
      <c r="Y67" s="274">
        <f t="shared" si="2"/>
        <v>0</v>
      </c>
      <c r="Z67" s="274" t="e">
        <f t="shared" si="3"/>
        <v>#NUM!</v>
      </c>
      <c r="AA67" s="81"/>
    </row>
    <row r="68" spans="23:27">
      <c r="W68" s="149">
        <f t="shared" si="0"/>
        <v>0</v>
      </c>
      <c r="X68" s="274" t="e">
        <f t="shared" si="1"/>
        <v>#NUM!</v>
      </c>
      <c r="Y68" s="274">
        <f t="shared" si="2"/>
        <v>0</v>
      </c>
      <c r="Z68" s="274" t="e">
        <f t="shared" si="3"/>
        <v>#NUM!</v>
      </c>
      <c r="AA68" s="81"/>
    </row>
    <row r="69" spans="23:27">
      <c r="W69" s="149">
        <f t="shared" si="0"/>
        <v>0</v>
      </c>
      <c r="X69" s="274" t="e">
        <f t="shared" si="1"/>
        <v>#NUM!</v>
      </c>
      <c r="Y69" s="274">
        <f t="shared" si="2"/>
        <v>0</v>
      </c>
      <c r="Z69" s="274" t="e">
        <f t="shared" si="3"/>
        <v>#NUM!</v>
      </c>
      <c r="AA69" s="81"/>
    </row>
    <row r="70" spans="23:27">
      <c r="W70" s="149">
        <f t="shared" si="0"/>
        <v>0</v>
      </c>
      <c r="X70" s="274" t="e">
        <f t="shared" si="1"/>
        <v>#NUM!</v>
      </c>
      <c r="Y70" s="274">
        <f t="shared" si="2"/>
        <v>0</v>
      </c>
      <c r="Z70" s="274" t="e">
        <f t="shared" si="3"/>
        <v>#NUM!</v>
      </c>
      <c r="AA70" s="81"/>
    </row>
    <row r="71" spans="23:27">
      <c r="W71" s="149">
        <f t="shared" si="0"/>
        <v>0</v>
      </c>
      <c r="X71" s="274" t="e">
        <f t="shared" si="1"/>
        <v>#NUM!</v>
      </c>
      <c r="Y71" s="274">
        <f t="shared" si="2"/>
        <v>0</v>
      </c>
      <c r="Z71" s="274" t="e">
        <f t="shared" si="3"/>
        <v>#NUM!</v>
      </c>
      <c r="AA71" s="81"/>
    </row>
    <row r="72" spans="23:27">
      <c r="W72" s="149">
        <f t="shared" si="0"/>
        <v>0</v>
      </c>
      <c r="X72" s="274" t="e">
        <f t="shared" si="1"/>
        <v>#NUM!</v>
      </c>
      <c r="Y72" s="274">
        <f t="shared" si="2"/>
        <v>0</v>
      </c>
      <c r="Z72" s="274" t="e">
        <f t="shared" si="3"/>
        <v>#NUM!</v>
      </c>
      <c r="AA72" s="81"/>
    </row>
    <row r="73" spans="23:27">
      <c r="W73" s="149">
        <f t="shared" si="0"/>
        <v>0</v>
      </c>
      <c r="X73" s="274" t="e">
        <f t="shared" si="1"/>
        <v>#NUM!</v>
      </c>
      <c r="Y73" s="274">
        <f t="shared" si="2"/>
        <v>0</v>
      </c>
      <c r="Z73" s="274" t="e">
        <f t="shared" si="3"/>
        <v>#NUM!</v>
      </c>
      <c r="AA73" s="81"/>
    </row>
    <row r="74" spans="23:27">
      <c r="W74" s="149">
        <f t="shared" si="0"/>
        <v>0</v>
      </c>
      <c r="X74" s="274" t="e">
        <f t="shared" si="1"/>
        <v>#NUM!</v>
      </c>
      <c r="Y74" s="274">
        <f t="shared" si="2"/>
        <v>0</v>
      </c>
      <c r="Z74" s="274" t="e">
        <f t="shared" si="3"/>
        <v>#NUM!</v>
      </c>
      <c r="AA74" s="81"/>
    </row>
    <row r="75" spans="23:27">
      <c r="W75" s="149">
        <f t="shared" si="0"/>
        <v>0</v>
      </c>
      <c r="X75" s="274" t="e">
        <f t="shared" si="1"/>
        <v>#NUM!</v>
      </c>
      <c r="Y75" s="274">
        <f t="shared" si="2"/>
        <v>0</v>
      </c>
      <c r="Z75" s="274" t="e">
        <f t="shared" si="3"/>
        <v>#NUM!</v>
      </c>
      <c r="AA75" s="81"/>
    </row>
    <row r="76" spans="23:27">
      <c r="W76" s="149">
        <f t="shared" ref="W76:W139" si="4">B76</f>
        <v>0</v>
      </c>
      <c r="X76" s="274" t="e">
        <f t="shared" ref="X76:X139" si="5">I$24</f>
        <v>#NUM!</v>
      </c>
      <c r="Y76" s="274">
        <f t="shared" ref="Y76:Y139" si="6">C76</f>
        <v>0</v>
      </c>
      <c r="Z76" s="274" t="e">
        <f t="shared" ref="Z76:Z139" si="7">I$21</f>
        <v>#NUM!</v>
      </c>
      <c r="AA76" s="81"/>
    </row>
    <row r="77" spans="23:27">
      <c r="W77" s="149">
        <f t="shared" si="4"/>
        <v>0</v>
      </c>
      <c r="X77" s="274" t="e">
        <f t="shared" si="5"/>
        <v>#NUM!</v>
      </c>
      <c r="Y77" s="274">
        <f t="shared" si="6"/>
        <v>0</v>
      </c>
      <c r="Z77" s="274" t="e">
        <f t="shared" si="7"/>
        <v>#NUM!</v>
      </c>
      <c r="AA77" s="81"/>
    </row>
    <row r="78" spans="23:27">
      <c r="W78" s="149">
        <f t="shared" si="4"/>
        <v>0</v>
      </c>
      <c r="X78" s="274" t="e">
        <f t="shared" si="5"/>
        <v>#NUM!</v>
      </c>
      <c r="Y78" s="274">
        <f t="shared" si="6"/>
        <v>0</v>
      </c>
      <c r="Z78" s="274" t="e">
        <f t="shared" si="7"/>
        <v>#NUM!</v>
      </c>
      <c r="AA78" s="81"/>
    </row>
    <row r="79" spans="23:27">
      <c r="W79" s="149">
        <f t="shared" si="4"/>
        <v>0</v>
      </c>
      <c r="X79" s="274" t="e">
        <f t="shared" si="5"/>
        <v>#NUM!</v>
      </c>
      <c r="Y79" s="274">
        <f t="shared" si="6"/>
        <v>0</v>
      </c>
      <c r="Z79" s="274" t="e">
        <f t="shared" si="7"/>
        <v>#NUM!</v>
      </c>
      <c r="AA79" s="81"/>
    </row>
    <row r="80" spans="23:27">
      <c r="W80" s="149">
        <f t="shared" si="4"/>
        <v>0</v>
      </c>
      <c r="X80" s="274" t="e">
        <f t="shared" si="5"/>
        <v>#NUM!</v>
      </c>
      <c r="Y80" s="274">
        <f t="shared" si="6"/>
        <v>0</v>
      </c>
      <c r="Z80" s="274" t="e">
        <f t="shared" si="7"/>
        <v>#NUM!</v>
      </c>
      <c r="AA80" s="81"/>
    </row>
    <row r="81" spans="23:27">
      <c r="W81" s="149">
        <f t="shared" si="4"/>
        <v>0</v>
      </c>
      <c r="X81" s="274" t="e">
        <f t="shared" si="5"/>
        <v>#NUM!</v>
      </c>
      <c r="Y81" s="274">
        <f t="shared" si="6"/>
        <v>0</v>
      </c>
      <c r="Z81" s="274" t="e">
        <f t="shared" si="7"/>
        <v>#NUM!</v>
      </c>
      <c r="AA81" s="81"/>
    </row>
    <row r="82" spans="23:27">
      <c r="W82" s="149">
        <f t="shared" si="4"/>
        <v>0</v>
      </c>
      <c r="X82" s="274" t="e">
        <f t="shared" si="5"/>
        <v>#NUM!</v>
      </c>
      <c r="Y82" s="274">
        <f t="shared" si="6"/>
        <v>0</v>
      </c>
      <c r="Z82" s="274" t="e">
        <f t="shared" si="7"/>
        <v>#NUM!</v>
      </c>
      <c r="AA82" s="81"/>
    </row>
    <row r="83" spans="23:27">
      <c r="W83" s="149">
        <f t="shared" si="4"/>
        <v>0</v>
      </c>
      <c r="X83" s="274" t="e">
        <f t="shared" si="5"/>
        <v>#NUM!</v>
      </c>
      <c r="Y83" s="274">
        <f t="shared" si="6"/>
        <v>0</v>
      </c>
      <c r="Z83" s="274" t="e">
        <f t="shared" si="7"/>
        <v>#NUM!</v>
      </c>
      <c r="AA83" s="81"/>
    </row>
    <row r="84" spans="23:27">
      <c r="W84" s="149">
        <f t="shared" si="4"/>
        <v>0</v>
      </c>
      <c r="X84" s="274" t="e">
        <f t="shared" si="5"/>
        <v>#NUM!</v>
      </c>
      <c r="Y84" s="274">
        <f t="shared" si="6"/>
        <v>0</v>
      </c>
      <c r="Z84" s="274" t="e">
        <f t="shared" si="7"/>
        <v>#NUM!</v>
      </c>
      <c r="AA84" s="81"/>
    </row>
    <row r="85" spans="23:27">
      <c r="W85" s="149">
        <f t="shared" si="4"/>
        <v>0</v>
      </c>
      <c r="X85" s="274" t="e">
        <f t="shared" si="5"/>
        <v>#NUM!</v>
      </c>
      <c r="Y85" s="274">
        <f t="shared" si="6"/>
        <v>0</v>
      </c>
      <c r="Z85" s="274" t="e">
        <f t="shared" si="7"/>
        <v>#NUM!</v>
      </c>
      <c r="AA85" s="81"/>
    </row>
    <row r="86" spans="23:27">
      <c r="W86" s="149">
        <f t="shared" si="4"/>
        <v>0</v>
      </c>
      <c r="X86" s="274" t="e">
        <f t="shared" si="5"/>
        <v>#NUM!</v>
      </c>
      <c r="Y86" s="274">
        <f t="shared" si="6"/>
        <v>0</v>
      </c>
      <c r="Z86" s="274" t="e">
        <f t="shared" si="7"/>
        <v>#NUM!</v>
      </c>
      <c r="AA86" s="81"/>
    </row>
    <row r="87" spans="23:27">
      <c r="W87" s="149">
        <f t="shared" si="4"/>
        <v>0</v>
      </c>
      <c r="X87" s="274" t="e">
        <f t="shared" si="5"/>
        <v>#NUM!</v>
      </c>
      <c r="Y87" s="274">
        <f t="shared" si="6"/>
        <v>0</v>
      </c>
      <c r="Z87" s="274" t="e">
        <f t="shared" si="7"/>
        <v>#NUM!</v>
      </c>
      <c r="AA87" s="81"/>
    </row>
    <row r="88" spans="23:27">
      <c r="W88" s="149">
        <f t="shared" si="4"/>
        <v>0</v>
      </c>
      <c r="X88" s="274" t="e">
        <f t="shared" si="5"/>
        <v>#NUM!</v>
      </c>
      <c r="Y88" s="274">
        <f t="shared" si="6"/>
        <v>0</v>
      </c>
      <c r="Z88" s="274" t="e">
        <f t="shared" si="7"/>
        <v>#NUM!</v>
      </c>
      <c r="AA88" s="81"/>
    </row>
    <row r="89" spans="23:27">
      <c r="W89" s="149">
        <f t="shared" si="4"/>
        <v>0</v>
      </c>
      <c r="X89" s="274" t="e">
        <f t="shared" si="5"/>
        <v>#NUM!</v>
      </c>
      <c r="Y89" s="274">
        <f t="shared" si="6"/>
        <v>0</v>
      </c>
      <c r="Z89" s="274" t="e">
        <f t="shared" si="7"/>
        <v>#NUM!</v>
      </c>
      <c r="AA89" s="81"/>
    </row>
    <row r="90" spans="23:27">
      <c r="W90" s="149">
        <f t="shared" si="4"/>
        <v>0</v>
      </c>
      <c r="X90" s="274" t="e">
        <f t="shared" si="5"/>
        <v>#NUM!</v>
      </c>
      <c r="Y90" s="274">
        <f t="shared" si="6"/>
        <v>0</v>
      </c>
      <c r="Z90" s="274" t="e">
        <f t="shared" si="7"/>
        <v>#NUM!</v>
      </c>
      <c r="AA90" s="81"/>
    </row>
    <row r="91" spans="23:27">
      <c r="W91" s="149">
        <f t="shared" si="4"/>
        <v>0</v>
      </c>
      <c r="X91" s="274" t="e">
        <f t="shared" si="5"/>
        <v>#NUM!</v>
      </c>
      <c r="Y91" s="274">
        <f t="shared" si="6"/>
        <v>0</v>
      </c>
      <c r="Z91" s="274" t="e">
        <f t="shared" si="7"/>
        <v>#NUM!</v>
      </c>
      <c r="AA91" s="81"/>
    </row>
    <row r="92" spans="23:27">
      <c r="W92" s="149">
        <f t="shared" si="4"/>
        <v>0</v>
      </c>
      <c r="X92" s="274" t="e">
        <f t="shared" si="5"/>
        <v>#NUM!</v>
      </c>
      <c r="Y92" s="274">
        <f t="shared" si="6"/>
        <v>0</v>
      </c>
      <c r="Z92" s="274" t="e">
        <f t="shared" si="7"/>
        <v>#NUM!</v>
      </c>
      <c r="AA92" s="81"/>
    </row>
    <row r="93" spans="23:27">
      <c r="W93" s="149">
        <f t="shared" si="4"/>
        <v>0</v>
      </c>
      <c r="X93" s="274" t="e">
        <f t="shared" si="5"/>
        <v>#NUM!</v>
      </c>
      <c r="Y93" s="274">
        <f t="shared" si="6"/>
        <v>0</v>
      </c>
      <c r="Z93" s="274" t="e">
        <f t="shared" si="7"/>
        <v>#NUM!</v>
      </c>
      <c r="AA93" s="81"/>
    </row>
    <row r="94" spans="23:27">
      <c r="W94" s="149">
        <f t="shared" si="4"/>
        <v>0</v>
      </c>
      <c r="X94" s="274" t="e">
        <f t="shared" si="5"/>
        <v>#NUM!</v>
      </c>
      <c r="Y94" s="274">
        <f t="shared" si="6"/>
        <v>0</v>
      </c>
      <c r="Z94" s="274" t="e">
        <f t="shared" si="7"/>
        <v>#NUM!</v>
      </c>
      <c r="AA94" s="81"/>
    </row>
    <row r="95" spans="23:27">
      <c r="W95" s="149">
        <f t="shared" si="4"/>
        <v>0</v>
      </c>
      <c r="X95" s="274" t="e">
        <f t="shared" si="5"/>
        <v>#NUM!</v>
      </c>
      <c r="Y95" s="274">
        <f t="shared" si="6"/>
        <v>0</v>
      </c>
      <c r="Z95" s="274" t="e">
        <f t="shared" si="7"/>
        <v>#NUM!</v>
      </c>
      <c r="AA95" s="81"/>
    </row>
    <row r="96" spans="23:27">
      <c r="W96" s="149">
        <f t="shared" si="4"/>
        <v>0</v>
      </c>
      <c r="X96" s="274" t="e">
        <f t="shared" si="5"/>
        <v>#NUM!</v>
      </c>
      <c r="Y96" s="274">
        <f t="shared" si="6"/>
        <v>0</v>
      </c>
      <c r="Z96" s="274" t="e">
        <f t="shared" si="7"/>
        <v>#NUM!</v>
      </c>
      <c r="AA96" s="81"/>
    </row>
    <row r="97" spans="23:27">
      <c r="W97" s="149">
        <f t="shared" si="4"/>
        <v>0</v>
      </c>
      <c r="X97" s="274" t="e">
        <f t="shared" si="5"/>
        <v>#NUM!</v>
      </c>
      <c r="Y97" s="274">
        <f t="shared" si="6"/>
        <v>0</v>
      </c>
      <c r="Z97" s="274" t="e">
        <f t="shared" si="7"/>
        <v>#NUM!</v>
      </c>
      <c r="AA97" s="81"/>
    </row>
    <row r="98" spans="23:27">
      <c r="W98" s="149">
        <f t="shared" si="4"/>
        <v>0</v>
      </c>
      <c r="X98" s="274" t="e">
        <f t="shared" si="5"/>
        <v>#NUM!</v>
      </c>
      <c r="Y98" s="274">
        <f t="shared" si="6"/>
        <v>0</v>
      </c>
      <c r="Z98" s="274" t="e">
        <f t="shared" si="7"/>
        <v>#NUM!</v>
      </c>
      <c r="AA98" s="81"/>
    </row>
    <row r="99" spans="23:27">
      <c r="W99" s="149">
        <f t="shared" si="4"/>
        <v>0</v>
      </c>
      <c r="X99" s="274" t="e">
        <f t="shared" si="5"/>
        <v>#NUM!</v>
      </c>
      <c r="Y99" s="274">
        <f t="shared" si="6"/>
        <v>0</v>
      </c>
      <c r="Z99" s="274" t="e">
        <f t="shared" si="7"/>
        <v>#NUM!</v>
      </c>
      <c r="AA99" s="81"/>
    </row>
    <row r="100" spans="23:27">
      <c r="W100" s="149">
        <f t="shared" si="4"/>
        <v>0</v>
      </c>
      <c r="X100" s="274" t="e">
        <f t="shared" si="5"/>
        <v>#NUM!</v>
      </c>
      <c r="Y100" s="274">
        <f t="shared" si="6"/>
        <v>0</v>
      </c>
      <c r="Z100" s="274" t="e">
        <f t="shared" si="7"/>
        <v>#NUM!</v>
      </c>
      <c r="AA100" s="81"/>
    </row>
    <row r="101" spans="23:27">
      <c r="W101" s="149">
        <f t="shared" si="4"/>
        <v>0</v>
      </c>
      <c r="X101" s="274" t="e">
        <f t="shared" si="5"/>
        <v>#NUM!</v>
      </c>
      <c r="Y101" s="274">
        <f t="shared" si="6"/>
        <v>0</v>
      </c>
      <c r="Z101" s="274" t="e">
        <f t="shared" si="7"/>
        <v>#NUM!</v>
      </c>
      <c r="AA101" s="81"/>
    </row>
    <row r="102" spans="23:27">
      <c r="W102" s="149">
        <f t="shared" si="4"/>
        <v>0</v>
      </c>
      <c r="X102" s="274" t="e">
        <f t="shared" si="5"/>
        <v>#NUM!</v>
      </c>
      <c r="Y102" s="274">
        <f t="shared" si="6"/>
        <v>0</v>
      </c>
      <c r="Z102" s="274" t="e">
        <f t="shared" si="7"/>
        <v>#NUM!</v>
      </c>
      <c r="AA102" s="81"/>
    </row>
    <row r="103" spans="23:27">
      <c r="W103" s="149">
        <f t="shared" si="4"/>
        <v>0</v>
      </c>
      <c r="X103" s="274" t="e">
        <f t="shared" si="5"/>
        <v>#NUM!</v>
      </c>
      <c r="Y103" s="274">
        <f t="shared" si="6"/>
        <v>0</v>
      </c>
      <c r="Z103" s="274" t="e">
        <f t="shared" si="7"/>
        <v>#NUM!</v>
      </c>
      <c r="AA103" s="81"/>
    </row>
    <row r="104" spans="23:27">
      <c r="W104" s="149">
        <f t="shared" si="4"/>
        <v>0</v>
      </c>
      <c r="X104" s="274" t="e">
        <f t="shared" si="5"/>
        <v>#NUM!</v>
      </c>
      <c r="Y104" s="274">
        <f t="shared" si="6"/>
        <v>0</v>
      </c>
      <c r="Z104" s="274" t="e">
        <f t="shared" si="7"/>
        <v>#NUM!</v>
      </c>
      <c r="AA104" s="81"/>
    </row>
    <row r="105" spans="23:27">
      <c r="W105" s="149">
        <f t="shared" si="4"/>
        <v>0</v>
      </c>
      <c r="X105" s="274" t="e">
        <f t="shared" si="5"/>
        <v>#NUM!</v>
      </c>
      <c r="Y105" s="274">
        <f t="shared" si="6"/>
        <v>0</v>
      </c>
      <c r="Z105" s="274" t="e">
        <f t="shared" si="7"/>
        <v>#NUM!</v>
      </c>
      <c r="AA105" s="81"/>
    </row>
    <row r="106" spans="23:27">
      <c r="W106" s="149">
        <f t="shared" si="4"/>
        <v>0</v>
      </c>
      <c r="X106" s="274" t="e">
        <f t="shared" si="5"/>
        <v>#NUM!</v>
      </c>
      <c r="Y106" s="274">
        <f t="shared" si="6"/>
        <v>0</v>
      </c>
      <c r="Z106" s="274" t="e">
        <f t="shared" si="7"/>
        <v>#NUM!</v>
      </c>
      <c r="AA106" s="81"/>
    </row>
    <row r="107" spans="23:27">
      <c r="W107" s="149">
        <f t="shared" si="4"/>
        <v>0</v>
      </c>
      <c r="X107" s="274" t="e">
        <f t="shared" si="5"/>
        <v>#NUM!</v>
      </c>
      <c r="Y107" s="274">
        <f t="shared" si="6"/>
        <v>0</v>
      </c>
      <c r="Z107" s="274" t="e">
        <f t="shared" si="7"/>
        <v>#NUM!</v>
      </c>
      <c r="AA107" s="81"/>
    </row>
    <row r="108" spans="23:27">
      <c r="W108" s="149">
        <f t="shared" si="4"/>
        <v>0</v>
      </c>
      <c r="X108" s="274" t="e">
        <f t="shared" si="5"/>
        <v>#NUM!</v>
      </c>
      <c r="Y108" s="274">
        <f t="shared" si="6"/>
        <v>0</v>
      </c>
      <c r="Z108" s="274" t="e">
        <f t="shared" si="7"/>
        <v>#NUM!</v>
      </c>
      <c r="AA108" s="81"/>
    </row>
    <row r="109" spans="23:27">
      <c r="W109" s="149">
        <f t="shared" si="4"/>
        <v>0</v>
      </c>
      <c r="X109" s="274" t="e">
        <f t="shared" si="5"/>
        <v>#NUM!</v>
      </c>
      <c r="Y109" s="274">
        <f t="shared" si="6"/>
        <v>0</v>
      </c>
      <c r="Z109" s="274" t="e">
        <f t="shared" si="7"/>
        <v>#NUM!</v>
      </c>
      <c r="AA109" s="81"/>
    </row>
    <row r="110" spans="23:27">
      <c r="W110" s="149">
        <f t="shared" si="4"/>
        <v>0</v>
      </c>
      <c r="X110" s="274" t="e">
        <f t="shared" si="5"/>
        <v>#NUM!</v>
      </c>
      <c r="Y110" s="274">
        <f t="shared" si="6"/>
        <v>0</v>
      </c>
      <c r="Z110" s="274" t="e">
        <f t="shared" si="7"/>
        <v>#NUM!</v>
      </c>
      <c r="AA110" s="81"/>
    </row>
    <row r="111" spans="23:27">
      <c r="W111" s="149">
        <f t="shared" si="4"/>
        <v>0</v>
      </c>
      <c r="X111" s="274" t="e">
        <f t="shared" si="5"/>
        <v>#NUM!</v>
      </c>
      <c r="Y111" s="274">
        <f t="shared" si="6"/>
        <v>0</v>
      </c>
      <c r="Z111" s="274" t="e">
        <f t="shared" si="7"/>
        <v>#NUM!</v>
      </c>
      <c r="AA111" s="81"/>
    </row>
    <row r="112" spans="23:27">
      <c r="W112" s="149">
        <f t="shared" si="4"/>
        <v>0</v>
      </c>
      <c r="X112" s="274" t="e">
        <f t="shared" si="5"/>
        <v>#NUM!</v>
      </c>
      <c r="Y112" s="274">
        <f t="shared" si="6"/>
        <v>0</v>
      </c>
      <c r="Z112" s="274" t="e">
        <f t="shared" si="7"/>
        <v>#NUM!</v>
      </c>
      <c r="AA112" s="81"/>
    </row>
    <row r="113" spans="23:27">
      <c r="W113" s="149">
        <f t="shared" si="4"/>
        <v>0</v>
      </c>
      <c r="X113" s="274" t="e">
        <f t="shared" si="5"/>
        <v>#NUM!</v>
      </c>
      <c r="Y113" s="274">
        <f t="shared" si="6"/>
        <v>0</v>
      </c>
      <c r="Z113" s="274" t="e">
        <f t="shared" si="7"/>
        <v>#NUM!</v>
      </c>
      <c r="AA113" s="81"/>
    </row>
    <row r="114" spans="23:27">
      <c r="W114" s="149">
        <f t="shared" si="4"/>
        <v>0</v>
      </c>
      <c r="X114" s="274" t="e">
        <f t="shared" si="5"/>
        <v>#NUM!</v>
      </c>
      <c r="Y114" s="274">
        <f t="shared" si="6"/>
        <v>0</v>
      </c>
      <c r="Z114" s="274" t="e">
        <f t="shared" si="7"/>
        <v>#NUM!</v>
      </c>
      <c r="AA114" s="81"/>
    </row>
    <row r="115" spans="23:27">
      <c r="W115" s="149">
        <f t="shared" si="4"/>
        <v>0</v>
      </c>
      <c r="X115" s="274" t="e">
        <f t="shared" si="5"/>
        <v>#NUM!</v>
      </c>
      <c r="Y115" s="274">
        <f t="shared" si="6"/>
        <v>0</v>
      </c>
      <c r="Z115" s="274" t="e">
        <f t="shared" si="7"/>
        <v>#NUM!</v>
      </c>
      <c r="AA115" s="81"/>
    </row>
    <row r="116" spans="23:27">
      <c r="W116" s="149">
        <f t="shared" si="4"/>
        <v>0</v>
      </c>
      <c r="X116" s="274" t="e">
        <f t="shared" si="5"/>
        <v>#NUM!</v>
      </c>
      <c r="Y116" s="274">
        <f t="shared" si="6"/>
        <v>0</v>
      </c>
      <c r="Z116" s="274" t="e">
        <f t="shared" si="7"/>
        <v>#NUM!</v>
      </c>
      <c r="AA116" s="81"/>
    </row>
    <row r="117" spans="23:27">
      <c r="W117" s="149">
        <f t="shared" si="4"/>
        <v>0</v>
      </c>
      <c r="X117" s="274" t="e">
        <f t="shared" si="5"/>
        <v>#NUM!</v>
      </c>
      <c r="Y117" s="274">
        <f t="shared" si="6"/>
        <v>0</v>
      </c>
      <c r="Z117" s="274" t="e">
        <f t="shared" si="7"/>
        <v>#NUM!</v>
      </c>
      <c r="AA117" s="81"/>
    </row>
    <row r="118" spans="23:27">
      <c r="W118" s="149">
        <f t="shared" si="4"/>
        <v>0</v>
      </c>
      <c r="X118" s="274" t="e">
        <f t="shared" si="5"/>
        <v>#NUM!</v>
      </c>
      <c r="Y118" s="274">
        <f t="shared" si="6"/>
        <v>0</v>
      </c>
      <c r="Z118" s="274" t="e">
        <f t="shared" si="7"/>
        <v>#NUM!</v>
      </c>
      <c r="AA118" s="81"/>
    </row>
    <row r="119" spans="23:27">
      <c r="W119" s="149">
        <f t="shared" si="4"/>
        <v>0</v>
      </c>
      <c r="X119" s="274" t="e">
        <f t="shared" si="5"/>
        <v>#NUM!</v>
      </c>
      <c r="Y119" s="274">
        <f t="shared" si="6"/>
        <v>0</v>
      </c>
      <c r="Z119" s="274" t="e">
        <f t="shared" si="7"/>
        <v>#NUM!</v>
      </c>
      <c r="AA119" s="81"/>
    </row>
    <row r="120" spans="23:27">
      <c r="W120" s="149">
        <f t="shared" si="4"/>
        <v>0</v>
      </c>
      <c r="X120" s="274" t="e">
        <f t="shared" si="5"/>
        <v>#NUM!</v>
      </c>
      <c r="Y120" s="274">
        <f t="shared" si="6"/>
        <v>0</v>
      </c>
      <c r="Z120" s="274" t="e">
        <f t="shared" si="7"/>
        <v>#NUM!</v>
      </c>
      <c r="AA120" s="81"/>
    </row>
    <row r="121" spans="23:27">
      <c r="W121" s="149">
        <f t="shared" si="4"/>
        <v>0</v>
      </c>
      <c r="X121" s="274" t="e">
        <f t="shared" si="5"/>
        <v>#NUM!</v>
      </c>
      <c r="Y121" s="274">
        <f t="shared" si="6"/>
        <v>0</v>
      </c>
      <c r="Z121" s="274" t="e">
        <f t="shared" si="7"/>
        <v>#NUM!</v>
      </c>
      <c r="AA121" s="81"/>
    </row>
    <row r="122" spans="23:27">
      <c r="W122" s="149">
        <f t="shared" si="4"/>
        <v>0</v>
      </c>
      <c r="X122" s="274" t="e">
        <f t="shared" si="5"/>
        <v>#NUM!</v>
      </c>
      <c r="Y122" s="274">
        <f t="shared" si="6"/>
        <v>0</v>
      </c>
      <c r="Z122" s="274" t="e">
        <f t="shared" si="7"/>
        <v>#NUM!</v>
      </c>
      <c r="AA122" s="81"/>
    </row>
    <row r="123" spans="23:27">
      <c r="W123" s="149">
        <f t="shared" si="4"/>
        <v>0</v>
      </c>
      <c r="X123" s="274" t="e">
        <f t="shared" si="5"/>
        <v>#NUM!</v>
      </c>
      <c r="Y123" s="274">
        <f t="shared" si="6"/>
        <v>0</v>
      </c>
      <c r="Z123" s="274" t="e">
        <f t="shared" si="7"/>
        <v>#NUM!</v>
      </c>
      <c r="AA123" s="81"/>
    </row>
    <row r="124" spans="23:27">
      <c r="W124" s="149">
        <f t="shared" si="4"/>
        <v>0</v>
      </c>
      <c r="X124" s="274" t="e">
        <f t="shared" si="5"/>
        <v>#NUM!</v>
      </c>
      <c r="Y124" s="274">
        <f t="shared" si="6"/>
        <v>0</v>
      </c>
      <c r="Z124" s="274" t="e">
        <f t="shared" si="7"/>
        <v>#NUM!</v>
      </c>
      <c r="AA124" s="81"/>
    </row>
    <row r="125" spans="23:27">
      <c r="W125" s="149">
        <f t="shared" si="4"/>
        <v>0</v>
      </c>
      <c r="X125" s="274" t="e">
        <f t="shared" si="5"/>
        <v>#NUM!</v>
      </c>
      <c r="Y125" s="274">
        <f t="shared" si="6"/>
        <v>0</v>
      </c>
      <c r="Z125" s="274" t="e">
        <f t="shared" si="7"/>
        <v>#NUM!</v>
      </c>
      <c r="AA125" s="81"/>
    </row>
    <row r="126" spans="23:27">
      <c r="W126" s="149">
        <f t="shared" si="4"/>
        <v>0</v>
      </c>
      <c r="X126" s="274" t="e">
        <f t="shared" si="5"/>
        <v>#NUM!</v>
      </c>
      <c r="Y126" s="274">
        <f t="shared" si="6"/>
        <v>0</v>
      </c>
      <c r="Z126" s="274" t="e">
        <f t="shared" si="7"/>
        <v>#NUM!</v>
      </c>
      <c r="AA126" s="81"/>
    </row>
    <row r="127" spans="23:27">
      <c r="W127" s="149">
        <f t="shared" si="4"/>
        <v>0</v>
      </c>
      <c r="X127" s="274" t="e">
        <f t="shared" si="5"/>
        <v>#NUM!</v>
      </c>
      <c r="Y127" s="274">
        <f t="shared" si="6"/>
        <v>0</v>
      </c>
      <c r="Z127" s="274" t="e">
        <f t="shared" si="7"/>
        <v>#NUM!</v>
      </c>
      <c r="AA127" s="81"/>
    </row>
    <row r="128" spans="23:27">
      <c r="W128" s="149">
        <f t="shared" si="4"/>
        <v>0</v>
      </c>
      <c r="X128" s="274" t="e">
        <f t="shared" si="5"/>
        <v>#NUM!</v>
      </c>
      <c r="Y128" s="274">
        <f t="shared" si="6"/>
        <v>0</v>
      </c>
      <c r="Z128" s="274" t="e">
        <f t="shared" si="7"/>
        <v>#NUM!</v>
      </c>
      <c r="AA128" s="81"/>
    </row>
    <row r="129" spans="23:27">
      <c r="W129" s="149">
        <f t="shared" si="4"/>
        <v>0</v>
      </c>
      <c r="X129" s="274" t="e">
        <f t="shared" si="5"/>
        <v>#NUM!</v>
      </c>
      <c r="Y129" s="274">
        <f t="shared" si="6"/>
        <v>0</v>
      </c>
      <c r="Z129" s="274" t="e">
        <f t="shared" si="7"/>
        <v>#NUM!</v>
      </c>
      <c r="AA129" s="81"/>
    </row>
    <row r="130" spans="23:27">
      <c r="W130" s="149">
        <f t="shared" si="4"/>
        <v>0</v>
      </c>
      <c r="X130" s="274" t="e">
        <f t="shared" si="5"/>
        <v>#NUM!</v>
      </c>
      <c r="Y130" s="274">
        <f t="shared" si="6"/>
        <v>0</v>
      </c>
      <c r="Z130" s="274" t="e">
        <f t="shared" si="7"/>
        <v>#NUM!</v>
      </c>
      <c r="AA130" s="81"/>
    </row>
    <row r="131" spans="23:27">
      <c r="W131" s="149">
        <f t="shared" si="4"/>
        <v>0</v>
      </c>
      <c r="X131" s="274" t="e">
        <f t="shared" si="5"/>
        <v>#NUM!</v>
      </c>
      <c r="Y131" s="274">
        <f t="shared" si="6"/>
        <v>0</v>
      </c>
      <c r="Z131" s="274" t="e">
        <f t="shared" si="7"/>
        <v>#NUM!</v>
      </c>
      <c r="AA131" s="81"/>
    </row>
    <row r="132" spans="23:27">
      <c r="W132" s="149">
        <f t="shared" si="4"/>
        <v>0</v>
      </c>
      <c r="X132" s="274" t="e">
        <f t="shared" si="5"/>
        <v>#NUM!</v>
      </c>
      <c r="Y132" s="274">
        <f t="shared" si="6"/>
        <v>0</v>
      </c>
      <c r="Z132" s="274" t="e">
        <f t="shared" si="7"/>
        <v>#NUM!</v>
      </c>
      <c r="AA132" s="81"/>
    </row>
    <row r="133" spans="23:27">
      <c r="W133" s="149">
        <f t="shared" si="4"/>
        <v>0</v>
      </c>
      <c r="X133" s="274" t="e">
        <f t="shared" si="5"/>
        <v>#NUM!</v>
      </c>
      <c r="Y133" s="274">
        <f t="shared" si="6"/>
        <v>0</v>
      </c>
      <c r="Z133" s="274" t="e">
        <f t="shared" si="7"/>
        <v>#NUM!</v>
      </c>
      <c r="AA133" s="81"/>
    </row>
    <row r="134" spans="23:27">
      <c r="W134" s="149">
        <f t="shared" si="4"/>
        <v>0</v>
      </c>
      <c r="X134" s="274" t="e">
        <f t="shared" si="5"/>
        <v>#NUM!</v>
      </c>
      <c r="Y134" s="274">
        <f t="shared" si="6"/>
        <v>0</v>
      </c>
      <c r="Z134" s="274" t="e">
        <f t="shared" si="7"/>
        <v>#NUM!</v>
      </c>
      <c r="AA134" s="81"/>
    </row>
    <row r="135" spans="23:27">
      <c r="W135" s="149">
        <f t="shared" si="4"/>
        <v>0</v>
      </c>
      <c r="X135" s="274" t="e">
        <f t="shared" si="5"/>
        <v>#NUM!</v>
      </c>
      <c r="Y135" s="274">
        <f t="shared" si="6"/>
        <v>0</v>
      </c>
      <c r="Z135" s="274" t="e">
        <f t="shared" si="7"/>
        <v>#NUM!</v>
      </c>
      <c r="AA135" s="81"/>
    </row>
    <row r="136" spans="23:27">
      <c r="W136" s="149">
        <f t="shared" si="4"/>
        <v>0</v>
      </c>
      <c r="X136" s="274" t="e">
        <f t="shared" si="5"/>
        <v>#NUM!</v>
      </c>
      <c r="Y136" s="274">
        <f t="shared" si="6"/>
        <v>0</v>
      </c>
      <c r="Z136" s="274" t="e">
        <f t="shared" si="7"/>
        <v>#NUM!</v>
      </c>
      <c r="AA136" s="81"/>
    </row>
    <row r="137" spans="23:27">
      <c r="W137" s="149">
        <f t="shared" si="4"/>
        <v>0</v>
      </c>
      <c r="X137" s="274" t="e">
        <f t="shared" si="5"/>
        <v>#NUM!</v>
      </c>
      <c r="Y137" s="274">
        <f t="shared" si="6"/>
        <v>0</v>
      </c>
      <c r="Z137" s="274" t="e">
        <f t="shared" si="7"/>
        <v>#NUM!</v>
      </c>
      <c r="AA137" s="81"/>
    </row>
    <row r="138" spans="23:27">
      <c r="W138" s="149">
        <f t="shared" si="4"/>
        <v>0</v>
      </c>
      <c r="X138" s="274" t="e">
        <f t="shared" si="5"/>
        <v>#NUM!</v>
      </c>
      <c r="Y138" s="274">
        <f t="shared" si="6"/>
        <v>0</v>
      </c>
      <c r="Z138" s="274" t="e">
        <f t="shared" si="7"/>
        <v>#NUM!</v>
      </c>
      <c r="AA138" s="81"/>
    </row>
    <row r="139" spans="23:27">
      <c r="W139" s="149">
        <f t="shared" si="4"/>
        <v>0</v>
      </c>
      <c r="X139" s="274" t="e">
        <f t="shared" si="5"/>
        <v>#NUM!</v>
      </c>
      <c r="Y139" s="274">
        <f t="shared" si="6"/>
        <v>0</v>
      </c>
      <c r="Z139" s="274" t="e">
        <f t="shared" si="7"/>
        <v>#NUM!</v>
      </c>
      <c r="AA139" s="81"/>
    </row>
    <row r="140" spans="23:27">
      <c r="W140" s="149">
        <f t="shared" ref="W140:W203" si="8">B140</f>
        <v>0</v>
      </c>
      <c r="X140" s="274" t="e">
        <f t="shared" ref="X140:X203" si="9">I$24</f>
        <v>#NUM!</v>
      </c>
      <c r="Y140" s="274">
        <f t="shared" ref="Y140:Y203" si="10">C140</f>
        <v>0</v>
      </c>
      <c r="Z140" s="274" t="e">
        <f t="shared" ref="Z140:Z203" si="11">I$21</f>
        <v>#NUM!</v>
      </c>
      <c r="AA140" s="81"/>
    </row>
    <row r="141" spans="23:27">
      <c r="W141" s="149">
        <f t="shared" si="8"/>
        <v>0</v>
      </c>
      <c r="X141" s="274" t="e">
        <f t="shared" si="9"/>
        <v>#NUM!</v>
      </c>
      <c r="Y141" s="274">
        <f t="shared" si="10"/>
        <v>0</v>
      </c>
      <c r="Z141" s="274" t="e">
        <f t="shared" si="11"/>
        <v>#NUM!</v>
      </c>
      <c r="AA141" s="81"/>
    </row>
    <row r="142" spans="23:27">
      <c r="W142" s="149">
        <f t="shared" si="8"/>
        <v>0</v>
      </c>
      <c r="X142" s="274" t="e">
        <f t="shared" si="9"/>
        <v>#NUM!</v>
      </c>
      <c r="Y142" s="274">
        <f t="shared" si="10"/>
        <v>0</v>
      </c>
      <c r="Z142" s="274" t="e">
        <f t="shared" si="11"/>
        <v>#NUM!</v>
      </c>
      <c r="AA142" s="81"/>
    </row>
    <row r="143" spans="23:27">
      <c r="W143" s="149">
        <f t="shared" si="8"/>
        <v>0</v>
      </c>
      <c r="X143" s="274" t="e">
        <f t="shared" si="9"/>
        <v>#NUM!</v>
      </c>
      <c r="Y143" s="274">
        <f t="shared" si="10"/>
        <v>0</v>
      </c>
      <c r="Z143" s="274" t="e">
        <f t="shared" si="11"/>
        <v>#NUM!</v>
      </c>
      <c r="AA143" s="81"/>
    </row>
    <row r="144" spans="23:27">
      <c r="W144" s="149">
        <f t="shared" si="8"/>
        <v>0</v>
      </c>
      <c r="X144" s="274" t="e">
        <f t="shared" si="9"/>
        <v>#NUM!</v>
      </c>
      <c r="Y144" s="274">
        <f t="shared" si="10"/>
        <v>0</v>
      </c>
      <c r="Z144" s="274" t="e">
        <f t="shared" si="11"/>
        <v>#NUM!</v>
      </c>
      <c r="AA144" s="81"/>
    </row>
    <row r="145" spans="23:27">
      <c r="W145" s="149">
        <f t="shared" si="8"/>
        <v>0</v>
      </c>
      <c r="X145" s="274" t="e">
        <f t="shared" si="9"/>
        <v>#NUM!</v>
      </c>
      <c r="Y145" s="274">
        <f t="shared" si="10"/>
        <v>0</v>
      </c>
      <c r="Z145" s="274" t="e">
        <f t="shared" si="11"/>
        <v>#NUM!</v>
      </c>
      <c r="AA145" s="81"/>
    </row>
    <row r="146" spans="23:27">
      <c r="W146" s="149">
        <f t="shared" si="8"/>
        <v>0</v>
      </c>
      <c r="X146" s="274" t="e">
        <f t="shared" si="9"/>
        <v>#NUM!</v>
      </c>
      <c r="Y146" s="274">
        <f t="shared" si="10"/>
        <v>0</v>
      </c>
      <c r="Z146" s="274" t="e">
        <f t="shared" si="11"/>
        <v>#NUM!</v>
      </c>
      <c r="AA146" s="81"/>
    </row>
    <row r="147" spans="23:27">
      <c r="W147" s="149">
        <f t="shared" si="8"/>
        <v>0</v>
      </c>
      <c r="X147" s="274" t="e">
        <f t="shared" si="9"/>
        <v>#NUM!</v>
      </c>
      <c r="Y147" s="274">
        <f t="shared" si="10"/>
        <v>0</v>
      </c>
      <c r="Z147" s="274" t="e">
        <f t="shared" si="11"/>
        <v>#NUM!</v>
      </c>
      <c r="AA147" s="81"/>
    </row>
    <row r="148" spans="23:27">
      <c r="W148" s="149">
        <f t="shared" si="8"/>
        <v>0</v>
      </c>
      <c r="X148" s="274" t="e">
        <f t="shared" si="9"/>
        <v>#NUM!</v>
      </c>
      <c r="Y148" s="274">
        <f t="shared" si="10"/>
        <v>0</v>
      </c>
      <c r="Z148" s="274" t="e">
        <f t="shared" si="11"/>
        <v>#NUM!</v>
      </c>
      <c r="AA148" s="81"/>
    </row>
    <row r="149" spans="23:27">
      <c r="W149" s="149">
        <f t="shared" si="8"/>
        <v>0</v>
      </c>
      <c r="X149" s="274" t="e">
        <f t="shared" si="9"/>
        <v>#NUM!</v>
      </c>
      <c r="Y149" s="274">
        <f t="shared" si="10"/>
        <v>0</v>
      </c>
      <c r="Z149" s="274" t="e">
        <f t="shared" si="11"/>
        <v>#NUM!</v>
      </c>
      <c r="AA149" s="81"/>
    </row>
    <row r="150" spans="23:27">
      <c r="W150" s="149">
        <f t="shared" si="8"/>
        <v>0</v>
      </c>
      <c r="X150" s="274" t="e">
        <f t="shared" si="9"/>
        <v>#NUM!</v>
      </c>
      <c r="Y150" s="274">
        <f t="shared" si="10"/>
        <v>0</v>
      </c>
      <c r="Z150" s="274" t="e">
        <f t="shared" si="11"/>
        <v>#NUM!</v>
      </c>
      <c r="AA150" s="81"/>
    </row>
    <row r="151" spans="23:27">
      <c r="W151" s="149">
        <f t="shared" si="8"/>
        <v>0</v>
      </c>
      <c r="X151" s="274" t="e">
        <f t="shared" si="9"/>
        <v>#NUM!</v>
      </c>
      <c r="Y151" s="274">
        <f t="shared" si="10"/>
        <v>0</v>
      </c>
      <c r="Z151" s="274" t="e">
        <f t="shared" si="11"/>
        <v>#NUM!</v>
      </c>
      <c r="AA151" s="81"/>
    </row>
    <row r="152" spans="23:27">
      <c r="W152" s="149">
        <f t="shared" si="8"/>
        <v>0</v>
      </c>
      <c r="X152" s="274" t="e">
        <f t="shared" si="9"/>
        <v>#NUM!</v>
      </c>
      <c r="Y152" s="274">
        <f t="shared" si="10"/>
        <v>0</v>
      </c>
      <c r="Z152" s="274" t="e">
        <f t="shared" si="11"/>
        <v>#NUM!</v>
      </c>
      <c r="AA152" s="81"/>
    </row>
    <row r="153" spans="23:27">
      <c r="W153" s="149">
        <f t="shared" si="8"/>
        <v>0</v>
      </c>
      <c r="X153" s="274" t="e">
        <f t="shared" si="9"/>
        <v>#NUM!</v>
      </c>
      <c r="Y153" s="274">
        <f t="shared" si="10"/>
        <v>0</v>
      </c>
      <c r="Z153" s="274" t="e">
        <f t="shared" si="11"/>
        <v>#NUM!</v>
      </c>
      <c r="AA153" s="81"/>
    </row>
    <row r="154" spans="23:27">
      <c r="W154" s="149">
        <f t="shared" si="8"/>
        <v>0</v>
      </c>
      <c r="X154" s="274" t="e">
        <f t="shared" si="9"/>
        <v>#NUM!</v>
      </c>
      <c r="Y154" s="274">
        <f t="shared" si="10"/>
        <v>0</v>
      </c>
      <c r="Z154" s="274" t="e">
        <f t="shared" si="11"/>
        <v>#NUM!</v>
      </c>
      <c r="AA154" s="81"/>
    </row>
    <row r="155" spans="23:27">
      <c r="W155" s="149">
        <f t="shared" si="8"/>
        <v>0</v>
      </c>
      <c r="X155" s="274" t="e">
        <f t="shared" si="9"/>
        <v>#NUM!</v>
      </c>
      <c r="Y155" s="274">
        <f t="shared" si="10"/>
        <v>0</v>
      </c>
      <c r="Z155" s="274" t="e">
        <f t="shared" si="11"/>
        <v>#NUM!</v>
      </c>
      <c r="AA155" s="81"/>
    </row>
    <row r="156" spans="23:27">
      <c r="W156" s="149">
        <f t="shared" si="8"/>
        <v>0</v>
      </c>
      <c r="X156" s="274" t="e">
        <f t="shared" si="9"/>
        <v>#NUM!</v>
      </c>
      <c r="Y156" s="274">
        <f t="shared" si="10"/>
        <v>0</v>
      </c>
      <c r="Z156" s="274" t="e">
        <f t="shared" si="11"/>
        <v>#NUM!</v>
      </c>
      <c r="AA156" s="81"/>
    </row>
    <row r="157" spans="23:27">
      <c r="W157" s="149">
        <f t="shared" si="8"/>
        <v>0</v>
      </c>
      <c r="X157" s="274" t="e">
        <f t="shared" si="9"/>
        <v>#NUM!</v>
      </c>
      <c r="Y157" s="274">
        <f t="shared" si="10"/>
        <v>0</v>
      </c>
      <c r="Z157" s="274" t="e">
        <f t="shared" si="11"/>
        <v>#NUM!</v>
      </c>
      <c r="AA157" s="81"/>
    </row>
    <row r="158" spans="23:27">
      <c r="W158" s="149">
        <f t="shared" si="8"/>
        <v>0</v>
      </c>
      <c r="X158" s="274" t="e">
        <f t="shared" si="9"/>
        <v>#NUM!</v>
      </c>
      <c r="Y158" s="274">
        <f t="shared" si="10"/>
        <v>0</v>
      </c>
      <c r="Z158" s="274" t="e">
        <f t="shared" si="11"/>
        <v>#NUM!</v>
      </c>
      <c r="AA158" s="81"/>
    </row>
    <row r="159" spans="23:27">
      <c r="W159" s="149">
        <f t="shared" si="8"/>
        <v>0</v>
      </c>
      <c r="X159" s="274" t="e">
        <f t="shared" si="9"/>
        <v>#NUM!</v>
      </c>
      <c r="Y159" s="274">
        <f t="shared" si="10"/>
        <v>0</v>
      </c>
      <c r="Z159" s="274" t="e">
        <f t="shared" si="11"/>
        <v>#NUM!</v>
      </c>
      <c r="AA159" s="81"/>
    </row>
    <row r="160" spans="23:27">
      <c r="W160" s="149">
        <f t="shared" si="8"/>
        <v>0</v>
      </c>
      <c r="X160" s="274" t="e">
        <f t="shared" si="9"/>
        <v>#NUM!</v>
      </c>
      <c r="Y160" s="274">
        <f t="shared" si="10"/>
        <v>0</v>
      </c>
      <c r="Z160" s="274" t="e">
        <f t="shared" si="11"/>
        <v>#NUM!</v>
      </c>
      <c r="AA160" s="81"/>
    </row>
    <row r="161" spans="23:27">
      <c r="W161" s="149">
        <f t="shared" si="8"/>
        <v>0</v>
      </c>
      <c r="X161" s="274" t="e">
        <f t="shared" si="9"/>
        <v>#NUM!</v>
      </c>
      <c r="Y161" s="274">
        <f t="shared" si="10"/>
        <v>0</v>
      </c>
      <c r="Z161" s="274" t="e">
        <f t="shared" si="11"/>
        <v>#NUM!</v>
      </c>
      <c r="AA161" s="81"/>
    </row>
    <row r="162" spans="23:27">
      <c r="W162" s="149">
        <f t="shared" si="8"/>
        <v>0</v>
      </c>
      <c r="X162" s="274" t="e">
        <f t="shared" si="9"/>
        <v>#NUM!</v>
      </c>
      <c r="Y162" s="274">
        <f t="shared" si="10"/>
        <v>0</v>
      </c>
      <c r="Z162" s="274" t="e">
        <f t="shared" si="11"/>
        <v>#NUM!</v>
      </c>
      <c r="AA162" s="81"/>
    </row>
    <row r="163" spans="23:27">
      <c r="W163" s="149">
        <f t="shared" si="8"/>
        <v>0</v>
      </c>
      <c r="X163" s="274" t="e">
        <f t="shared" si="9"/>
        <v>#NUM!</v>
      </c>
      <c r="Y163" s="274">
        <f t="shared" si="10"/>
        <v>0</v>
      </c>
      <c r="Z163" s="274" t="e">
        <f t="shared" si="11"/>
        <v>#NUM!</v>
      </c>
      <c r="AA163" s="81"/>
    </row>
    <row r="164" spans="23:27">
      <c r="W164" s="149">
        <f t="shared" si="8"/>
        <v>0</v>
      </c>
      <c r="X164" s="274" t="e">
        <f t="shared" si="9"/>
        <v>#NUM!</v>
      </c>
      <c r="Y164" s="274">
        <f t="shared" si="10"/>
        <v>0</v>
      </c>
      <c r="Z164" s="274" t="e">
        <f t="shared" si="11"/>
        <v>#NUM!</v>
      </c>
      <c r="AA164" s="81"/>
    </row>
    <row r="165" spans="23:27">
      <c r="W165" s="149">
        <f t="shared" si="8"/>
        <v>0</v>
      </c>
      <c r="X165" s="274" t="e">
        <f t="shared" si="9"/>
        <v>#NUM!</v>
      </c>
      <c r="Y165" s="274">
        <f t="shared" si="10"/>
        <v>0</v>
      </c>
      <c r="Z165" s="274" t="e">
        <f t="shared" si="11"/>
        <v>#NUM!</v>
      </c>
      <c r="AA165" s="81"/>
    </row>
    <row r="166" spans="23:27">
      <c r="W166" s="149">
        <f t="shared" si="8"/>
        <v>0</v>
      </c>
      <c r="X166" s="274" t="e">
        <f t="shared" si="9"/>
        <v>#NUM!</v>
      </c>
      <c r="Y166" s="274">
        <f t="shared" si="10"/>
        <v>0</v>
      </c>
      <c r="Z166" s="274" t="e">
        <f t="shared" si="11"/>
        <v>#NUM!</v>
      </c>
      <c r="AA166" s="81"/>
    </row>
    <row r="167" spans="23:27">
      <c r="W167" s="149">
        <f t="shared" si="8"/>
        <v>0</v>
      </c>
      <c r="X167" s="274" t="e">
        <f t="shared" si="9"/>
        <v>#NUM!</v>
      </c>
      <c r="Y167" s="274">
        <f t="shared" si="10"/>
        <v>0</v>
      </c>
      <c r="Z167" s="274" t="e">
        <f t="shared" si="11"/>
        <v>#NUM!</v>
      </c>
      <c r="AA167" s="81"/>
    </row>
    <row r="168" spans="23:27">
      <c r="W168" s="149">
        <f t="shared" si="8"/>
        <v>0</v>
      </c>
      <c r="X168" s="274" t="e">
        <f t="shared" si="9"/>
        <v>#NUM!</v>
      </c>
      <c r="Y168" s="274">
        <f t="shared" si="10"/>
        <v>0</v>
      </c>
      <c r="Z168" s="274" t="e">
        <f t="shared" si="11"/>
        <v>#NUM!</v>
      </c>
      <c r="AA168" s="81"/>
    </row>
    <row r="169" spans="23:27">
      <c r="W169" s="149">
        <f t="shared" si="8"/>
        <v>0</v>
      </c>
      <c r="X169" s="274" t="e">
        <f t="shared" si="9"/>
        <v>#NUM!</v>
      </c>
      <c r="Y169" s="274">
        <f t="shared" si="10"/>
        <v>0</v>
      </c>
      <c r="Z169" s="274" t="e">
        <f t="shared" si="11"/>
        <v>#NUM!</v>
      </c>
      <c r="AA169" s="81"/>
    </row>
    <row r="170" spans="23:27">
      <c r="W170" s="149">
        <f t="shared" si="8"/>
        <v>0</v>
      </c>
      <c r="X170" s="274" t="e">
        <f t="shared" si="9"/>
        <v>#NUM!</v>
      </c>
      <c r="Y170" s="274">
        <f t="shared" si="10"/>
        <v>0</v>
      </c>
      <c r="Z170" s="274" t="e">
        <f t="shared" si="11"/>
        <v>#NUM!</v>
      </c>
      <c r="AA170" s="81"/>
    </row>
    <row r="171" spans="23:27">
      <c r="W171" s="149">
        <f t="shared" si="8"/>
        <v>0</v>
      </c>
      <c r="X171" s="274" t="e">
        <f t="shared" si="9"/>
        <v>#NUM!</v>
      </c>
      <c r="Y171" s="274">
        <f t="shared" si="10"/>
        <v>0</v>
      </c>
      <c r="Z171" s="274" t="e">
        <f t="shared" si="11"/>
        <v>#NUM!</v>
      </c>
      <c r="AA171" s="81"/>
    </row>
    <row r="172" spans="23:27">
      <c r="W172" s="149">
        <f t="shared" si="8"/>
        <v>0</v>
      </c>
      <c r="X172" s="274" t="e">
        <f t="shared" si="9"/>
        <v>#NUM!</v>
      </c>
      <c r="Y172" s="274">
        <f t="shared" si="10"/>
        <v>0</v>
      </c>
      <c r="Z172" s="274" t="e">
        <f t="shared" si="11"/>
        <v>#NUM!</v>
      </c>
      <c r="AA172" s="81"/>
    </row>
    <row r="173" spans="23:27">
      <c r="W173" s="149">
        <f t="shared" si="8"/>
        <v>0</v>
      </c>
      <c r="X173" s="274" t="e">
        <f t="shared" si="9"/>
        <v>#NUM!</v>
      </c>
      <c r="Y173" s="274">
        <f t="shared" si="10"/>
        <v>0</v>
      </c>
      <c r="Z173" s="274" t="e">
        <f t="shared" si="11"/>
        <v>#NUM!</v>
      </c>
      <c r="AA173" s="81"/>
    </row>
    <row r="174" spans="23:27">
      <c r="W174" s="149">
        <f t="shared" si="8"/>
        <v>0</v>
      </c>
      <c r="X174" s="274" t="e">
        <f t="shared" si="9"/>
        <v>#NUM!</v>
      </c>
      <c r="Y174" s="274">
        <f t="shared" si="10"/>
        <v>0</v>
      </c>
      <c r="Z174" s="274" t="e">
        <f t="shared" si="11"/>
        <v>#NUM!</v>
      </c>
      <c r="AA174" s="81"/>
    </row>
    <row r="175" spans="23:27">
      <c r="W175" s="149">
        <f t="shared" si="8"/>
        <v>0</v>
      </c>
      <c r="X175" s="274" t="e">
        <f t="shared" si="9"/>
        <v>#NUM!</v>
      </c>
      <c r="Y175" s="274">
        <f t="shared" si="10"/>
        <v>0</v>
      </c>
      <c r="Z175" s="274" t="e">
        <f t="shared" si="11"/>
        <v>#NUM!</v>
      </c>
      <c r="AA175" s="81"/>
    </row>
    <row r="176" spans="23:27">
      <c r="W176" s="149">
        <f t="shared" si="8"/>
        <v>0</v>
      </c>
      <c r="X176" s="274" t="e">
        <f t="shared" si="9"/>
        <v>#NUM!</v>
      </c>
      <c r="Y176" s="274">
        <f t="shared" si="10"/>
        <v>0</v>
      </c>
      <c r="Z176" s="274" t="e">
        <f t="shared" si="11"/>
        <v>#NUM!</v>
      </c>
      <c r="AA176" s="81"/>
    </row>
    <row r="177" spans="23:27">
      <c r="W177" s="149">
        <f t="shared" si="8"/>
        <v>0</v>
      </c>
      <c r="X177" s="274" t="e">
        <f t="shared" si="9"/>
        <v>#NUM!</v>
      </c>
      <c r="Y177" s="274">
        <f t="shared" si="10"/>
        <v>0</v>
      </c>
      <c r="Z177" s="274" t="e">
        <f t="shared" si="11"/>
        <v>#NUM!</v>
      </c>
      <c r="AA177" s="81"/>
    </row>
    <row r="178" spans="23:27">
      <c r="W178" s="149">
        <f t="shared" si="8"/>
        <v>0</v>
      </c>
      <c r="X178" s="274" t="e">
        <f t="shared" si="9"/>
        <v>#NUM!</v>
      </c>
      <c r="Y178" s="274">
        <f t="shared" si="10"/>
        <v>0</v>
      </c>
      <c r="Z178" s="274" t="e">
        <f t="shared" si="11"/>
        <v>#NUM!</v>
      </c>
      <c r="AA178" s="81"/>
    </row>
    <row r="179" spans="23:27">
      <c r="W179" s="149">
        <f t="shared" si="8"/>
        <v>0</v>
      </c>
      <c r="X179" s="274" t="e">
        <f t="shared" si="9"/>
        <v>#NUM!</v>
      </c>
      <c r="Y179" s="274">
        <f t="shared" si="10"/>
        <v>0</v>
      </c>
      <c r="Z179" s="274" t="e">
        <f t="shared" si="11"/>
        <v>#NUM!</v>
      </c>
      <c r="AA179" s="81"/>
    </row>
    <row r="180" spans="23:27">
      <c r="W180" s="149">
        <f t="shared" si="8"/>
        <v>0</v>
      </c>
      <c r="X180" s="274" t="e">
        <f t="shared" si="9"/>
        <v>#NUM!</v>
      </c>
      <c r="Y180" s="274">
        <f t="shared" si="10"/>
        <v>0</v>
      </c>
      <c r="Z180" s="274" t="e">
        <f t="shared" si="11"/>
        <v>#NUM!</v>
      </c>
      <c r="AA180" s="81"/>
    </row>
    <row r="181" spans="23:27">
      <c r="W181" s="149">
        <f t="shared" si="8"/>
        <v>0</v>
      </c>
      <c r="X181" s="274" t="e">
        <f t="shared" si="9"/>
        <v>#NUM!</v>
      </c>
      <c r="Y181" s="274">
        <f t="shared" si="10"/>
        <v>0</v>
      </c>
      <c r="Z181" s="274" t="e">
        <f t="shared" si="11"/>
        <v>#NUM!</v>
      </c>
      <c r="AA181" s="81"/>
    </row>
    <row r="182" spans="23:27">
      <c r="W182" s="149">
        <f t="shared" si="8"/>
        <v>0</v>
      </c>
      <c r="X182" s="274" t="e">
        <f t="shared" si="9"/>
        <v>#NUM!</v>
      </c>
      <c r="Y182" s="274">
        <f t="shared" si="10"/>
        <v>0</v>
      </c>
      <c r="Z182" s="274" t="e">
        <f t="shared" si="11"/>
        <v>#NUM!</v>
      </c>
      <c r="AA182" s="81"/>
    </row>
    <row r="183" spans="23:27">
      <c r="W183" s="149">
        <f t="shared" si="8"/>
        <v>0</v>
      </c>
      <c r="X183" s="274" t="e">
        <f t="shared" si="9"/>
        <v>#NUM!</v>
      </c>
      <c r="Y183" s="274">
        <f t="shared" si="10"/>
        <v>0</v>
      </c>
      <c r="Z183" s="274" t="e">
        <f t="shared" si="11"/>
        <v>#NUM!</v>
      </c>
      <c r="AA183" s="81"/>
    </row>
    <row r="184" spans="23:27">
      <c r="W184" s="149">
        <f t="shared" si="8"/>
        <v>0</v>
      </c>
      <c r="X184" s="274" t="e">
        <f t="shared" si="9"/>
        <v>#NUM!</v>
      </c>
      <c r="Y184" s="274">
        <f t="shared" si="10"/>
        <v>0</v>
      </c>
      <c r="Z184" s="274" t="e">
        <f t="shared" si="11"/>
        <v>#NUM!</v>
      </c>
      <c r="AA184" s="81"/>
    </row>
    <row r="185" spans="23:27">
      <c r="W185" s="149">
        <f t="shared" si="8"/>
        <v>0</v>
      </c>
      <c r="X185" s="274" t="e">
        <f t="shared" si="9"/>
        <v>#NUM!</v>
      </c>
      <c r="Y185" s="274">
        <f t="shared" si="10"/>
        <v>0</v>
      </c>
      <c r="Z185" s="274" t="e">
        <f t="shared" si="11"/>
        <v>#NUM!</v>
      </c>
      <c r="AA185" s="81"/>
    </row>
    <row r="186" spans="23:27">
      <c r="W186" s="149">
        <f t="shared" si="8"/>
        <v>0</v>
      </c>
      <c r="X186" s="274" t="e">
        <f t="shared" si="9"/>
        <v>#NUM!</v>
      </c>
      <c r="Y186" s="274">
        <f t="shared" si="10"/>
        <v>0</v>
      </c>
      <c r="Z186" s="274" t="e">
        <f t="shared" si="11"/>
        <v>#NUM!</v>
      </c>
      <c r="AA186" s="81"/>
    </row>
    <row r="187" spans="23:27">
      <c r="W187" s="149">
        <f t="shared" si="8"/>
        <v>0</v>
      </c>
      <c r="X187" s="274" t="e">
        <f t="shared" si="9"/>
        <v>#NUM!</v>
      </c>
      <c r="Y187" s="274">
        <f t="shared" si="10"/>
        <v>0</v>
      </c>
      <c r="Z187" s="274" t="e">
        <f t="shared" si="11"/>
        <v>#NUM!</v>
      </c>
      <c r="AA187" s="81"/>
    </row>
    <row r="188" spans="23:27">
      <c r="W188" s="149">
        <f t="shared" si="8"/>
        <v>0</v>
      </c>
      <c r="X188" s="274" t="e">
        <f t="shared" si="9"/>
        <v>#NUM!</v>
      </c>
      <c r="Y188" s="274">
        <f t="shared" si="10"/>
        <v>0</v>
      </c>
      <c r="Z188" s="274" t="e">
        <f t="shared" si="11"/>
        <v>#NUM!</v>
      </c>
      <c r="AA188" s="81"/>
    </row>
    <row r="189" spans="23:27">
      <c r="W189" s="149">
        <f t="shared" si="8"/>
        <v>0</v>
      </c>
      <c r="X189" s="274" t="e">
        <f t="shared" si="9"/>
        <v>#NUM!</v>
      </c>
      <c r="Y189" s="274">
        <f t="shared" si="10"/>
        <v>0</v>
      </c>
      <c r="Z189" s="274" t="e">
        <f t="shared" si="11"/>
        <v>#NUM!</v>
      </c>
      <c r="AA189" s="81"/>
    </row>
    <row r="190" spans="23:27">
      <c r="W190" s="149">
        <f t="shared" si="8"/>
        <v>0</v>
      </c>
      <c r="X190" s="274" t="e">
        <f t="shared" si="9"/>
        <v>#NUM!</v>
      </c>
      <c r="Y190" s="274">
        <f t="shared" si="10"/>
        <v>0</v>
      </c>
      <c r="Z190" s="274" t="e">
        <f t="shared" si="11"/>
        <v>#NUM!</v>
      </c>
      <c r="AA190" s="81"/>
    </row>
    <row r="191" spans="23:27">
      <c r="W191" s="149">
        <f t="shared" si="8"/>
        <v>0</v>
      </c>
      <c r="X191" s="274" t="e">
        <f t="shared" si="9"/>
        <v>#NUM!</v>
      </c>
      <c r="Y191" s="274">
        <f t="shared" si="10"/>
        <v>0</v>
      </c>
      <c r="Z191" s="274" t="e">
        <f t="shared" si="11"/>
        <v>#NUM!</v>
      </c>
      <c r="AA191" s="81"/>
    </row>
    <row r="192" spans="23:27">
      <c r="W192" s="149">
        <f t="shared" si="8"/>
        <v>0</v>
      </c>
      <c r="X192" s="274" t="e">
        <f t="shared" si="9"/>
        <v>#NUM!</v>
      </c>
      <c r="Y192" s="274">
        <f t="shared" si="10"/>
        <v>0</v>
      </c>
      <c r="Z192" s="274" t="e">
        <f t="shared" si="11"/>
        <v>#NUM!</v>
      </c>
      <c r="AA192" s="81"/>
    </row>
    <row r="193" spans="23:27">
      <c r="W193" s="149">
        <f t="shared" si="8"/>
        <v>0</v>
      </c>
      <c r="X193" s="274" t="e">
        <f t="shared" si="9"/>
        <v>#NUM!</v>
      </c>
      <c r="Y193" s="274">
        <f t="shared" si="10"/>
        <v>0</v>
      </c>
      <c r="Z193" s="274" t="e">
        <f t="shared" si="11"/>
        <v>#NUM!</v>
      </c>
      <c r="AA193" s="81"/>
    </row>
    <row r="194" spans="23:27">
      <c r="W194" s="149">
        <f t="shared" si="8"/>
        <v>0</v>
      </c>
      <c r="X194" s="274" t="e">
        <f t="shared" si="9"/>
        <v>#NUM!</v>
      </c>
      <c r="Y194" s="274">
        <f t="shared" si="10"/>
        <v>0</v>
      </c>
      <c r="Z194" s="274" t="e">
        <f t="shared" si="11"/>
        <v>#NUM!</v>
      </c>
      <c r="AA194" s="81"/>
    </row>
    <row r="195" spans="23:27">
      <c r="W195" s="149">
        <f t="shared" si="8"/>
        <v>0</v>
      </c>
      <c r="X195" s="274" t="e">
        <f t="shared" si="9"/>
        <v>#NUM!</v>
      </c>
      <c r="Y195" s="274">
        <f t="shared" si="10"/>
        <v>0</v>
      </c>
      <c r="Z195" s="274" t="e">
        <f t="shared" si="11"/>
        <v>#NUM!</v>
      </c>
      <c r="AA195" s="81"/>
    </row>
    <row r="196" spans="23:27">
      <c r="W196" s="149">
        <f t="shared" si="8"/>
        <v>0</v>
      </c>
      <c r="X196" s="274" t="e">
        <f t="shared" si="9"/>
        <v>#NUM!</v>
      </c>
      <c r="Y196" s="274">
        <f t="shared" si="10"/>
        <v>0</v>
      </c>
      <c r="Z196" s="274" t="e">
        <f t="shared" si="11"/>
        <v>#NUM!</v>
      </c>
      <c r="AA196" s="81"/>
    </row>
    <row r="197" spans="23:27">
      <c r="W197" s="149">
        <f t="shared" si="8"/>
        <v>0</v>
      </c>
      <c r="X197" s="274" t="e">
        <f t="shared" si="9"/>
        <v>#NUM!</v>
      </c>
      <c r="Y197" s="274">
        <f t="shared" si="10"/>
        <v>0</v>
      </c>
      <c r="Z197" s="274" t="e">
        <f t="shared" si="11"/>
        <v>#NUM!</v>
      </c>
      <c r="AA197" s="81"/>
    </row>
    <row r="198" spans="23:27">
      <c r="W198" s="149">
        <f t="shared" si="8"/>
        <v>0</v>
      </c>
      <c r="X198" s="274" t="e">
        <f t="shared" si="9"/>
        <v>#NUM!</v>
      </c>
      <c r="Y198" s="274">
        <f t="shared" si="10"/>
        <v>0</v>
      </c>
      <c r="Z198" s="274" t="e">
        <f t="shared" si="11"/>
        <v>#NUM!</v>
      </c>
      <c r="AA198" s="81"/>
    </row>
    <row r="199" spans="23:27">
      <c r="W199" s="149">
        <f t="shared" si="8"/>
        <v>0</v>
      </c>
      <c r="X199" s="274" t="e">
        <f t="shared" si="9"/>
        <v>#NUM!</v>
      </c>
      <c r="Y199" s="274">
        <f t="shared" si="10"/>
        <v>0</v>
      </c>
      <c r="Z199" s="274" t="e">
        <f t="shared" si="11"/>
        <v>#NUM!</v>
      </c>
      <c r="AA199" s="81"/>
    </row>
    <row r="200" spans="23:27">
      <c r="W200" s="149">
        <f t="shared" si="8"/>
        <v>0</v>
      </c>
      <c r="X200" s="274" t="e">
        <f t="shared" si="9"/>
        <v>#NUM!</v>
      </c>
      <c r="Y200" s="274">
        <f t="shared" si="10"/>
        <v>0</v>
      </c>
      <c r="Z200" s="274" t="e">
        <f t="shared" si="11"/>
        <v>#NUM!</v>
      </c>
      <c r="AA200" s="81"/>
    </row>
    <row r="201" spans="23:27">
      <c r="W201" s="149">
        <f t="shared" si="8"/>
        <v>0</v>
      </c>
      <c r="X201" s="274" t="e">
        <f t="shared" si="9"/>
        <v>#NUM!</v>
      </c>
      <c r="Y201" s="274">
        <f t="shared" si="10"/>
        <v>0</v>
      </c>
      <c r="Z201" s="274" t="e">
        <f t="shared" si="11"/>
        <v>#NUM!</v>
      </c>
      <c r="AA201" s="81"/>
    </row>
    <row r="202" spans="23:27">
      <c r="W202" s="149">
        <f t="shared" si="8"/>
        <v>0</v>
      </c>
      <c r="X202" s="274" t="e">
        <f t="shared" si="9"/>
        <v>#NUM!</v>
      </c>
      <c r="Y202" s="274">
        <f t="shared" si="10"/>
        <v>0</v>
      </c>
      <c r="Z202" s="274" t="e">
        <f t="shared" si="11"/>
        <v>#NUM!</v>
      </c>
      <c r="AA202" s="81"/>
    </row>
    <row r="203" spans="23:27">
      <c r="W203" s="149">
        <f t="shared" si="8"/>
        <v>0</v>
      </c>
      <c r="X203" s="274" t="e">
        <f t="shared" si="9"/>
        <v>#NUM!</v>
      </c>
      <c r="Y203" s="274">
        <f t="shared" si="10"/>
        <v>0</v>
      </c>
      <c r="Z203" s="274" t="e">
        <f t="shared" si="11"/>
        <v>#NUM!</v>
      </c>
      <c r="AA203" s="81"/>
    </row>
    <row r="204" spans="23:27">
      <c r="W204" s="149">
        <f t="shared" ref="W204:W267" si="12">B204</f>
        <v>0</v>
      </c>
      <c r="X204" s="274" t="e">
        <f t="shared" ref="X204:X267" si="13">I$24</f>
        <v>#NUM!</v>
      </c>
      <c r="Y204" s="274">
        <f t="shared" ref="Y204:Y267" si="14">C204</f>
        <v>0</v>
      </c>
      <c r="Z204" s="274" t="e">
        <f t="shared" ref="Z204:Z267" si="15">I$21</f>
        <v>#NUM!</v>
      </c>
      <c r="AA204" s="81"/>
    </row>
    <row r="205" spans="23:27">
      <c r="W205" s="149">
        <f t="shared" si="12"/>
        <v>0</v>
      </c>
      <c r="X205" s="274" t="e">
        <f t="shared" si="13"/>
        <v>#NUM!</v>
      </c>
      <c r="Y205" s="274">
        <f t="shared" si="14"/>
        <v>0</v>
      </c>
      <c r="Z205" s="274" t="e">
        <f t="shared" si="15"/>
        <v>#NUM!</v>
      </c>
      <c r="AA205" s="81"/>
    </row>
    <row r="206" spans="23:27">
      <c r="W206" s="149">
        <f t="shared" si="12"/>
        <v>0</v>
      </c>
      <c r="X206" s="274" t="e">
        <f t="shared" si="13"/>
        <v>#NUM!</v>
      </c>
      <c r="Y206" s="274">
        <f t="shared" si="14"/>
        <v>0</v>
      </c>
      <c r="Z206" s="274" t="e">
        <f t="shared" si="15"/>
        <v>#NUM!</v>
      </c>
      <c r="AA206" s="81"/>
    </row>
    <row r="207" spans="23:27">
      <c r="W207" s="149">
        <f t="shared" si="12"/>
        <v>0</v>
      </c>
      <c r="X207" s="274" t="e">
        <f t="shared" si="13"/>
        <v>#NUM!</v>
      </c>
      <c r="Y207" s="274">
        <f t="shared" si="14"/>
        <v>0</v>
      </c>
      <c r="Z207" s="274" t="e">
        <f t="shared" si="15"/>
        <v>#NUM!</v>
      </c>
      <c r="AA207" s="81"/>
    </row>
    <row r="208" spans="23:27">
      <c r="W208" s="149">
        <f t="shared" si="12"/>
        <v>0</v>
      </c>
      <c r="X208" s="274" t="e">
        <f t="shared" si="13"/>
        <v>#NUM!</v>
      </c>
      <c r="Y208" s="274">
        <f t="shared" si="14"/>
        <v>0</v>
      </c>
      <c r="Z208" s="274" t="e">
        <f t="shared" si="15"/>
        <v>#NUM!</v>
      </c>
      <c r="AA208" s="81"/>
    </row>
    <row r="209" spans="23:27">
      <c r="W209" s="149">
        <f t="shared" si="12"/>
        <v>0</v>
      </c>
      <c r="X209" s="274" t="e">
        <f t="shared" si="13"/>
        <v>#NUM!</v>
      </c>
      <c r="Y209" s="274">
        <f t="shared" si="14"/>
        <v>0</v>
      </c>
      <c r="Z209" s="274" t="e">
        <f t="shared" si="15"/>
        <v>#NUM!</v>
      </c>
      <c r="AA209" s="81"/>
    </row>
    <row r="210" spans="23:27">
      <c r="W210" s="149">
        <f t="shared" si="12"/>
        <v>0</v>
      </c>
      <c r="X210" s="274" t="e">
        <f t="shared" si="13"/>
        <v>#NUM!</v>
      </c>
      <c r="Y210" s="274">
        <f t="shared" si="14"/>
        <v>0</v>
      </c>
      <c r="Z210" s="274" t="e">
        <f t="shared" si="15"/>
        <v>#NUM!</v>
      </c>
      <c r="AA210" s="81"/>
    </row>
    <row r="211" spans="23:27">
      <c r="W211" s="149">
        <f t="shared" si="12"/>
        <v>0</v>
      </c>
      <c r="X211" s="274" t="e">
        <f t="shared" si="13"/>
        <v>#NUM!</v>
      </c>
      <c r="Y211" s="274">
        <f t="shared" si="14"/>
        <v>0</v>
      </c>
      <c r="Z211" s="274" t="e">
        <f t="shared" si="15"/>
        <v>#NUM!</v>
      </c>
      <c r="AA211" s="81"/>
    </row>
    <row r="212" spans="23:27">
      <c r="W212" s="149">
        <f t="shared" si="12"/>
        <v>0</v>
      </c>
      <c r="X212" s="274" t="e">
        <f t="shared" si="13"/>
        <v>#NUM!</v>
      </c>
      <c r="Y212" s="274">
        <f t="shared" si="14"/>
        <v>0</v>
      </c>
      <c r="Z212" s="274" t="e">
        <f t="shared" si="15"/>
        <v>#NUM!</v>
      </c>
      <c r="AA212" s="81"/>
    </row>
    <row r="213" spans="23:27">
      <c r="W213" s="149">
        <f t="shared" si="12"/>
        <v>0</v>
      </c>
      <c r="X213" s="274" t="e">
        <f t="shared" si="13"/>
        <v>#NUM!</v>
      </c>
      <c r="Y213" s="274">
        <f t="shared" si="14"/>
        <v>0</v>
      </c>
      <c r="Z213" s="274" t="e">
        <f t="shared" si="15"/>
        <v>#NUM!</v>
      </c>
      <c r="AA213" s="81"/>
    </row>
    <row r="214" spans="23:27">
      <c r="W214" s="149">
        <f t="shared" si="12"/>
        <v>0</v>
      </c>
      <c r="X214" s="274" t="e">
        <f t="shared" si="13"/>
        <v>#NUM!</v>
      </c>
      <c r="Y214" s="274">
        <f t="shared" si="14"/>
        <v>0</v>
      </c>
      <c r="Z214" s="274" t="e">
        <f t="shared" si="15"/>
        <v>#NUM!</v>
      </c>
      <c r="AA214" s="81"/>
    </row>
    <row r="215" spans="23:27">
      <c r="W215" s="149">
        <f t="shared" si="12"/>
        <v>0</v>
      </c>
      <c r="X215" s="274" t="e">
        <f t="shared" si="13"/>
        <v>#NUM!</v>
      </c>
      <c r="Y215" s="274">
        <f t="shared" si="14"/>
        <v>0</v>
      </c>
      <c r="Z215" s="274" t="e">
        <f t="shared" si="15"/>
        <v>#NUM!</v>
      </c>
      <c r="AA215" s="81"/>
    </row>
    <row r="216" spans="23:27">
      <c r="W216" s="149">
        <f t="shared" si="12"/>
        <v>0</v>
      </c>
      <c r="X216" s="274" t="e">
        <f t="shared" si="13"/>
        <v>#NUM!</v>
      </c>
      <c r="Y216" s="274">
        <f t="shared" si="14"/>
        <v>0</v>
      </c>
      <c r="Z216" s="274" t="e">
        <f t="shared" si="15"/>
        <v>#NUM!</v>
      </c>
      <c r="AA216" s="81"/>
    </row>
    <row r="217" spans="23:27">
      <c r="W217" s="149">
        <f t="shared" si="12"/>
        <v>0</v>
      </c>
      <c r="X217" s="274" t="e">
        <f t="shared" si="13"/>
        <v>#NUM!</v>
      </c>
      <c r="Y217" s="274">
        <f t="shared" si="14"/>
        <v>0</v>
      </c>
      <c r="Z217" s="274" t="e">
        <f t="shared" si="15"/>
        <v>#NUM!</v>
      </c>
      <c r="AA217" s="81"/>
    </row>
    <row r="218" spans="23:27">
      <c r="W218" s="149">
        <f t="shared" si="12"/>
        <v>0</v>
      </c>
      <c r="X218" s="274" t="e">
        <f t="shared" si="13"/>
        <v>#NUM!</v>
      </c>
      <c r="Y218" s="274">
        <f t="shared" si="14"/>
        <v>0</v>
      </c>
      <c r="Z218" s="274" t="e">
        <f t="shared" si="15"/>
        <v>#NUM!</v>
      </c>
      <c r="AA218" s="81"/>
    </row>
    <row r="219" spans="23:27">
      <c r="W219" s="149">
        <f t="shared" si="12"/>
        <v>0</v>
      </c>
      <c r="X219" s="274" t="e">
        <f t="shared" si="13"/>
        <v>#NUM!</v>
      </c>
      <c r="Y219" s="274">
        <f t="shared" si="14"/>
        <v>0</v>
      </c>
      <c r="Z219" s="274" t="e">
        <f t="shared" si="15"/>
        <v>#NUM!</v>
      </c>
      <c r="AA219" s="81"/>
    </row>
    <row r="220" spans="23:27">
      <c r="W220" s="149">
        <f t="shared" si="12"/>
        <v>0</v>
      </c>
      <c r="X220" s="274" t="e">
        <f t="shared" si="13"/>
        <v>#NUM!</v>
      </c>
      <c r="Y220" s="274">
        <f t="shared" si="14"/>
        <v>0</v>
      </c>
      <c r="Z220" s="274" t="e">
        <f t="shared" si="15"/>
        <v>#NUM!</v>
      </c>
      <c r="AA220" s="81"/>
    </row>
    <row r="221" spans="23:27">
      <c r="W221" s="149">
        <f t="shared" si="12"/>
        <v>0</v>
      </c>
      <c r="X221" s="274" t="e">
        <f t="shared" si="13"/>
        <v>#NUM!</v>
      </c>
      <c r="Y221" s="274">
        <f t="shared" si="14"/>
        <v>0</v>
      </c>
      <c r="Z221" s="274" t="e">
        <f t="shared" si="15"/>
        <v>#NUM!</v>
      </c>
      <c r="AA221" s="81"/>
    </row>
    <row r="222" spans="23:27">
      <c r="W222" s="149">
        <f t="shared" si="12"/>
        <v>0</v>
      </c>
      <c r="X222" s="274" t="e">
        <f t="shared" si="13"/>
        <v>#NUM!</v>
      </c>
      <c r="Y222" s="274">
        <f t="shared" si="14"/>
        <v>0</v>
      </c>
      <c r="Z222" s="274" t="e">
        <f t="shared" si="15"/>
        <v>#NUM!</v>
      </c>
      <c r="AA222" s="81"/>
    </row>
    <row r="223" spans="23:27">
      <c r="W223" s="149">
        <f t="shared" si="12"/>
        <v>0</v>
      </c>
      <c r="X223" s="274" t="e">
        <f t="shared" si="13"/>
        <v>#NUM!</v>
      </c>
      <c r="Y223" s="274">
        <f t="shared" si="14"/>
        <v>0</v>
      </c>
      <c r="Z223" s="274" t="e">
        <f t="shared" si="15"/>
        <v>#NUM!</v>
      </c>
      <c r="AA223" s="81"/>
    </row>
    <row r="224" spans="23:27">
      <c r="W224" s="149">
        <f t="shared" si="12"/>
        <v>0</v>
      </c>
      <c r="X224" s="274" t="e">
        <f t="shared" si="13"/>
        <v>#NUM!</v>
      </c>
      <c r="Y224" s="274">
        <f t="shared" si="14"/>
        <v>0</v>
      </c>
      <c r="Z224" s="274" t="e">
        <f t="shared" si="15"/>
        <v>#NUM!</v>
      </c>
      <c r="AA224" s="81"/>
    </row>
    <row r="225" spans="23:27">
      <c r="W225" s="149">
        <f t="shared" si="12"/>
        <v>0</v>
      </c>
      <c r="X225" s="274" t="e">
        <f t="shared" si="13"/>
        <v>#NUM!</v>
      </c>
      <c r="Y225" s="274">
        <f t="shared" si="14"/>
        <v>0</v>
      </c>
      <c r="Z225" s="274" t="e">
        <f t="shared" si="15"/>
        <v>#NUM!</v>
      </c>
      <c r="AA225" s="81"/>
    </row>
    <row r="226" spans="23:27">
      <c r="W226" s="149">
        <f t="shared" si="12"/>
        <v>0</v>
      </c>
      <c r="X226" s="274" t="e">
        <f t="shared" si="13"/>
        <v>#NUM!</v>
      </c>
      <c r="Y226" s="274">
        <f t="shared" si="14"/>
        <v>0</v>
      </c>
      <c r="Z226" s="274" t="e">
        <f t="shared" si="15"/>
        <v>#NUM!</v>
      </c>
      <c r="AA226" s="81"/>
    </row>
    <row r="227" spans="23:27">
      <c r="W227" s="149">
        <f t="shared" si="12"/>
        <v>0</v>
      </c>
      <c r="X227" s="274" t="e">
        <f t="shared" si="13"/>
        <v>#NUM!</v>
      </c>
      <c r="Y227" s="274">
        <f t="shared" si="14"/>
        <v>0</v>
      </c>
      <c r="Z227" s="274" t="e">
        <f t="shared" si="15"/>
        <v>#NUM!</v>
      </c>
      <c r="AA227" s="81"/>
    </row>
    <row r="228" spans="23:27">
      <c r="W228" s="149">
        <f t="shared" si="12"/>
        <v>0</v>
      </c>
      <c r="X228" s="274" t="e">
        <f t="shared" si="13"/>
        <v>#NUM!</v>
      </c>
      <c r="Y228" s="274">
        <f t="shared" si="14"/>
        <v>0</v>
      </c>
      <c r="Z228" s="274" t="e">
        <f t="shared" si="15"/>
        <v>#NUM!</v>
      </c>
      <c r="AA228" s="81"/>
    </row>
    <row r="229" spans="23:27">
      <c r="W229" s="149">
        <f t="shared" si="12"/>
        <v>0</v>
      </c>
      <c r="X229" s="274" t="e">
        <f t="shared" si="13"/>
        <v>#NUM!</v>
      </c>
      <c r="Y229" s="274">
        <f t="shared" si="14"/>
        <v>0</v>
      </c>
      <c r="Z229" s="274" t="e">
        <f t="shared" si="15"/>
        <v>#NUM!</v>
      </c>
      <c r="AA229" s="81"/>
    </row>
    <row r="230" spans="23:27">
      <c r="W230" s="149">
        <f t="shared" si="12"/>
        <v>0</v>
      </c>
      <c r="X230" s="274" t="e">
        <f t="shared" si="13"/>
        <v>#NUM!</v>
      </c>
      <c r="Y230" s="274">
        <f t="shared" si="14"/>
        <v>0</v>
      </c>
      <c r="Z230" s="274" t="e">
        <f t="shared" si="15"/>
        <v>#NUM!</v>
      </c>
      <c r="AA230" s="81"/>
    </row>
    <row r="231" spans="23:27">
      <c r="W231" s="149">
        <f t="shared" si="12"/>
        <v>0</v>
      </c>
      <c r="X231" s="274" t="e">
        <f t="shared" si="13"/>
        <v>#NUM!</v>
      </c>
      <c r="Y231" s="274">
        <f t="shared" si="14"/>
        <v>0</v>
      </c>
      <c r="Z231" s="274" t="e">
        <f t="shared" si="15"/>
        <v>#NUM!</v>
      </c>
      <c r="AA231" s="81"/>
    </row>
    <row r="232" spans="23:27">
      <c r="W232" s="149">
        <f t="shared" si="12"/>
        <v>0</v>
      </c>
      <c r="X232" s="274" t="e">
        <f t="shared" si="13"/>
        <v>#NUM!</v>
      </c>
      <c r="Y232" s="274">
        <f t="shared" si="14"/>
        <v>0</v>
      </c>
      <c r="Z232" s="274" t="e">
        <f t="shared" si="15"/>
        <v>#NUM!</v>
      </c>
      <c r="AA232" s="81"/>
    </row>
    <row r="233" spans="23:27">
      <c r="W233" s="149">
        <f t="shared" si="12"/>
        <v>0</v>
      </c>
      <c r="X233" s="274" t="e">
        <f t="shared" si="13"/>
        <v>#NUM!</v>
      </c>
      <c r="Y233" s="274">
        <f t="shared" si="14"/>
        <v>0</v>
      </c>
      <c r="Z233" s="274" t="e">
        <f t="shared" si="15"/>
        <v>#NUM!</v>
      </c>
      <c r="AA233" s="81"/>
    </row>
    <row r="234" spans="23:27">
      <c r="W234" s="149">
        <f t="shared" si="12"/>
        <v>0</v>
      </c>
      <c r="X234" s="274" t="e">
        <f t="shared" si="13"/>
        <v>#NUM!</v>
      </c>
      <c r="Y234" s="274">
        <f t="shared" si="14"/>
        <v>0</v>
      </c>
      <c r="Z234" s="274" t="e">
        <f t="shared" si="15"/>
        <v>#NUM!</v>
      </c>
      <c r="AA234" s="81"/>
    </row>
    <row r="235" spans="23:27">
      <c r="W235" s="149">
        <f t="shared" si="12"/>
        <v>0</v>
      </c>
      <c r="X235" s="274" t="e">
        <f t="shared" si="13"/>
        <v>#NUM!</v>
      </c>
      <c r="Y235" s="274">
        <f t="shared" si="14"/>
        <v>0</v>
      </c>
      <c r="Z235" s="274" t="e">
        <f t="shared" si="15"/>
        <v>#NUM!</v>
      </c>
      <c r="AA235" s="81"/>
    </row>
    <row r="236" spans="23:27">
      <c r="W236" s="149">
        <f t="shared" si="12"/>
        <v>0</v>
      </c>
      <c r="X236" s="274" t="e">
        <f t="shared" si="13"/>
        <v>#NUM!</v>
      </c>
      <c r="Y236" s="274">
        <f t="shared" si="14"/>
        <v>0</v>
      </c>
      <c r="Z236" s="274" t="e">
        <f t="shared" si="15"/>
        <v>#NUM!</v>
      </c>
      <c r="AA236" s="81"/>
    </row>
    <row r="237" spans="23:27">
      <c r="W237" s="149">
        <f t="shared" si="12"/>
        <v>0</v>
      </c>
      <c r="X237" s="274" t="e">
        <f t="shared" si="13"/>
        <v>#NUM!</v>
      </c>
      <c r="Y237" s="274">
        <f t="shared" si="14"/>
        <v>0</v>
      </c>
      <c r="Z237" s="274" t="e">
        <f t="shared" si="15"/>
        <v>#NUM!</v>
      </c>
      <c r="AA237" s="81"/>
    </row>
    <row r="238" spans="23:27">
      <c r="W238" s="149">
        <f t="shared" si="12"/>
        <v>0</v>
      </c>
      <c r="X238" s="274" t="e">
        <f t="shared" si="13"/>
        <v>#NUM!</v>
      </c>
      <c r="Y238" s="274">
        <f t="shared" si="14"/>
        <v>0</v>
      </c>
      <c r="Z238" s="274" t="e">
        <f t="shared" si="15"/>
        <v>#NUM!</v>
      </c>
      <c r="AA238" s="81"/>
    </row>
    <row r="239" spans="23:27">
      <c r="W239" s="149">
        <f t="shared" si="12"/>
        <v>0</v>
      </c>
      <c r="X239" s="274" t="e">
        <f t="shared" si="13"/>
        <v>#NUM!</v>
      </c>
      <c r="Y239" s="274">
        <f t="shared" si="14"/>
        <v>0</v>
      </c>
      <c r="Z239" s="274" t="e">
        <f t="shared" si="15"/>
        <v>#NUM!</v>
      </c>
      <c r="AA239" s="81"/>
    </row>
    <row r="240" spans="23:27">
      <c r="W240" s="149">
        <f t="shared" si="12"/>
        <v>0</v>
      </c>
      <c r="X240" s="274" t="e">
        <f t="shared" si="13"/>
        <v>#NUM!</v>
      </c>
      <c r="Y240" s="274">
        <f t="shared" si="14"/>
        <v>0</v>
      </c>
      <c r="Z240" s="274" t="e">
        <f t="shared" si="15"/>
        <v>#NUM!</v>
      </c>
      <c r="AA240" s="81"/>
    </row>
    <row r="241" spans="23:27">
      <c r="W241" s="149">
        <f t="shared" si="12"/>
        <v>0</v>
      </c>
      <c r="X241" s="274" t="e">
        <f t="shared" si="13"/>
        <v>#NUM!</v>
      </c>
      <c r="Y241" s="274">
        <f t="shared" si="14"/>
        <v>0</v>
      </c>
      <c r="Z241" s="274" t="e">
        <f t="shared" si="15"/>
        <v>#NUM!</v>
      </c>
      <c r="AA241" s="81"/>
    </row>
    <row r="242" spans="23:27">
      <c r="W242" s="149">
        <f t="shared" si="12"/>
        <v>0</v>
      </c>
      <c r="X242" s="274" t="e">
        <f t="shared" si="13"/>
        <v>#NUM!</v>
      </c>
      <c r="Y242" s="274">
        <f t="shared" si="14"/>
        <v>0</v>
      </c>
      <c r="Z242" s="274" t="e">
        <f t="shared" si="15"/>
        <v>#NUM!</v>
      </c>
      <c r="AA242" s="81"/>
    </row>
    <row r="243" spans="23:27">
      <c r="W243" s="149">
        <f t="shared" si="12"/>
        <v>0</v>
      </c>
      <c r="X243" s="274" t="e">
        <f t="shared" si="13"/>
        <v>#NUM!</v>
      </c>
      <c r="Y243" s="274">
        <f t="shared" si="14"/>
        <v>0</v>
      </c>
      <c r="Z243" s="274" t="e">
        <f t="shared" si="15"/>
        <v>#NUM!</v>
      </c>
      <c r="AA243" s="81"/>
    </row>
    <row r="244" spans="23:27">
      <c r="W244" s="149">
        <f t="shared" si="12"/>
        <v>0</v>
      </c>
      <c r="X244" s="274" t="e">
        <f t="shared" si="13"/>
        <v>#NUM!</v>
      </c>
      <c r="Y244" s="274">
        <f t="shared" si="14"/>
        <v>0</v>
      </c>
      <c r="Z244" s="274" t="e">
        <f t="shared" si="15"/>
        <v>#NUM!</v>
      </c>
      <c r="AA244" s="81"/>
    </row>
    <row r="245" spans="23:27">
      <c r="W245" s="149">
        <f t="shared" si="12"/>
        <v>0</v>
      </c>
      <c r="X245" s="274" t="e">
        <f t="shared" si="13"/>
        <v>#NUM!</v>
      </c>
      <c r="Y245" s="274">
        <f t="shared" si="14"/>
        <v>0</v>
      </c>
      <c r="Z245" s="274" t="e">
        <f t="shared" si="15"/>
        <v>#NUM!</v>
      </c>
      <c r="AA245" s="81"/>
    </row>
    <row r="246" spans="23:27">
      <c r="W246" s="149">
        <f t="shared" si="12"/>
        <v>0</v>
      </c>
      <c r="X246" s="274" t="e">
        <f t="shared" si="13"/>
        <v>#NUM!</v>
      </c>
      <c r="Y246" s="274">
        <f t="shared" si="14"/>
        <v>0</v>
      </c>
      <c r="Z246" s="274" t="e">
        <f t="shared" si="15"/>
        <v>#NUM!</v>
      </c>
      <c r="AA246" s="81"/>
    </row>
    <row r="247" spans="23:27">
      <c r="W247" s="149">
        <f t="shared" si="12"/>
        <v>0</v>
      </c>
      <c r="X247" s="274" t="e">
        <f t="shared" si="13"/>
        <v>#NUM!</v>
      </c>
      <c r="Y247" s="274">
        <f t="shared" si="14"/>
        <v>0</v>
      </c>
      <c r="Z247" s="274" t="e">
        <f t="shared" si="15"/>
        <v>#NUM!</v>
      </c>
      <c r="AA247" s="81"/>
    </row>
    <row r="248" spans="23:27">
      <c r="W248" s="149">
        <f t="shared" si="12"/>
        <v>0</v>
      </c>
      <c r="X248" s="274" t="e">
        <f t="shared" si="13"/>
        <v>#NUM!</v>
      </c>
      <c r="Y248" s="274">
        <f t="shared" si="14"/>
        <v>0</v>
      </c>
      <c r="Z248" s="274" t="e">
        <f t="shared" si="15"/>
        <v>#NUM!</v>
      </c>
      <c r="AA248" s="81"/>
    </row>
    <row r="249" spans="23:27">
      <c r="W249" s="149">
        <f t="shared" si="12"/>
        <v>0</v>
      </c>
      <c r="X249" s="274" t="e">
        <f t="shared" si="13"/>
        <v>#NUM!</v>
      </c>
      <c r="Y249" s="274">
        <f t="shared" si="14"/>
        <v>0</v>
      </c>
      <c r="Z249" s="274" t="e">
        <f t="shared" si="15"/>
        <v>#NUM!</v>
      </c>
      <c r="AA249" s="81"/>
    </row>
    <row r="250" spans="23:27">
      <c r="W250" s="149">
        <f t="shared" si="12"/>
        <v>0</v>
      </c>
      <c r="X250" s="274" t="e">
        <f t="shared" si="13"/>
        <v>#NUM!</v>
      </c>
      <c r="Y250" s="274">
        <f t="shared" si="14"/>
        <v>0</v>
      </c>
      <c r="Z250" s="274" t="e">
        <f t="shared" si="15"/>
        <v>#NUM!</v>
      </c>
      <c r="AA250" s="81"/>
    </row>
    <row r="251" spans="23:27">
      <c r="W251" s="149">
        <f t="shared" si="12"/>
        <v>0</v>
      </c>
      <c r="X251" s="274" t="e">
        <f t="shared" si="13"/>
        <v>#NUM!</v>
      </c>
      <c r="Y251" s="274">
        <f t="shared" si="14"/>
        <v>0</v>
      </c>
      <c r="Z251" s="274" t="e">
        <f t="shared" si="15"/>
        <v>#NUM!</v>
      </c>
      <c r="AA251" s="81"/>
    </row>
    <row r="252" spans="23:27">
      <c r="W252" s="149">
        <f t="shared" si="12"/>
        <v>0</v>
      </c>
      <c r="X252" s="274" t="e">
        <f t="shared" si="13"/>
        <v>#NUM!</v>
      </c>
      <c r="Y252" s="274">
        <f t="shared" si="14"/>
        <v>0</v>
      </c>
      <c r="Z252" s="274" t="e">
        <f t="shared" si="15"/>
        <v>#NUM!</v>
      </c>
      <c r="AA252" s="81"/>
    </row>
    <row r="253" spans="23:27">
      <c r="W253" s="149">
        <f t="shared" si="12"/>
        <v>0</v>
      </c>
      <c r="X253" s="274" t="e">
        <f t="shared" si="13"/>
        <v>#NUM!</v>
      </c>
      <c r="Y253" s="274">
        <f t="shared" si="14"/>
        <v>0</v>
      </c>
      <c r="Z253" s="274" t="e">
        <f t="shared" si="15"/>
        <v>#NUM!</v>
      </c>
      <c r="AA253" s="81"/>
    </row>
    <row r="254" spans="23:27">
      <c r="W254" s="149">
        <f t="shared" si="12"/>
        <v>0</v>
      </c>
      <c r="X254" s="274" t="e">
        <f t="shared" si="13"/>
        <v>#NUM!</v>
      </c>
      <c r="Y254" s="274">
        <f t="shared" si="14"/>
        <v>0</v>
      </c>
      <c r="Z254" s="274" t="e">
        <f t="shared" si="15"/>
        <v>#NUM!</v>
      </c>
      <c r="AA254" s="81"/>
    </row>
    <row r="255" spans="23:27">
      <c r="W255" s="149">
        <f t="shared" si="12"/>
        <v>0</v>
      </c>
      <c r="X255" s="274" t="e">
        <f t="shared" si="13"/>
        <v>#NUM!</v>
      </c>
      <c r="Y255" s="274">
        <f t="shared" si="14"/>
        <v>0</v>
      </c>
      <c r="Z255" s="274" t="e">
        <f t="shared" si="15"/>
        <v>#NUM!</v>
      </c>
      <c r="AA255" s="81"/>
    </row>
    <row r="256" spans="23:27">
      <c r="W256" s="149">
        <f t="shared" si="12"/>
        <v>0</v>
      </c>
      <c r="X256" s="274" t="e">
        <f t="shared" si="13"/>
        <v>#NUM!</v>
      </c>
      <c r="Y256" s="274">
        <f t="shared" si="14"/>
        <v>0</v>
      </c>
      <c r="Z256" s="274" t="e">
        <f t="shared" si="15"/>
        <v>#NUM!</v>
      </c>
      <c r="AA256" s="81"/>
    </row>
    <row r="257" spans="23:27">
      <c r="W257" s="149">
        <f t="shared" si="12"/>
        <v>0</v>
      </c>
      <c r="X257" s="274" t="e">
        <f t="shared" si="13"/>
        <v>#NUM!</v>
      </c>
      <c r="Y257" s="274">
        <f t="shared" si="14"/>
        <v>0</v>
      </c>
      <c r="Z257" s="274" t="e">
        <f t="shared" si="15"/>
        <v>#NUM!</v>
      </c>
      <c r="AA257" s="81"/>
    </row>
    <row r="258" spans="23:27">
      <c r="W258" s="149">
        <f t="shared" si="12"/>
        <v>0</v>
      </c>
      <c r="X258" s="274" t="e">
        <f t="shared" si="13"/>
        <v>#NUM!</v>
      </c>
      <c r="Y258" s="274">
        <f t="shared" si="14"/>
        <v>0</v>
      </c>
      <c r="Z258" s="274" t="e">
        <f t="shared" si="15"/>
        <v>#NUM!</v>
      </c>
      <c r="AA258" s="81"/>
    </row>
    <row r="259" spans="23:27">
      <c r="W259" s="149">
        <f t="shared" si="12"/>
        <v>0</v>
      </c>
      <c r="X259" s="274" t="e">
        <f t="shared" si="13"/>
        <v>#NUM!</v>
      </c>
      <c r="Y259" s="274">
        <f t="shared" si="14"/>
        <v>0</v>
      </c>
      <c r="Z259" s="274" t="e">
        <f t="shared" si="15"/>
        <v>#NUM!</v>
      </c>
      <c r="AA259" s="81"/>
    </row>
    <row r="260" spans="23:27">
      <c r="W260" s="149">
        <f t="shared" si="12"/>
        <v>0</v>
      </c>
      <c r="X260" s="274" t="e">
        <f t="shared" si="13"/>
        <v>#NUM!</v>
      </c>
      <c r="Y260" s="274">
        <f t="shared" si="14"/>
        <v>0</v>
      </c>
      <c r="Z260" s="274" t="e">
        <f t="shared" si="15"/>
        <v>#NUM!</v>
      </c>
      <c r="AA260" s="81"/>
    </row>
    <row r="261" spans="23:27">
      <c r="W261" s="149">
        <f t="shared" si="12"/>
        <v>0</v>
      </c>
      <c r="X261" s="274" t="e">
        <f t="shared" si="13"/>
        <v>#NUM!</v>
      </c>
      <c r="Y261" s="274">
        <f t="shared" si="14"/>
        <v>0</v>
      </c>
      <c r="Z261" s="274" t="e">
        <f t="shared" si="15"/>
        <v>#NUM!</v>
      </c>
      <c r="AA261" s="81"/>
    </row>
    <row r="262" spans="23:27">
      <c r="W262" s="149">
        <f t="shared" si="12"/>
        <v>0</v>
      </c>
      <c r="X262" s="274" t="e">
        <f t="shared" si="13"/>
        <v>#NUM!</v>
      </c>
      <c r="Y262" s="274">
        <f t="shared" si="14"/>
        <v>0</v>
      </c>
      <c r="Z262" s="274" t="e">
        <f t="shared" si="15"/>
        <v>#NUM!</v>
      </c>
      <c r="AA262" s="81"/>
    </row>
    <row r="263" spans="23:27">
      <c r="W263" s="149">
        <f t="shared" si="12"/>
        <v>0</v>
      </c>
      <c r="X263" s="274" t="e">
        <f t="shared" si="13"/>
        <v>#NUM!</v>
      </c>
      <c r="Y263" s="274">
        <f t="shared" si="14"/>
        <v>0</v>
      </c>
      <c r="Z263" s="274" t="e">
        <f t="shared" si="15"/>
        <v>#NUM!</v>
      </c>
      <c r="AA263" s="81"/>
    </row>
    <row r="264" spans="23:27">
      <c r="W264" s="149">
        <f t="shared" si="12"/>
        <v>0</v>
      </c>
      <c r="X264" s="274" t="e">
        <f t="shared" si="13"/>
        <v>#NUM!</v>
      </c>
      <c r="Y264" s="274">
        <f t="shared" si="14"/>
        <v>0</v>
      </c>
      <c r="Z264" s="274" t="e">
        <f t="shared" si="15"/>
        <v>#NUM!</v>
      </c>
      <c r="AA264" s="81"/>
    </row>
    <row r="265" spans="23:27">
      <c r="W265" s="149">
        <f t="shared" si="12"/>
        <v>0</v>
      </c>
      <c r="X265" s="274" t="e">
        <f t="shared" si="13"/>
        <v>#NUM!</v>
      </c>
      <c r="Y265" s="274">
        <f t="shared" si="14"/>
        <v>0</v>
      </c>
      <c r="Z265" s="274" t="e">
        <f t="shared" si="15"/>
        <v>#NUM!</v>
      </c>
      <c r="AA265" s="81"/>
    </row>
    <row r="266" spans="23:27">
      <c r="W266" s="149">
        <f t="shared" si="12"/>
        <v>0</v>
      </c>
      <c r="X266" s="274" t="e">
        <f t="shared" si="13"/>
        <v>#NUM!</v>
      </c>
      <c r="Y266" s="274">
        <f t="shared" si="14"/>
        <v>0</v>
      </c>
      <c r="Z266" s="274" t="e">
        <f t="shared" si="15"/>
        <v>#NUM!</v>
      </c>
      <c r="AA266" s="81"/>
    </row>
    <row r="267" spans="23:27">
      <c r="W267" s="149">
        <f t="shared" si="12"/>
        <v>0</v>
      </c>
      <c r="X267" s="274" t="e">
        <f t="shared" si="13"/>
        <v>#NUM!</v>
      </c>
      <c r="Y267" s="274">
        <f t="shared" si="14"/>
        <v>0</v>
      </c>
      <c r="Z267" s="274" t="e">
        <f t="shared" si="15"/>
        <v>#NUM!</v>
      </c>
      <c r="AA267" s="81"/>
    </row>
    <row r="268" spans="23:27">
      <c r="W268" s="149">
        <f t="shared" ref="W268:W331" si="16">B268</f>
        <v>0</v>
      </c>
      <c r="X268" s="274" t="e">
        <f t="shared" ref="X268:X331" si="17">I$24</f>
        <v>#NUM!</v>
      </c>
      <c r="Y268" s="274">
        <f t="shared" ref="Y268:Y331" si="18">C268</f>
        <v>0</v>
      </c>
      <c r="Z268" s="274" t="e">
        <f t="shared" ref="Z268:Z331" si="19">I$21</f>
        <v>#NUM!</v>
      </c>
      <c r="AA268" s="81"/>
    </row>
    <row r="269" spans="23:27">
      <c r="W269" s="149">
        <f t="shared" si="16"/>
        <v>0</v>
      </c>
      <c r="X269" s="274" t="e">
        <f t="shared" si="17"/>
        <v>#NUM!</v>
      </c>
      <c r="Y269" s="274">
        <f t="shared" si="18"/>
        <v>0</v>
      </c>
      <c r="Z269" s="274" t="e">
        <f t="shared" si="19"/>
        <v>#NUM!</v>
      </c>
      <c r="AA269" s="81"/>
    </row>
    <row r="270" spans="23:27">
      <c r="W270" s="149">
        <f t="shared" si="16"/>
        <v>0</v>
      </c>
      <c r="X270" s="274" t="e">
        <f t="shared" si="17"/>
        <v>#NUM!</v>
      </c>
      <c r="Y270" s="274">
        <f t="shared" si="18"/>
        <v>0</v>
      </c>
      <c r="Z270" s="274" t="e">
        <f t="shared" si="19"/>
        <v>#NUM!</v>
      </c>
      <c r="AA270" s="81"/>
    </row>
    <row r="271" spans="23:27">
      <c r="W271" s="149">
        <f t="shared" si="16"/>
        <v>0</v>
      </c>
      <c r="X271" s="274" t="e">
        <f t="shared" si="17"/>
        <v>#NUM!</v>
      </c>
      <c r="Y271" s="274">
        <f t="shared" si="18"/>
        <v>0</v>
      </c>
      <c r="Z271" s="274" t="e">
        <f t="shared" si="19"/>
        <v>#NUM!</v>
      </c>
      <c r="AA271" s="81"/>
    </row>
    <row r="272" spans="23:27">
      <c r="W272" s="149">
        <f t="shared" si="16"/>
        <v>0</v>
      </c>
      <c r="X272" s="274" t="e">
        <f t="shared" si="17"/>
        <v>#NUM!</v>
      </c>
      <c r="Y272" s="274">
        <f t="shared" si="18"/>
        <v>0</v>
      </c>
      <c r="Z272" s="274" t="e">
        <f t="shared" si="19"/>
        <v>#NUM!</v>
      </c>
      <c r="AA272" s="81"/>
    </row>
    <row r="273" spans="23:27">
      <c r="W273" s="149">
        <f t="shared" si="16"/>
        <v>0</v>
      </c>
      <c r="X273" s="274" t="e">
        <f t="shared" si="17"/>
        <v>#NUM!</v>
      </c>
      <c r="Y273" s="274">
        <f t="shared" si="18"/>
        <v>0</v>
      </c>
      <c r="Z273" s="274" t="e">
        <f t="shared" si="19"/>
        <v>#NUM!</v>
      </c>
      <c r="AA273" s="81"/>
    </row>
    <row r="274" spans="23:27">
      <c r="W274" s="149">
        <f t="shared" si="16"/>
        <v>0</v>
      </c>
      <c r="X274" s="274" t="e">
        <f t="shared" si="17"/>
        <v>#NUM!</v>
      </c>
      <c r="Y274" s="274">
        <f t="shared" si="18"/>
        <v>0</v>
      </c>
      <c r="Z274" s="274" t="e">
        <f t="shared" si="19"/>
        <v>#NUM!</v>
      </c>
      <c r="AA274" s="81"/>
    </row>
    <row r="275" spans="23:27">
      <c r="W275" s="149">
        <f t="shared" si="16"/>
        <v>0</v>
      </c>
      <c r="X275" s="274" t="e">
        <f t="shared" si="17"/>
        <v>#NUM!</v>
      </c>
      <c r="Y275" s="274">
        <f t="shared" si="18"/>
        <v>0</v>
      </c>
      <c r="Z275" s="274" t="e">
        <f t="shared" si="19"/>
        <v>#NUM!</v>
      </c>
      <c r="AA275" s="81"/>
    </row>
    <row r="276" spans="23:27">
      <c r="W276" s="149">
        <f t="shared" si="16"/>
        <v>0</v>
      </c>
      <c r="X276" s="274" t="e">
        <f t="shared" si="17"/>
        <v>#NUM!</v>
      </c>
      <c r="Y276" s="274">
        <f t="shared" si="18"/>
        <v>0</v>
      </c>
      <c r="Z276" s="274" t="e">
        <f t="shared" si="19"/>
        <v>#NUM!</v>
      </c>
      <c r="AA276" s="81"/>
    </row>
    <row r="277" spans="23:27">
      <c r="W277" s="149">
        <f t="shared" si="16"/>
        <v>0</v>
      </c>
      <c r="X277" s="274" t="e">
        <f t="shared" si="17"/>
        <v>#NUM!</v>
      </c>
      <c r="Y277" s="274">
        <f t="shared" si="18"/>
        <v>0</v>
      </c>
      <c r="Z277" s="274" t="e">
        <f t="shared" si="19"/>
        <v>#NUM!</v>
      </c>
      <c r="AA277" s="81"/>
    </row>
    <row r="278" spans="23:27">
      <c r="W278" s="149">
        <f t="shared" si="16"/>
        <v>0</v>
      </c>
      <c r="X278" s="274" t="e">
        <f t="shared" si="17"/>
        <v>#NUM!</v>
      </c>
      <c r="Y278" s="274">
        <f t="shared" si="18"/>
        <v>0</v>
      </c>
      <c r="Z278" s="274" t="e">
        <f t="shared" si="19"/>
        <v>#NUM!</v>
      </c>
      <c r="AA278" s="81"/>
    </row>
    <row r="279" spans="23:27">
      <c r="W279" s="149">
        <f t="shared" si="16"/>
        <v>0</v>
      </c>
      <c r="X279" s="274" t="e">
        <f t="shared" si="17"/>
        <v>#NUM!</v>
      </c>
      <c r="Y279" s="274">
        <f t="shared" si="18"/>
        <v>0</v>
      </c>
      <c r="Z279" s="274" t="e">
        <f t="shared" si="19"/>
        <v>#NUM!</v>
      </c>
      <c r="AA279" s="81"/>
    </row>
    <row r="280" spans="23:27">
      <c r="W280" s="149">
        <f t="shared" si="16"/>
        <v>0</v>
      </c>
      <c r="X280" s="274" t="e">
        <f t="shared" si="17"/>
        <v>#NUM!</v>
      </c>
      <c r="Y280" s="274">
        <f t="shared" si="18"/>
        <v>0</v>
      </c>
      <c r="Z280" s="274" t="e">
        <f t="shared" si="19"/>
        <v>#NUM!</v>
      </c>
      <c r="AA280" s="81"/>
    </row>
    <row r="281" spans="23:27">
      <c r="W281" s="149">
        <f t="shared" si="16"/>
        <v>0</v>
      </c>
      <c r="X281" s="274" t="e">
        <f t="shared" si="17"/>
        <v>#NUM!</v>
      </c>
      <c r="Y281" s="274">
        <f t="shared" si="18"/>
        <v>0</v>
      </c>
      <c r="Z281" s="274" t="e">
        <f t="shared" si="19"/>
        <v>#NUM!</v>
      </c>
      <c r="AA281" s="81"/>
    </row>
    <row r="282" spans="23:27">
      <c r="W282" s="149">
        <f t="shared" si="16"/>
        <v>0</v>
      </c>
      <c r="X282" s="274" t="e">
        <f t="shared" si="17"/>
        <v>#NUM!</v>
      </c>
      <c r="Y282" s="274">
        <f t="shared" si="18"/>
        <v>0</v>
      </c>
      <c r="Z282" s="274" t="e">
        <f t="shared" si="19"/>
        <v>#NUM!</v>
      </c>
      <c r="AA282" s="81"/>
    </row>
    <row r="283" spans="23:27">
      <c r="W283" s="149">
        <f t="shared" si="16"/>
        <v>0</v>
      </c>
      <c r="X283" s="274" t="e">
        <f t="shared" si="17"/>
        <v>#NUM!</v>
      </c>
      <c r="Y283" s="274">
        <f t="shared" si="18"/>
        <v>0</v>
      </c>
      <c r="Z283" s="274" t="e">
        <f t="shared" si="19"/>
        <v>#NUM!</v>
      </c>
      <c r="AA283" s="81"/>
    </row>
    <row r="284" spans="23:27">
      <c r="W284" s="149">
        <f t="shared" si="16"/>
        <v>0</v>
      </c>
      <c r="X284" s="274" t="e">
        <f t="shared" si="17"/>
        <v>#NUM!</v>
      </c>
      <c r="Y284" s="274">
        <f t="shared" si="18"/>
        <v>0</v>
      </c>
      <c r="Z284" s="274" t="e">
        <f t="shared" si="19"/>
        <v>#NUM!</v>
      </c>
      <c r="AA284" s="81"/>
    </row>
    <row r="285" spans="23:27">
      <c r="W285" s="149">
        <f t="shared" si="16"/>
        <v>0</v>
      </c>
      <c r="X285" s="274" t="e">
        <f t="shared" si="17"/>
        <v>#NUM!</v>
      </c>
      <c r="Y285" s="274">
        <f t="shared" si="18"/>
        <v>0</v>
      </c>
      <c r="Z285" s="274" t="e">
        <f t="shared" si="19"/>
        <v>#NUM!</v>
      </c>
      <c r="AA285" s="81"/>
    </row>
    <row r="286" spans="23:27">
      <c r="W286" s="149">
        <f t="shared" si="16"/>
        <v>0</v>
      </c>
      <c r="X286" s="274" t="e">
        <f t="shared" si="17"/>
        <v>#NUM!</v>
      </c>
      <c r="Y286" s="274">
        <f t="shared" si="18"/>
        <v>0</v>
      </c>
      <c r="Z286" s="274" t="e">
        <f t="shared" si="19"/>
        <v>#NUM!</v>
      </c>
      <c r="AA286" s="81"/>
    </row>
    <row r="287" spans="23:27">
      <c r="W287" s="149">
        <f t="shared" si="16"/>
        <v>0</v>
      </c>
      <c r="X287" s="274" t="e">
        <f t="shared" si="17"/>
        <v>#NUM!</v>
      </c>
      <c r="Y287" s="274">
        <f t="shared" si="18"/>
        <v>0</v>
      </c>
      <c r="Z287" s="274" t="e">
        <f t="shared" si="19"/>
        <v>#NUM!</v>
      </c>
      <c r="AA287" s="81"/>
    </row>
    <row r="288" spans="23:27">
      <c r="W288" s="149">
        <f t="shared" si="16"/>
        <v>0</v>
      </c>
      <c r="X288" s="274" t="e">
        <f t="shared" si="17"/>
        <v>#NUM!</v>
      </c>
      <c r="Y288" s="274">
        <f t="shared" si="18"/>
        <v>0</v>
      </c>
      <c r="Z288" s="274" t="e">
        <f t="shared" si="19"/>
        <v>#NUM!</v>
      </c>
      <c r="AA288" s="81"/>
    </row>
    <row r="289" spans="23:27">
      <c r="W289" s="149">
        <f t="shared" si="16"/>
        <v>0</v>
      </c>
      <c r="X289" s="274" t="e">
        <f t="shared" si="17"/>
        <v>#NUM!</v>
      </c>
      <c r="Y289" s="274">
        <f t="shared" si="18"/>
        <v>0</v>
      </c>
      <c r="Z289" s="274" t="e">
        <f t="shared" si="19"/>
        <v>#NUM!</v>
      </c>
      <c r="AA289" s="81"/>
    </row>
    <row r="290" spans="23:27">
      <c r="W290" s="149">
        <f t="shared" si="16"/>
        <v>0</v>
      </c>
      <c r="X290" s="274" t="e">
        <f t="shared" si="17"/>
        <v>#NUM!</v>
      </c>
      <c r="Y290" s="274">
        <f t="shared" si="18"/>
        <v>0</v>
      </c>
      <c r="Z290" s="274" t="e">
        <f t="shared" si="19"/>
        <v>#NUM!</v>
      </c>
      <c r="AA290" s="81"/>
    </row>
    <row r="291" spans="23:27">
      <c r="W291" s="149">
        <f t="shared" si="16"/>
        <v>0</v>
      </c>
      <c r="X291" s="274" t="e">
        <f t="shared" si="17"/>
        <v>#NUM!</v>
      </c>
      <c r="Y291" s="274">
        <f t="shared" si="18"/>
        <v>0</v>
      </c>
      <c r="Z291" s="274" t="e">
        <f t="shared" si="19"/>
        <v>#NUM!</v>
      </c>
      <c r="AA291" s="81"/>
    </row>
    <row r="292" spans="23:27">
      <c r="W292" s="149">
        <f t="shared" si="16"/>
        <v>0</v>
      </c>
      <c r="X292" s="274" t="e">
        <f t="shared" si="17"/>
        <v>#NUM!</v>
      </c>
      <c r="Y292" s="274">
        <f t="shared" si="18"/>
        <v>0</v>
      </c>
      <c r="Z292" s="274" t="e">
        <f t="shared" si="19"/>
        <v>#NUM!</v>
      </c>
      <c r="AA292" s="81"/>
    </row>
    <row r="293" spans="23:27">
      <c r="W293" s="149">
        <f t="shared" si="16"/>
        <v>0</v>
      </c>
      <c r="X293" s="274" t="e">
        <f t="shared" si="17"/>
        <v>#NUM!</v>
      </c>
      <c r="Y293" s="274">
        <f t="shared" si="18"/>
        <v>0</v>
      </c>
      <c r="Z293" s="274" t="e">
        <f t="shared" si="19"/>
        <v>#NUM!</v>
      </c>
      <c r="AA293" s="81"/>
    </row>
    <row r="294" spans="23:27">
      <c r="W294" s="149">
        <f t="shared" si="16"/>
        <v>0</v>
      </c>
      <c r="X294" s="274" t="e">
        <f t="shared" si="17"/>
        <v>#NUM!</v>
      </c>
      <c r="Y294" s="274">
        <f t="shared" si="18"/>
        <v>0</v>
      </c>
      <c r="Z294" s="274" t="e">
        <f t="shared" si="19"/>
        <v>#NUM!</v>
      </c>
      <c r="AA294" s="81"/>
    </row>
    <row r="295" spans="23:27">
      <c r="W295" s="149">
        <f t="shared" si="16"/>
        <v>0</v>
      </c>
      <c r="X295" s="274" t="e">
        <f t="shared" si="17"/>
        <v>#NUM!</v>
      </c>
      <c r="Y295" s="274">
        <f t="shared" si="18"/>
        <v>0</v>
      </c>
      <c r="Z295" s="274" t="e">
        <f t="shared" si="19"/>
        <v>#NUM!</v>
      </c>
      <c r="AA295" s="81"/>
    </row>
    <row r="296" spans="23:27">
      <c r="W296" s="149">
        <f t="shared" si="16"/>
        <v>0</v>
      </c>
      <c r="X296" s="274" t="e">
        <f t="shared" si="17"/>
        <v>#NUM!</v>
      </c>
      <c r="Y296" s="274">
        <f t="shared" si="18"/>
        <v>0</v>
      </c>
      <c r="Z296" s="274" t="e">
        <f t="shared" si="19"/>
        <v>#NUM!</v>
      </c>
      <c r="AA296" s="81"/>
    </row>
    <row r="297" spans="23:27">
      <c r="W297" s="149">
        <f t="shared" si="16"/>
        <v>0</v>
      </c>
      <c r="X297" s="274" t="e">
        <f t="shared" si="17"/>
        <v>#NUM!</v>
      </c>
      <c r="Y297" s="274">
        <f t="shared" si="18"/>
        <v>0</v>
      </c>
      <c r="Z297" s="274" t="e">
        <f t="shared" si="19"/>
        <v>#NUM!</v>
      </c>
      <c r="AA297" s="81"/>
    </row>
    <row r="298" spans="23:27">
      <c r="W298" s="149">
        <f t="shared" si="16"/>
        <v>0</v>
      </c>
      <c r="X298" s="274" t="e">
        <f t="shared" si="17"/>
        <v>#NUM!</v>
      </c>
      <c r="Y298" s="274">
        <f t="shared" si="18"/>
        <v>0</v>
      </c>
      <c r="Z298" s="274" t="e">
        <f t="shared" si="19"/>
        <v>#NUM!</v>
      </c>
      <c r="AA298" s="81"/>
    </row>
    <row r="299" spans="23:27">
      <c r="W299" s="149">
        <f t="shared" si="16"/>
        <v>0</v>
      </c>
      <c r="X299" s="274" t="e">
        <f t="shared" si="17"/>
        <v>#NUM!</v>
      </c>
      <c r="Y299" s="274">
        <f t="shared" si="18"/>
        <v>0</v>
      </c>
      <c r="Z299" s="274" t="e">
        <f t="shared" si="19"/>
        <v>#NUM!</v>
      </c>
      <c r="AA299" s="81"/>
    </row>
    <row r="300" spans="23:27">
      <c r="W300" s="149">
        <f t="shared" si="16"/>
        <v>0</v>
      </c>
      <c r="X300" s="274" t="e">
        <f t="shared" si="17"/>
        <v>#NUM!</v>
      </c>
      <c r="Y300" s="274">
        <f t="shared" si="18"/>
        <v>0</v>
      </c>
      <c r="Z300" s="274" t="e">
        <f t="shared" si="19"/>
        <v>#NUM!</v>
      </c>
      <c r="AA300" s="81"/>
    </row>
    <row r="301" spans="23:27">
      <c r="W301" s="149">
        <f t="shared" si="16"/>
        <v>0</v>
      </c>
      <c r="X301" s="274" t="e">
        <f t="shared" si="17"/>
        <v>#NUM!</v>
      </c>
      <c r="Y301" s="274">
        <f t="shared" si="18"/>
        <v>0</v>
      </c>
      <c r="Z301" s="274" t="e">
        <f t="shared" si="19"/>
        <v>#NUM!</v>
      </c>
      <c r="AA301" s="81"/>
    </row>
    <row r="302" spans="23:27">
      <c r="W302" s="149">
        <f t="shared" si="16"/>
        <v>0</v>
      </c>
      <c r="X302" s="274" t="e">
        <f t="shared" si="17"/>
        <v>#NUM!</v>
      </c>
      <c r="Y302" s="274">
        <f t="shared" si="18"/>
        <v>0</v>
      </c>
      <c r="Z302" s="274" t="e">
        <f t="shared" si="19"/>
        <v>#NUM!</v>
      </c>
      <c r="AA302" s="81"/>
    </row>
    <row r="303" spans="23:27">
      <c r="W303" s="149">
        <f t="shared" si="16"/>
        <v>0</v>
      </c>
      <c r="X303" s="274" t="e">
        <f t="shared" si="17"/>
        <v>#NUM!</v>
      </c>
      <c r="Y303" s="274">
        <f t="shared" si="18"/>
        <v>0</v>
      </c>
      <c r="Z303" s="274" t="e">
        <f t="shared" si="19"/>
        <v>#NUM!</v>
      </c>
      <c r="AA303" s="81"/>
    </row>
    <row r="304" spans="23:27">
      <c r="W304" s="149">
        <f t="shared" si="16"/>
        <v>0</v>
      </c>
      <c r="X304" s="274" t="e">
        <f t="shared" si="17"/>
        <v>#NUM!</v>
      </c>
      <c r="Y304" s="274">
        <f t="shared" si="18"/>
        <v>0</v>
      </c>
      <c r="Z304" s="274" t="e">
        <f t="shared" si="19"/>
        <v>#NUM!</v>
      </c>
      <c r="AA304" s="81"/>
    </row>
    <row r="305" spans="23:27">
      <c r="W305" s="149">
        <f t="shared" si="16"/>
        <v>0</v>
      </c>
      <c r="X305" s="274" t="e">
        <f t="shared" si="17"/>
        <v>#NUM!</v>
      </c>
      <c r="Y305" s="274">
        <f t="shared" si="18"/>
        <v>0</v>
      </c>
      <c r="Z305" s="274" t="e">
        <f t="shared" si="19"/>
        <v>#NUM!</v>
      </c>
      <c r="AA305" s="81"/>
    </row>
    <row r="306" spans="23:27">
      <c r="W306" s="149">
        <f t="shared" si="16"/>
        <v>0</v>
      </c>
      <c r="X306" s="274" t="e">
        <f t="shared" si="17"/>
        <v>#NUM!</v>
      </c>
      <c r="Y306" s="274">
        <f t="shared" si="18"/>
        <v>0</v>
      </c>
      <c r="Z306" s="274" t="e">
        <f t="shared" si="19"/>
        <v>#NUM!</v>
      </c>
      <c r="AA306" s="81"/>
    </row>
    <row r="307" spans="23:27">
      <c r="W307" s="149">
        <f t="shared" si="16"/>
        <v>0</v>
      </c>
      <c r="X307" s="274" t="e">
        <f t="shared" si="17"/>
        <v>#NUM!</v>
      </c>
      <c r="Y307" s="274">
        <f t="shared" si="18"/>
        <v>0</v>
      </c>
      <c r="Z307" s="274" t="e">
        <f t="shared" si="19"/>
        <v>#NUM!</v>
      </c>
      <c r="AA307" s="81"/>
    </row>
    <row r="308" spans="23:27">
      <c r="W308" s="149">
        <f t="shared" si="16"/>
        <v>0</v>
      </c>
      <c r="X308" s="274" t="e">
        <f t="shared" si="17"/>
        <v>#NUM!</v>
      </c>
      <c r="Y308" s="274">
        <f t="shared" si="18"/>
        <v>0</v>
      </c>
      <c r="Z308" s="274" t="e">
        <f t="shared" si="19"/>
        <v>#NUM!</v>
      </c>
      <c r="AA308" s="81"/>
    </row>
    <row r="309" spans="23:27">
      <c r="W309" s="149">
        <f t="shared" si="16"/>
        <v>0</v>
      </c>
      <c r="X309" s="274" t="e">
        <f t="shared" si="17"/>
        <v>#NUM!</v>
      </c>
      <c r="Y309" s="274">
        <f t="shared" si="18"/>
        <v>0</v>
      </c>
      <c r="Z309" s="274" t="e">
        <f t="shared" si="19"/>
        <v>#NUM!</v>
      </c>
      <c r="AA309" s="81"/>
    </row>
    <row r="310" spans="23:27">
      <c r="W310" s="149">
        <f t="shared" si="16"/>
        <v>0</v>
      </c>
      <c r="X310" s="274" t="e">
        <f t="shared" si="17"/>
        <v>#NUM!</v>
      </c>
      <c r="Y310" s="274">
        <f t="shared" si="18"/>
        <v>0</v>
      </c>
      <c r="Z310" s="274" t="e">
        <f t="shared" si="19"/>
        <v>#NUM!</v>
      </c>
      <c r="AA310" s="81"/>
    </row>
    <row r="311" spans="23:27">
      <c r="W311" s="149">
        <f t="shared" si="16"/>
        <v>0</v>
      </c>
      <c r="X311" s="274" t="e">
        <f t="shared" si="17"/>
        <v>#NUM!</v>
      </c>
      <c r="Y311" s="274">
        <f t="shared" si="18"/>
        <v>0</v>
      </c>
      <c r="Z311" s="274" t="e">
        <f t="shared" si="19"/>
        <v>#NUM!</v>
      </c>
      <c r="AA311" s="81"/>
    </row>
    <row r="312" spans="23:27">
      <c r="W312" s="149">
        <f t="shared" si="16"/>
        <v>0</v>
      </c>
      <c r="X312" s="274" t="e">
        <f t="shared" si="17"/>
        <v>#NUM!</v>
      </c>
      <c r="Y312" s="274">
        <f t="shared" si="18"/>
        <v>0</v>
      </c>
      <c r="Z312" s="274" t="e">
        <f t="shared" si="19"/>
        <v>#NUM!</v>
      </c>
      <c r="AA312" s="81"/>
    </row>
    <row r="313" spans="23:27">
      <c r="W313" s="149">
        <f t="shared" si="16"/>
        <v>0</v>
      </c>
      <c r="X313" s="274" t="e">
        <f t="shared" si="17"/>
        <v>#NUM!</v>
      </c>
      <c r="Y313" s="274">
        <f t="shared" si="18"/>
        <v>0</v>
      </c>
      <c r="Z313" s="274" t="e">
        <f t="shared" si="19"/>
        <v>#NUM!</v>
      </c>
      <c r="AA313" s="81"/>
    </row>
    <row r="314" spans="23:27">
      <c r="W314" s="149">
        <f t="shared" si="16"/>
        <v>0</v>
      </c>
      <c r="X314" s="274" t="e">
        <f t="shared" si="17"/>
        <v>#NUM!</v>
      </c>
      <c r="Y314" s="274">
        <f t="shared" si="18"/>
        <v>0</v>
      </c>
      <c r="Z314" s="274" t="e">
        <f t="shared" si="19"/>
        <v>#NUM!</v>
      </c>
      <c r="AA314" s="81"/>
    </row>
    <row r="315" spans="23:27">
      <c r="W315" s="149">
        <f t="shared" si="16"/>
        <v>0</v>
      </c>
      <c r="X315" s="274" t="e">
        <f t="shared" si="17"/>
        <v>#NUM!</v>
      </c>
      <c r="Y315" s="274">
        <f t="shared" si="18"/>
        <v>0</v>
      </c>
      <c r="Z315" s="274" t="e">
        <f t="shared" si="19"/>
        <v>#NUM!</v>
      </c>
      <c r="AA315" s="81"/>
    </row>
    <row r="316" spans="23:27">
      <c r="W316" s="149">
        <f t="shared" si="16"/>
        <v>0</v>
      </c>
      <c r="X316" s="274" t="e">
        <f t="shared" si="17"/>
        <v>#NUM!</v>
      </c>
      <c r="Y316" s="274">
        <f t="shared" si="18"/>
        <v>0</v>
      </c>
      <c r="Z316" s="274" t="e">
        <f t="shared" si="19"/>
        <v>#NUM!</v>
      </c>
      <c r="AA316" s="81"/>
    </row>
    <row r="317" spans="23:27">
      <c r="W317" s="149">
        <f t="shared" si="16"/>
        <v>0</v>
      </c>
      <c r="X317" s="274" t="e">
        <f t="shared" si="17"/>
        <v>#NUM!</v>
      </c>
      <c r="Y317" s="274">
        <f t="shared" si="18"/>
        <v>0</v>
      </c>
      <c r="Z317" s="274" t="e">
        <f t="shared" si="19"/>
        <v>#NUM!</v>
      </c>
      <c r="AA317" s="81"/>
    </row>
    <row r="318" spans="23:27">
      <c r="W318" s="149">
        <f t="shared" si="16"/>
        <v>0</v>
      </c>
      <c r="X318" s="274" t="e">
        <f t="shared" si="17"/>
        <v>#NUM!</v>
      </c>
      <c r="Y318" s="274">
        <f t="shared" si="18"/>
        <v>0</v>
      </c>
      <c r="Z318" s="274" t="e">
        <f t="shared" si="19"/>
        <v>#NUM!</v>
      </c>
      <c r="AA318" s="81"/>
    </row>
    <row r="319" spans="23:27">
      <c r="W319" s="149">
        <f t="shared" si="16"/>
        <v>0</v>
      </c>
      <c r="X319" s="274" t="e">
        <f t="shared" si="17"/>
        <v>#NUM!</v>
      </c>
      <c r="Y319" s="274">
        <f t="shared" si="18"/>
        <v>0</v>
      </c>
      <c r="Z319" s="274" t="e">
        <f t="shared" si="19"/>
        <v>#NUM!</v>
      </c>
      <c r="AA319" s="81"/>
    </row>
    <row r="320" spans="23:27">
      <c r="W320" s="149">
        <f t="shared" si="16"/>
        <v>0</v>
      </c>
      <c r="X320" s="274" t="e">
        <f t="shared" si="17"/>
        <v>#NUM!</v>
      </c>
      <c r="Y320" s="274">
        <f t="shared" si="18"/>
        <v>0</v>
      </c>
      <c r="Z320" s="274" t="e">
        <f t="shared" si="19"/>
        <v>#NUM!</v>
      </c>
      <c r="AA320" s="81"/>
    </row>
    <row r="321" spans="23:27">
      <c r="W321" s="149">
        <f t="shared" si="16"/>
        <v>0</v>
      </c>
      <c r="X321" s="274" t="e">
        <f t="shared" si="17"/>
        <v>#NUM!</v>
      </c>
      <c r="Y321" s="274">
        <f t="shared" si="18"/>
        <v>0</v>
      </c>
      <c r="Z321" s="274" t="e">
        <f t="shared" si="19"/>
        <v>#NUM!</v>
      </c>
      <c r="AA321" s="81"/>
    </row>
    <row r="322" spans="23:27">
      <c r="W322" s="149">
        <f t="shared" si="16"/>
        <v>0</v>
      </c>
      <c r="X322" s="274" t="e">
        <f t="shared" si="17"/>
        <v>#NUM!</v>
      </c>
      <c r="Y322" s="274">
        <f t="shared" si="18"/>
        <v>0</v>
      </c>
      <c r="Z322" s="274" t="e">
        <f t="shared" si="19"/>
        <v>#NUM!</v>
      </c>
      <c r="AA322" s="81"/>
    </row>
    <row r="323" spans="23:27">
      <c r="W323" s="149">
        <f t="shared" si="16"/>
        <v>0</v>
      </c>
      <c r="X323" s="274" t="e">
        <f t="shared" si="17"/>
        <v>#NUM!</v>
      </c>
      <c r="Y323" s="274">
        <f t="shared" si="18"/>
        <v>0</v>
      </c>
      <c r="Z323" s="274" t="e">
        <f t="shared" si="19"/>
        <v>#NUM!</v>
      </c>
      <c r="AA323" s="81"/>
    </row>
    <row r="324" spans="23:27">
      <c r="W324" s="149">
        <f t="shared" si="16"/>
        <v>0</v>
      </c>
      <c r="X324" s="274" t="e">
        <f t="shared" si="17"/>
        <v>#NUM!</v>
      </c>
      <c r="Y324" s="274">
        <f t="shared" si="18"/>
        <v>0</v>
      </c>
      <c r="Z324" s="274" t="e">
        <f t="shared" si="19"/>
        <v>#NUM!</v>
      </c>
      <c r="AA324" s="81"/>
    </row>
    <row r="325" spans="23:27">
      <c r="W325" s="149">
        <f t="shared" si="16"/>
        <v>0</v>
      </c>
      <c r="X325" s="274" t="e">
        <f t="shared" si="17"/>
        <v>#NUM!</v>
      </c>
      <c r="Y325" s="274">
        <f t="shared" si="18"/>
        <v>0</v>
      </c>
      <c r="Z325" s="274" t="e">
        <f t="shared" si="19"/>
        <v>#NUM!</v>
      </c>
      <c r="AA325" s="81"/>
    </row>
    <row r="326" spans="23:27">
      <c r="W326" s="149">
        <f t="shared" si="16"/>
        <v>0</v>
      </c>
      <c r="X326" s="274" t="e">
        <f t="shared" si="17"/>
        <v>#NUM!</v>
      </c>
      <c r="Y326" s="274">
        <f t="shared" si="18"/>
        <v>0</v>
      </c>
      <c r="Z326" s="274" t="e">
        <f t="shared" si="19"/>
        <v>#NUM!</v>
      </c>
      <c r="AA326" s="81"/>
    </row>
    <row r="327" spans="23:27">
      <c r="W327" s="149">
        <f t="shared" si="16"/>
        <v>0</v>
      </c>
      <c r="X327" s="274" t="e">
        <f t="shared" si="17"/>
        <v>#NUM!</v>
      </c>
      <c r="Y327" s="274">
        <f t="shared" si="18"/>
        <v>0</v>
      </c>
      <c r="Z327" s="274" t="e">
        <f t="shared" si="19"/>
        <v>#NUM!</v>
      </c>
      <c r="AA327" s="81"/>
    </row>
    <row r="328" spans="23:27">
      <c r="W328" s="149">
        <f t="shared" si="16"/>
        <v>0</v>
      </c>
      <c r="X328" s="274" t="e">
        <f t="shared" si="17"/>
        <v>#NUM!</v>
      </c>
      <c r="Y328" s="274">
        <f t="shared" si="18"/>
        <v>0</v>
      </c>
      <c r="Z328" s="274" t="e">
        <f t="shared" si="19"/>
        <v>#NUM!</v>
      </c>
      <c r="AA328" s="81"/>
    </row>
    <row r="329" spans="23:27">
      <c r="W329" s="149">
        <f t="shared" si="16"/>
        <v>0</v>
      </c>
      <c r="X329" s="274" t="e">
        <f t="shared" si="17"/>
        <v>#NUM!</v>
      </c>
      <c r="Y329" s="274">
        <f t="shared" si="18"/>
        <v>0</v>
      </c>
      <c r="Z329" s="274" t="e">
        <f t="shared" si="19"/>
        <v>#NUM!</v>
      </c>
      <c r="AA329" s="81"/>
    </row>
    <row r="330" spans="23:27">
      <c r="W330" s="149">
        <f t="shared" si="16"/>
        <v>0</v>
      </c>
      <c r="X330" s="274" t="e">
        <f t="shared" si="17"/>
        <v>#NUM!</v>
      </c>
      <c r="Y330" s="274">
        <f t="shared" si="18"/>
        <v>0</v>
      </c>
      <c r="Z330" s="274" t="e">
        <f t="shared" si="19"/>
        <v>#NUM!</v>
      </c>
      <c r="AA330" s="81"/>
    </row>
    <row r="331" spans="23:27">
      <c r="W331" s="149">
        <f t="shared" si="16"/>
        <v>0</v>
      </c>
      <c r="X331" s="274" t="e">
        <f t="shared" si="17"/>
        <v>#NUM!</v>
      </c>
      <c r="Y331" s="274">
        <f t="shared" si="18"/>
        <v>0</v>
      </c>
      <c r="Z331" s="274" t="e">
        <f t="shared" si="19"/>
        <v>#NUM!</v>
      </c>
      <c r="AA331" s="81"/>
    </row>
    <row r="332" spans="23:27">
      <c r="W332" s="149">
        <f t="shared" ref="W332:W395" si="20">B332</f>
        <v>0</v>
      </c>
      <c r="X332" s="274" t="e">
        <f t="shared" ref="X332:X395" si="21">I$24</f>
        <v>#NUM!</v>
      </c>
      <c r="Y332" s="274">
        <f t="shared" ref="Y332:Y395" si="22">C332</f>
        <v>0</v>
      </c>
      <c r="Z332" s="274" t="e">
        <f t="shared" ref="Z332:Z395" si="23">I$21</f>
        <v>#NUM!</v>
      </c>
      <c r="AA332" s="81"/>
    </row>
    <row r="333" spans="23:27">
      <c r="W333" s="149">
        <f t="shared" si="20"/>
        <v>0</v>
      </c>
      <c r="X333" s="274" t="e">
        <f t="shared" si="21"/>
        <v>#NUM!</v>
      </c>
      <c r="Y333" s="274">
        <f t="shared" si="22"/>
        <v>0</v>
      </c>
      <c r="Z333" s="274" t="e">
        <f t="shared" si="23"/>
        <v>#NUM!</v>
      </c>
      <c r="AA333" s="81"/>
    </row>
    <row r="334" spans="23:27">
      <c r="W334" s="149">
        <f t="shared" si="20"/>
        <v>0</v>
      </c>
      <c r="X334" s="274" t="e">
        <f t="shared" si="21"/>
        <v>#NUM!</v>
      </c>
      <c r="Y334" s="274">
        <f t="shared" si="22"/>
        <v>0</v>
      </c>
      <c r="Z334" s="274" t="e">
        <f t="shared" si="23"/>
        <v>#NUM!</v>
      </c>
      <c r="AA334" s="81"/>
    </row>
    <row r="335" spans="23:27">
      <c r="W335" s="149">
        <f t="shared" si="20"/>
        <v>0</v>
      </c>
      <c r="X335" s="274" t="e">
        <f t="shared" si="21"/>
        <v>#NUM!</v>
      </c>
      <c r="Y335" s="274">
        <f t="shared" si="22"/>
        <v>0</v>
      </c>
      <c r="Z335" s="274" t="e">
        <f t="shared" si="23"/>
        <v>#NUM!</v>
      </c>
      <c r="AA335" s="81"/>
    </row>
    <row r="336" spans="23:27">
      <c r="W336" s="149">
        <f t="shared" si="20"/>
        <v>0</v>
      </c>
      <c r="X336" s="274" t="e">
        <f t="shared" si="21"/>
        <v>#NUM!</v>
      </c>
      <c r="Y336" s="274">
        <f t="shared" si="22"/>
        <v>0</v>
      </c>
      <c r="Z336" s="274" t="e">
        <f t="shared" si="23"/>
        <v>#NUM!</v>
      </c>
      <c r="AA336" s="81"/>
    </row>
    <row r="337" spans="23:27">
      <c r="W337" s="149">
        <f t="shared" si="20"/>
        <v>0</v>
      </c>
      <c r="X337" s="274" t="e">
        <f t="shared" si="21"/>
        <v>#NUM!</v>
      </c>
      <c r="Y337" s="274">
        <f t="shared" si="22"/>
        <v>0</v>
      </c>
      <c r="Z337" s="274" t="e">
        <f t="shared" si="23"/>
        <v>#NUM!</v>
      </c>
      <c r="AA337" s="81"/>
    </row>
    <row r="338" spans="23:27">
      <c r="W338" s="149">
        <f t="shared" si="20"/>
        <v>0</v>
      </c>
      <c r="X338" s="274" t="e">
        <f t="shared" si="21"/>
        <v>#NUM!</v>
      </c>
      <c r="Y338" s="274">
        <f t="shared" si="22"/>
        <v>0</v>
      </c>
      <c r="Z338" s="274" t="e">
        <f t="shared" si="23"/>
        <v>#NUM!</v>
      </c>
      <c r="AA338" s="81"/>
    </row>
    <row r="339" spans="23:27">
      <c r="W339" s="149">
        <f t="shared" si="20"/>
        <v>0</v>
      </c>
      <c r="X339" s="274" t="e">
        <f t="shared" si="21"/>
        <v>#NUM!</v>
      </c>
      <c r="Y339" s="274">
        <f t="shared" si="22"/>
        <v>0</v>
      </c>
      <c r="Z339" s="274" t="e">
        <f t="shared" si="23"/>
        <v>#NUM!</v>
      </c>
      <c r="AA339" s="81"/>
    </row>
    <row r="340" spans="23:27">
      <c r="W340" s="149">
        <f t="shared" si="20"/>
        <v>0</v>
      </c>
      <c r="X340" s="274" t="e">
        <f t="shared" si="21"/>
        <v>#NUM!</v>
      </c>
      <c r="Y340" s="274">
        <f t="shared" si="22"/>
        <v>0</v>
      </c>
      <c r="Z340" s="274" t="e">
        <f t="shared" si="23"/>
        <v>#NUM!</v>
      </c>
      <c r="AA340" s="81"/>
    </row>
    <row r="341" spans="23:27">
      <c r="W341" s="149">
        <f t="shared" si="20"/>
        <v>0</v>
      </c>
      <c r="X341" s="274" t="e">
        <f t="shared" si="21"/>
        <v>#NUM!</v>
      </c>
      <c r="Y341" s="274">
        <f t="shared" si="22"/>
        <v>0</v>
      </c>
      <c r="Z341" s="274" t="e">
        <f t="shared" si="23"/>
        <v>#NUM!</v>
      </c>
      <c r="AA341" s="81"/>
    </row>
    <row r="342" spans="23:27">
      <c r="W342" s="149">
        <f t="shared" si="20"/>
        <v>0</v>
      </c>
      <c r="X342" s="274" t="e">
        <f t="shared" si="21"/>
        <v>#NUM!</v>
      </c>
      <c r="Y342" s="274">
        <f t="shared" si="22"/>
        <v>0</v>
      </c>
      <c r="Z342" s="274" t="e">
        <f t="shared" si="23"/>
        <v>#NUM!</v>
      </c>
      <c r="AA342" s="81"/>
    </row>
    <row r="343" spans="23:27">
      <c r="W343" s="149">
        <f t="shared" si="20"/>
        <v>0</v>
      </c>
      <c r="X343" s="274" t="e">
        <f t="shared" si="21"/>
        <v>#NUM!</v>
      </c>
      <c r="Y343" s="274">
        <f t="shared" si="22"/>
        <v>0</v>
      </c>
      <c r="Z343" s="274" t="e">
        <f t="shared" si="23"/>
        <v>#NUM!</v>
      </c>
      <c r="AA343" s="81"/>
    </row>
    <row r="344" spans="23:27">
      <c r="W344" s="149">
        <f t="shared" si="20"/>
        <v>0</v>
      </c>
      <c r="X344" s="274" t="e">
        <f t="shared" si="21"/>
        <v>#NUM!</v>
      </c>
      <c r="Y344" s="274">
        <f t="shared" si="22"/>
        <v>0</v>
      </c>
      <c r="Z344" s="274" t="e">
        <f t="shared" si="23"/>
        <v>#NUM!</v>
      </c>
      <c r="AA344" s="81"/>
    </row>
    <row r="345" spans="23:27">
      <c r="W345" s="149">
        <f t="shared" si="20"/>
        <v>0</v>
      </c>
      <c r="X345" s="274" t="e">
        <f t="shared" si="21"/>
        <v>#NUM!</v>
      </c>
      <c r="Y345" s="274">
        <f t="shared" si="22"/>
        <v>0</v>
      </c>
      <c r="Z345" s="274" t="e">
        <f t="shared" si="23"/>
        <v>#NUM!</v>
      </c>
      <c r="AA345" s="81"/>
    </row>
    <row r="346" spans="23:27">
      <c r="W346" s="149">
        <f t="shared" si="20"/>
        <v>0</v>
      </c>
      <c r="X346" s="274" t="e">
        <f t="shared" si="21"/>
        <v>#NUM!</v>
      </c>
      <c r="Y346" s="274">
        <f t="shared" si="22"/>
        <v>0</v>
      </c>
      <c r="Z346" s="274" t="e">
        <f t="shared" si="23"/>
        <v>#NUM!</v>
      </c>
      <c r="AA346" s="81"/>
    </row>
    <row r="347" spans="23:27">
      <c r="W347" s="149">
        <f t="shared" si="20"/>
        <v>0</v>
      </c>
      <c r="X347" s="274" t="e">
        <f t="shared" si="21"/>
        <v>#NUM!</v>
      </c>
      <c r="Y347" s="274">
        <f t="shared" si="22"/>
        <v>0</v>
      </c>
      <c r="Z347" s="274" t="e">
        <f t="shared" si="23"/>
        <v>#NUM!</v>
      </c>
      <c r="AA347" s="81"/>
    </row>
    <row r="348" spans="23:27">
      <c r="W348" s="149">
        <f t="shared" si="20"/>
        <v>0</v>
      </c>
      <c r="X348" s="274" t="e">
        <f t="shared" si="21"/>
        <v>#NUM!</v>
      </c>
      <c r="Y348" s="274">
        <f t="shared" si="22"/>
        <v>0</v>
      </c>
      <c r="Z348" s="274" t="e">
        <f t="shared" si="23"/>
        <v>#NUM!</v>
      </c>
      <c r="AA348" s="81"/>
    </row>
    <row r="349" spans="23:27">
      <c r="W349" s="149">
        <f t="shared" si="20"/>
        <v>0</v>
      </c>
      <c r="X349" s="274" t="e">
        <f t="shared" si="21"/>
        <v>#NUM!</v>
      </c>
      <c r="Y349" s="274">
        <f t="shared" si="22"/>
        <v>0</v>
      </c>
      <c r="Z349" s="274" t="e">
        <f t="shared" si="23"/>
        <v>#NUM!</v>
      </c>
      <c r="AA349" s="81"/>
    </row>
    <row r="350" spans="23:27">
      <c r="W350" s="149">
        <f t="shared" si="20"/>
        <v>0</v>
      </c>
      <c r="X350" s="274" t="e">
        <f t="shared" si="21"/>
        <v>#NUM!</v>
      </c>
      <c r="Y350" s="274">
        <f t="shared" si="22"/>
        <v>0</v>
      </c>
      <c r="Z350" s="274" t="e">
        <f t="shared" si="23"/>
        <v>#NUM!</v>
      </c>
      <c r="AA350" s="81"/>
    </row>
    <row r="351" spans="23:27">
      <c r="W351" s="149">
        <f t="shared" si="20"/>
        <v>0</v>
      </c>
      <c r="X351" s="274" t="e">
        <f t="shared" si="21"/>
        <v>#NUM!</v>
      </c>
      <c r="Y351" s="274">
        <f t="shared" si="22"/>
        <v>0</v>
      </c>
      <c r="Z351" s="274" t="e">
        <f t="shared" si="23"/>
        <v>#NUM!</v>
      </c>
      <c r="AA351" s="81"/>
    </row>
    <row r="352" spans="23:27">
      <c r="W352" s="149">
        <f t="shared" si="20"/>
        <v>0</v>
      </c>
      <c r="X352" s="274" t="e">
        <f t="shared" si="21"/>
        <v>#NUM!</v>
      </c>
      <c r="Y352" s="274">
        <f t="shared" si="22"/>
        <v>0</v>
      </c>
      <c r="Z352" s="274" t="e">
        <f t="shared" si="23"/>
        <v>#NUM!</v>
      </c>
      <c r="AA352" s="81"/>
    </row>
    <row r="353" spans="23:27">
      <c r="W353" s="149">
        <f t="shared" si="20"/>
        <v>0</v>
      </c>
      <c r="X353" s="274" t="e">
        <f t="shared" si="21"/>
        <v>#NUM!</v>
      </c>
      <c r="Y353" s="274">
        <f t="shared" si="22"/>
        <v>0</v>
      </c>
      <c r="Z353" s="274" t="e">
        <f t="shared" si="23"/>
        <v>#NUM!</v>
      </c>
      <c r="AA353" s="81"/>
    </row>
    <row r="354" spans="23:27">
      <c r="W354" s="149">
        <f t="shared" si="20"/>
        <v>0</v>
      </c>
      <c r="X354" s="274" t="e">
        <f t="shared" si="21"/>
        <v>#NUM!</v>
      </c>
      <c r="Y354" s="274">
        <f t="shared" si="22"/>
        <v>0</v>
      </c>
      <c r="Z354" s="274" t="e">
        <f t="shared" si="23"/>
        <v>#NUM!</v>
      </c>
      <c r="AA354" s="81"/>
    </row>
    <row r="355" spans="23:27">
      <c r="W355" s="149">
        <f t="shared" si="20"/>
        <v>0</v>
      </c>
      <c r="X355" s="274" t="e">
        <f t="shared" si="21"/>
        <v>#NUM!</v>
      </c>
      <c r="Y355" s="274">
        <f t="shared" si="22"/>
        <v>0</v>
      </c>
      <c r="Z355" s="274" t="e">
        <f t="shared" si="23"/>
        <v>#NUM!</v>
      </c>
      <c r="AA355" s="81"/>
    </row>
    <row r="356" spans="23:27">
      <c r="W356" s="149">
        <f t="shared" si="20"/>
        <v>0</v>
      </c>
      <c r="X356" s="274" t="e">
        <f t="shared" si="21"/>
        <v>#NUM!</v>
      </c>
      <c r="Y356" s="274">
        <f t="shared" si="22"/>
        <v>0</v>
      </c>
      <c r="Z356" s="274" t="e">
        <f t="shared" si="23"/>
        <v>#NUM!</v>
      </c>
      <c r="AA356" s="81"/>
    </row>
    <row r="357" spans="23:27">
      <c r="W357" s="149">
        <f t="shared" si="20"/>
        <v>0</v>
      </c>
      <c r="X357" s="274" t="e">
        <f t="shared" si="21"/>
        <v>#NUM!</v>
      </c>
      <c r="Y357" s="274">
        <f t="shared" si="22"/>
        <v>0</v>
      </c>
      <c r="Z357" s="274" t="e">
        <f t="shared" si="23"/>
        <v>#NUM!</v>
      </c>
      <c r="AA357" s="81"/>
    </row>
    <row r="358" spans="23:27">
      <c r="W358" s="149">
        <f t="shared" si="20"/>
        <v>0</v>
      </c>
      <c r="X358" s="274" t="e">
        <f t="shared" si="21"/>
        <v>#NUM!</v>
      </c>
      <c r="Y358" s="274">
        <f t="shared" si="22"/>
        <v>0</v>
      </c>
      <c r="Z358" s="274" t="e">
        <f t="shared" si="23"/>
        <v>#NUM!</v>
      </c>
      <c r="AA358" s="81"/>
    </row>
    <row r="359" spans="23:27">
      <c r="W359" s="149">
        <f t="shared" si="20"/>
        <v>0</v>
      </c>
      <c r="X359" s="274" t="e">
        <f t="shared" si="21"/>
        <v>#NUM!</v>
      </c>
      <c r="Y359" s="274">
        <f t="shared" si="22"/>
        <v>0</v>
      </c>
      <c r="Z359" s="274" t="e">
        <f t="shared" si="23"/>
        <v>#NUM!</v>
      </c>
      <c r="AA359" s="81"/>
    </row>
    <row r="360" spans="23:27">
      <c r="W360" s="149">
        <f t="shared" si="20"/>
        <v>0</v>
      </c>
      <c r="X360" s="274" t="e">
        <f t="shared" si="21"/>
        <v>#NUM!</v>
      </c>
      <c r="Y360" s="274">
        <f t="shared" si="22"/>
        <v>0</v>
      </c>
      <c r="Z360" s="274" t="e">
        <f t="shared" si="23"/>
        <v>#NUM!</v>
      </c>
      <c r="AA360" s="81"/>
    </row>
    <row r="361" spans="23:27">
      <c r="W361" s="149">
        <f t="shared" si="20"/>
        <v>0</v>
      </c>
      <c r="X361" s="274" t="e">
        <f t="shared" si="21"/>
        <v>#NUM!</v>
      </c>
      <c r="Y361" s="274">
        <f t="shared" si="22"/>
        <v>0</v>
      </c>
      <c r="Z361" s="274" t="e">
        <f t="shared" si="23"/>
        <v>#NUM!</v>
      </c>
      <c r="AA361" s="81"/>
    </row>
    <row r="362" spans="23:27">
      <c r="W362" s="149">
        <f t="shared" si="20"/>
        <v>0</v>
      </c>
      <c r="X362" s="274" t="e">
        <f t="shared" si="21"/>
        <v>#NUM!</v>
      </c>
      <c r="Y362" s="274">
        <f t="shared" si="22"/>
        <v>0</v>
      </c>
      <c r="Z362" s="274" t="e">
        <f t="shared" si="23"/>
        <v>#NUM!</v>
      </c>
      <c r="AA362" s="81"/>
    </row>
    <row r="363" spans="23:27">
      <c r="W363" s="149">
        <f t="shared" si="20"/>
        <v>0</v>
      </c>
      <c r="X363" s="274" t="e">
        <f t="shared" si="21"/>
        <v>#NUM!</v>
      </c>
      <c r="Y363" s="274">
        <f t="shared" si="22"/>
        <v>0</v>
      </c>
      <c r="Z363" s="274" t="e">
        <f t="shared" si="23"/>
        <v>#NUM!</v>
      </c>
      <c r="AA363" s="81"/>
    </row>
    <row r="364" spans="23:27">
      <c r="W364" s="149">
        <f t="shared" si="20"/>
        <v>0</v>
      </c>
      <c r="X364" s="274" t="e">
        <f t="shared" si="21"/>
        <v>#NUM!</v>
      </c>
      <c r="Y364" s="274">
        <f t="shared" si="22"/>
        <v>0</v>
      </c>
      <c r="Z364" s="274" t="e">
        <f t="shared" si="23"/>
        <v>#NUM!</v>
      </c>
      <c r="AA364" s="81"/>
    </row>
    <row r="365" spans="23:27">
      <c r="W365" s="149">
        <f t="shared" si="20"/>
        <v>0</v>
      </c>
      <c r="X365" s="274" t="e">
        <f t="shared" si="21"/>
        <v>#NUM!</v>
      </c>
      <c r="Y365" s="274">
        <f t="shared" si="22"/>
        <v>0</v>
      </c>
      <c r="Z365" s="274" t="e">
        <f t="shared" si="23"/>
        <v>#NUM!</v>
      </c>
      <c r="AA365" s="81"/>
    </row>
    <row r="366" spans="23:27">
      <c r="W366" s="149">
        <f t="shared" si="20"/>
        <v>0</v>
      </c>
      <c r="X366" s="274" t="e">
        <f t="shared" si="21"/>
        <v>#NUM!</v>
      </c>
      <c r="Y366" s="274">
        <f t="shared" si="22"/>
        <v>0</v>
      </c>
      <c r="Z366" s="274" t="e">
        <f t="shared" si="23"/>
        <v>#NUM!</v>
      </c>
      <c r="AA366" s="81"/>
    </row>
    <row r="367" spans="23:27">
      <c r="W367" s="149">
        <f t="shared" si="20"/>
        <v>0</v>
      </c>
      <c r="X367" s="274" t="e">
        <f t="shared" si="21"/>
        <v>#NUM!</v>
      </c>
      <c r="Y367" s="274">
        <f t="shared" si="22"/>
        <v>0</v>
      </c>
      <c r="Z367" s="274" t="e">
        <f t="shared" si="23"/>
        <v>#NUM!</v>
      </c>
      <c r="AA367" s="81"/>
    </row>
    <row r="368" spans="23:27">
      <c r="W368" s="149">
        <f t="shared" si="20"/>
        <v>0</v>
      </c>
      <c r="X368" s="274" t="e">
        <f t="shared" si="21"/>
        <v>#NUM!</v>
      </c>
      <c r="Y368" s="274">
        <f t="shared" si="22"/>
        <v>0</v>
      </c>
      <c r="Z368" s="274" t="e">
        <f t="shared" si="23"/>
        <v>#NUM!</v>
      </c>
      <c r="AA368" s="81"/>
    </row>
    <row r="369" spans="23:27">
      <c r="W369" s="149">
        <f t="shared" si="20"/>
        <v>0</v>
      </c>
      <c r="X369" s="274" t="e">
        <f t="shared" si="21"/>
        <v>#NUM!</v>
      </c>
      <c r="Y369" s="274">
        <f t="shared" si="22"/>
        <v>0</v>
      </c>
      <c r="Z369" s="274" t="e">
        <f t="shared" si="23"/>
        <v>#NUM!</v>
      </c>
      <c r="AA369" s="81"/>
    </row>
    <row r="370" spans="23:27">
      <c r="W370" s="149">
        <f t="shared" si="20"/>
        <v>0</v>
      </c>
      <c r="X370" s="274" t="e">
        <f t="shared" si="21"/>
        <v>#NUM!</v>
      </c>
      <c r="Y370" s="274">
        <f t="shared" si="22"/>
        <v>0</v>
      </c>
      <c r="Z370" s="274" t="e">
        <f t="shared" si="23"/>
        <v>#NUM!</v>
      </c>
      <c r="AA370" s="81"/>
    </row>
    <row r="371" spans="23:27">
      <c r="W371" s="149">
        <f t="shared" si="20"/>
        <v>0</v>
      </c>
      <c r="X371" s="274" t="e">
        <f t="shared" si="21"/>
        <v>#NUM!</v>
      </c>
      <c r="Y371" s="274">
        <f t="shared" si="22"/>
        <v>0</v>
      </c>
      <c r="Z371" s="274" t="e">
        <f t="shared" si="23"/>
        <v>#NUM!</v>
      </c>
      <c r="AA371" s="81"/>
    </row>
    <row r="372" spans="23:27">
      <c r="W372" s="149">
        <f t="shared" si="20"/>
        <v>0</v>
      </c>
      <c r="X372" s="274" t="e">
        <f t="shared" si="21"/>
        <v>#NUM!</v>
      </c>
      <c r="Y372" s="274">
        <f t="shared" si="22"/>
        <v>0</v>
      </c>
      <c r="Z372" s="274" t="e">
        <f t="shared" si="23"/>
        <v>#NUM!</v>
      </c>
      <c r="AA372" s="81"/>
    </row>
    <row r="373" spans="23:27">
      <c r="W373" s="149">
        <f t="shared" si="20"/>
        <v>0</v>
      </c>
      <c r="X373" s="274" t="e">
        <f t="shared" si="21"/>
        <v>#NUM!</v>
      </c>
      <c r="Y373" s="274">
        <f t="shared" si="22"/>
        <v>0</v>
      </c>
      <c r="Z373" s="274" t="e">
        <f t="shared" si="23"/>
        <v>#NUM!</v>
      </c>
      <c r="AA373" s="81"/>
    </row>
    <row r="374" spans="23:27">
      <c r="W374" s="149">
        <f t="shared" si="20"/>
        <v>0</v>
      </c>
      <c r="X374" s="274" t="e">
        <f t="shared" si="21"/>
        <v>#NUM!</v>
      </c>
      <c r="Y374" s="274">
        <f t="shared" si="22"/>
        <v>0</v>
      </c>
      <c r="Z374" s="274" t="e">
        <f t="shared" si="23"/>
        <v>#NUM!</v>
      </c>
      <c r="AA374" s="81"/>
    </row>
    <row r="375" spans="23:27">
      <c r="W375" s="149">
        <f t="shared" si="20"/>
        <v>0</v>
      </c>
      <c r="X375" s="274" t="e">
        <f t="shared" si="21"/>
        <v>#NUM!</v>
      </c>
      <c r="Y375" s="274">
        <f t="shared" si="22"/>
        <v>0</v>
      </c>
      <c r="Z375" s="274" t="e">
        <f t="shared" si="23"/>
        <v>#NUM!</v>
      </c>
      <c r="AA375" s="81"/>
    </row>
    <row r="376" spans="23:27">
      <c r="W376" s="149">
        <f t="shared" si="20"/>
        <v>0</v>
      </c>
      <c r="X376" s="274" t="e">
        <f t="shared" si="21"/>
        <v>#NUM!</v>
      </c>
      <c r="Y376" s="274">
        <f t="shared" si="22"/>
        <v>0</v>
      </c>
      <c r="Z376" s="274" t="e">
        <f t="shared" si="23"/>
        <v>#NUM!</v>
      </c>
      <c r="AA376" s="81"/>
    </row>
    <row r="377" spans="23:27">
      <c r="W377" s="149">
        <f t="shared" si="20"/>
        <v>0</v>
      </c>
      <c r="X377" s="274" t="e">
        <f t="shared" si="21"/>
        <v>#NUM!</v>
      </c>
      <c r="Y377" s="274">
        <f t="shared" si="22"/>
        <v>0</v>
      </c>
      <c r="Z377" s="274" t="e">
        <f t="shared" si="23"/>
        <v>#NUM!</v>
      </c>
      <c r="AA377" s="81"/>
    </row>
    <row r="378" spans="23:27">
      <c r="W378" s="149">
        <f t="shared" si="20"/>
        <v>0</v>
      </c>
      <c r="X378" s="274" t="e">
        <f t="shared" si="21"/>
        <v>#NUM!</v>
      </c>
      <c r="Y378" s="274">
        <f t="shared" si="22"/>
        <v>0</v>
      </c>
      <c r="Z378" s="274" t="e">
        <f t="shared" si="23"/>
        <v>#NUM!</v>
      </c>
      <c r="AA378" s="81"/>
    </row>
    <row r="379" spans="23:27">
      <c r="W379" s="149">
        <f t="shared" si="20"/>
        <v>0</v>
      </c>
      <c r="X379" s="274" t="e">
        <f t="shared" si="21"/>
        <v>#NUM!</v>
      </c>
      <c r="Y379" s="274">
        <f t="shared" si="22"/>
        <v>0</v>
      </c>
      <c r="Z379" s="274" t="e">
        <f t="shared" si="23"/>
        <v>#NUM!</v>
      </c>
      <c r="AA379" s="81"/>
    </row>
    <row r="380" spans="23:27">
      <c r="W380" s="149">
        <f t="shared" si="20"/>
        <v>0</v>
      </c>
      <c r="X380" s="274" t="e">
        <f t="shared" si="21"/>
        <v>#NUM!</v>
      </c>
      <c r="Y380" s="274">
        <f t="shared" si="22"/>
        <v>0</v>
      </c>
      <c r="Z380" s="274" t="e">
        <f t="shared" si="23"/>
        <v>#NUM!</v>
      </c>
      <c r="AA380" s="81"/>
    </row>
    <row r="381" spans="23:27">
      <c r="W381" s="149">
        <f t="shared" si="20"/>
        <v>0</v>
      </c>
      <c r="X381" s="274" t="e">
        <f t="shared" si="21"/>
        <v>#NUM!</v>
      </c>
      <c r="Y381" s="274">
        <f t="shared" si="22"/>
        <v>0</v>
      </c>
      <c r="Z381" s="274" t="e">
        <f t="shared" si="23"/>
        <v>#NUM!</v>
      </c>
      <c r="AA381" s="81"/>
    </row>
    <row r="382" spans="23:27">
      <c r="W382" s="149">
        <f t="shared" si="20"/>
        <v>0</v>
      </c>
      <c r="X382" s="274" t="e">
        <f t="shared" si="21"/>
        <v>#NUM!</v>
      </c>
      <c r="Y382" s="274">
        <f t="shared" si="22"/>
        <v>0</v>
      </c>
      <c r="Z382" s="274" t="e">
        <f t="shared" si="23"/>
        <v>#NUM!</v>
      </c>
      <c r="AA382" s="81"/>
    </row>
    <row r="383" spans="23:27">
      <c r="W383" s="149">
        <f t="shared" si="20"/>
        <v>0</v>
      </c>
      <c r="X383" s="274" t="e">
        <f t="shared" si="21"/>
        <v>#NUM!</v>
      </c>
      <c r="Y383" s="274">
        <f t="shared" si="22"/>
        <v>0</v>
      </c>
      <c r="Z383" s="274" t="e">
        <f t="shared" si="23"/>
        <v>#NUM!</v>
      </c>
      <c r="AA383" s="81"/>
    </row>
    <row r="384" spans="23:27">
      <c r="W384" s="149">
        <f t="shared" si="20"/>
        <v>0</v>
      </c>
      <c r="X384" s="274" t="e">
        <f t="shared" si="21"/>
        <v>#NUM!</v>
      </c>
      <c r="Y384" s="274">
        <f t="shared" si="22"/>
        <v>0</v>
      </c>
      <c r="Z384" s="274" t="e">
        <f t="shared" si="23"/>
        <v>#NUM!</v>
      </c>
      <c r="AA384" s="81"/>
    </row>
    <row r="385" spans="23:27">
      <c r="W385" s="149">
        <f t="shared" si="20"/>
        <v>0</v>
      </c>
      <c r="X385" s="274" t="e">
        <f t="shared" si="21"/>
        <v>#NUM!</v>
      </c>
      <c r="Y385" s="274">
        <f t="shared" si="22"/>
        <v>0</v>
      </c>
      <c r="Z385" s="274" t="e">
        <f t="shared" si="23"/>
        <v>#NUM!</v>
      </c>
      <c r="AA385" s="81"/>
    </row>
    <row r="386" spans="23:27">
      <c r="W386" s="149">
        <f t="shared" si="20"/>
        <v>0</v>
      </c>
      <c r="X386" s="274" t="e">
        <f t="shared" si="21"/>
        <v>#NUM!</v>
      </c>
      <c r="Y386" s="274">
        <f t="shared" si="22"/>
        <v>0</v>
      </c>
      <c r="Z386" s="274" t="e">
        <f t="shared" si="23"/>
        <v>#NUM!</v>
      </c>
      <c r="AA386" s="81"/>
    </row>
    <row r="387" spans="23:27">
      <c r="W387" s="149">
        <f t="shared" si="20"/>
        <v>0</v>
      </c>
      <c r="X387" s="274" t="e">
        <f t="shared" si="21"/>
        <v>#NUM!</v>
      </c>
      <c r="Y387" s="274">
        <f t="shared" si="22"/>
        <v>0</v>
      </c>
      <c r="Z387" s="274" t="e">
        <f t="shared" si="23"/>
        <v>#NUM!</v>
      </c>
      <c r="AA387" s="81"/>
    </row>
    <row r="388" spans="23:27">
      <c r="W388" s="149">
        <f t="shared" si="20"/>
        <v>0</v>
      </c>
      <c r="X388" s="274" t="e">
        <f t="shared" si="21"/>
        <v>#NUM!</v>
      </c>
      <c r="Y388" s="274">
        <f t="shared" si="22"/>
        <v>0</v>
      </c>
      <c r="Z388" s="274" t="e">
        <f t="shared" si="23"/>
        <v>#NUM!</v>
      </c>
      <c r="AA388" s="81"/>
    </row>
    <row r="389" spans="23:27">
      <c r="W389" s="149">
        <f t="shared" si="20"/>
        <v>0</v>
      </c>
      <c r="X389" s="274" t="e">
        <f t="shared" si="21"/>
        <v>#NUM!</v>
      </c>
      <c r="Y389" s="274">
        <f t="shared" si="22"/>
        <v>0</v>
      </c>
      <c r="Z389" s="274" t="e">
        <f t="shared" si="23"/>
        <v>#NUM!</v>
      </c>
      <c r="AA389" s="81"/>
    </row>
    <row r="390" spans="23:27">
      <c r="W390" s="149">
        <f t="shared" si="20"/>
        <v>0</v>
      </c>
      <c r="X390" s="274" t="e">
        <f t="shared" si="21"/>
        <v>#NUM!</v>
      </c>
      <c r="Y390" s="274">
        <f t="shared" si="22"/>
        <v>0</v>
      </c>
      <c r="Z390" s="274" t="e">
        <f t="shared" si="23"/>
        <v>#NUM!</v>
      </c>
      <c r="AA390" s="81"/>
    </row>
    <row r="391" spans="23:27">
      <c r="W391" s="149">
        <f t="shared" si="20"/>
        <v>0</v>
      </c>
      <c r="X391" s="274" t="e">
        <f t="shared" si="21"/>
        <v>#NUM!</v>
      </c>
      <c r="Y391" s="274">
        <f t="shared" si="22"/>
        <v>0</v>
      </c>
      <c r="Z391" s="274" t="e">
        <f t="shared" si="23"/>
        <v>#NUM!</v>
      </c>
      <c r="AA391" s="81"/>
    </row>
    <row r="392" spans="23:27">
      <c r="W392" s="149">
        <f t="shared" si="20"/>
        <v>0</v>
      </c>
      <c r="X392" s="274" t="e">
        <f t="shared" si="21"/>
        <v>#NUM!</v>
      </c>
      <c r="Y392" s="274">
        <f t="shared" si="22"/>
        <v>0</v>
      </c>
      <c r="Z392" s="274" t="e">
        <f t="shared" si="23"/>
        <v>#NUM!</v>
      </c>
      <c r="AA392" s="81"/>
    </row>
    <row r="393" spans="23:27">
      <c r="W393" s="149">
        <f t="shared" si="20"/>
        <v>0</v>
      </c>
      <c r="X393" s="274" t="e">
        <f t="shared" si="21"/>
        <v>#NUM!</v>
      </c>
      <c r="Y393" s="274">
        <f t="shared" si="22"/>
        <v>0</v>
      </c>
      <c r="Z393" s="274" t="e">
        <f t="shared" si="23"/>
        <v>#NUM!</v>
      </c>
      <c r="AA393" s="81"/>
    </row>
    <row r="394" spans="23:27">
      <c r="W394" s="149">
        <f t="shared" si="20"/>
        <v>0</v>
      </c>
      <c r="X394" s="274" t="e">
        <f t="shared" si="21"/>
        <v>#NUM!</v>
      </c>
      <c r="Y394" s="274">
        <f t="shared" si="22"/>
        <v>0</v>
      </c>
      <c r="Z394" s="274" t="e">
        <f t="shared" si="23"/>
        <v>#NUM!</v>
      </c>
      <c r="AA394" s="81"/>
    </row>
    <row r="395" spans="23:27">
      <c r="W395" s="149">
        <f t="shared" si="20"/>
        <v>0</v>
      </c>
      <c r="X395" s="274" t="e">
        <f t="shared" si="21"/>
        <v>#NUM!</v>
      </c>
      <c r="Y395" s="274">
        <f t="shared" si="22"/>
        <v>0</v>
      </c>
      <c r="Z395" s="274" t="e">
        <f t="shared" si="23"/>
        <v>#NUM!</v>
      </c>
      <c r="AA395" s="81"/>
    </row>
    <row r="396" spans="23:27">
      <c r="W396" s="149">
        <f t="shared" ref="W396:W459" si="24">B396</f>
        <v>0</v>
      </c>
      <c r="X396" s="274" t="e">
        <f t="shared" ref="X396:X459" si="25">I$24</f>
        <v>#NUM!</v>
      </c>
      <c r="Y396" s="274">
        <f t="shared" ref="Y396:Y459" si="26">C396</f>
        <v>0</v>
      </c>
      <c r="Z396" s="274" t="e">
        <f t="shared" ref="Z396:Z459" si="27">I$21</f>
        <v>#NUM!</v>
      </c>
      <c r="AA396" s="81"/>
    </row>
    <row r="397" spans="23:27">
      <c r="W397" s="149">
        <f t="shared" si="24"/>
        <v>0</v>
      </c>
      <c r="X397" s="274" t="e">
        <f t="shared" si="25"/>
        <v>#NUM!</v>
      </c>
      <c r="Y397" s="274">
        <f t="shared" si="26"/>
        <v>0</v>
      </c>
      <c r="Z397" s="274" t="e">
        <f t="shared" si="27"/>
        <v>#NUM!</v>
      </c>
      <c r="AA397" s="81"/>
    </row>
    <row r="398" spans="23:27">
      <c r="W398" s="149">
        <f t="shared" si="24"/>
        <v>0</v>
      </c>
      <c r="X398" s="274" t="e">
        <f t="shared" si="25"/>
        <v>#NUM!</v>
      </c>
      <c r="Y398" s="274">
        <f t="shared" si="26"/>
        <v>0</v>
      </c>
      <c r="Z398" s="274" t="e">
        <f t="shared" si="27"/>
        <v>#NUM!</v>
      </c>
      <c r="AA398" s="81"/>
    </row>
    <row r="399" spans="23:27">
      <c r="W399" s="149">
        <f t="shared" si="24"/>
        <v>0</v>
      </c>
      <c r="X399" s="274" t="e">
        <f t="shared" si="25"/>
        <v>#NUM!</v>
      </c>
      <c r="Y399" s="274">
        <f t="shared" si="26"/>
        <v>0</v>
      </c>
      <c r="Z399" s="274" t="e">
        <f t="shared" si="27"/>
        <v>#NUM!</v>
      </c>
      <c r="AA399" s="81"/>
    </row>
    <row r="400" spans="23:27">
      <c r="W400" s="149">
        <f t="shared" si="24"/>
        <v>0</v>
      </c>
      <c r="X400" s="274" t="e">
        <f t="shared" si="25"/>
        <v>#NUM!</v>
      </c>
      <c r="Y400" s="274">
        <f t="shared" si="26"/>
        <v>0</v>
      </c>
      <c r="Z400" s="274" t="e">
        <f t="shared" si="27"/>
        <v>#NUM!</v>
      </c>
      <c r="AA400" s="81"/>
    </row>
    <row r="401" spans="23:27">
      <c r="W401" s="149">
        <f t="shared" si="24"/>
        <v>0</v>
      </c>
      <c r="X401" s="274" t="e">
        <f t="shared" si="25"/>
        <v>#NUM!</v>
      </c>
      <c r="Y401" s="274">
        <f t="shared" si="26"/>
        <v>0</v>
      </c>
      <c r="Z401" s="274" t="e">
        <f t="shared" si="27"/>
        <v>#NUM!</v>
      </c>
      <c r="AA401" s="81"/>
    </row>
    <row r="402" spans="23:27">
      <c r="W402" s="149">
        <f t="shared" si="24"/>
        <v>0</v>
      </c>
      <c r="X402" s="274" t="e">
        <f t="shared" si="25"/>
        <v>#NUM!</v>
      </c>
      <c r="Y402" s="274">
        <f t="shared" si="26"/>
        <v>0</v>
      </c>
      <c r="Z402" s="274" t="e">
        <f t="shared" si="27"/>
        <v>#NUM!</v>
      </c>
      <c r="AA402" s="81"/>
    </row>
    <row r="403" spans="23:27">
      <c r="W403" s="149">
        <f t="shared" si="24"/>
        <v>0</v>
      </c>
      <c r="X403" s="274" t="e">
        <f t="shared" si="25"/>
        <v>#NUM!</v>
      </c>
      <c r="Y403" s="274">
        <f t="shared" si="26"/>
        <v>0</v>
      </c>
      <c r="Z403" s="274" t="e">
        <f t="shared" si="27"/>
        <v>#NUM!</v>
      </c>
      <c r="AA403" s="81"/>
    </row>
    <row r="404" spans="23:27">
      <c r="W404" s="149">
        <f t="shared" si="24"/>
        <v>0</v>
      </c>
      <c r="X404" s="274" t="e">
        <f t="shared" si="25"/>
        <v>#NUM!</v>
      </c>
      <c r="Y404" s="274">
        <f t="shared" si="26"/>
        <v>0</v>
      </c>
      <c r="Z404" s="274" t="e">
        <f t="shared" si="27"/>
        <v>#NUM!</v>
      </c>
      <c r="AA404" s="81"/>
    </row>
    <row r="405" spans="23:27">
      <c r="W405" s="149">
        <f t="shared" si="24"/>
        <v>0</v>
      </c>
      <c r="X405" s="274" t="e">
        <f t="shared" si="25"/>
        <v>#NUM!</v>
      </c>
      <c r="Y405" s="274">
        <f t="shared" si="26"/>
        <v>0</v>
      </c>
      <c r="Z405" s="274" t="e">
        <f t="shared" si="27"/>
        <v>#NUM!</v>
      </c>
      <c r="AA405" s="81"/>
    </row>
    <row r="406" spans="23:27">
      <c r="W406" s="149">
        <f t="shared" si="24"/>
        <v>0</v>
      </c>
      <c r="X406" s="274" t="e">
        <f t="shared" si="25"/>
        <v>#NUM!</v>
      </c>
      <c r="Y406" s="274">
        <f t="shared" si="26"/>
        <v>0</v>
      </c>
      <c r="Z406" s="274" t="e">
        <f t="shared" si="27"/>
        <v>#NUM!</v>
      </c>
      <c r="AA406" s="81"/>
    </row>
    <row r="407" spans="23:27">
      <c r="W407" s="149">
        <f t="shared" si="24"/>
        <v>0</v>
      </c>
      <c r="X407" s="274" t="e">
        <f t="shared" si="25"/>
        <v>#NUM!</v>
      </c>
      <c r="Y407" s="274">
        <f t="shared" si="26"/>
        <v>0</v>
      </c>
      <c r="Z407" s="274" t="e">
        <f t="shared" si="27"/>
        <v>#NUM!</v>
      </c>
      <c r="AA407" s="81"/>
    </row>
    <row r="408" spans="23:27">
      <c r="W408" s="149">
        <f t="shared" si="24"/>
        <v>0</v>
      </c>
      <c r="X408" s="274" t="e">
        <f t="shared" si="25"/>
        <v>#NUM!</v>
      </c>
      <c r="Y408" s="274">
        <f t="shared" si="26"/>
        <v>0</v>
      </c>
      <c r="Z408" s="274" t="e">
        <f t="shared" si="27"/>
        <v>#NUM!</v>
      </c>
      <c r="AA408" s="81"/>
    </row>
    <row r="409" spans="23:27">
      <c r="W409" s="149">
        <f t="shared" si="24"/>
        <v>0</v>
      </c>
      <c r="X409" s="274" t="e">
        <f t="shared" si="25"/>
        <v>#NUM!</v>
      </c>
      <c r="Y409" s="274">
        <f t="shared" si="26"/>
        <v>0</v>
      </c>
      <c r="Z409" s="274" t="e">
        <f t="shared" si="27"/>
        <v>#NUM!</v>
      </c>
      <c r="AA409" s="81"/>
    </row>
    <row r="410" spans="23:27">
      <c r="W410" s="149">
        <f t="shared" si="24"/>
        <v>0</v>
      </c>
      <c r="X410" s="274" t="e">
        <f t="shared" si="25"/>
        <v>#NUM!</v>
      </c>
      <c r="Y410" s="274">
        <f t="shared" si="26"/>
        <v>0</v>
      </c>
      <c r="Z410" s="274" t="e">
        <f t="shared" si="27"/>
        <v>#NUM!</v>
      </c>
      <c r="AA410" s="81"/>
    </row>
    <row r="411" spans="23:27">
      <c r="W411" s="149">
        <f t="shared" si="24"/>
        <v>0</v>
      </c>
      <c r="X411" s="274" t="e">
        <f t="shared" si="25"/>
        <v>#NUM!</v>
      </c>
      <c r="Y411" s="274">
        <f t="shared" si="26"/>
        <v>0</v>
      </c>
      <c r="Z411" s="274" t="e">
        <f t="shared" si="27"/>
        <v>#NUM!</v>
      </c>
      <c r="AA411" s="81"/>
    </row>
    <row r="412" spans="23:27">
      <c r="W412" s="149">
        <f t="shared" si="24"/>
        <v>0</v>
      </c>
      <c r="X412" s="274" t="e">
        <f t="shared" si="25"/>
        <v>#NUM!</v>
      </c>
      <c r="Y412" s="274">
        <f t="shared" si="26"/>
        <v>0</v>
      </c>
      <c r="Z412" s="274" t="e">
        <f t="shared" si="27"/>
        <v>#NUM!</v>
      </c>
      <c r="AA412" s="81"/>
    </row>
    <row r="413" spans="23:27">
      <c r="W413" s="149">
        <f t="shared" si="24"/>
        <v>0</v>
      </c>
      <c r="X413" s="274" t="e">
        <f t="shared" si="25"/>
        <v>#NUM!</v>
      </c>
      <c r="Y413" s="274">
        <f t="shared" si="26"/>
        <v>0</v>
      </c>
      <c r="Z413" s="274" t="e">
        <f t="shared" si="27"/>
        <v>#NUM!</v>
      </c>
      <c r="AA413" s="81"/>
    </row>
    <row r="414" spans="23:27">
      <c r="W414" s="149">
        <f t="shared" si="24"/>
        <v>0</v>
      </c>
      <c r="X414" s="274" t="e">
        <f t="shared" si="25"/>
        <v>#NUM!</v>
      </c>
      <c r="Y414" s="274">
        <f t="shared" si="26"/>
        <v>0</v>
      </c>
      <c r="Z414" s="274" t="e">
        <f t="shared" si="27"/>
        <v>#NUM!</v>
      </c>
      <c r="AA414" s="81"/>
    </row>
    <row r="415" spans="23:27">
      <c r="W415" s="149">
        <f t="shared" si="24"/>
        <v>0</v>
      </c>
      <c r="X415" s="274" t="e">
        <f t="shared" si="25"/>
        <v>#NUM!</v>
      </c>
      <c r="Y415" s="274">
        <f t="shared" si="26"/>
        <v>0</v>
      </c>
      <c r="Z415" s="274" t="e">
        <f t="shared" si="27"/>
        <v>#NUM!</v>
      </c>
      <c r="AA415" s="81"/>
    </row>
    <row r="416" spans="23:27">
      <c r="W416" s="149">
        <f t="shared" si="24"/>
        <v>0</v>
      </c>
      <c r="X416" s="274" t="e">
        <f t="shared" si="25"/>
        <v>#NUM!</v>
      </c>
      <c r="Y416" s="274">
        <f t="shared" si="26"/>
        <v>0</v>
      </c>
      <c r="Z416" s="274" t="e">
        <f t="shared" si="27"/>
        <v>#NUM!</v>
      </c>
      <c r="AA416" s="81"/>
    </row>
    <row r="417" spans="23:27">
      <c r="W417" s="149">
        <f t="shared" si="24"/>
        <v>0</v>
      </c>
      <c r="X417" s="274" t="e">
        <f t="shared" si="25"/>
        <v>#NUM!</v>
      </c>
      <c r="Y417" s="274">
        <f t="shared" si="26"/>
        <v>0</v>
      </c>
      <c r="Z417" s="274" t="e">
        <f t="shared" si="27"/>
        <v>#NUM!</v>
      </c>
      <c r="AA417" s="81"/>
    </row>
    <row r="418" spans="23:27">
      <c r="W418" s="149">
        <f t="shared" si="24"/>
        <v>0</v>
      </c>
      <c r="X418" s="274" t="e">
        <f t="shared" si="25"/>
        <v>#NUM!</v>
      </c>
      <c r="Y418" s="274">
        <f t="shared" si="26"/>
        <v>0</v>
      </c>
      <c r="Z418" s="274" t="e">
        <f t="shared" si="27"/>
        <v>#NUM!</v>
      </c>
      <c r="AA418" s="81"/>
    </row>
    <row r="419" spans="23:27">
      <c r="W419" s="149">
        <f t="shared" si="24"/>
        <v>0</v>
      </c>
      <c r="X419" s="274" t="e">
        <f t="shared" si="25"/>
        <v>#NUM!</v>
      </c>
      <c r="Y419" s="274">
        <f t="shared" si="26"/>
        <v>0</v>
      </c>
      <c r="Z419" s="274" t="e">
        <f t="shared" si="27"/>
        <v>#NUM!</v>
      </c>
      <c r="AA419" s="81"/>
    </row>
    <row r="420" spans="23:27">
      <c r="W420" s="149">
        <f t="shared" si="24"/>
        <v>0</v>
      </c>
      <c r="X420" s="274" t="e">
        <f t="shared" si="25"/>
        <v>#NUM!</v>
      </c>
      <c r="Y420" s="274">
        <f t="shared" si="26"/>
        <v>0</v>
      </c>
      <c r="Z420" s="274" t="e">
        <f t="shared" si="27"/>
        <v>#NUM!</v>
      </c>
      <c r="AA420" s="81"/>
    </row>
    <row r="421" spans="23:27">
      <c r="W421" s="149">
        <f t="shared" si="24"/>
        <v>0</v>
      </c>
      <c r="X421" s="274" t="e">
        <f t="shared" si="25"/>
        <v>#NUM!</v>
      </c>
      <c r="Y421" s="274">
        <f t="shared" si="26"/>
        <v>0</v>
      </c>
      <c r="Z421" s="274" t="e">
        <f t="shared" si="27"/>
        <v>#NUM!</v>
      </c>
      <c r="AA421" s="81"/>
    </row>
    <row r="422" spans="23:27">
      <c r="W422" s="149">
        <f t="shared" si="24"/>
        <v>0</v>
      </c>
      <c r="X422" s="274" t="e">
        <f t="shared" si="25"/>
        <v>#NUM!</v>
      </c>
      <c r="Y422" s="274">
        <f t="shared" si="26"/>
        <v>0</v>
      </c>
      <c r="Z422" s="274" t="e">
        <f t="shared" si="27"/>
        <v>#NUM!</v>
      </c>
      <c r="AA422" s="81"/>
    </row>
    <row r="423" spans="23:27">
      <c r="W423" s="149">
        <f t="shared" si="24"/>
        <v>0</v>
      </c>
      <c r="X423" s="274" t="e">
        <f t="shared" si="25"/>
        <v>#NUM!</v>
      </c>
      <c r="Y423" s="274">
        <f t="shared" si="26"/>
        <v>0</v>
      </c>
      <c r="Z423" s="274" t="e">
        <f t="shared" si="27"/>
        <v>#NUM!</v>
      </c>
      <c r="AA423" s="81"/>
    </row>
    <row r="424" spans="23:27">
      <c r="W424" s="149">
        <f t="shared" si="24"/>
        <v>0</v>
      </c>
      <c r="X424" s="274" t="e">
        <f t="shared" si="25"/>
        <v>#NUM!</v>
      </c>
      <c r="Y424" s="274">
        <f t="shared" si="26"/>
        <v>0</v>
      </c>
      <c r="Z424" s="274" t="e">
        <f t="shared" si="27"/>
        <v>#NUM!</v>
      </c>
      <c r="AA424" s="81"/>
    </row>
    <row r="425" spans="23:27">
      <c r="W425" s="149">
        <f t="shared" si="24"/>
        <v>0</v>
      </c>
      <c r="X425" s="274" t="e">
        <f t="shared" si="25"/>
        <v>#NUM!</v>
      </c>
      <c r="Y425" s="274">
        <f t="shared" si="26"/>
        <v>0</v>
      </c>
      <c r="Z425" s="274" t="e">
        <f t="shared" si="27"/>
        <v>#NUM!</v>
      </c>
      <c r="AA425" s="81"/>
    </row>
    <row r="426" spans="23:27">
      <c r="W426" s="149">
        <f t="shared" si="24"/>
        <v>0</v>
      </c>
      <c r="X426" s="274" t="e">
        <f t="shared" si="25"/>
        <v>#NUM!</v>
      </c>
      <c r="Y426" s="274">
        <f t="shared" si="26"/>
        <v>0</v>
      </c>
      <c r="Z426" s="274" t="e">
        <f t="shared" si="27"/>
        <v>#NUM!</v>
      </c>
      <c r="AA426" s="81"/>
    </row>
    <row r="427" spans="23:27">
      <c r="W427" s="149">
        <f t="shared" si="24"/>
        <v>0</v>
      </c>
      <c r="X427" s="274" t="e">
        <f t="shared" si="25"/>
        <v>#NUM!</v>
      </c>
      <c r="Y427" s="274">
        <f t="shared" si="26"/>
        <v>0</v>
      </c>
      <c r="Z427" s="274" t="e">
        <f t="shared" si="27"/>
        <v>#NUM!</v>
      </c>
      <c r="AA427" s="81"/>
    </row>
    <row r="428" spans="23:27">
      <c r="W428" s="149">
        <f t="shared" si="24"/>
        <v>0</v>
      </c>
      <c r="X428" s="274" t="e">
        <f t="shared" si="25"/>
        <v>#NUM!</v>
      </c>
      <c r="Y428" s="274">
        <f t="shared" si="26"/>
        <v>0</v>
      </c>
      <c r="Z428" s="274" t="e">
        <f t="shared" si="27"/>
        <v>#NUM!</v>
      </c>
      <c r="AA428" s="81"/>
    </row>
    <row r="429" spans="23:27">
      <c r="W429" s="149">
        <f t="shared" si="24"/>
        <v>0</v>
      </c>
      <c r="X429" s="274" t="e">
        <f t="shared" si="25"/>
        <v>#NUM!</v>
      </c>
      <c r="Y429" s="274">
        <f t="shared" si="26"/>
        <v>0</v>
      </c>
      <c r="Z429" s="274" t="e">
        <f t="shared" si="27"/>
        <v>#NUM!</v>
      </c>
      <c r="AA429" s="81"/>
    </row>
    <row r="430" spans="23:27">
      <c r="W430" s="149">
        <f t="shared" si="24"/>
        <v>0</v>
      </c>
      <c r="X430" s="274" t="e">
        <f t="shared" si="25"/>
        <v>#NUM!</v>
      </c>
      <c r="Y430" s="274">
        <f t="shared" si="26"/>
        <v>0</v>
      </c>
      <c r="Z430" s="274" t="e">
        <f t="shared" si="27"/>
        <v>#NUM!</v>
      </c>
      <c r="AA430" s="81"/>
    </row>
    <row r="431" spans="23:27">
      <c r="W431" s="149">
        <f t="shared" si="24"/>
        <v>0</v>
      </c>
      <c r="X431" s="274" t="e">
        <f t="shared" si="25"/>
        <v>#NUM!</v>
      </c>
      <c r="Y431" s="274">
        <f t="shared" si="26"/>
        <v>0</v>
      </c>
      <c r="Z431" s="274" t="e">
        <f t="shared" si="27"/>
        <v>#NUM!</v>
      </c>
      <c r="AA431" s="81"/>
    </row>
    <row r="432" spans="23:27">
      <c r="W432" s="149">
        <f t="shared" si="24"/>
        <v>0</v>
      </c>
      <c r="X432" s="274" t="e">
        <f t="shared" si="25"/>
        <v>#NUM!</v>
      </c>
      <c r="Y432" s="274">
        <f t="shared" si="26"/>
        <v>0</v>
      </c>
      <c r="Z432" s="274" t="e">
        <f t="shared" si="27"/>
        <v>#NUM!</v>
      </c>
      <c r="AA432" s="81"/>
    </row>
    <row r="433" spans="23:27">
      <c r="W433" s="149">
        <f t="shared" si="24"/>
        <v>0</v>
      </c>
      <c r="X433" s="274" t="e">
        <f t="shared" si="25"/>
        <v>#NUM!</v>
      </c>
      <c r="Y433" s="274">
        <f t="shared" si="26"/>
        <v>0</v>
      </c>
      <c r="Z433" s="274" t="e">
        <f t="shared" si="27"/>
        <v>#NUM!</v>
      </c>
      <c r="AA433" s="81"/>
    </row>
    <row r="434" spans="23:27">
      <c r="W434" s="149">
        <f t="shared" si="24"/>
        <v>0</v>
      </c>
      <c r="X434" s="274" t="e">
        <f t="shared" si="25"/>
        <v>#NUM!</v>
      </c>
      <c r="Y434" s="274">
        <f t="shared" si="26"/>
        <v>0</v>
      </c>
      <c r="Z434" s="274" t="e">
        <f t="shared" si="27"/>
        <v>#NUM!</v>
      </c>
      <c r="AA434" s="81"/>
    </row>
    <row r="435" spans="23:27">
      <c r="W435" s="149">
        <f t="shared" si="24"/>
        <v>0</v>
      </c>
      <c r="X435" s="274" t="e">
        <f t="shared" si="25"/>
        <v>#NUM!</v>
      </c>
      <c r="Y435" s="274">
        <f t="shared" si="26"/>
        <v>0</v>
      </c>
      <c r="Z435" s="274" t="e">
        <f t="shared" si="27"/>
        <v>#NUM!</v>
      </c>
      <c r="AA435" s="81"/>
    </row>
    <row r="436" spans="23:27">
      <c r="W436" s="149">
        <f t="shared" si="24"/>
        <v>0</v>
      </c>
      <c r="X436" s="274" t="e">
        <f t="shared" si="25"/>
        <v>#NUM!</v>
      </c>
      <c r="Y436" s="274">
        <f t="shared" si="26"/>
        <v>0</v>
      </c>
      <c r="Z436" s="274" t="e">
        <f t="shared" si="27"/>
        <v>#NUM!</v>
      </c>
      <c r="AA436" s="81"/>
    </row>
    <row r="437" spans="23:27">
      <c r="W437" s="149">
        <f t="shared" si="24"/>
        <v>0</v>
      </c>
      <c r="X437" s="274" t="e">
        <f t="shared" si="25"/>
        <v>#NUM!</v>
      </c>
      <c r="Y437" s="274">
        <f t="shared" si="26"/>
        <v>0</v>
      </c>
      <c r="Z437" s="274" t="e">
        <f t="shared" si="27"/>
        <v>#NUM!</v>
      </c>
      <c r="AA437" s="81"/>
    </row>
    <row r="438" spans="23:27">
      <c r="W438" s="149">
        <f t="shared" si="24"/>
        <v>0</v>
      </c>
      <c r="X438" s="274" t="e">
        <f t="shared" si="25"/>
        <v>#NUM!</v>
      </c>
      <c r="Y438" s="274">
        <f t="shared" si="26"/>
        <v>0</v>
      </c>
      <c r="Z438" s="274" t="e">
        <f t="shared" si="27"/>
        <v>#NUM!</v>
      </c>
      <c r="AA438" s="81"/>
    </row>
    <row r="439" spans="23:27">
      <c r="W439" s="149">
        <f t="shared" si="24"/>
        <v>0</v>
      </c>
      <c r="X439" s="274" t="e">
        <f t="shared" si="25"/>
        <v>#NUM!</v>
      </c>
      <c r="Y439" s="274">
        <f t="shared" si="26"/>
        <v>0</v>
      </c>
      <c r="Z439" s="274" t="e">
        <f t="shared" si="27"/>
        <v>#NUM!</v>
      </c>
      <c r="AA439" s="81"/>
    </row>
    <row r="440" spans="23:27">
      <c r="W440" s="149">
        <f t="shared" si="24"/>
        <v>0</v>
      </c>
      <c r="X440" s="274" t="e">
        <f t="shared" si="25"/>
        <v>#NUM!</v>
      </c>
      <c r="Y440" s="274">
        <f t="shared" si="26"/>
        <v>0</v>
      </c>
      <c r="Z440" s="274" t="e">
        <f t="shared" si="27"/>
        <v>#NUM!</v>
      </c>
      <c r="AA440" s="81"/>
    </row>
    <row r="441" spans="23:27">
      <c r="W441" s="149">
        <f t="shared" si="24"/>
        <v>0</v>
      </c>
      <c r="X441" s="274" t="e">
        <f t="shared" si="25"/>
        <v>#NUM!</v>
      </c>
      <c r="Y441" s="274">
        <f t="shared" si="26"/>
        <v>0</v>
      </c>
      <c r="Z441" s="274" t="e">
        <f t="shared" si="27"/>
        <v>#NUM!</v>
      </c>
      <c r="AA441" s="81"/>
    </row>
    <row r="442" spans="23:27">
      <c r="W442" s="149">
        <f t="shared" si="24"/>
        <v>0</v>
      </c>
      <c r="X442" s="274" t="e">
        <f t="shared" si="25"/>
        <v>#NUM!</v>
      </c>
      <c r="Y442" s="274">
        <f t="shared" si="26"/>
        <v>0</v>
      </c>
      <c r="Z442" s="274" t="e">
        <f t="shared" si="27"/>
        <v>#NUM!</v>
      </c>
      <c r="AA442" s="81"/>
    </row>
    <row r="443" spans="23:27">
      <c r="W443" s="149">
        <f t="shared" si="24"/>
        <v>0</v>
      </c>
      <c r="X443" s="274" t="e">
        <f t="shared" si="25"/>
        <v>#NUM!</v>
      </c>
      <c r="Y443" s="274">
        <f t="shared" si="26"/>
        <v>0</v>
      </c>
      <c r="Z443" s="274" t="e">
        <f t="shared" si="27"/>
        <v>#NUM!</v>
      </c>
      <c r="AA443" s="81"/>
    </row>
    <row r="444" spans="23:27">
      <c r="W444" s="149">
        <f t="shared" si="24"/>
        <v>0</v>
      </c>
      <c r="X444" s="274" t="e">
        <f t="shared" si="25"/>
        <v>#NUM!</v>
      </c>
      <c r="Y444" s="274">
        <f t="shared" si="26"/>
        <v>0</v>
      </c>
      <c r="Z444" s="274" t="e">
        <f t="shared" si="27"/>
        <v>#NUM!</v>
      </c>
      <c r="AA444" s="81"/>
    </row>
    <row r="445" spans="23:27">
      <c r="W445" s="149">
        <f t="shared" si="24"/>
        <v>0</v>
      </c>
      <c r="X445" s="274" t="e">
        <f t="shared" si="25"/>
        <v>#NUM!</v>
      </c>
      <c r="Y445" s="274">
        <f t="shared" si="26"/>
        <v>0</v>
      </c>
      <c r="Z445" s="274" t="e">
        <f t="shared" si="27"/>
        <v>#NUM!</v>
      </c>
      <c r="AA445" s="81"/>
    </row>
    <row r="446" spans="23:27">
      <c r="W446" s="149">
        <f t="shared" si="24"/>
        <v>0</v>
      </c>
      <c r="X446" s="274" t="e">
        <f t="shared" si="25"/>
        <v>#NUM!</v>
      </c>
      <c r="Y446" s="274">
        <f t="shared" si="26"/>
        <v>0</v>
      </c>
      <c r="Z446" s="274" t="e">
        <f t="shared" si="27"/>
        <v>#NUM!</v>
      </c>
      <c r="AA446" s="81"/>
    </row>
    <row r="447" spans="23:27">
      <c r="W447" s="149">
        <f t="shared" si="24"/>
        <v>0</v>
      </c>
      <c r="X447" s="274" t="e">
        <f t="shared" si="25"/>
        <v>#NUM!</v>
      </c>
      <c r="Y447" s="274">
        <f t="shared" si="26"/>
        <v>0</v>
      </c>
      <c r="Z447" s="274" t="e">
        <f t="shared" si="27"/>
        <v>#NUM!</v>
      </c>
      <c r="AA447" s="81"/>
    </row>
    <row r="448" spans="23:27">
      <c r="W448" s="149">
        <f t="shared" si="24"/>
        <v>0</v>
      </c>
      <c r="X448" s="274" t="e">
        <f t="shared" si="25"/>
        <v>#NUM!</v>
      </c>
      <c r="Y448" s="274">
        <f t="shared" si="26"/>
        <v>0</v>
      </c>
      <c r="Z448" s="274" t="e">
        <f t="shared" si="27"/>
        <v>#NUM!</v>
      </c>
      <c r="AA448" s="81"/>
    </row>
    <row r="449" spans="23:27">
      <c r="W449" s="149">
        <f t="shared" si="24"/>
        <v>0</v>
      </c>
      <c r="X449" s="274" t="e">
        <f t="shared" si="25"/>
        <v>#NUM!</v>
      </c>
      <c r="Y449" s="274">
        <f t="shared" si="26"/>
        <v>0</v>
      </c>
      <c r="Z449" s="274" t="e">
        <f t="shared" si="27"/>
        <v>#NUM!</v>
      </c>
      <c r="AA449" s="81"/>
    </row>
    <row r="450" spans="23:27">
      <c r="W450" s="149">
        <f t="shared" si="24"/>
        <v>0</v>
      </c>
      <c r="X450" s="274" t="e">
        <f t="shared" si="25"/>
        <v>#NUM!</v>
      </c>
      <c r="Y450" s="274">
        <f t="shared" si="26"/>
        <v>0</v>
      </c>
      <c r="Z450" s="274" t="e">
        <f t="shared" si="27"/>
        <v>#NUM!</v>
      </c>
      <c r="AA450" s="81"/>
    </row>
    <row r="451" spans="23:27">
      <c r="W451" s="149">
        <f t="shared" si="24"/>
        <v>0</v>
      </c>
      <c r="X451" s="274" t="e">
        <f t="shared" si="25"/>
        <v>#NUM!</v>
      </c>
      <c r="Y451" s="274">
        <f t="shared" si="26"/>
        <v>0</v>
      </c>
      <c r="Z451" s="274" t="e">
        <f t="shared" si="27"/>
        <v>#NUM!</v>
      </c>
      <c r="AA451" s="81"/>
    </row>
    <row r="452" spans="23:27">
      <c r="W452" s="149">
        <f t="shared" si="24"/>
        <v>0</v>
      </c>
      <c r="X452" s="274" t="e">
        <f t="shared" si="25"/>
        <v>#NUM!</v>
      </c>
      <c r="Y452" s="274">
        <f t="shared" si="26"/>
        <v>0</v>
      </c>
      <c r="Z452" s="274" t="e">
        <f t="shared" si="27"/>
        <v>#NUM!</v>
      </c>
      <c r="AA452" s="81"/>
    </row>
    <row r="453" spans="23:27">
      <c r="W453" s="149">
        <f t="shared" si="24"/>
        <v>0</v>
      </c>
      <c r="X453" s="274" t="e">
        <f t="shared" si="25"/>
        <v>#NUM!</v>
      </c>
      <c r="Y453" s="274">
        <f t="shared" si="26"/>
        <v>0</v>
      </c>
      <c r="Z453" s="274" t="e">
        <f t="shared" si="27"/>
        <v>#NUM!</v>
      </c>
      <c r="AA453" s="81"/>
    </row>
    <row r="454" spans="23:27">
      <c r="W454" s="149">
        <f t="shared" si="24"/>
        <v>0</v>
      </c>
      <c r="X454" s="274" t="e">
        <f t="shared" si="25"/>
        <v>#NUM!</v>
      </c>
      <c r="Y454" s="274">
        <f t="shared" si="26"/>
        <v>0</v>
      </c>
      <c r="Z454" s="274" t="e">
        <f t="shared" si="27"/>
        <v>#NUM!</v>
      </c>
      <c r="AA454" s="81"/>
    </row>
    <row r="455" spans="23:27">
      <c r="W455" s="149">
        <f t="shared" si="24"/>
        <v>0</v>
      </c>
      <c r="X455" s="274" t="e">
        <f t="shared" si="25"/>
        <v>#NUM!</v>
      </c>
      <c r="Y455" s="274">
        <f t="shared" si="26"/>
        <v>0</v>
      </c>
      <c r="Z455" s="274" t="e">
        <f t="shared" si="27"/>
        <v>#NUM!</v>
      </c>
      <c r="AA455" s="81"/>
    </row>
    <row r="456" spans="23:27">
      <c r="W456" s="149">
        <f t="shared" si="24"/>
        <v>0</v>
      </c>
      <c r="X456" s="274" t="e">
        <f t="shared" si="25"/>
        <v>#NUM!</v>
      </c>
      <c r="Y456" s="274">
        <f t="shared" si="26"/>
        <v>0</v>
      </c>
      <c r="Z456" s="274" t="e">
        <f t="shared" si="27"/>
        <v>#NUM!</v>
      </c>
      <c r="AA456" s="81"/>
    </row>
    <row r="457" spans="23:27">
      <c r="W457" s="149">
        <f t="shared" si="24"/>
        <v>0</v>
      </c>
      <c r="X457" s="274" t="e">
        <f t="shared" si="25"/>
        <v>#NUM!</v>
      </c>
      <c r="Y457" s="274">
        <f t="shared" si="26"/>
        <v>0</v>
      </c>
      <c r="Z457" s="274" t="e">
        <f t="shared" si="27"/>
        <v>#NUM!</v>
      </c>
      <c r="AA457" s="81"/>
    </row>
    <row r="458" spans="23:27">
      <c r="W458" s="149">
        <f t="shared" si="24"/>
        <v>0</v>
      </c>
      <c r="X458" s="274" t="e">
        <f t="shared" si="25"/>
        <v>#NUM!</v>
      </c>
      <c r="Y458" s="274">
        <f t="shared" si="26"/>
        <v>0</v>
      </c>
      <c r="Z458" s="274" t="e">
        <f t="shared" si="27"/>
        <v>#NUM!</v>
      </c>
      <c r="AA458" s="81"/>
    </row>
    <row r="459" spans="23:27">
      <c r="W459" s="149">
        <f t="shared" si="24"/>
        <v>0</v>
      </c>
      <c r="X459" s="274" t="e">
        <f t="shared" si="25"/>
        <v>#NUM!</v>
      </c>
      <c r="Y459" s="274">
        <f t="shared" si="26"/>
        <v>0</v>
      </c>
      <c r="Z459" s="274" t="e">
        <f t="shared" si="27"/>
        <v>#NUM!</v>
      </c>
      <c r="AA459" s="81"/>
    </row>
    <row r="460" spans="23:27">
      <c r="W460" s="149">
        <f t="shared" ref="W460:W523" si="28">B460</f>
        <v>0</v>
      </c>
      <c r="X460" s="274" t="e">
        <f t="shared" ref="X460:X523" si="29">I$24</f>
        <v>#NUM!</v>
      </c>
      <c r="Y460" s="274">
        <f t="shared" ref="Y460:Y523" si="30">C460</f>
        <v>0</v>
      </c>
      <c r="Z460" s="274" t="e">
        <f t="shared" ref="Z460:Z523" si="31">I$21</f>
        <v>#NUM!</v>
      </c>
      <c r="AA460" s="81"/>
    </row>
    <row r="461" spans="23:27">
      <c r="W461" s="149">
        <f t="shared" si="28"/>
        <v>0</v>
      </c>
      <c r="X461" s="274" t="e">
        <f t="shared" si="29"/>
        <v>#NUM!</v>
      </c>
      <c r="Y461" s="274">
        <f t="shared" si="30"/>
        <v>0</v>
      </c>
      <c r="Z461" s="274" t="e">
        <f t="shared" si="31"/>
        <v>#NUM!</v>
      </c>
      <c r="AA461" s="81"/>
    </row>
    <row r="462" spans="23:27">
      <c r="W462" s="149">
        <f t="shared" si="28"/>
        <v>0</v>
      </c>
      <c r="X462" s="274" t="e">
        <f t="shared" si="29"/>
        <v>#NUM!</v>
      </c>
      <c r="Y462" s="274">
        <f t="shared" si="30"/>
        <v>0</v>
      </c>
      <c r="Z462" s="274" t="e">
        <f t="shared" si="31"/>
        <v>#NUM!</v>
      </c>
      <c r="AA462" s="81"/>
    </row>
    <row r="463" spans="23:27">
      <c r="W463" s="149">
        <f t="shared" si="28"/>
        <v>0</v>
      </c>
      <c r="X463" s="274" t="e">
        <f t="shared" si="29"/>
        <v>#NUM!</v>
      </c>
      <c r="Y463" s="274">
        <f t="shared" si="30"/>
        <v>0</v>
      </c>
      <c r="Z463" s="274" t="e">
        <f t="shared" si="31"/>
        <v>#NUM!</v>
      </c>
      <c r="AA463" s="81"/>
    </row>
    <row r="464" spans="23:27">
      <c r="W464" s="149">
        <f t="shared" si="28"/>
        <v>0</v>
      </c>
      <c r="X464" s="274" t="e">
        <f t="shared" si="29"/>
        <v>#NUM!</v>
      </c>
      <c r="Y464" s="274">
        <f t="shared" si="30"/>
        <v>0</v>
      </c>
      <c r="Z464" s="274" t="e">
        <f t="shared" si="31"/>
        <v>#NUM!</v>
      </c>
      <c r="AA464" s="81"/>
    </row>
    <row r="465" spans="23:27">
      <c r="W465" s="149">
        <f t="shared" si="28"/>
        <v>0</v>
      </c>
      <c r="X465" s="274" t="e">
        <f t="shared" si="29"/>
        <v>#NUM!</v>
      </c>
      <c r="Y465" s="274">
        <f t="shared" si="30"/>
        <v>0</v>
      </c>
      <c r="Z465" s="274" t="e">
        <f t="shared" si="31"/>
        <v>#NUM!</v>
      </c>
      <c r="AA465" s="81"/>
    </row>
    <row r="466" spans="23:27">
      <c r="W466" s="149">
        <f t="shared" si="28"/>
        <v>0</v>
      </c>
      <c r="X466" s="274" t="e">
        <f t="shared" si="29"/>
        <v>#NUM!</v>
      </c>
      <c r="Y466" s="274">
        <f t="shared" si="30"/>
        <v>0</v>
      </c>
      <c r="Z466" s="274" t="e">
        <f t="shared" si="31"/>
        <v>#NUM!</v>
      </c>
      <c r="AA466" s="81"/>
    </row>
    <row r="467" spans="23:27">
      <c r="W467" s="149">
        <f t="shared" si="28"/>
        <v>0</v>
      </c>
      <c r="X467" s="274" t="e">
        <f t="shared" si="29"/>
        <v>#NUM!</v>
      </c>
      <c r="Y467" s="274">
        <f t="shared" si="30"/>
        <v>0</v>
      </c>
      <c r="Z467" s="274" t="e">
        <f t="shared" si="31"/>
        <v>#NUM!</v>
      </c>
      <c r="AA467" s="81"/>
    </row>
    <row r="468" spans="23:27">
      <c r="W468" s="149">
        <f t="shared" si="28"/>
        <v>0</v>
      </c>
      <c r="X468" s="274" t="e">
        <f t="shared" si="29"/>
        <v>#NUM!</v>
      </c>
      <c r="Y468" s="274">
        <f t="shared" si="30"/>
        <v>0</v>
      </c>
      <c r="Z468" s="274" t="e">
        <f t="shared" si="31"/>
        <v>#NUM!</v>
      </c>
      <c r="AA468" s="81"/>
    </row>
    <row r="469" spans="23:27">
      <c r="W469" s="149">
        <f t="shared" si="28"/>
        <v>0</v>
      </c>
      <c r="X469" s="274" t="e">
        <f t="shared" si="29"/>
        <v>#NUM!</v>
      </c>
      <c r="Y469" s="274">
        <f t="shared" si="30"/>
        <v>0</v>
      </c>
      <c r="Z469" s="274" t="e">
        <f t="shared" si="31"/>
        <v>#NUM!</v>
      </c>
      <c r="AA469" s="81"/>
    </row>
    <row r="470" spans="23:27">
      <c r="W470" s="149">
        <f t="shared" si="28"/>
        <v>0</v>
      </c>
      <c r="X470" s="274" t="e">
        <f t="shared" si="29"/>
        <v>#NUM!</v>
      </c>
      <c r="Y470" s="274">
        <f t="shared" si="30"/>
        <v>0</v>
      </c>
      <c r="Z470" s="274" t="e">
        <f t="shared" si="31"/>
        <v>#NUM!</v>
      </c>
      <c r="AA470" s="81"/>
    </row>
    <row r="471" spans="23:27">
      <c r="W471" s="149">
        <f t="shared" si="28"/>
        <v>0</v>
      </c>
      <c r="X471" s="274" t="e">
        <f t="shared" si="29"/>
        <v>#NUM!</v>
      </c>
      <c r="Y471" s="274">
        <f t="shared" si="30"/>
        <v>0</v>
      </c>
      <c r="Z471" s="274" t="e">
        <f t="shared" si="31"/>
        <v>#NUM!</v>
      </c>
      <c r="AA471" s="81"/>
    </row>
    <row r="472" spans="23:27">
      <c r="W472" s="149">
        <f t="shared" si="28"/>
        <v>0</v>
      </c>
      <c r="X472" s="274" t="e">
        <f t="shared" si="29"/>
        <v>#NUM!</v>
      </c>
      <c r="Y472" s="274">
        <f t="shared" si="30"/>
        <v>0</v>
      </c>
      <c r="Z472" s="274" t="e">
        <f t="shared" si="31"/>
        <v>#NUM!</v>
      </c>
      <c r="AA472" s="81"/>
    </row>
    <row r="473" spans="23:27">
      <c r="W473" s="149">
        <f t="shared" si="28"/>
        <v>0</v>
      </c>
      <c r="X473" s="274" t="e">
        <f t="shared" si="29"/>
        <v>#NUM!</v>
      </c>
      <c r="Y473" s="274">
        <f t="shared" si="30"/>
        <v>0</v>
      </c>
      <c r="Z473" s="274" t="e">
        <f t="shared" si="31"/>
        <v>#NUM!</v>
      </c>
      <c r="AA473" s="81"/>
    </row>
    <row r="474" spans="23:27">
      <c r="W474" s="149">
        <f t="shared" si="28"/>
        <v>0</v>
      </c>
      <c r="X474" s="274" t="e">
        <f t="shared" si="29"/>
        <v>#NUM!</v>
      </c>
      <c r="Y474" s="274">
        <f t="shared" si="30"/>
        <v>0</v>
      </c>
      <c r="Z474" s="274" t="e">
        <f t="shared" si="31"/>
        <v>#NUM!</v>
      </c>
      <c r="AA474" s="81"/>
    </row>
    <row r="475" spans="23:27">
      <c r="W475" s="149">
        <f t="shared" si="28"/>
        <v>0</v>
      </c>
      <c r="X475" s="274" t="e">
        <f t="shared" si="29"/>
        <v>#NUM!</v>
      </c>
      <c r="Y475" s="274">
        <f t="shared" si="30"/>
        <v>0</v>
      </c>
      <c r="Z475" s="274" t="e">
        <f t="shared" si="31"/>
        <v>#NUM!</v>
      </c>
      <c r="AA475" s="81"/>
    </row>
    <row r="476" spans="23:27">
      <c r="W476" s="149">
        <f t="shared" si="28"/>
        <v>0</v>
      </c>
      <c r="X476" s="274" t="e">
        <f t="shared" si="29"/>
        <v>#NUM!</v>
      </c>
      <c r="Y476" s="274">
        <f t="shared" si="30"/>
        <v>0</v>
      </c>
      <c r="Z476" s="274" t="e">
        <f t="shared" si="31"/>
        <v>#NUM!</v>
      </c>
      <c r="AA476" s="81"/>
    </row>
    <row r="477" spans="23:27">
      <c r="W477" s="149">
        <f t="shared" si="28"/>
        <v>0</v>
      </c>
      <c r="X477" s="274" t="e">
        <f t="shared" si="29"/>
        <v>#NUM!</v>
      </c>
      <c r="Y477" s="274">
        <f t="shared" si="30"/>
        <v>0</v>
      </c>
      <c r="Z477" s="274" t="e">
        <f t="shared" si="31"/>
        <v>#NUM!</v>
      </c>
      <c r="AA477" s="81"/>
    </row>
    <row r="478" spans="23:27">
      <c r="W478" s="149">
        <f t="shared" si="28"/>
        <v>0</v>
      </c>
      <c r="X478" s="274" t="e">
        <f t="shared" si="29"/>
        <v>#NUM!</v>
      </c>
      <c r="Y478" s="274">
        <f t="shared" si="30"/>
        <v>0</v>
      </c>
      <c r="Z478" s="274" t="e">
        <f t="shared" si="31"/>
        <v>#NUM!</v>
      </c>
      <c r="AA478" s="81"/>
    </row>
    <row r="479" spans="23:27">
      <c r="W479" s="149">
        <f t="shared" si="28"/>
        <v>0</v>
      </c>
      <c r="X479" s="274" t="e">
        <f t="shared" si="29"/>
        <v>#NUM!</v>
      </c>
      <c r="Y479" s="274">
        <f t="shared" si="30"/>
        <v>0</v>
      </c>
      <c r="Z479" s="274" t="e">
        <f t="shared" si="31"/>
        <v>#NUM!</v>
      </c>
      <c r="AA479" s="81"/>
    </row>
    <row r="480" spans="23:27">
      <c r="W480" s="149">
        <f t="shared" si="28"/>
        <v>0</v>
      </c>
      <c r="X480" s="274" t="e">
        <f t="shared" si="29"/>
        <v>#NUM!</v>
      </c>
      <c r="Y480" s="274">
        <f t="shared" si="30"/>
        <v>0</v>
      </c>
      <c r="Z480" s="274" t="e">
        <f t="shared" si="31"/>
        <v>#NUM!</v>
      </c>
      <c r="AA480" s="81"/>
    </row>
    <row r="481" spans="23:27">
      <c r="W481" s="149">
        <f t="shared" si="28"/>
        <v>0</v>
      </c>
      <c r="X481" s="274" t="e">
        <f t="shared" si="29"/>
        <v>#NUM!</v>
      </c>
      <c r="Y481" s="274">
        <f t="shared" si="30"/>
        <v>0</v>
      </c>
      <c r="Z481" s="274" t="e">
        <f t="shared" si="31"/>
        <v>#NUM!</v>
      </c>
      <c r="AA481" s="81"/>
    </row>
    <row r="482" spans="23:27">
      <c r="W482" s="149">
        <f t="shared" si="28"/>
        <v>0</v>
      </c>
      <c r="X482" s="274" t="e">
        <f t="shared" si="29"/>
        <v>#NUM!</v>
      </c>
      <c r="Y482" s="274">
        <f t="shared" si="30"/>
        <v>0</v>
      </c>
      <c r="Z482" s="274" t="e">
        <f t="shared" si="31"/>
        <v>#NUM!</v>
      </c>
      <c r="AA482" s="81"/>
    </row>
    <row r="483" spans="23:27">
      <c r="W483" s="149">
        <f t="shared" si="28"/>
        <v>0</v>
      </c>
      <c r="X483" s="274" t="e">
        <f t="shared" si="29"/>
        <v>#NUM!</v>
      </c>
      <c r="Y483" s="274">
        <f t="shared" si="30"/>
        <v>0</v>
      </c>
      <c r="Z483" s="274" t="e">
        <f t="shared" si="31"/>
        <v>#NUM!</v>
      </c>
      <c r="AA483" s="81"/>
    </row>
    <row r="484" spans="23:27">
      <c r="W484" s="149">
        <f t="shared" si="28"/>
        <v>0</v>
      </c>
      <c r="X484" s="274" t="e">
        <f t="shared" si="29"/>
        <v>#NUM!</v>
      </c>
      <c r="Y484" s="274">
        <f t="shared" si="30"/>
        <v>0</v>
      </c>
      <c r="Z484" s="274" t="e">
        <f t="shared" si="31"/>
        <v>#NUM!</v>
      </c>
      <c r="AA484" s="81"/>
    </row>
    <row r="485" spans="23:27">
      <c r="W485" s="149">
        <f t="shared" si="28"/>
        <v>0</v>
      </c>
      <c r="X485" s="274" t="e">
        <f t="shared" si="29"/>
        <v>#NUM!</v>
      </c>
      <c r="Y485" s="274">
        <f t="shared" si="30"/>
        <v>0</v>
      </c>
      <c r="Z485" s="274" t="e">
        <f t="shared" si="31"/>
        <v>#NUM!</v>
      </c>
      <c r="AA485" s="81"/>
    </row>
    <row r="486" spans="23:27">
      <c r="W486" s="149">
        <f t="shared" si="28"/>
        <v>0</v>
      </c>
      <c r="X486" s="274" t="e">
        <f t="shared" si="29"/>
        <v>#NUM!</v>
      </c>
      <c r="Y486" s="274">
        <f t="shared" si="30"/>
        <v>0</v>
      </c>
      <c r="Z486" s="274" t="e">
        <f t="shared" si="31"/>
        <v>#NUM!</v>
      </c>
      <c r="AA486" s="81"/>
    </row>
    <row r="487" spans="23:27">
      <c r="W487" s="149">
        <f t="shared" si="28"/>
        <v>0</v>
      </c>
      <c r="X487" s="274" t="e">
        <f t="shared" si="29"/>
        <v>#NUM!</v>
      </c>
      <c r="Y487" s="274">
        <f t="shared" si="30"/>
        <v>0</v>
      </c>
      <c r="Z487" s="274" t="e">
        <f t="shared" si="31"/>
        <v>#NUM!</v>
      </c>
      <c r="AA487" s="81"/>
    </row>
    <row r="488" spans="23:27">
      <c r="W488" s="149">
        <f t="shared" si="28"/>
        <v>0</v>
      </c>
      <c r="X488" s="274" t="e">
        <f t="shared" si="29"/>
        <v>#NUM!</v>
      </c>
      <c r="Y488" s="274">
        <f t="shared" si="30"/>
        <v>0</v>
      </c>
      <c r="Z488" s="274" t="e">
        <f t="shared" si="31"/>
        <v>#NUM!</v>
      </c>
      <c r="AA488" s="81"/>
    </row>
    <row r="489" spans="23:27">
      <c r="W489" s="149">
        <f t="shared" si="28"/>
        <v>0</v>
      </c>
      <c r="X489" s="274" t="e">
        <f t="shared" si="29"/>
        <v>#NUM!</v>
      </c>
      <c r="Y489" s="274">
        <f t="shared" si="30"/>
        <v>0</v>
      </c>
      <c r="Z489" s="274" t="e">
        <f t="shared" si="31"/>
        <v>#NUM!</v>
      </c>
      <c r="AA489" s="81"/>
    </row>
    <row r="490" spans="23:27">
      <c r="W490" s="149">
        <f t="shared" si="28"/>
        <v>0</v>
      </c>
      <c r="X490" s="274" t="e">
        <f t="shared" si="29"/>
        <v>#NUM!</v>
      </c>
      <c r="Y490" s="274">
        <f t="shared" si="30"/>
        <v>0</v>
      </c>
      <c r="Z490" s="274" t="e">
        <f t="shared" si="31"/>
        <v>#NUM!</v>
      </c>
      <c r="AA490" s="81"/>
    </row>
    <row r="491" spans="23:27">
      <c r="W491" s="149">
        <f t="shared" si="28"/>
        <v>0</v>
      </c>
      <c r="X491" s="274" t="e">
        <f t="shared" si="29"/>
        <v>#NUM!</v>
      </c>
      <c r="Y491" s="274">
        <f t="shared" si="30"/>
        <v>0</v>
      </c>
      <c r="Z491" s="274" t="e">
        <f t="shared" si="31"/>
        <v>#NUM!</v>
      </c>
      <c r="AA491" s="81"/>
    </row>
    <row r="492" spans="23:27">
      <c r="W492" s="149">
        <f t="shared" si="28"/>
        <v>0</v>
      </c>
      <c r="X492" s="274" t="e">
        <f t="shared" si="29"/>
        <v>#NUM!</v>
      </c>
      <c r="Y492" s="274">
        <f t="shared" si="30"/>
        <v>0</v>
      </c>
      <c r="Z492" s="274" t="e">
        <f t="shared" si="31"/>
        <v>#NUM!</v>
      </c>
      <c r="AA492" s="81"/>
    </row>
    <row r="493" spans="23:27">
      <c r="W493" s="149">
        <f t="shared" si="28"/>
        <v>0</v>
      </c>
      <c r="X493" s="274" t="e">
        <f t="shared" si="29"/>
        <v>#NUM!</v>
      </c>
      <c r="Y493" s="274">
        <f t="shared" si="30"/>
        <v>0</v>
      </c>
      <c r="Z493" s="274" t="e">
        <f t="shared" si="31"/>
        <v>#NUM!</v>
      </c>
      <c r="AA493" s="81"/>
    </row>
    <row r="494" spans="23:27">
      <c r="W494" s="149">
        <f t="shared" si="28"/>
        <v>0</v>
      </c>
      <c r="X494" s="274" t="e">
        <f t="shared" si="29"/>
        <v>#NUM!</v>
      </c>
      <c r="Y494" s="274">
        <f t="shared" si="30"/>
        <v>0</v>
      </c>
      <c r="Z494" s="274" t="e">
        <f t="shared" si="31"/>
        <v>#NUM!</v>
      </c>
      <c r="AA494" s="81"/>
    </row>
    <row r="495" spans="23:27">
      <c r="W495" s="149">
        <f t="shared" si="28"/>
        <v>0</v>
      </c>
      <c r="X495" s="274" t="e">
        <f t="shared" si="29"/>
        <v>#NUM!</v>
      </c>
      <c r="Y495" s="274">
        <f t="shared" si="30"/>
        <v>0</v>
      </c>
      <c r="Z495" s="274" t="e">
        <f t="shared" si="31"/>
        <v>#NUM!</v>
      </c>
      <c r="AA495" s="81"/>
    </row>
    <row r="496" spans="23:27">
      <c r="W496" s="149">
        <f t="shared" si="28"/>
        <v>0</v>
      </c>
      <c r="X496" s="274" t="e">
        <f t="shared" si="29"/>
        <v>#NUM!</v>
      </c>
      <c r="Y496" s="274">
        <f t="shared" si="30"/>
        <v>0</v>
      </c>
      <c r="Z496" s="274" t="e">
        <f t="shared" si="31"/>
        <v>#NUM!</v>
      </c>
      <c r="AA496" s="81"/>
    </row>
    <row r="497" spans="23:27">
      <c r="W497" s="149">
        <f t="shared" si="28"/>
        <v>0</v>
      </c>
      <c r="X497" s="274" t="e">
        <f t="shared" si="29"/>
        <v>#NUM!</v>
      </c>
      <c r="Y497" s="274">
        <f t="shared" si="30"/>
        <v>0</v>
      </c>
      <c r="Z497" s="274" t="e">
        <f t="shared" si="31"/>
        <v>#NUM!</v>
      </c>
      <c r="AA497" s="81"/>
    </row>
    <row r="498" spans="23:27">
      <c r="W498" s="149">
        <f t="shared" si="28"/>
        <v>0</v>
      </c>
      <c r="X498" s="274" t="e">
        <f t="shared" si="29"/>
        <v>#NUM!</v>
      </c>
      <c r="Y498" s="274">
        <f t="shared" si="30"/>
        <v>0</v>
      </c>
      <c r="Z498" s="274" t="e">
        <f t="shared" si="31"/>
        <v>#NUM!</v>
      </c>
      <c r="AA498" s="81"/>
    </row>
    <row r="499" spans="23:27">
      <c r="W499" s="149">
        <f t="shared" si="28"/>
        <v>0</v>
      </c>
      <c r="X499" s="274" t="e">
        <f t="shared" si="29"/>
        <v>#NUM!</v>
      </c>
      <c r="Y499" s="274">
        <f t="shared" si="30"/>
        <v>0</v>
      </c>
      <c r="Z499" s="274" t="e">
        <f t="shared" si="31"/>
        <v>#NUM!</v>
      </c>
      <c r="AA499" s="81"/>
    </row>
    <row r="500" spans="23:27">
      <c r="W500" s="149">
        <f t="shared" si="28"/>
        <v>0</v>
      </c>
      <c r="X500" s="274" t="e">
        <f t="shared" si="29"/>
        <v>#NUM!</v>
      </c>
      <c r="Y500" s="274">
        <f t="shared" si="30"/>
        <v>0</v>
      </c>
      <c r="Z500" s="274" t="e">
        <f t="shared" si="31"/>
        <v>#NUM!</v>
      </c>
      <c r="AA500" s="81"/>
    </row>
    <row r="501" spans="23:27">
      <c r="W501" s="149">
        <f t="shared" si="28"/>
        <v>0</v>
      </c>
      <c r="X501" s="274" t="e">
        <f t="shared" si="29"/>
        <v>#NUM!</v>
      </c>
      <c r="Y501" s="274">
        <f t="shared" si="30"/>
        <v>0</v>
      </c>
      <c r="Z501" s="274" t="e">
        <f t="shared" si="31"/>
        <v>#NUM!</v>
      </c>
      <c r="AA501" s="81"/>
    </row>
    <row r="502" spans="23:27">
      <c r="W502" s="149">
        <f t="shared" si="28"/>
        <v>0</v>
      </c>
      <c r="X502" s="274" t="e">
        <f t="shared" si="29"/>
        <v>#NUM!</v>
      </c>
      <c r="Y502" s="274">
        <f t="shared" si="30"/>
        <v>0</v>
      </c>
      <c r="Z502" s="274" t="e">
        <f t="shared" si="31"/>
        <v>#NUM!</v>
      </c>
      <c r="AA502" s="81"/>
    </row>
    <row r="503" spans="23:27">
      <c r="W503" s="149">
        <f t="shared" si="28"/>
        <v>0</v>
      </c>
      <c r="X503" s="274" t="e">
        <f t="shared" si="29"/>
        <v>#NUM!</v>
      </c>
      <c r="Y503" s="274">
        <f t="shared" si="30"/>
        <v>0</v>
      </c>
      <c r="Z503" s="274" t="e">
        <f t="shared" si="31"/>
        <v>#NUM!</v>
      </c>
      <c r="AA503" s="81"/>
    </row>
    <row r="504" spans="23:27">
      <c r="W504" s="149">
        <f t="shared" si="28"/>
        <v>0</v>
      </c>
      <c r="X504" s="274" t="e">
        <f t="shared" si="29"/>
        <v>#NUM!</v>
      </c>
      <c r="Y504" s="274">
        <f t="shared" si="30"/>
        <v>0</v>
      </c>
      <c r="Z504" s="274" t="e">
        <f t="shared" si="31"/>
        <v>#NUM!</v>
      </c>
      <c r="AA504" s="81"/>
    </row>
    <row r="505" spans="23:27">
      <c r="W505" s="149">
        <f t="shared" si="28"/>
        <v>0</v>
      </c>
      <c r="X505" s="274" t="e">
        <f t="shared" si="29"/>
        <v>#NUM!</v>
      </c>
      <c r="Y505" s="274">
        <f t="shared" si="30"/>
        <v>0</v>
      </c>
      <c r="Z505" s="274" t="e">
        <f t="shared" si="31"/>
        <v>#NUM!</v>
      </c>
      <c r="AA505" s="81"/>
    </row>
    <row r="506" spans="23:27">
      <c r="W506" s="149">
        <f t="shared" si="28"/>
        <v>0</v>
      </c>
      <c r="X506" s="274" t="e">
        <f t="shared" si="29"/>
        <v>#NUM!</v>
      </c>
      <c r="Y506" s="274">
        <f t="shared" si="30"/>
        <v>0</v>
      </c>
      <c r="Z506" s="274" t="e">
        <f t="shared" si="31"/>
        <v>#NUM!</v>
      </c>
      <c r="AA506" s="81"/>
    </row>
    <row r="507" spans="23:27">
      <c r="W507" s="149">
        <f t="shared" si="28"/>
        <v>0</v>
      </c>
      <c r="X507" s="274" t="e">
        <f t="shared" si="29"/>
        <v>#NUM!</v>
      </c>
      <c r="Y507" s="274">
        <f t="shared" si="30"/>
        <v>0</v>
      </c>
      <c r="Z507" s="274" t="e">
        <f t="shared" si="31"/>
        <v>#NUM!</v>
      </c>
      <c r="AA507" s="81"/>
    </row>
    <row r="508" spans="23:27">
      <c r="W508" s="149">
        <f t="shared" si="28"/>
        <v>0</v>
      </c>
      <c r="X508" s="274" t="e">
        <f t="shared" si="29"/>
        <v>#NUM!</v>
      </c>
      <c r="Y508" s="274">
        <f t="shared" si="30"/>
        <v>0</v>
      </c>
      <c r="Z508" s="274" t="e">
        <f t="shared" si="31"/>
        <v>#NUM!</v>
      </c>
      <c r="AA508" s="81"/>
    </row>
    <row r="509" spans="23:27">
      <c r="W509" s="149">
        <f t="shared" si="28"/>
        <v>0</v>
      </c>
      <c r="X509" s="274" t="e">
        <f t="shared" si="29"/>
        <v>#NUM!</v>
      </c>
      <c r="Y509" s="274">
        <f t="shared" si="30"/>
        <v>0</v>
      </c>
      <c r="Z509" s="274" t="e">
        <f t="shared" si="31"/>
        <v>#NUM!</v>
      </c>
      <c r="AA509" s="81"/>
    </row>
    <row r="510" spans="23:27">
      <c r="W510" s="149">
        <f t="shared" si="28"/>
        <v>0</v>
      </c>
      <c r="X510" s="274" t="e">
        <f t="shared" si="29"/>
        <v>#NUM!</v>
      </c>
      <c r="Y510" s="274">
        <f t="shared" si="30"/>
        <v>0</v>
      </c>
      <c r="Z510" s="274" t="e">
        <f t="shared" si="31"/>
        <v>#NUM!</v>
      </c>
      <c r="AA510" s="81"/>
    </row>
    <row r="511" spans="23:27">
      <c r="W511" s="149">
        <f t="shared" si="28"/>
        <v>0</v>
      </c>
      <c r="X511" s="274" t="e">
        <f t="shared" si="29"/>
        <v>#NUM!</v>
      </c>
      <c r="Y511" s="274">
        <f t="shared" si="30"/>
        <v>0</v>
      </c>
      <c r="Z511" s="274" t="e">
        <f t="shared" si="31"/>
        <v>#NUM!</v>
      </c>
      <c r="AA511" s="81"/>
    </row>
    <row r="512" spans="23:27">
      <c r="W512" s="149">
        <f t="shared" si="28"/>
        <v>0</v>
      </c>
      <c r="X512" s="274" t="e">
        <f t="shared" si="29"/>
        <v>#NUM!</v>
      </c>
      <c r="Y512" s="274">
        <f t="shared" si="30"/>
        <v>0</v>
      </c>
      <c r="Z512" s="274" t="e">
        <f t="shared" si="31"/>
        <v>#NUM!</v>
      </c>
      <c r="AA512" s="81"/>
    </row>
    <row r="513" spans="23:27">
      <c r="W513" s="149">
        <f t="shared" si="28"/>
        <v>0</v>
      </c>
      <c r="X513" s="274" t="e">
        <f t="shared" si="29"/>
        <v>#NUM!</v>
      </c>
      <c r="Y513" s="274">
        <f t="shared" si="30"/>
        <v>0</v>
      </c>
      <c r="Z513" s="274" t="e">
        <f t="shared" si="31"/>
        <v>#NUM!</v>
      </c>
      <c r="AA513" s="81"/>
    </row>
    <row r="514" spans="23:27">
      <c r="W514" s="149">
        <f t="shared" si="28"/>
        <v>0</v>
      </c>
      <c r="X514" s="274" t="e">
        <f t="shared" si="29"/>
        <v>#NUM!</v>
      </c>
      <c r="Y514" s="274">
        <f t="shared" si="30"/>
        <v>0</v>
      </c>
      <c r="Z514" s="274" t="e">
        <f t="shared" si="31"/>
        <v>#NUM!</v>
      </c>
      <c r="AA514" s="81"/>
    </row>
    <row r="515" spans="23:27">
      <c r="W515" s="149">
        <f t="shared" si="28"/>
        <v>0</v>
      </c>
      <c r="X515" s="274" t="e">
        <f t="shared" si="29"/>
        <v>#NUM!</v>
      </c>
      <c r="Y515" s="274">
        <f t="shared" si="30"/>
        <v>0</v>
      </c>
      <c r="Z515" s="274" t="e">
        <f t="shared" si="31"/>
        <v>#NUM!</v>
      </c>
      <c r="AA515" s="81"/>
    </row>
    <row r="516" spans="23:27">
      <c r="W516" s="149">
        <f t="shared" si="28"/>
        <v>0</v>
      </c>
      <c r="X516" s="274" t="e">
        <f t="shared" si="29"/>
        <v>#NUM!</v>
      </c>
      <c r="Y516" s="274">
        <f t="shared" si="30"/>
        <v>0</v>
      </c>
      <c r="Z516" s="274" t="e">
        <f t="shared" si="31"/>
        <v>#NUM!</v>
      </c>
      <c r="AA516" s="81"/>
    </row>
    <row r="517" spans="23:27">
      <c r="W517" s="149">
        <f t="shared" si="28"/>
        <v>0</v>
      </c>
      <c r="X517" s="274" t="e">
        <f t="shared" si="29"/>
        <v>#NUM!</v>
      </c>
      <c r="Y517" s="274">
        <f t="shared" si="30"/>
        <v>0</v>
      </c>
      <c r="Z517" s="274" t="e">
        <f t="shared" si="31"/>
        <v>#NUM!</v>
      </c>
      <c r="AA517" s="81"/>
    </row>
    <row r="518" spans="23:27">
      <c r="W518" s="149">
        <f t="shared" si="28"/>
        <v>0</v>
      </c>
      <c r="X518" s="274" t="e">
        <f t="shared" si="29"/>
        <v>#NUM!</v>
      </c>
      <c r="Y518" s="274">
        <f t="shared" si="30"/>
        <v>0</v>
      </c>
      <c r="Z518" s="274" t="e">
        <f t="shared" si="31"/>
        <v>#NUM!</v>
      </c>
      <c r="AA518" s="81"/>
    </row>
    <row r="519" spans="23:27">
      <c r="W519" s="149">
        <f t="shared" si="28"/>
        <v>0</v>
      </c>
      <c r="X519" s="274" t="e">
        <f t="shared" si="29"/>
        <v>#NUM!</v>
      </c>
      <c r="Y519" s="274">
        <f t="shared" si="30"/>
        <v>0</v>
      </c>
      <c r="Z519" s="274" t="e">
        <f t="shared" si="31"/>
        <v>#NUM!</v>
      </c>
      <c r="AA519" s="81"/>
    </row>
    <row r="520" spans="23:27">
      <c r="W520" s="149">
        <f t="shared" si="28"/>
        <v>0</v>
      </c>
      <c r="X520" s="274" t="e">
        <f t="shared" si="29"/>
        <v>#NUM!</v>
      </c>
      <c r="Y520" s="274">
        <f t="shared" si="30"/>
        <v>0</v>
      </c>
      <c r="Z520" s="274" t="e">
        <f t="shared" si="31"/>
        <v>#NUM!</v>
      </c>
      <c r="AA520" s="81"/>
    </row>
    <row r="521" spans="23:27">
      <c r="W521" s="149">
        <f t="shared" si="28"/>
        <v>0</v>
      </c>
      <c r="X521" s="274" t="e">
        <f t="shared" si="29"/>
        <v>#NUM!</v>
      </c>
      <c r="Y521" s="274">
        <f t="shared" si="30"/>
        <v>0</v>
      </c>
      <c r="Z521" s="274" t="e">
        <f t="shared" si="31"/>
        <v>#NUM!</v>
      </c>
      <c r="AA521" s="81"/>
    </row>
    <row r="522" spans="23:27">
      <c r="W522" s="149">
        <f t="shared" si="28"/>
        <v>0</v>
      </c>
      <c r="X522" s="274" t="e">
        <f t="shared" si="29"/>
        <v>#NUM!</v>
      </c>
      <c r="Y522" s="274">
        <f t="shared" si="30"/>
        <v>0</v>
      </c>
      <c r="Z522" s="274" t="e">
        <f t="shared" si="31"/>
        <v>#NUM!</v>
      </c>
      <c r="AA522" s="81"/>
    </row>
    <row r="523" spans="23:27">
      <c r="W523" s="149">
        <f t="shared" si="28"/>
        <v>0</v>
      </c>
      <c r="X523" s="274" t="e">
        <f t="shared" si="29"/>
        <v>#NUM!</v>
      </c>
      <c r="Y523" s="274">
        <f t="shared" si="30"/>
        <v>0</v>
      </c>
      <c r="Z523" s="274" t="e">
        <f t="shared" si="31"/>
        <v>#NUM!</v>
      </c>
      <c r="AA523" s="81"/>
    </row>
    <row r="524" spans="23:27">
      <c r="W524" s="149">
        <f t="shared" ref="W524:W587" si="32">B524</f>
        <v>0</v>
      </c>
      <c r="X524" s="274" t="e">
        <f t="shared" ref="X524:X587" si="33">I$24</f>
        <v>#NUM!</v>
      </c>
      <c r="Y524" s="274">
        <f t="shared" ref="Y524:Y587" si="34">C524</f>
        <v>0</v>
      </c>
      <c r="Z524" s="274" t="e">
        <f t="shared" ref="Z524:Z587" si="35">I$21</f>
        <v>#NUM!</v>
      </c>
      <c r="AA524" s="81"/>
    </row>
    <row r="525" spans="23:27">
      <c r="W525" s="149">
        <f t="shared" si="32"/>
        <v>0</v>
      </c>
      <c r="X525" s="274" t="e">
        <f t="shared" si="33"/>
        <v>#NUM!</v>
      </c>
      <c r="Y525" s="274">
        <f t="shared" si="34"/>
        <v>0</v>
      </c>
      <c r="Z525" s="274" t="e">
        <f t="shared" si="35"/>
        <v>#NUM!</v>
      </c>
      <c r="AA525" s="81"/>
    </row>
    <row r="526" spans="23:27">
      <c r="W526" s="149">
        <f t="shared" si="32"/>
        <v>0</v>
      </c>
      <c r="X526" s="274" t="e">
        <f t="shared" si="33"/>
        <v>#NUM!</v>
      </c>
      <c r="Y526" s="274">
        <f t="shared" si="34"/>
        <v>0</v>
      </c>
      <c r="Z526" s="274" t="e">
        <f t="shared" si="35"/>
        <v>#NUM!</v>
      </c>
      <c r="AA526" s="81"/>
    </row>
    <row r="527" spans="23:27">
      <c r="W527" s="149">
        <f t="shared" si="32"/>
        <v>0</v>
      </c>
      <c r="X527" s="274" t="e">
        <f t="shared" si="33"/>
        <v>#NUM!</v>
      </c>
      <c r="Y527" s="274">
        <f t="shared" si="34"/>
        <v>0</v>
      </c>
      <c r="Z527" s="274" t="e">
        <f t="shared" si="35"/>
        <v>#NUM!</v>
      </c>
      <c r="AA527" s="81"/>
    </row>
    <row r="528" spans="23:27">
      <c r="W528" s="149">
        <f t="shared" si="32"/>
        <v>0</v>
      </c>
      <c r="X528" s="274" t="e">
        <f t="shared" si="33"/>
        <v>#NUM!</v>
      </c>
      <c r="Y528" s="274">
        <f t="shared" si="34"/>
        <v>0</v>
      </c>
      <c r="Z528" s="274" t="e">
        <f t="shared" si="35"/>
        <v>#NUM!</v>
      </c>
      <c r="AA528" s="81"/>
    </row>
    <row r="529" spans="23:27">
      <c r="W529" s="149">
        <f t="shared" si="32"/>
        <v>0</v>
      </c>
      <c r="X529" s="274" t="e">
        <f t="shared" si="33"/>
        <v>#NUM!</v>
      </c>
      <c r="Y529" s="274">
        <f t="shared" si="34"/>
        <v>0</v>
      </c>
      <c r="Z529" s="274" t="e">
        <f t="shared" si="35"/>
        <v>#NUM!</v>
      </c>
      <c r="AA529" s="81"/>
    </row>
    <row r="530" spans="23:27">
      <c r="W530" s="149">
        <f t="shared" si="32"/>
        <v>0</v>
      </c>
      <c r="X530" s="274" t="e">
        <f t="shared" si="33"/>
        <v>#NUM!</v>
      </c>
      <c r="Y530" s="274">
        <f t="shared" si="34"/>
        <v>0</v>
      </c>
      <c r="Z530" s="274" t="e">
        <f t="shared" si="35"/>
        <v>#NUM!</v>
      </c>
      <c r="AA530" s="81"/>
    </row>
    <row r="531" spans="23:27">
      <c r="W531" s="149">
        <f t="shared" si="32"/>
        <v>0</v>
      </c>
      <c r="X531" s="274" t="e">
        <f t="shared" si="33"/>
        <v>#NUM!</v>
      </c>
      <c r="Y531" s="274">
        <f t="shared" si="34"/>
        <v>0</v>
      </c>
      <c r="Z531" s="274" t="e">
        <f t="shared" si="35"/>
        <v>#NUM!</v>
      </c>
      <c r="AA531" s="81"/>
    </row>
    <row r="532" spans="23:27">
      <c r="W532" s="149">
        <f t="shared" si="32"/>
        <v>0</v>
      </c>
      <c r="X532" s="274" t="e">
        <f t="shared" si="33"/>
        <v>#NUM!</v>
      </c>
      <c r="Y532" s="274">
        <f t="shared" si="34"/>
        <v>0</v>
      </c>
      <c r="Z532" s="274" t="e">
        <f t="shared" si="35"/>
        <v>#NUM!</v>
      </c>
      <c r="AA532" s="81"/>
    </row>
    <row r="533" spans="23:27">
      <c r="W533" s="149">
        <f t="shared" si="32"/>
        <v>0</v>
      </c>
      <c r="X533" s="274" t="e">
        <f t="shared" si="33"/>
        <v>#NUM!</v>
      </c>
      <c r="Y533" s="274">
        <f t="shared" si="34"/>
        <v>0</v>
      </c>
      <c r="Z533" s="274" t="e">
        <f t="shared" si="35"/>
        <v>#NUM!</v>
      </c>
      <c r="AA533" s="81"/>
    </row>
    <row r="534" spans="23:27">
      <c r="W534" s="149">
        <f t="shared" si="32"/>
        <v>0</v>
      </c>
      <c r="X534" s="274" t="e">
        <f t="shared" si="33"/>
        <v>#NUM!</v>
      </c>
      <c r="Y534" s="274">
        <f t="shared" si="34"/>
        <v>0</v>
      </c>
      <c r="Z534" s="274" t="e">
        <f t="shared" si="35"/>
        <v>#NUM!</v>
      </c>
      <c r="AA534" s="81"/>
    </row>
    <row r="535" spans="23:27">
      <c r="W535" s="149">
        <f t="shared" si="32"/>
        <v>0</v>
      </c>
      <c r="X535" s="274" t="e">
        <f t="shared" si="33"/>
        <v>#NUM!</v>
      </c>
      <c r="Y535" s="274">
        <f t="shared" si="34"/>
        <v>0</v>
      </c>
      <c r="Z535" s="274" t="e">
        <f t="shared" si="35"/>
        <v>#NUM!</v>
      </c>
      <c r="AA535" s="81"/>
    </row>
    <row r="536" spans="23:27">
      <c r="W536" s="149">
        <f t="shared" si="32"/>
        <v>0</v>
      </c>
      <c r="X536" s="274" t="e">
        <f t="shared" si="33"/>
        <v>#NUM!</v>
      </c>
      <c r="Y536" s="274">
        <f t="shared" si="34"/>
        <v>0</v>
      </c>
      <c r="Z536" s="274" t="e">
        <f t="shared" si="35"/>
        <v>#NUM!</v>
      </c>
      <c r="AA536" s="81"/>
    </row>
    <row r="537" spans="23:27">
      <c r="W537" s="149">
        <f t="shared" si="32"/>
        <v>0</v>
      </c>
      <c r="X537" s="274" t="e">
        <f t="shared" si="33"/>
        <v>#NUM!</v>
      </c>
      <c r="Y537" s="274">
        <f t="shared" si="34"/>
        <v>0</v>
      </c>
      <c r="Z537" s="274" t="e">
        <f t="shared" si="35"/>
        <v>#NUM!</v>
      </c>
      <c r="AA537" s="81"/>
    </row>
    <row r="538" spans="23:27">
      <c r="W538" s="149">
        <f t="shared" si="32"/>
        <v>0</v>
      </c>
      <c r="X538" s="274" t="e">
        <f t="shared" si="33"/>
        <v>#NUM!</v>
      </c>
      <c r="Y538" s="274">
        <f t="shared" si="34"/>
        <v>0</v>
      </c>
      <c r="Z538" s="274" t="e">
        <f t="shared" si="35"/>
        <v>#NUM!</v>
      </c>
      <c r="AA538" s="81"/>
    </row>
    <row r="539" spans="23:27">
      <c r="W539" s="149">
        <f t="shared" si="32"/>
        <v>0</v>
      </c>
      <c r="X539" s="274" t="e">
        <f t="shared" si="33"/>
        <v>#NUM!</v>
      </c>
      <c r="Y539" s="274">
        <f t="shared" si="34"/>
        <v>0</v>
      </c>
      <c r="Z539" s="274" t="e">
        <f t="shared" si="35"/>
        <v>#NUM!</v>
      </c>
      <c r="AA539" s="81"/>
    </row>
    <row r="540" spans="23:27">
      <c r="W540" s="149">
        <f t="shared" si="32"/>
        <v>0</v>
      </c>
      <c r="X540" s="274" t="e">
        <f t="shared" si="33"/>
        <v>#NUM!</v>
      </c>
      <c r="Y540" s="274">
        <f t="shared" si="34"/>
        <v>0</v>
      </c>
      <c r="Z540" s="274" t="e">
        <f t="shared" si="35"/>
        <v>#NUM!</v>
      </c>
      <c r="AA540" s="81"/>
    </row>
    <row r="541" spans="23:27">
      <c r="W541" s="149">
        <f t="shared" si="32"/>
        <v>0</v>
      </c>
      <c r="X541" s="274" t="e">
        <f t="shared" si="33"/>
        <v>#NUM!</v>
      </c>
      <c r="Y541" s="274">
        <f t="shared" si="34"/>
        <v>0</v>
      </c>
      <c r="Z541" s="274" t="e">
        <f t="shared" si="35"/>
        <v>#NUM!</v>
      </c>
      <c r="AA541" s="81"/>
    </row>
    <row r="542" spans="23:27">
      <c r="W542" s="149">
        <f t="shared" si="32"/>
        <v>0</v>
      </c>
      <c r="X542" s="274" t="e">
        <f t="shared" si="33"/>
        <v>#NUM!</v>
      </c>
      <c r="Y542" s="274">
        <f t="shared" si="34"/>
        <v>0</v>
      </c>
      <c r="Z542" s="274" t="e">
        <f t="shared" si="35"/>
        <v>#NUM!</v>
      </c>
      <c r="AA542" s="81"/>
    </row>
    <row r="543" spans="23:27">
      <c r="W543" s="149">
        <f t="shared" si="32"/>
        <v>0</v>
      </c>
      <c r="X543" s="274" t="e">
        <f t="shared" si="33"/>
        <v>#NUM!</v>
      </c>
      <c r="Y543" s="274">
        <f t="shared" si="34"/>
        <v>0</v>
      </c>
      <c r="Z543" s="274" t="e">
        <f t="shared" si="35"/>
        <v>#NUM!</v>
      </c>
      <c r="AA543" s="81"/>
    </row>
    <row r="544" spans="23:27">
      <c r="W544" s="149">
        <f t="shared" si="32"/>
        <v>0</v>
      </c>
      <c r="X544" s="274" t="e">
        <f t="shared" si="33"/>
        <v>#NUM!</v>
      </c>
      <c r="Y544" s="274">
        <f t="shared" si="34"/>
        <v>0</v>
      </c>
      <c r="Z544" s="274" t="e">
        <f t="shared" si="35"/>
        <v>#NUM!</v>
      </c>
      <c r="AA544" s="81"/>
    </row>
    <row r="545" spans="23:27">
      <c r="W545" s="149">
        <f t="shared" si="32"/>
        <v>0</v>
      </c>
      <c r="X545" s="274" t="e">
        <f t="shared" si="33"/>
        <v>#NUM!</v>
      </c>
      <c r="Y545" s="274">
        <f t="shared" si="34"/>
        <v>0</v>
      </c>
      <c r="Z545" s="274" t="e">
        <f t="shared" si="35"/>
        <v>#NUM!</v>
      </c>
      <c r="AA545" s="81"/>
    </row>
    <row r="546" spans="23:27">
      <c r="W546" s="149">
        <f t="shared" si="32"/>
        <v>0</v>
      </c>
      <c r="X546" s="274" t="e">
        <f t="shared" si="33"/>
        <v>#NUM!</v>
      </c>
      <c r="Y546" s="274">
        <f t="shared" si="34"/>
        <v>0</v>
      </c>
      <c r="Z546" s="274" t="e">
        <f t="shared" si="35"/>
        <v>#NUM!</v>
      </c>
      <c r="AA546" s="81"/>
    </row>
    <row r="547" spans="23:27">
      <c r="W547" s="149">
        <f t="shared" si="32"/>
        <v>0</v>
      </c>
      <c r="X547" s="274" t="e">
        <f t="shared" si="33"/>
        <v>#NUM!</v>
      </c>
      <c r="Y547" s="274">
        <f t="shared" si="34"/>
        <v>0</v>
      </c>
      <c r="Z547" s="274" t="e">
        <f t="shared" si="35"/>
        <v>#NUM!</v>
      </c>
      <c r="AA547" s="81"/>
    </row>
    <row r="548" spans="23:27">
      <c r="W548" s="149">
        <f t="shared" si="32"/>
        <v>0</v>
      </c>
      <c r="X548" s="274" t="e">
        <f t="shared" si="33"/>
        <v>#NUM!</v>
      </c>
      <c r="Y548" s="274">
        <f t="shared" si="34"/>
        <v>0</v>
      </c>
      <c r="Z548" s="274" t="e">
        <f t="shared" si="35"/>
        <v>#NUM!</v>
      </c>
      <c r="AA548" s="81"/>
    </row>
    <row r="549" spans="23:27">
      <c r="W549" s="149">
        <f t="shared" si="32"/>
        <v>0</v>
      </c>
      <c r="X549" s="274" t="e">
        <f t="shared" si="33"/>
        <v>#NUM!</v>
      </c>
      <c r="Y549" s="274">
        <f t="shared" si="34"/>
        <v>0</v>
      </c>
      <c r="Z549" s="274" t="e">
        <f t="shared" si="35"/>
        <v>#NUM!</v>
      </c>
      <c r="AA549" s="81"/>
    </row>
    <row r="550" spans="23:27">
      <c r="W550" s="149">
        <f t="shared" si="32"/>
        <v>0</v>
      </c>
      <c r="X550" s="274" t="e">
        <f t="shared" si="33"/>
        <v>#NUM!</v>
      </c>
      <c r="Y550" s="274">
        <f t="shared" si="34"/>
        <v>0</v>
      </c>
      <c r="Z550" s="274" t="e">
        <f t="shared" si="35"/>
        <v>#NUM!</v>
      </c>
      <c r="AA550" s="81"/>
    </row>
    <row r="551" spans="23:27">
      <c r="W551" s="149">
        <f t="shared" si="32"/>
        <v>0</v>
      </c>
      <c r="X551" s="274" t="e">
        <f t="shared" si="33"/>
        <v>#NUM!</v>
      </c>
      <c r="Y551" s="274">
        <f t="shared" si="34"/>
        <v>0</v>
      </c>
      <c r="Z551" s="274" t="e">
        <f t="shared" si="35"/>
        <v>#NUM!</v>
      </c>
      <c r="AA551" s="81"/>
    </row>
    <row r="552" spans="23:27">
      <c r="W552" s="149">
        <f t="shared" si="32"/>
        <v>0</v>
      </c>
      <c r="X552" s="274" t="e">
        <f t="shared" si="33"/>
        <v>#NUM!</v>
      </c>
      <c r="Y552" s="274">
        <f t="shared" si="34"/>
        <v>0</v>
      </c>
      <c r="Z552" s="274" t="e">
        <f t="shared" si="35"/>
        <v>#NUM!</v>
      </c>
      <c r="AA552" s="81"/>
    </row>
    <row r="553" spans="23:27">
      <c r="W553" s="149">
        <f t="shared" si="32"/>
        <v>0</v>
      </c>
      <c r="X553" s="274" t="e">
        <f t="shared" si="33"/>
        <v>#NUM!</v>
      </c>
      <c r="Y553" s="274">
        <f t="shared" si="34"/>
        <v>0</v>
      </c>
      <c r="Z553" s="274" t="e">
        <f t="shared" si="35"/>
        <v>#NUM!</v>
      </c>
      <c r="AA553" s="81"/>
    </row>
    <row r="554" spans="23:27">
      <c r="W554" s="149">
        <f t="shared" si="32"/>
        <v>0</v>
      </c>
      <c r="X554" s="274" t="e">
        <f t="shared" si="33"/>
        <v>#NUM!</v>
      </c>
      <c r="Y554" s="274">
        <f t="shared" si="34"/>
        <v>0</v>
      </c>
      <c r="Z554" s="274" t="e">
        <f t="shared" si="35"/>
        <v>#NUM!</v>
      </c>
      <c r="AA554" s="81"/>
    </row>
    <row r="555" spans="23:27">
      <c r="W555" s="149">
        <f t="shared" si="32"/>
        <v>0</v>
      </c>
      <c r="X555" s="274" t="e">
        <f t="shared" si="33"/>
        <v>#NUM!</v>
      </c>
      <c r="Y555" s="274">
        <f t="shared" si="34"/>
        <v>0</v>
      </c>
      <c r="Z555" s="274" t="e">
        <f t="shared" si="35"/>
        <v>#NUM!</v>
      </c>
      <c r="AA555" s="81"/>
    </row>
    <row r="556" spans="23:27">
      <c r="W556" s="149">
        <f t="shared" si="32"/>
        <v>0</v>
      </c>
      <c r="X556" s="274" t="e">
        <f t="shared" si="33"/>
        <v>#NUM!</v>
      </c>
      <c r="Y556" s="274">
        <f t="shared" si="34"/>
        <v>0</v>
      </c>
      <c r="Z556" s="274" t="e">
        <f t="shared" si="35"/>
        <v>#NUM!</v>
      </c>
      <c r="AA556" s="81"/>
    </row>
    <row r="557" spans="23:27">
      <c r="W557" s="149">
        <f t="shared" si="32"/>
        <v>0</v>
      </c>
      <c r="X557" s="274" t="e">
        <f t="shared" si="33"/>
        <v>#NUM!</v>
      </c>
      <c r="Y557" s="274">
        <f t="shared" si="34"/>
        <v>0</v>
      </c>
      <c r="Z557" s="274" t="e">
        <f t="shared" si="35"/>
        <v>#NUM!</v>
      </c>
      <c r="AA557" s="81"/>
    </row>
    <row r="558" spans="23:27">
      <c r="W558" s="149">
        <f t="shared" si="32"/>
        <v>0</v>
      </c>
      <c r="X558" s="274" t="e">
        <f t="shared" si="33"/>
        <v>#NUM!</v>
      </c>
      <c r="Y558" s="274">
        <f t="shared" si="34"/>
        <v>0</v>
      </c>
      <c r="Z558" s="274" t="e">
        <f t="shared" si="35"/>
        <v>#NUM!</v>
      </c>
      <c r="AA558" s="81"/>
    </row>
    <row r="559" spans="23:27">
      <c r="W559" s="149">
        <f t="shared" si="32"/>
        <v>0</v>
      </c>
      <c r="X559" s="274" t="e">
        <f t="shared" si="33"/>
        <v>#NUM!</v>
      </c>
      <c r="Y559" s="274">
        <f t="shared" si="34"/>
        <v>0</v>
      </c>
      <c r="Z559" s="274" t="e">
        <f t="shared" si="35"/>
        <v>#NUM!</v>
      </c>
      <c r="AA559" s="81"/>
    </row>
    <row r="560" spans="23:27">
      <c r="W560" s="149">
        <f t="shared" si="32"/>
        <v>0</v>
      </c>
      <c r="X560" s="274" t="e">
        <f t="shared" si="33"/>
        <v>#NUM!</v>
      </c>
      <c r="Y560" s="274">
        <f t="shared" si="34"/>
        <v>0</v>
      </c>
      <c r="Z560" s="274" t="e">
        <f t="shared" si="35"/>
        <v>#NUM!</v>
      </c>
      <c r="AA560" s="81"/>
    </row>
    <row r="561" spans="23:27">
      <c r="W561" s="149">
        <f t="shared" si="32"/>
        <v>0</v>
      </c>
      <c r="X561" s="274" t="e">
        <f t="shared" si="33"/>
        <v>#NUM!</v>
      </c>
      <c r="Y561" s="274">
        <f t="shared" si="34"/>
        <v>0</v>
      </c>
      <c r="Z561" s="274" t="e">
        <f t="shared" si="35"/>
        <v>#NUM!</v>
      </c>
      <c r="AA561" s="81"/>
    </row>
    <row r="562" spans="23:27">
      <c r="W562" s="149">
        <f t="shared" si="32"/>
        <v>0</v>
      </c>
      <c r="X562" s="274" t="e">
        <f t="shared" si="33"/>
        <v>#NUM!</v>
      </c>
      <c r="Y562" s="274">
        <f t="shared" si="34"/>
        <v>0</v>
      </c>
      <c r="Z562" s="274" t="e">
        <f t="shared" si="35"/>
        <v>#NUM!</v>
      </c>
      <c r="AA562" s="81"/>
    </row>
    <row r="563" spans="23:27">
      <c r="W563" s="149">
        <f t="shared" si="32"/>
        <v>0</v>
      </c>
      <c r="X563" s="274" t="e">
        <f t="shared" si="33"/>
        <v>#NUM!</v>
      </c>
      <c r="Y563" s="274">
        <f t="shared" si="34"/>
        <v>0</v>
      </c>
      <c r="Z563" s="274" t="e">
        <f t="shared" si="35"/>
        <v>#NUM!</v>
      </c>
      <c r="AA563" s="81"/>
    </row>
    <row r="564" spans="23:27">
      <c r="W564" s="149">
        <f t="shared" si="32"/>
        <v>0</v>
      </c>
      <c r="X564" s="274" t="e">
        <f t="shared" si="33"/>
        <v>#NUM!</v>
      </c>
      <c r="Y564" s="274">
        <f t="shared" si="34"/>
        <v>0</v>
      </c>
      <c r="Z564" s="274" t="e">
        <f t="shared" si="35"/>
        <v>#NUM!</v>
      </c>
      <c r="AA564" s="81"/>
    </row>
    <row r="565" spans="23:27">
      <c r="W565" s="149">
        <f t="shared" si="32"/>
        <v>0</v>
      </c>
      <c r="X565" s="274" t="e">
        <f t="shared" si="33"/>
        <v>#NUM!</v>
      </c>
      <c r="Y565" s="274">
        <f t="shared" si="34"/>
        <v>0</v>
      </c>
      <c r="Z565" s="274" t="e">
        <f t="shared" si="35"/>
        <v>#NUM!</v>
      </c>
      <c r="AA565" s="81"/>
    </row>
    <row r="566" spans="23:27">
      <c r="W566" s="149">
        <f t="shared" si="32"/>
        <v>0</v>
      </c>
      <c r="X566" s="274" t="e">
        <f t="shared" si="33"/>
        <v>#NUM!</v>
      </c>
      <c r="Y566" s="274">
        <f t="shared" si="34"/>
        <v>0</v>
      </c>
      <c r="Z566" s="274" t="e">
        <f t="shared" si="35"/>
        <v>#NUM!</v>
      </c>
      <c r="AA566" s="81"/>
    </row>
    <row r="567" spans="23:27">
      <c r="W567" s="149">
        <f t="shared" si="32"/>
        <v>0</v>
      </c>
      <c r="X567" s="274" t="e">
        <f t="shared" si="33"/>
        <v>#NUM!</v>
      </c>
      <c r="Y567" s="274">
        <f t="shared" si="34"/>
        <v>0</v>
      </c>
      <c r="Z567" s="274" t="e">
        <f t="shared" si="35"/>
        <v>#NUM!</v>
      </c>
      <c r="AA567" s="81"/>
    </row>
    <row r="568" spans="23:27">
      <c r="W568" s="149">
        <f t="shared" si="32"/>
        <v>0</v>
      </c>
      <c r="X568" s="274" t="e">
        <f t="shared" si="33"/>
        <v>#NUM!</v>
      </c>
      <c r="Y568" s="274">
        <f t="shared" si="34"/>
        <v>0</v>
      </c>
      <c r="Z568" s="274" t="e">
        <f t="shared" si="35"/>
        <v>#NUM!</v>
      </c>
      <c r="AA568" s="81"/>
    </row>
    <row r="569" spans="23:27">
      <c r="W569" s="149">
        <f t="shared" si="32"/>
        <v>0</v>
      </c>
      <c r="X569" s="274" t="e">
        <f t="shared" si="33"/>
        <v>#NUM!</v>
      </c>
      <c r="Y569" s="274">
        <f t="shared" si="34"/>
        <v>0</v>
      </c>
      <c r="Z569" s="274" t="e">
        <f t="shared" si="35"/>
        <v>#NUM!</v>
      </c>
      <c r="AA569" s="81"/>
    </row>
    <row r="570" spans="23:27">
      <c r="W570" s="149">
        <f t="shared" si="32"/>
        <v>0</v>
      </c>
      <c r="X570" s="274" t="e">
        <f t="shared" si="33"/>
        <v>#NUM!</v>
      </c>
      <c r="Y570" s="274">
        <f t="shared" si="34"/>
        <v>0</v>
      </c>
      <c r="Z570" s="274" t="e">
        <f t="shared" si="35"/>
        <v>#NUM!</v>
      </c>
      <c r="AA570" s="81"/>
    </row>
    <row r="571" spans="23:27">
      <c r="W571" s="149">
        <f t="shared" si="32"/>
        <v>0</v>
      </c>
      <c r="X571" s="274" t="e">
        <f t="shared" si="33"/>
        <v>#NUM!</v>
      </c>
      <c r="Y571" s="274">
        <f t="shared" si="34"/>
        <v>0</v>
      </c>
      <c r="Z571" s="274" t="e">
        <f t="shared" si="35"/>
        <v>#NUM!</v>
      </c>
      <c r="AA571" s="81"/>
    </row>
    <row r="572" spans="23:27">
      <c r="W572" s="149">
        <f t="shared" si="32"/>
        <v>0</v>
      </c>
      <c r="X572" s="274" t="e">
        <f t="shared" si="33"/>
        <v>#NUM!</v>
      </c>
      <c r="Y572" s="274">
        <f t="shared" si="34"/>
        <v>0</v>
      </c>
      <c r="Z572" s="274" t="e">
        <f t="shared" si="35"/>
        <v>#NUM!</v>
      </c>
      <c r="AA572" s="81"/>
    </row>
    <row r="573" spans="23:27">
      <c r="W573" s="149">
        <f t="shared" si="32"/>
        <v>0</v>
      </c>
      <c r="X573" s="274" t="e">
        <f t="shared" si="33"/>
        <v>#NUM!</v>
      </c>
      <c r="Y573" s="274">
        <f t="shared" si="34"/>
        <v>0</v>
      </c>
      <c r="Z573" s="274" t="e">
        <f t="shared" si="35"/>
        <v>#NUM!</v>
      </c>
      <c r="AA573" s="81"/>
    </row>
    <row r="574" spans="23:27">
      <c r="W574" s="149">
        <f t="shared" si="32"/>
        <v>0</v>
      </c>
      <c r="X574" s="274" t="e">
        <f t="shared" si="33"/>
        <v>#NUM!</v>
      </c>
      <c r="Y574" s="274">
        <f t="shared" si="34"/>
        <v>0</v>
      </c>
      <c r="Z574" s="274" t="e">
        <f t="shared" si="35"/>
        <v>#NUM!</v>
      </c>
      <c r="AA574" s="81"/>
    </row>
    <row r="575" spans="23:27">
      <c r="W575" s="149">
        <f t="shared" si="32"/>
        <v>0</v>
      </c>
      <c r="X575" s="274" t="e">
        <f t="shared" si="33"/>
        <v>#NUM!</v>
      </c>
      <c r="Y575" s="274">
        <f t="shared" si="34"/>
        <v>0</v>
      </c>
      <c r="Z575" s="274" t="e">
        <f t="shared" si="35"/>
        <v>#NUM!</v>
      </c>
      <c r="AA575" s="81"/>
    </row>
    <row r="576" spans="23:27">
      <c r="W576" s="149">
        <f t="shared" si="32"/>
        <v>0</v>
      </c>
      <c r="X576" s="274" t="e">
        <f t="shared" si="33"/>
        <v>#NUM!</v>
      </c>
      <c r="Y576" s="274">
        <f t="shared" si="34"/>
        <v>0</v>
      </c>
      <c r="Z576" s="274" t="e">
        <f t="shared" si="35"/>
        <v>#NUM!</v>
      </c>
      <c r="AA576" s="81"/>
    </row>
    <row r="577" spans="23:27">
      <c r="W577" s="149">
        <f t="shared" si="32"/>
        <v>0</v>
      </c>
      <c r="X577" s="274" t="e">
        <f t="shared" si="33"/>
        <v>#NUM!</v>
      </c>
      <c r="Y577" s="274">
        <f t="shared" si="34"/>
        <v>0</v>
      </c>
      <c r="Z577" s="274" t="e">
        <f t="shared" si="35"/>
        <v>#NUM!</v>
      </c>
      <c r="AA577" s="81"/>
    </row>
    <row r="578" spans="23:27">
      <c r="W578" s="149">
        <f t="shared" si="32"/>
        <v>0</v>
      </c>
      <c r="X578" s="274" t="e">
        <f t="shared" si="33"/>
        <v>#NUM!</v>
      </c>
      <c r="Y578" s="274">
        <f t="shared" si="34"/>
        <v>0</v>
      </c>
      <c r="Z578" s="274" t="e">
        <f t="shared" si="35"/>
        <v>#NUM!</v>
      </c>
      <c r="AA578" s="81"/>
    </row>
    <row r="579" spans="23:27">
      <c r="W579" s="149">
        <f t="shared" si="32"/>
        <v>0</v>
      </c>
      <c r="X579" s="274" t="e">
        <f t="shared" si="33"/>
        <v>#NUM!</v>
      </c>
      <c r="Y579" s="274">
        <f t="shared" si="34"/>
        <v>0</v>
      </c>
      <c r="Z579" s="274" t="e">
        <f t="shared" si="35"/>
        <v>#NUM!</v>
      </c>
      <c r="AA579" s="81"/>
    </row>
    <row r="580" spans="23:27">
      <c r="W580" s="149">
        <f t="shared" si="32"/>
        <v>0</v>
      </c>
      <c r="X580" s="274" t="e">
        <f t="shared" si="33"/>
        <v>#NUM!</v>
      </c>
      <c r="Y580" s="274">
        <f t="shared" si="34"/>
        <v>0</v>
      </c>
      <c r="Z580" s="274" t="e">
        <f t="shared" si="35"/>
        <v>#NUM!</v>
      </c>
      <c r="AA580" s="81"/>
    </row>
    <row r="581" spans="23:27">
      <c r="W581" s="149">
        <f t="shared" si="32"/>
        <v>0</v>
      </c>
      <c r="X581" s="274" t="e">
        <f t="shared" si="33"/>
        <v>#NUM!</v>
      </c>
      <c r="Y581" s="274">
        <f t="shared" si="34"/>
        <v>0</v>
      </c>
      <c r="Z581" s="274" t="e">
        <f t="shared" si="35"/>
        <v>#NUM!</v>
      </c>
      <c r="AA581" s="81"/>
    </row>
    <row r="582" spans="23:27">
      <c r="W582" s="149">
        <f t="shared" si="32"/>
        <v>0</v>
      </c>
      <c r="X582" s="274" t="e">
        <f t="shared" si="33"/>
        <v>#NUM!</v>
      </c>
      <c r="Y582" s="274">
        <f t="shared" si="34"/>
        <v>0</v>
      </c>
      <c r="Z582" s="274" t="e">
        <f t="shared" si="35"/>
        <v>#NUM!</v>
      </c>
      <c r="AA582" s="81"/>
    </row>
    <row r="583" spans="23:27">
      <c r="W583" s="149">
        <f t="shared" si="32"/>
        <v>0</v>
      </c>
      <c r="X583" s="274" t="e">
        <f t="shared" si="33"/>
        <v>#NUM!</v>
      </c>
      <c r="Y583" s="274">
        <f t="shared" si="34"/>
        <v>0</v>
      </c>
      <c r="Z583" s="274" t="e">
        <f t="shared" si="35"/>
        <v>#NUM!</v>
      </c>
      <c r="AA583" s="81"/>
    </row>
    <row r="584" spans="23:27">
      <c r="W584" s="149">
        <f t="shared" si="32"/>
        <v>0</v>
      </c>
      <c r="X584" s="274" t="e">
        <f t="shared" si="33"/>
        <v>#NUM!</v>
      </c>
      <c r="Y584" s="274">
        <f t="shared" si="34"/>
        <v>0</v>
      </c>
      <c r="Z584" s="274" t="e">
        <f t="shared" si="35"/>
        <v>#NUM!</v>
      </c>
      <c r="AA584" s="81"/>
    </row>
    <row r="585" spans="23:27">
      <c r="W585" s="149">
        <f t="shared" si="32"/>
        <v>0</v>
      </c>
      <c r="X585" s="274" t="e">
        <f t="shared" si="33"/>
        <v>#NUM!</v>
      </c>
      <c r="Y585" s="274">
        <f t="shared" si="34"/>
        <v>0</v>
      </c>
      <c r="Z585" s="274" t="e">
        <f t="shared" si="35"/>
        <v>#NUM!</v>
      </c>
      <c r="AA585" s="81"/>
    </row>
    <row r="586" spans="23:27">
      <c r="W586" s="149">
        <f t="shared" si="32"/>
        <v>0</v>
      </c>
      <c r="X586" s="274" t="e">
        <f t="shared" si="33"/>
        <v>#NUM!</v>
      </c>
      <c r="Y586" s="274">
        <f t="shared" si="34"/>
        <v>0</v>
      </c>
      <c r="Z586" s="274" t="e">
        <f t="shared" si="35"/>
        <v>#NUM!</v>
      </c>
      <c r="AA586" s="81"/>
    </row>
    <row r="587" spans="23:27">
      <c r="W587" s="149">
        <f t="shared" si="32"/>
        <v>0</v>
      </c>
      <c r="X587" s="274" t="e">
        <f t="shared" si="33"/>
        <v>#NUM!</v>
      </c>
      <c r="Y587" s="274">
        <f t="shared" si="34"/>
        <v>0</v>
      </c>
      <c r="Z587" s="274" t="e">
        <f t="shared" si="35"/>
        <v>#NUM!</v>
      </c>
      <c r="AA587" s="81"/>
    </row>
    <row r="588" spans="23:27">
      <c r="W588" s="149">
        <f t="shared" ref="W588:W612" si="36">B588</f>
        <v>0</v>
      </c>
      <c r="X588" s="274" t="e">
        <f t="shared" ref="X588:X612" si="37">I$24</f>
        <v>#NUM!</v>
      </c>
      <c r="Y588" s="274">
        <f t="shared" ref="Y588:Y612" si="38">C588</f>
        <v>0</v>
      </c>
      <c r="Z588" s="274" t="e">
        <f t="shared" ref="Z588:Z612" si="39">I$21</f>
        <v>#NUM!</v>
      </c>
      <c r="AA588" s="81"/>
    </row>
    <row r="589" spans="23:27">
      <c r="W589" s="149">
        <f t="shared" si="36"/>
        <v>0</v>
      </c>
      <c r="X589" s="274" t="e">
        <f t="shared" si="37"/>
        <v>#NUM!</v>
      </c>
      <c r="Y589" s="274">
        <f t="shared" si="38"/>
        <v>0</v>
      </c>
      <c r="Z589" s="274" t="e">
        <f t="shared" si="39"/>
        <v>#NUM!</v>
      </c>
      <c r="AA589" s="81"/>
    </row>
    <row r="590" spans="23:27">
      <c r="W590" s="149">
        <f t="shared" si="36"/>
        <v>0</v>
      </c>
      <c r="X590" s="274" t="e">
        <f t="shared" si="37"/>
        <v>#NUM!</v>
      </c>
      <c r="Y590" s="274">
        <f t="shared" si="38"/>
        <v>0</v>
      </c>
      <c r="Z590" s="274" t="e">
        <f t="shared" si="39"/>
        <v>#NUM!</v>
      </c>
      <c r="AA590" s="81"/>
    </row>
    <row r="591" spans="23:27">
      <c r="W591" s="149">
        <f t="shared" si="36"/>
        <v>0</v>
      </c>
      <c r="X591" s="274" t="e">
        <f t="shared" si="37"/>
        <v>#NUM!</v>
      </c>
      <c r="Y591" s="274">
        <f t="shared" si="38"/>
        <v>0</v>
      </c>
      <c r="Z591" s="274" t="e">
        <f t="shared" si="39"/>
        <v>#NUM!</v>
      </c>
      <c r="AA591" s="81"/>
    </row>
    <row r="592" spans="23:27">
      <c r="W592" s="149">
        <f t="shared" si="36"/>
        <v>0</v>
      </c>
      <c r="X592" s="274" t="e">
        <f t="shared" si="37"/>
        <v>#NUM!</v>
      </c>
      <c r="Y592" s="274">
        <f t="shared" si="38"/>
        <v>0</v>
      </c>
      <c r="Z592" s="274" t="e">
        <f t="shared" si="39"/>
        <v>#NUM!</v>
      </c>
      <c r="AA592" s="81"/>
    </row>
    <row r="593" spans="23:27">
      <c r="W593" s="149">
        <f t="shared" si="36"/>
        <v>0</v>
      </c>
      <c r="X593" s="274" t="e">
        <f t="shared" si="37"/>
        <v>#NUM!</v>
      </c>
      <c r="Y593" s="274">
        <f t="shared" si="38"/>
        <v>0</v>
      </c>
      <c r="Z593" s="274" t="e">
        <f t="shared" si="39"/>
        <v>#NUM!</v>
      </c>
      <c r="AA593" s="81"/>
    </row>
    <row r="594" spans="23:27">
      <c r="W594" s="149">
        <f t="shared" si="36"/>
        <v>0</v>
      </c>
      <c r="X594" s="274" t="e">
        <f t="shared" si="37"/>
        <v>#NUM!</v>
      </c>
      <c r="Y594" s="274">
        <f t="shared" si="38"/>
        <v>0</v>
      </c>
      <c r="Z594" s="274" t="e">
        <f t="shared" si="39"/>
        <v>#NUM!</v>
      </c>
      <c r="AA594" s="81"/>
    </row>
    <row r="595" spans="23:27">
      <c r="W595" s="149">
        <f t="shared" si="36"/>
        <v>0</v>
      </c>
      <c r="X595" s="274" t="e">
        <f t="shared" si="37"/>
        <v>#NUM!</v>
      </c>
      <c r="Y595" s="274">
        <f t="shared" si="38"/>
        <v>0</v>
      </c>
      <c r="Z595" s="274" t="e">
        <f t="shared" si="39"/>
        <v>#NUM!</v>
      </c>
      <c r="AA595" s="81"/>
    </row>
    <row r="596" spans="23:27">
      <c r="W596" s="149">
        <f t="shared" si="36"/>
        <v>0</v>
      </c>
      <c r="X596" s="274" t="e">
        <f t="shared" si="37"/>
        <v>#NUM!</v>
      </c>
      <c r="Y596" s="274">
        <f t="shared" si="38"/>
        <v>0</v>
      </c>
      <c r="Z596" s="274" t="e">
        <f t="shared" si="39"/>
        <v>#NUM!</v>
      </c>
      <c r="AA596" s="81"/>
    </row>
    <row r="597" spans="23:27">
      <c r="W597" s="149">
        <f t="shared" si="36"/>
        <v>0</v>
      </c>
      <c r="X597" s="274" t="e">
        <f t="shared" si="37"/>
        <v>#NUM!</v>
      </c>
      <c r="Y597" s="274">
        <f t="shared" si="38"/>
        <v>0</v>
      </c>
      <c r="Z597" s="274" t="e">
        <f t="shared" si="39"/>
        <v>#NUM!</v>
      </c>
      <c r="AA597" s="81"/>
    </row>
    <row r="598" spans="23:27">
      <c r="W598" s="149">
        <f t="shared" si="36"/>
        <v>0</v>
      </c>
      <c r="X598" s="274" t="e">
        <f t="shared" si="37"/>
        <v>#NUM!</v>
      </c>
      <c r="Y598" s="274">
        <f t="shared" si="38"/>
        <v>0</v>
      </c>
      <c r="Z598" s="274" t="e">
        <f t="shared" si="39"/>
        <v>#NUM!</v>
      </c>
      <c r="AA598" s="81"/>
    </row>
    <row r="599" spans="23:27">
      <c r="W599" s="149">
        <f t="shared" si="36"/>
        <v>0</v>
      </c>
      <c r="X599" s="274" t="e">
        <f t="shared" si="37"/>
        <v>#NUM!</v>
      </c>
      <c r="Y599" s="274">
        <f t="shared" si="38"/>
        <v>0</v>
      </c>
      <c r="Z599" s="274" t="e">
        <f t="shared" si="39"/>
        <v>#NUM!</v>
      </c>
      <c r="AA599" s="81"/>
    </row>
    <row r="600" spans="23:27">
      <c r="W600" s="149">
        <f t="shared" si="36"/>
        <v>0</v>
      </c>
      <c r="X600" s="274" t="e">
        <f t="shared" si="37"/>
        <v>#NUM!</v>
      </c>
      <c r="Y600" s="274">
        <f t="shared" si="38"/>
        <v>0</v>
      </c>
      <c r="Z600" s="274" t="e">
        <f t="shared" si="39"/>
        <v>#NUM!</v>
      </c>
      <c r="AA600" s="81"/>
    </row>
    <row r="601" spans="23:27">
      <c r="W601" s="149">
        <f t="shared" si="36"/>
        <v>0</v>
      </c>
      <c r="X601" s="274" t="e">
        <f t="shared" si="37"/>
        <v>#NUM!</v>
      </c>
      <c r="Y601" s="274">
        <f t="shared" si="38"/>
        <v>0</v>
      </c>
      <c r="Z601" s="274" t="e">
        <f t="shared" si="39"/>
        <v>#NUM!</v>
      </c>
      <c r="AA601" s="81"/>
    </row>
    <row r="602" spans="23:27">
      <c r="W602" s="149">
        <f t="shared" si="36"/>
        <v>0</v>
      </c>
      <c r="X602" s="274" t="e">
        <f t="shared" si="37"/>
        <v>#NUM!</v>
      </c>
      <c r="Y602" s="274">
        <f t="shared" si="38"/>
        <v>0</v>
      </c>
      <c r="Z602" s="274" t="e">
        <f t="shared" si="39"/>
        <v>#NUM!</v>
      </c>
      <c r="AA602" s="81"/>
    </row>
    <row r="603" spans="23:27">
      <c r="W603" s="149">
        <f t="shared" si="36"/>
        <v>0</v>
      </c>
      <c r="X603" s="274" t="e">
        <f t="shared" si="37"/>
        <v>#NUM!</v>
      </c>
      <c r="Y603" s="274">
        <f t="shared" si="38"/>
        <v>0</v>
      </c>
      <c r="Z603" s="274" t="e">
        <f t="shared" si="39"/>
        <v>#NUM!</v>
      </c>
      <c r="AA603" s="81"/>
    </row>
    <row r="604" spans="23:27">
      <c r="W604" s="149">
        <f t="shared" si="36"/>
        <v>0</v>
      </c>
      <c r="X604" s="274" t="e">
        <f t="shared" si="37"/>
        <v>#NUM!</v>
      </c>
      <c r="Y604" s="274">
        <f t="shared" si="38"/>
        <v>0</v>
      </c>
      <c r="Z604" s="274" t="e">
        <f t="shared" si="39"/>
        <v>#NUM!</v>
      </c>
      <c r="AA604" s="81"/>
    </row>
    <row r="605" spans="23:27">
      <c r="W605" s="149">
        <f t="shared" si="36"/>
        <v>0</v>
      </c>
      <c r="X605" s="274" t="e">
        <f t="shared" si="37"/>
        <v>#NUM!</v>
      </c>
      <c r="Y605" s="274">
        <f t="shared" si="38"/>
        <v>0</v>
      </c>
      <c r="Z605" s="274" t="e">
        <f t="shared" si="39"/>
        <v>#NUM!</v>
      </c>
      <c r="AA605" s="81"/>
    </row>
    <row r="606" spans="23:27">
      <c r="W606" s="149">
        <f t="shared" si="36"/>
        <v>0</v>
      </c>
      <c r="X606" s="274" t="e">
        <f t="shared" si="37"/>
        <v>#NUM!</v>
      </c>
      <c r="Y606" s="274">
        <f t="shared" si="38"/>
        <v>0</v>
      </c>
      <c r="Z606" s="274" t="e">
        <f t="shared" si="39"/>
        <v>#NUM!</v>
      </c>
      <c r="AA606" s="81"/>
    </row>
    <row r="607" spans="23:27">
      <c r="W607" s="149">
        <f t="shared" si="36"/>
        <v>0</v>
      </c>
      <c r="X607" s="274" t="e">
        <f t="shared" si="37"/>
        <v>#NUM!</v>
      </c>
      <c r="Y607" s="274">
        <f t="shared" si="38"/>
        <v>0</v>
      </c>
      <c r="Z607" s="274" t="e">
        <f t="shared" si="39"/>
        <v>#NUM!</v>
      </c>
      <c r="AA607" s="81"/>
    </row>
    <row r="608" spans="23:27">
      <c r="W608" s="149">
        <f t="shared" si="36"/>
        <v>0</v>
      </c>
      <c r="X608" s="274" t="e">
        <f t="shared" si="37"/>
        <v>#NUM!</v>
      </c>
      <c r="Y608" s="274">
        <f t="shared" si="38"/>
        <v>0</v>
      </c>
      <c r="Z608" s="274" t="e">
        <f t="shared" si="39"/>
        <v>#NUM!</v>
      </c>
      <c r="AA608" s="81"/>
    </row>
    <row r="609" spans="23:27">
      <c r="W609" s="149">
        <f t="shared" si="36"/>
        <v>0</v>
      </c>
      <c r="X609" s="274" t="e">
        <f t="shared" si="37"/>
        <v>#NUM!</v>
      </c>
      <c r="Y609" s="274">
        <f t="shared" si="38"/>
        <v>0</v>
      </c>
      <c r="Z609" s="274" t="e">
        <f t="shared" si="39"/>
        <v>#NUM!</v>
      </c>
      <c r="AA609" s="81"/>
    </row>
    <row r="610" spans="23:27">
      <c r="W610" s="149">
        <f t="shared" si="36"/>
        <v>0</v>
      </c>
      <c r="X610" s="274" t="e">
        <f t="shared" si="37"/>
        <v>#NUM!</v>
      </c>
      <c r="Y610" s="274">
        <f t="shared" si="38"/>
        <v>0</v>
      </c>
      <c r="Z610" s="274" t="e">
        <f t="shared" si="39"/>
        <v>#NUM!</v>
      </c>
      <c r="AA610" s="81"/>
    </row>
    <row r="611" spans="23:27">
      <c r="W611" s="149">
        <f t="shared" si="36"/>
        <v>0</v>
      </c>
      <c r="X611" s="274" t="e">
        <f t="shared" si="37"/>
        <v>#NUM!</v>
      </c>
      <c r="Y611" s="274">
        <f t="shared" si="38"/>
        <v>0</v>
      </c>
      <c r="Z611" s="274" t="e">
        <f t="shared" si="39"/>
        <v>#NUM!</v>
      </c>
      <c r="AA611" s="81"/>
    </row>
    <row r="612" spans="23:27">
      <c r="W612" s="149">
        <f t="shared" si="36"/>
        <v>0</v>
      </c>
      <c r="X612" s="274" t="e">
        <f t="shared" si="37"/>
        <v>#NUM!</v>
      </c>
      <c r="Y612" s="274">
        <f t="shared" si="38"/>
        <v>0</v>
      </c>
      <c r="Z612" s="274" t="e">
        <f t="shared" si="39"/>
        <v>#NUM!</v>
      </c>
      <c r="AA612" s="81"/>
    </row>
    <row r="613" spans="23:27">
      <c r="W613" s="149"/>
      <c r="X613" s="274"/>
      <c r="Y613" s="274"/>
      <c r="Z613" s="274"/>
      <c r="AA613" s="81"/>
    </row>
    <row r="614" spans="23:27">
      <c r="W614" s="149"/>
      <c r="X614" s="274"/>
      <c r="Y614" s="274"/>
      <c r="Z614" s="274"/>
      <c r="AA614" s="81"/>
    </row>
    <row r="615" spans="23:27">
      <c r="W615" s="149"/>
      <c r="X615" s="274"/>
      <c r="Y615" s="274"/>
      <c r="Z615" s="274"/>
      <c r="AA615" s="81"/>
    </row>
    <row r="616" spans="23:27">
      <c r="W616" s="149"/>
      <c r="X616" s="274"/>
      <c r="Y616" s="274"/>
      <c r="Z616" s="274"/>
      <c r="AA616" s="81"/>
    </row>
    <row r="617" spans="23:27">
      <c r="W617" s="149"/>
      <c r="X617" s="274"/>
      <c r="Y617" s="274"/>
      <c r="Z617" s="274"/>
      <c r="AA617" s="81"/>
    </row>
    <row r="618" spans="23:27">
      <c r="W618" s="149"/>
      <c r="X618" s="274"/>
      <c r="Y618" s="274"/>
      <c r="Z618" s="274"/>
      <c r="AA618" s="81"/>
    </row>
    <row r="619" spans="23:27">
      <c r="W619" s="149"/>
      <c r="X619" s="274"/>
      <c r="Y619" s="274"/>
      <c r="Z619" s="274"/>
      <c r="AA619" s="81"/>
    </row>
    <row r="620" spans="23:27">
      <c r="W620" s="149"/>
      <c r="X620" s="274"/>
      <c r="Y620" s="274"/>
      <c r="Z620" s="274"/>
      <c r="AA620" s="81"/>
    </row>
    <row r="621" spans="23:27">
      <c r="W621" s="149"/>
      <c r="X621" s="274"/>
      <c r="Y621" s="274"/>
      <c r="Z621" s="274"/>
      <c r="AA621" s="81"/>
    </row>
    <row r="622" spans="23:27">
      <c r="W622" s="149"/>
      <c r="X622" s="274"/>
      <c r="Y622" s="274"/>
      <c r="Z622" s="274"/>
      <c r="AA622" s="81"/>
    </row>
    <row r="623" spans="23:27">
      <c r="W623" s="149"/>
      <c r="X623" s="274"/>
      <c r="Y623" s="274"/>
      <c r="Z623" s="274"/>
      <c r="AA623" s="81"/>
    </row>
    <row r="624" spans="23:27">
      <c r="W624" s="149"/>
      <c r="X624" s="274"/>
      <c r="Y624" s="274"/>
      <c r="Z624" s="274"/>
      <c r="AA624" s="81"/>
    </row>
    <row r="625" spans="23:27">
      <c r="W625" s="149"/>
      <c r="X625" s="274"/>
      <c r="Y625" s="274"/>
      <c r="Z625" s="274"/>
      <c r="AA625" s="81"/>
    </row>
    <row r="626" spans="23:27">
      <c r="W626" s="149"/>
      <c r="X626" s="274"/>
      <c r="Y626" s="274"/>
      <c r="Z626" s="274"/>
      <c r="AA626" s="81"/>
    </row>
    <row r="627" spans="23:27">
      <c r="W627" s="149"/>
      <c r="X627" s="274"/>
      <c r="Y627" s="274"/>
      <c r="Z627" s="274"/>
      <c r="AA627" s="81"/>
    </row>
    <row r="628" spans="23:27">
      <c r="W628" s="149"/>
      <c r="X628" s="274"/>
      <c r="Y628" s="274"/>
      <c r="Z628" s="274"/>
      <c r="AA628" s="81"/>
    </row>
    <row r="629" spans="23:27">
      <c r="W629" s="149"/>
      <c r="X629" s="274"/>
      <c r="Y629" s="274"/>
      <c r="Z629" s="274"/>
      <c r="AA629" s="81"/>
    </row>
    <row r="630" spans="23:27">
      <c r="W630" s="149"/>
      <c r="X630" s="274"/>
      <c r="Y630" s="274"/>
      <c r="Z630" s="274"/>
      <c r="AA630" s="81"/>
    </row>
    <row r="631" spans="23:27">
      <c r="W631" s="149"/>
      <c r="X631" s="274"/>
      <c r="Y631" s="274"/>
      <c r="Z631" s="274"/>
      <c r="AA631" s="81"/>
    </row>
    <row r="632" spans="23:27">
      <c r="W632" s="149"/>
      <c r="X632" s="274"/>
      <c r="Y632" s="274"/>
      <c r="Z632" s="274"/>
      <c r="AA632" s="81"/>
    </row>
    <row r="633" spans="23:27">
      <c r="W633" s="149"/>
      <c r="X633" s="274"/>
      <c r="Y633" s="274"/>
      <c r="Z633" s="274"/>
      <c r="AA633" s="81"/>
    </row>
    <row r="634" spans="23:27">
      <c r="W634" s="149"/>
      <c r="X634" s="274"/>
      <c r="Y634" s="274"/>
      <c r="Z634" s="274"/>
      <c r="AA634" s="81"/>
    </row>
    <row r="635" spans="23:27">
      <c r="W635" s="149"/>
      <c r="X635" s="274"/>
      <c r="Y635" s="274"/>
      <c r="Z635" s="274"/>
      <c r="AA635" s="81"/>
    </row>
    <row r="636" spans="23:27">
      <c r="W636" s="149"/>
      <c r="X636" s="274"/>
      <c r="Y636" s="274"/>
      <c r="Z636" s="274"/>
      <c r="AA636" s="81"/>
    </row>
    <row r="637" spans="23:27">
      <c r="W637" s="149"/>
      <c r="X637" s="274"/>
      <c r="Y637" s="274"/>
      <c r="Z637" s="274"/>
      <c r="AA637" s="81"/>
    </row>
    <row r="638" spans="23:27">
      <c r="W638" s="149"/>
      <c r="X638" s="274"/>
      <c r="Y638" s="274"/>
      <c r="Z638" s="274"/>
      <c r="AA638" s="81"/>
    </row>
    <row r="639" spans="23:27">
      <c r="W639" s="149"/>
      <c r="X639" s="274"/>
      <c r="Y639" s="274"/>
      <c r="Z639" s="274"/>
      <c r="AA639" s="81"/>
    </row>
    <row r="640" spans="23:27">
      <c r="W640" s="149"/>
      <c r="X640" s="274"/>
      <c r="Y640" s="274"/>
      <c r="Z640" s="274"/>
      <c r="AA640" s="81"/>
    </row>
    <row r="641" spans="23:27">
      <c r="W641" s="149"/>
      <c r="X641" s="274"/>
      <c r="Y641" s="274"/>
      <c r="Z641" s="274"/>
      <c r="AA641" s="81"/>
    </row>
    <row r="642" spans="23:27">
      <c r="W642" s="149"/>
      <c r="X642" s="274"/>
      <c r="Y642" s="274"/>
      <c r="Z642" s="274"/>
      <c r="AA642" s="81"/>
    </row>
    <row r="643" spans="23:27">
      <c r="W643" s="149"/>
      <c r="X643" s="274"/>
      <c r="Y643" s="274"/>
      <c r="Z643" s="274"/>
      <c r="AA643" s="81"/>
    </row>
    <row r="644" spans="23:27">
      <c r="W644" s="149"/>
      <c r="X644" s="274"/>
      <c r="Y644" s="274"/>
      <c r="Z644" s="274"/>
      <c r="AA644" s="81"/>
    </row>
    <row r="645" spans="23:27">
      <c r="W645" s="149"/>
      <c r="X645" s="274"/>
      <c r="Y645" s="274"/>
      <c r="Z645" s="274"/>
      <c r="AA645" s="81"/>
    </row>
    <row r="646" spans="23:27">
      <c r="W646" s="149"/>
      <c r="X646" s="274"/>
      <c r="Y646" s="274"/>
      <c r="Z646" s="274"/>
      <c r="AA646" s="81"/>
    </row>
    <row r="647" spans="23:27">
      <c r="W647" s="149"/>
      <c r="X647" s="274"/>
      <c r="Y647" s="274"/>
      <c r="Z647" s="274"/>
      <c r="AA647" s="81"/>
    </row>
    <row r="648" spans="23:27">
      <c r="W648" s="149"/>
      <c r="X648" s="274"/>
      <c r="Y648" s="274"/>
      <c r="Z648" s="274"/>
      <c r="AA648" s="81"/>
    </row>
    <row r="649" spans="23:27">
      <c r="W649" s="149"/>
      <c r="X649" s="274"/>
      <c r="Y649" s="274"/>
      <c r="Z649" s="274"/>
      <c r="AA649" s="81"/>
    </row>
    <row r="650" spans="23:27">
      <c r="W650" s="149"/>
      <c r="X650" s="274"/>
      <c r="Y650" s="274"/>
      <c r="Z650" s="274"/>
      <c r="AA650" s="81"/>
    </row>
    <row r="651" spans="23:27">
      <c r="W651" s="149"/>
      <c r="X651" s="274"/>
      <c r="Y651" s="274"/>
      <c r="Z651" s="274"/>
      <c r="AA651" s="81"/>
    </row>
    <row r="652" spans="23:27">
      <c r="W652" s="149"/>
      <c r="X652" s="274"/>
      <c r="Y652" s="274"/>
      <c r="Z652" s="274"/>
      <c r="AA652" s="81"/>
    </row>
    <row r="653" spans="23:27">
      <c r="W653" s="149"/>
      <c r="X653" s="274"/>
      <c r="Y653" s="274"/>
      <c r="Z653" s="274"/>
      <c r="AA653" s="81"/>
    </row>
    <row r="654" spans="23:27">
      <c r="W654" s="149"/>
      <c r="X654" s="274"/>
      <c r="Y654" s="274"/>
      <c r="Z654" s="274"/>
      <c r="AA654" s="81"/>
    </row>
    <row r="655" spans="23:27">
      <c r="W655" s="149"/>
      <c r="X655" s="274"/>
      <c r="Y655" s="274"/>
      <c r="Z655" s="274"/>
      <c r="AA655" s="81"/>
    </row>
    <row r="656" spans="23:27">
      <c r="W656" s="149"/>
      <c r="X656" s="274"/>
      <c r="Y656" s="274"/>
      <c r="Z656" s="274"/>
      <c r="AA656" s="81"/>
    </row>
    <row r="657" spans="23:27">
      <c r="W657" s="149"/>
      <c r="X657" s="274"/>
      <c r="Y657" s="274"/>
      <c r="Z657" s="274"/>
      <c r="AA657" s="81"/>
    </row>
    <row r="658" spans="23:27">
      <c r="W658" s="149"/>
      <c r="X658" s="274"/>
      <c r="Y658" s="274"/>
      <c r="Z658" s="274"/>
      <c r="AA658" s="81"/>
    </row>
    <row r="659" spans="23:27">
      <c r="W659" s="149"/>
      <c r="X659" s="274"/>
      <c r="Y659" s="274"/>
      <c r="Z659" s="274"/>
      <c r="AA659" s="81"/>
    </row>
    <row r="660" spans="23:27">
      <c r="W660" s="149"/>
      <c r="X660" s="274"/>
      <c r="Y660" s="274"/>
      <c r="Z660" s="274"/>
      <c r="AA660" s="81"/>
    </row>
    <row r="661" spans="23:27">
      <c r="W661" s="149"/>
      <c r="X661" s="274"/>
      <c r="Y661" s="274"/>
      <c r="Z661" s="274"/>
      <c r="AA661" s="81"/>
    </row>
    <row r="662" spans="23:27">
      <c r="W662" s="149"/>
      <c r="X662" s="274"/>
      <c r="Y662" s="274"/>
      <c r="Z662" s="274"/>
      <c r="AA662" s="81"/>
    </row>
    <row r="663" spans="23:27">
      <c r="W663" s="149"/>
      <c r="X663" s="274"/>
      <c r="Y663" s="274"/>
      <c r="Z663" s="274"/>
      <c r="AA663" s="81"/>
    </row>
    <row r="664" spans="23:27">
      <c r="W664" s="149"/>
      <c r="X664" s="274"/>
      <c r="Y664" s="274"/>
      <c r="Z664" s="274"/>
      <c r="AA664" s="81"/>
    </row>
    <row r="665" spans="23:27">
      <c r="W665" s="149"/>
      <c r="X665" s="274"/>
      <c r="Y665" s="274"/>
      <c r="Z665" s="274"/>
      <c r="AA665" s="81"/>
    </row>
    <row r="666" spans="23:27">
      <c r="W666" s="149"/>
      <c r="X666" s="274"/>
      <c r="Y666" s="274"/>
      <c r="Z666" s="274"/>
      <c r="AA666" s="81"/>
    </row>
    <row r="667" spans="23:27">
      <c r="W667" s="149"/>
      <c r="X667" s="274"/>
      <c r="Y667" s="274"/>
      <c r="Z667" s="274"/>
      <c r="AA667" s="81"/>
    </row>
    <row r="668" spans="23:27">
      <c r="W668" s="149"/>
      <c r="X668" s="274"/>
      <c r="Y668" s="274"/>
      <c r="Z668" s="274"/>
      <c r="AA668" s="81"/>
    </row>
    <row r="669" spans="23:27">
      <c r="W669" s="149"/>
      <c r="X669" s="274"/>
      <c r="Y669" s="274"/>
      <c r="Z669" s="274"/>
      <c r="AA669" s="81"/>
    </row>
    <row r="670" spans="23:27">
      <c r="W670" s="149"/>
      <c r="X670" s="274"/>
      <c r="Y670" s="274"/>
      <c r="Z670" s="274"/>
      <c r="AA670" s="81"/>
    </row>
    <row r="671" spans="23:27">
      <c r="W671" s="149"/>
      <c r="X671" s="274"/>
      <c r="Y671" s="274"/>
      <c r="Z671" s="274"/>
      <c r="AA671" s="81"/>
    </row>
    <row r="672" spans="23:27">
      <c r="W672" s="149"/>
      <c r="X672" s="274"/>
      <c r="Y672" s="274"/>
      <c r="Z672" s="274"/>
      <c r="AA672" s="81"/>
    </row>
    <row r="673" spans="23:27">
      <c r="W673" s="149"/>
      <c r="X673" s="274"/>
      <c r="Y673" s="274"/>
      <c r="Z673" s="274"/>
      <c r="AA673" s="81"/>
    </row>
    <row r="674" spans="23:27">
      <c r="W674" s="149"/>
      <c r="X674" s="274"/>
      <c r="Y674" s="274"/>
      <c r="Z674" s="274"/>
      <c r="AA674" s="81"/>
    </row>
    <row r="675" spans="23:27">
      <c r="W675" s="149"/>
      <c r="X675" s="274"/>
      <c r="Y675" s="274"/>
      <c r="Z675" s="274"/>
      <c r="AA675" s="81"/>
    </row>
    <row r="676" spans="23:27">
      <c r="W676" s="149"/>
      <c r="X676" s="274"/>
      <c r="Y676" s="274"/>
      <c r="Z676" s="274"/>
      <c r="AA676" s="81"/>
    </row>
    <row r="677" spans="23:27">
      <c r="W677" s="149"/>
      <c r="X677" s="274"/>
      <c r="Y677" s="274"/>
      <c r="Z677" s="274"/>
      <c r="AA677" s="81"/>
    </row>
    <row r="678" spans="23:27">
      <c r="W678" s="149"/>
      <c r="X678" s="274"/>
      <c r="Y678" s="274"/>
      <c r="Z678" s="274"/>
      <c r="AA678" s="81"/>
    </row>
    <row r="679" spans="23:27">
      <c r="W679" s="149"/>
      <c r="X679" s="274"/>
      <c r="Y679" s="274"/>
      <c r="Z679" s="274"/>
      <c r="AA679" s="81"/>
    </row>
    <row r="680" spans="23:27">
      <c r="W680" s="149"/>
      <c r="X680" s="274"/>
      <c r="Y680" s="274"/>
      <c r="Z680" s="274"/>
      <c r="AA680" s="81"/>
    </row>
    <row r="681" spans="23:27">
      <c r="W681" s="149"/>
      <c r="X681" s="274"/>
      <c r="Y681" s="274"/>
      <c r="Z681" s="274"/>
      <c r="AA681" s="81"/>
    </row>
    <row r="682" spans="23:27">
      <c r="W682" s="149"/>
      <c r="X682" s="274"/>
      <c r="Y682" s="274"/>
      <c r="Z682" s="274"/>
      <c r="AA682" s="81"/>
    </row>
    <row r="683" spans="23:27">
      <c r="W683" s="149"/>
      <c r="X683" s="274"/>
      <c r="Y683" s="274"/>
      <c r="Z683" s="274"/>
      <c r="AA683" s="81"/>
    </row>
    <row r="684" spans="23:27">
      <c r="W684" s="149"/>
      <c r="X684" s="274"/>
      <c r="Y684" s="274"/>
      <c r="Z684" s="274"/>
      <c r="AA684" s="81"/>
    </row>
    <row r="685" spans="23:27">
      <c r="W685" s="149"/>
      <c r="X685" s="274"/>
      <c r="Y685" s="274"/>
      <c r="Z685" s="274"/>
      <c r="AA685" s="81"/>
    </row>
    <row r="686" spans="23:27">
      <c r="W686" s="149"/>
      <c r="X686" s="274"/>
      <c r="Y686" s="274"/>
      <c r="Z686" s="274"/>
      <c r="AA686" s="81"/>
    </row>
    <row r="687" spans="23:27">
      <c r="W687" s="149"/>
      <c r="X687" s="274"/>
      <c r="Y687" s="274"/>
      <c r="Z687" s="274"/>
      <c r="AA687" s="81"/>
    </row>
    <row r="688" spans="23:27">
      <c r="W688" s="149"/>
      <c r="X688" s="274"/>
      <c r="Y688" s="274"/>
      <c r="Z688" s="274"/>
      <c r="AA688" s="81"/>
    </row>
    <row r="689" spans="23:27">
      <c r="W689" s="149"/>
      <c r="X689" s="274"/>
      <c r="Y689" s="274"/>
      <c r="Z689" s="274"/>
      <c r="AA689" s="81"/>
    </row>
    <row r="690" spans="23:27">
      <c r="W690" s="149"/>
      <c r="X690" s="274"/>
      <c r="Y690" s="274"/>
      <c r="Z690" s="274"/>
      <c r="AA690" s="81"/>
    </row>
    <row r="691" spans="23:27">
      <c r="W691" s="149"/>
      <c r="X691" s="274"/>
      <c r="Y691" s="274"/>
      <c r="Z691" s="274"/>
      <c r="AA691" s="81"/>
    </row>
    <row r="692" spans="23:27">
      <c r="W692" s="149"/>
      <c r="X692" s="274"/>
      <c r="Y692" s="274"/>
      <c r="Z692" s="274"/>
      <c r="AA692" s="81"/>
    </row>
    <row r="693" spans="23:27">
      <c r="W693" s="149"/>
      <c r="X693" s="274"/>
      <c r="Y693" s="274"/>
      <c r="Z693" s="274"/>
      <c r="AA693" s="81"/>
    </row>
    <row r="694" spans="23:27">
      <c r="W694" s="149"/>
      <c r="X694" s="274"/>
      <c r="Y694" s="274"/>
      <c r="Z694" s="274"/>
      <c r="AA694" s="81"/>
    </row>
    <row r="695" spans="23:27">
      <c r="W695"/>
      <c r="X695" s="75"/>
      <c r="Y695" s="75"/>
      <c r="Z695" s="75"/>
    </row>
    <row r="696" spans="23:27">
      <c r="W696"/>
      <c r="X696" s="75"/>
      <c r="Y696" s="75"/>
      <c r="Z696" s="75"/>
    </row>
    <row r="697" spans="23:27">
      <c r="W697"/>
      <c r="X697" s="75"/>
      <c r="Y697" s="75"/>
      <c r="Z697" s="75"/>
    </row>
    <row r="698" spans="23:27">
      <c r="W698"/>
      <c r="X698" s="75"/>
      <c r="Y698" s="75"/>
      <c r="Z698" s="75"/>
    </row>
    <row r="699" spans="23:27">
      <c r="W699"/>
      <c r="X699" s="75"/>
      <c r="Y699" s="75"/>
      <c r="Z699" s="75"/>
    </row>
    <row r="700" spans="23:27">
      <c r="W700"/>
      <c r="X700" s="75"/>
      <c r="Y700" s="75"/>
      <c r="Z700" s="75"/>
    </row>
    <row r="701" spans="23:27">
      <c r="W701"/>
      <c r="X701" s="75"/>
      <c r="Y701" s="75"/>
      <c r="Z701" s="75"/>
    </row>
    <row r="702" spans="23:27">
      <c r="W702"/>
      <c r="X702" s="75"/>
      <c r="Y702" s="75"/>
      <c r="Z702" s="75"/>
    </row>
    <row r="703" spans="23:27">
      <c r="W703"/>
      <c r="X703" s="75"/>
      <c r="Y703" s="75"/>
      <c r="Z703" s="75"/>
    </row>
    <row r="704" spans="23:27">
      <c r="W704"/>
      <c r="X704" s="75"/>
      <c r="Y704" s="75"/>
      <c r="Z704" s="75"/>
    </row>
    <row r="705" spans="23:26">
      <c r="W705"/>
      <c r="X705" s="75"/>
      <c r="Y705" s="75"/>
      <c r="Z705" s="75"/>
    </row>
    <row r="706" spans="23:26">
      <c r="W706"/>
      <c r="X706" s="75"/>
      <c r="Y706" s="75"/>
      <c r="Z706" s="75"/>
    </row>
    <row r="707" spans="23:26">
      <c r="W707"/>
      <c r="X707" s="75"/>
      <c r="Y707" s="75"/>
      <c r="Z707" s="75"/>
    </row>
    <row r="708" spans="23:26">
      <c r="W708"/>
      <c r="X708" s="75"/>
      <c r="Y708" s="75"/>
      <c r="Z708" s="75"/>
    </row>
    <row r="709" spans="23:26">
      <c r="W709"/>
      <c r="X709" s="75"/>
      <c r="Y709" s="75"/>
      <c r="Z709" s="75"/>
    </row>
    <row r="710" spans="23:26">
      <c r="W710"/>
      <c r="X710" s="75"/>
      <c r="Y710" s="75"/>
      <c r="Z710" s="75"/>
    </row>
    <row r="711" spans="23:26">
      <c r="W711"/>
      <c r="X711" s="75"/>
      <c r="Y711" s="75"/>
      <c r="Z711" s="75"/>
    </row>
    <row r="712" spans="23:26">
      <c r="W712"/>
      <c r="X712" s="75"/>
      <c r="Y712" s="75"/>
      <c r="Z712" s="75"/>
    </row>
    <row r="713" spans="23:26">
      <c r="W713"/>
      <c r="X713" s="75"/>
      <c r="Y713" s="75"/>
      <c r="Z713" s="75"/>
    </row>
    <row r="714" spans="23:26">
      <c r="W714"/>
      <c r="X714" s="75"/>
      <c r="Y714" s="75"/>
      <c r="Z714" s="75"/>
    </row>
    <row r="715" spans="23:26">
      <c r="W715"/>
      <c r="X715" s="75"/>
      <c r="Y715" s="75"/>
      <c r="Z715" s="75"/>
    </row>
    <row r="716" spans="23:26">
      <c r="W716"/>
      <c r="X716" s="75"/>
      <c r="Y716" s="75"/>
      <c r="Z716" s="75"/>
    </row>
    <row r="717" spans="23:26">
      <c r="W717"/>
      <c r="X717" s="75"/>
      <c r="Y717" s="75"/>
      <c r="Z717" s="75"/>
    </row>
    <row r="718" spans="23:26">
      <c r="W718"/>
      <c r="X718" s="75"/>
      <c r="Y718" s="75"/>
      <c r="Z718" s="75"/>
    </row>
    <row r="719" spans="23:26">
      <c r="W719"/>
      <c r="X719" s="75"/>
      <c r="Y719" s="75"/>
      <c r="Z719" s="75"/>
    </row>
    <row r="720" spans="23:26">
      <c r="W720"/>
      <c r="X720" s="75"/>
      <c r="Y720" s="75"/>
      <c r="Z720" s="75"/>
    </row>
    <row r="721" spans="23:26">
      <c r="W721"/>
      <c r="X721" s="75"/>
      <c r="Y721" s="75"/>
      <c r="Z721" s="75"/>
    </row>
    <row r="722" spans="23:26">
      <c r="W722"/>
      <c r="X722" s="75"/>
      <c r="Y722" s="75"/>
      <c r="Z722" s="75"/>
    </row>
    <row r="723" spans="23:26">
      <c r="W723"/>
      <c r="X723" s="75"/>
      <c r="Y723" s="75"/>
      <c r="Z723" s="75"/>
    </row>
    <row r="724" spans="23:26">
      <c r="W724"/>
      <c r="X724" s="75"/>
      <c r="Y724" s="75"/>
      <c r="Z724" s="75"/>
    </row>
    <row r="725" spans="23:26">
      <c r="W725"/>
      <c r="X725" s="75"/>
      <c r="Y725" s="75"/>
      <c r="Z725" s="75"/>
    </row>
    <row r="726" spans="23:26">
      <c r="W726"/>
      <c r="X726" s="75"/>
      <c r="Y726" s="75"/>
      <c r="Z726" s="75"/>
    </row>
    <row r="727" spans="23:26">
      <c r="W727"/>
      <c r="X727" s="75"/>
      <c r="Y727" s="75"/>
      <c r="Z727" s="75"/>
    </row>
    <row r="728" spans="23:26">
      <c r="W728"/>
      <c r="X728" s="75"/>
      <c r="Y728" s="75"/>
      <c r="Z728" s="75"/>
    </row>
    <row r="729" spans="23:26">
      <c r="W729"/>
      <c r="X729" s="75"/>
      <c r="Y729" s="75"/>
      <c r="Z729" s="75"/>
    </row>
    <row r="730" spans="23:26">
      <c r="W730"/>
      <c r="X730" s="75"/>
      <c r="Y730" s="75"/>
      <c r="Z730" s="75"/>
    </row>
    <row r="731" spans="23:26">
      <c r="W731"/>
      <c r="X731" s="75"/>
      <c r="Y731" s="75"/>
      <c r="Z731" s="75"/>
    </row>
    <row r="732" spans="23:26">
      <c r="W732"/>
      <c r="X732" s="75"/>
      <c r="Y732" s="75"/>
      <c r="Z732" s="75"/>
    </row>
    <row r="733" spans="23:26">
      <c r="W733"/>
      <c r="X733" s="75"/>
      <c r="Y733" s="75"/>
      <c r="Z733" s="75"/>
    </row>
    <row r="734" spans="23:26">
      <c r="W734"/>
      <c r="X734" s="75"/>
      <c r="Y734" s="75"/>
      <c r="Z734" s="75"/>
    </row>
    <row r="735" spans="23:26">
      <c r="W735"/>
      <c r="X735" s="75"/>
      <c r="Y735" s="75"/>
      <c r="Z735" s="75"/>
    </row>
    <row r="736" spans="23:26">
      <c r="W736"/>
      <c r="X736" s="75"/>
      <c r="Y736" s="75"/>
      <c r="Z736" s="75"/>
    </row>
    <row r="737" spans="23:26">
      <c r="W737"/>
      <c r="X737" s="75"/>
      <c r="Y737" s="75"/>
      <c r="Z737" s="75"/>
    </row>
    <row r="738" spans="23:26">
      <c r="W738"/>
      <c r="X738" s="75"/>
      <c r="Y738" s="75"/>
      <c r="Z738" s="75"/>
    </row>
    <row r="739" spans="23:26">
      <c r="W739"/>
      <c r="X739" s="75"/>
      <c r="Y739" s="75"/>
      <c r="Z739" s="75"/>
    </row>
    <row r="740" spans="23:26">
      <c r="W740"/>
      <c r="X740" s="75"/>
      <c r="Y740" s="75"/>
      <c r="Z740" s="75"/>
    </row>
    <row r="741" spans="23:26">
      <c r="W741"/>
      <c r="X741" s="75"/>
      <c r="Y741" s="75"/>
      <c r="Z741" s="75"/>
    </row>
    <row r="742" spans="23:26">
      <c r="W742"/>
      <c r="X742" s="75"/>
      <c r="Y742" s="75"/>
      <c r="Z742" s="75"/>
    </row>
    <row r="743" spans="23:26">
      <c r="W743"/>
      <c r="X743" s="75"/>
      <c r="Y743" s="75"/>
      <c r="Z743" s="75"/>
    </row>
    <row r="744" spans="23:26">
      <c r="W744"/>
      <c r="X744" s="75"/>
      <c r="Y744" s="75"/>
      <c r="Z744" s="75"/>
    </row>
    <row r="745" spans="23:26">
      <c r="W745"/>
      <c r="X745" s="75"/>
      <c r="Y745" s="75"/>
      <c r="Z745" s="75"/>
    </row>
    <row r="746" spans="23:26">
      <c r="W746"/>
      <c r="X746" s="75"/>
      <c r="Y746" s="75"/>
      <c r="Z746" s="75"/>
    </row>
    <row r="747" spans="23:26">
      <c r="W747"/>
      <c r="X747" s="75"/>
      <c r="Y747" s="75"/>
      <c r="Z747" s="75"/>
    </row>
    <row r="748" spans="23:26">
      <c r="W748"/>
      <c r="X748" s="75"/>
      <c r="Y748" s="75"/>
      <c r="Z748" s="75"/>
    </row>
    <row r="749" spans="23:26">
      <c r="W749"/>
      <c r="X749" s="75"/>
      <c r="Y749" s="75"/>
      <c r="Z749" s="75"/>
    </row>
    <row r="750" spans="23:26">
      <c r="W750"/>
      <c r="X750" s="75"/>
      <c r="Y750" s="75"/>
      <c r="Z750" s="75"/>
    </row>
    <row r="751" spans="23:26">
      <c r="W751"/>
      <c r="X751" s="75"/>
      <c r="Y751" s="75"/>
      <c r="Z751" s="75"/>
    </row>
    <row r="752" spans="23:26">
      <c r="W752"/>
      <c r="X752" s="75"/>
      <c r="Y752" s="75"/>
      <c r="Z752" s="75"/>
    </row>
    <row r="753" spans="23:26">
      <c r="W753"/>
      <c r="X753" s="75"/>
      <c r="Y753" s="75"/>
      <c r="Z753" s="75"/>
    </row>
    <row r="754" spans="23:26">
      <c r="W754"/>
      <c r="X754" s="75"/>
      <c r="Y754" s="75"/>
      <c r="Z754" s="75"/>
    </row>
    <row r="755" spans="23:26">
      <c r="W755"/>
      <c r="X755" s="75"/>
      <c r="Y755" s="75"/>
      <c r="Z755" s="75"/>
    </row>
    <row r="756" spans="23:26">
      <c r="W756"/>
      <c r="X756" s="75"/>
      <c r="Y756" s="75"/>
      <c r="Z756" s="75"/>
    </row>
    <row r="757" spans="23:26">
      <c r="W757"/>
      <c r="X757" s="75"/>
      <c r="Y757" s="75"/>
      <c r="Z757" s="75"/>
    </row>
    <row r="758" spans="23:26">
      <c r="W758"/>
      <c r="X758" s="75"/>
      <c r="Y758" s="75"/>
      <c r="Z758" s="75"/>
    </row>
    <row r="759" spans="23:26">
      <c r="W759"/>
      <c r="X759" s="75"/>
      <c r="Y759" s="75"/>
      <c r="Z759" s="75"/>
    </row>
    <row r="760" spans="23:26">
      <c r="W760"/>
      <c r="X760" s="75"/>
      <c r="Y760" s="75"/>
      <c r="Z760" s="75"/>
    </row>
    <row r="761" spans="23:26">
      <c r="W761"/>
      <c r="X761" s="75"/>
      <c r="Y761" s="75"/>
      <c r="Z761" s="75"/>
    </row>
    <row r="762" spans="23:26">
      <c r="W762"/>
      <c r="X762" s="75"/>
      <c r="Y762" s="75"/>
      <c r="Z762" s="75"/>
    </row>
    <row r="763" spans="23:26">
      <c r="W763"/>
      <c r="X763" s="75"/>
      <c r="Y763" s="75"/>
      <c r="Z763" s="75"/>
    </row>
    <row r="764" spans="23:26">
      <c r="W764"/>
      <c r="X764" s="75"/>
      <c r="Y764" s="75"/>
      <c r="Z764" s="75"/>
    </row>
    <row r="765" spans="23:26">
      <c r="W765"/>
      <c r="X765" s="75"/>
      <c r="Y765" s="75"/>
      <c r="Z765" s="75"/>
    </row>
    <row r="766" spans="23:26">
      <c r="W766"/>
      <c r="X766" s="75"/>
      <c r="Y766" s="75"/>
      <c r="Z766" s="75"/>
    </row>
    <row r="767" spans="23:26">
      <c r="W767"/>
      <c r="X767" s="75"/>
      <c r="Y767" s="75"/>
      <c r="Z767" s="75"/>
    </row>
    <row r="768" spans="23:26">
      <c r="W768"/>
      <c r="X768" s="75"/>
      <c r="Y768" s="75"/>
      <c r="Z768" s="75"/>
    </row>
    <row r="769" spans="23:26">
      <c r="W769"/>
      <c r="X769" s="75"/>
      <c r="Y769" s="75"/>
      <c r="Z769" s="75"/>
    </row>
    <row r="770" spans="23:26">
      <c r="W770"/>
      <c r="X770" s="75"/>
      <c r="Y770" s="75"/>
      <c r="Z770" s="75"/>
    </row>
    <row r="771" spans="23:26">
      <c r="W771"/>
      <c r="X771" s="75"/>
      <c r="Y771" s="75"/>
      <c r="Z771" s="75"/>
    </row>
    <row r="772" spans="23:26">
      <c r="W772"/>
      <c r="X772" s="75"/>
      <c r="Y772" s="75"/>
      <c r="Z772" s="75"/>
    </row>
    <row r="773" spans="23:26">
      <c r="W773"/>
      <c r="X773" s="75"/>
      <c r="Y773" s="75"/>
      <c r="Z773" s="75"/>
    </row>
    <row r="774" spans="23:26">
      <c r="W774"/>
      <c r="X774" s="75"/>
      <c r="Y774" s="75"/>
      <c r="Z774" s="75"/>
    </row>
    <row r="775" spans="23:26">
      <c r="W775"/>
      <c r="X775" s="75"/>
      <c r="Y775" s="75"/>
      <c r="Z775" s="75"/>
    </row>
    <row r="776" spans="23:26">
      <c r="W776"/>
      <c r="X776" s="75"/>
      <c r="Y776" s="75"/>
      <c r="Z776" s="75"/>
    </row>
    <row r="777" spans="23:26">
      <c r="W777"/>
      <c r="X777" s="75"/>
      <c r="Y777" s="75"/>
      <c r="Z777" s="75"/>
    </row>
    <row r="778" spans="23:26">
      <c r="W778"/>
      <c r="X778" s="75"/>
      <c r="Y778" s="75"/>
      <c r="Z778" s="75"/>
    </row>
    <row r="779" spans="23:26">
      <c r="W779"/>
      <c r="X779" s="75"/>
      <c r="Y779" s="75"/>
      <c r="Z779" s="75"/>
    </row>
    <row r="780" spans="23:26">
      <c r="W780"/>
      <c r="X780" s="75"/>
      <c r="Y780" s="75"/>
      <c r="Z780" s="75"/>
    </row>
    <row r="781" spans="23:26">
      <c r="W781"/>
      <c r="X781" s="75"/>
      <c r="Y781" s="75"/>
      <c r="Z781" s="75"/>
    </row>
    <row r="782" spans="23:26">
      <c r="W782"/>
      <c r="X782" s="75"/>
      <c r="Y782" s="75"/>
      <c r="Z782" s="75"/>
    </row>
    <row r="783" spans="23:26">
      <c r="W783"/>
      <c r="X783" s="75"/>
      <c r="Y783" s="75"/>
      <c r="Z783" s="75"/>
    </row>
    <row r="784" spans="23:26">
      <c r="W784"/>
      <c r="X784" s="75"/>
      <c r="Y784" s="75"/>
      <c r="Z784" s="75"/>
    </row>
    <row r="785" spans="23:26">
      <c r="W785"/>
      <c r="X785" s="75"/>
      <c r="Y785" s="75"/>
      <c r="Z785" s="75"/>
    </row>
    <row r="786" spans="23:26">
      <c r="W786"/>
      <c r="X786" s="75"/>
      <c r="Y786" s="75"/>
      <c r="Z786" s="75"/>
    </row>
    <row r="787" spans="23:26">
      <c r="W787"/>
      <c r="X787" s="75"/>
      <c r="Y787" s="75"/>
      <c r="Z787" s="75"/>
    </row>
    <row r="788" spans="23:26">
      <c r="W788"/>
      <c r="X788" s="75"/>
      <c r="Y788" s="75"/>
      <c r="Z788" s="75"/>
    </row>
    <row r="789" spans="23:26">
      <c r="W789"/>
      <c r="X789" s="75"/>
      <c r="Y789" s="75"/>
      <c r="Z789" s="75"/>
    </row>
    <row r="790" spans="23:26">
      <c r="W790"/>
      <c r="X790" s="75"/>
      <c r="Y790" s="75"/>
      <c r="Z790" s="75"/>
    </row>
    <row r="791" spans="23:26">
      <c r="W791"/>
      <c r="X791" s="75"/>
      <c r="Y791" s="75"/>
      <c r="Z791" s="75"/>
    </row>
    <row r="792" spans="23:26">
      <c r="W792"/>
      <c r="X792" s="75"/>
      <c r="Y792" s="75"/>
      <c r="Z792" s="75"/>
    </row>
    <row r="793" spans="23:26">
      <c r="W793"/>
      <c r="X793" s="75"/>
      <c r="Y793" s="75"/>
      <c r="Z793" s="75"/>
    </row>
    <row r="794" spans="23:26">
      <c r="W794"/>
      <c r="X794" s="75"/>
      <c r="Y794" s="75"/>
      <c r="Z794" s="75"/>
    </row>
    <row r="795" spans="23:26">
      <c r="W795"/>
      <c r="X795" s="75"/>
      <c r="Y795" s="75"/>
      <c r="Z795" s="75"/>
    </row>
    <row r="796" spans="23:26">
      <c r="W796"/>
      <c r="X796" s="75"/>
      <c r="Y796" s="75"/>
      <c r="Z796" s="75"/>
    </row>
    <row r="797" spans="23:26">
      <c r="W797"/>
      <c r="X797" s="75"/>
      <c r="Y797" s="75"/>
      <c r="Z797" s="75"/>
    </row>
    <row r="798" spans="23:26">
      <c r="W798"/>
      <c r="X798" s="75"/>
      <c r="Y798" s="75"/>
      <c r="Z798" s="75"/>
    </row>
    <row r="799" spans="23:26">
      <c r="W799"/>
      <c r="X799" s="75"/>
      <c r="Y799" s="75"/>
      <c r="Z799" s="75"/>
    </row>
    <row r="800" spans="23:26">
      <c r="W800"/>
      <c r="X800" s="75"/>
      <c r="Y800" s="75"/>
      <c r="Z800" s="75"/>
    </row>
    <row r="801" spans="23:26">
      <c r="W801"/>
      <c r="X801" s="75"/>
      <c r="Y801" s="75"/>
      <c r="Z801" s="75"/>
    </row>
    <row r="802" spans="23:26">
      <c r="W802"/>
      <c r="X802" s="75"/>
      <c r="Y802" s="75"/>
      <c r="Z802" s="75"/>
    </row>
    <row r="803" spans="23:26">
      <c r="W803"/>
      <c r="X803" s="75"/>
      <c r="Y803" s="75"/>
      <c r="Z803" s="75"/>
    </row>
    <row r="804" spans="23:26">
      <c r="W804"/>
      <c r="X804" s="75"/>
      <c r="Y804" s="75"/>
      <c r="Z804" s="75"/>
    </row>
    <row r="805" spans="23:26">
      <c r="W805"/>
      <c r="X805" s="75"/>
      <c r="Y805" s="75"/>
      <c r="Z805" s="75"/>
    </row>
    <row r="806" spans="23:26">
      <c r="W806"/>
      <c r="X806" s="75"/>
      <c r="Y806" s="75"/>
      <c r="Z806" s="75"/>
    </row>
    <row r="807" spans="23:26">
      <c r="W807"/>
      <c r="X807" s="75"/>
      <c r="Y807" s="75"/>
      <c r="Z807" s="75"/>
    </row>
    <row r="808" spans="23:26">
      <c r="W808"/>
      <c r="X808" s="75"/>
      <c r="Y808" s="75"/>
      <c r="Z808" s="75"/>
    </row>
    <row r="809" spans="23:26">
      <c r="W809"/>
      <c r="X809" s="75"/>
      <c r="Y809" s="75"/>
      <c r="Z809" s="75"/>
    </row>
    <row r="810" spans="23:26">
      <c r="W810"/>
      <c r="X810" s="75"/>
      <c r="Y810" s="75"/>
      <c r="Z810" s="75"/>
    </row>
    <row r="811" spans="23:26">
      <c r="W811"/>
      <c r="X811" s="75"/>
      <c r="Y811" s="75"/>
      <c r="Z811" s="75"/>
    </row>
    <row r="812" spans="23:26">
      <c r="W812"/>
      <c r="X812" s="75"/>
      <c r="Y812" s="75"/>
      <c r="Z812" s="75"/>
    </row>
    <row r="813" spans="23:26">
      <c r="W813"/>
      <c r="X813" s="75"/>
      <c r="Y813" s="75"/>
      <c r="Z813" s="75"/>
    </row>
    <row r="814" spans="23:26">
      <c r="W814"/>
      <c r="X814" s="75"/>
      <c r="Y814" s="75"/>
      <c r="Z814" s="75"/>
    </row>
    <row r="815" spans="23:26">
      <c r="W815"/>
      <c r="X815" s="75"/>
      <c r="Y815" s="75"/>
      <c r="Z815" s="75"/>
    </row>
    <row r="816" spans="23:26">
      <c r="W816"/>
      <c r="X816" s="75"/>
      <c r="Y816" s="75"/>
      <c r="Z816" s="75"/>
    </row>
    <row r="817" spans="23:26">
      <c r="W817"/>
      <c r="X817" s="75"/>
      <c r="Y817" s="75"/>
      <c r="Z817" s="75"/>
    </row>
    <row r="818" spans="23:26">
      <c r="W818"/>
      <c r="X818" s="75"/>
      <c r="Y818" s="75"/>
      <c r="Z818" s="75"/>
    </row>
    <row r="819" spans="23:26">
      <c r="W819"/>
      <c r="X819" s="75"/>
      <c r="Y819" s="75"/>
      <c r="Z819" s="75"/>
    </row>
    <row r="820" spans="23:26">
      <c r="W820"/>
      <c r="X820" s="75"/>
      <c r="Y820" s="75"/>
      <c r="Z820" s="75"/>
    </row>
    <row r="821" spans="23:26">
      <c r="W821"/>
      <c r="X821" s="75"/>
      <c r="Y821" s="75"/>
      <c r="Z821" s="75"/>
    </row>
    <row r="822" spans="23:26">
      <c r="W822"/>
      <c r="X822" s="75"/>
      <c r="Y822" s="75"/>
      <c r="Z822" s="75"/>
    </row>
    <row r="823" spans="23:26">
      <c r="W823"/>
      <c r="X823" s="75"/>
      <c r="Y823" s="75"/>
      <c r="Z823" s="75"/>
    </row>
    <row r="824" spans="23:26">
      <c r="W824"/>
      <c r="X824" s="75"/>
      <c r="Y824" s="75"/>
      <c r="Z824" s="75"/>
    </row>
    <row r="825" spans="23:26">
      <c r="W825"/>
      <c r="X825" s="75"/>
      <c r="Y825" s="75"/>
      <c r="Z825" s="75"/>
    </row>
    <row r="826" spans="23:26">
      <c r="W826"/>
      <c r="X826" s="75"/>
      <c r="Y826" s="75"/>
      <c r="Z826" s="75"/>
    </row>
    <row r="827" spans="23:26">
      <c r="W827"/>
      <c r="X827" s="75"/>
      <c r="Y827" s="75"/>
      <c r="Z827" s="75"/>
    </row>
    <row r="828" spans="23:26">
      <c r="W828"/>
      <c r="X828" s="75"/>
      <c r="Y828" s="75"/>
      <c r="Z828" s="75"/>
    </row>
    <row r="829" spans="23:26">
      <c r="W829"/>
      <c r="X829" s="75"/>
      <c r="Y829" s="75"/>
      <c r="Z829" s="75"/>
    </row>
    <row r="830" spans="23:26">
      <c r="W830"/>
      <c r="X830" s="75"/>
      <c r="Y830" s="75"/>
      <c r="Z830" s="75"/>
    </row>
    <row r="831" spans="23:26">
      <c r="W831"/>
      <c r="X831" s="75"/>
      <c r="Y831" s="75"/>
      <c r="Z831" s="75"/>
    </row>
    <row r="832" spans="23:26">
      <c r="W832"/>
      <c r="X832" s="75"/>
      <c r="Y832" s="75"/>
      <c r="Z832" s="75"/>
    </row>
    <row r="833" spans="23:26">
      <c r="W833"/>
      <c r="X833" s="75"/>
      <c r="Y833" s="75"/>
      <c r="Z833" s="75"/>
    </row>
    <row r="834" spans="23:26">
      <c r="W834"/>
      <c r="X834" s="75"/>
      <c r="Y834" s="75"/>
      <c r="Z834" s="75"/>
    </row>
    <row r="835" spans="23:26">
      <c r="W835"/>
      <c r="X835" s="75"/>
      <c r="Y835" s="75"/>
      <c r="Z835" s="75"/>
    </row>
    <row r="836" spans="23:26">
      <c r="W836"/>
      <c r="X836" s="75"/>
      <c r="Y836" s="75"/>
      <c r="Z836" s="75"/>
    </row>
    <row r="837" spans="23:26">
      <c r="W837"/>
      <c r="X837" s="75"/>
      <c r="Y837" s="75"/>
      <c r="Z837" s="75"/>
    </row>
    <row r="838" spans="23:26">
      <c r="W838"/>
      <c r="X838" s="75"/>
      <c r="Y838" s="75"/>
      <c r="Z838" s="75"/>
    </row>
    <row r="839" spans="23:26">
      <c r="W839"/>
      <c r="X839" s="75"/>
      <c r="Y839" s="75"/>
      <c r="Z839" s="75"/>
    </row>
    <row r="840" spans="23:26">
      <c r="W840"/>
      <c r="X840" s="75"/>
      <c r="Y840" s="75"/>
      <c r="Z840" s="75"/>
    </row>
    <row r="841" spans="23:26">
      <c r="W841"/>
      <c r="X841" s="75"/>
      <c r="Y841" s="75"/>
      <c r="Z841" s="75"/>
    </row>
    <row r="842" spans="23:26">
      <c r="W842"/>
      <c r="X842" s="75"/>
      <c r="Y842" s="75"/>
      <c r="Z842" s="75"/>
    </row>
    <row r="843" spans="23:26">
      <c r="W843"/>
      <c r="X843" s="75"/>
      <c r="Y843" s="75"/>
      <c r="Z843" s="75"/>
    </row>
    <row r="844" spans="23:26">
      <c r="W844"/>
      <c r="X844" s="75"/>
      <c r="Y844" s="75"/>
      <c r="Z844" s="75"/>
    </row>
    <row r="845" spans="23:26">
      <c r="W845"/>
      <c r="X845" s="75"/>
      <c r="Y845" s="75"/>
      <c r="Z845" s="75"/>
    </row>
    <row r="846" spans="23:26">
      <c r="W846"/>
      <c r="X846" s="75"/>
      <c r="Y846" s="75"/>
      <c r="Z846" s="75"/>
    </row>
    <row r="847" spans="23:26">
      <c r="W847"/>
      <c r="X847" s="75"/>
      <c r="Y847" s="75"/>
      <c r="Z847" s="75"/>
    </row>
    <row r="848" spans="23:26">
      <c r="W848"/>
      <c r="X848" s="75"/>
      <c r="Y848" s="75"/>
      <c r="Z848" s="75"/>
    </row>
    <row r="849" spans="23:26">
      <c r="W849"/>
      <c r="X849" s="75"/>
      <c r="Y849" s="75"/>
      <c r="Z849" s="75"/>
    </row>
    <row r="850" spans="23:26">
      <c r="W850"/>
      <c r="X850" s="75"/>
      <c r="Y850" s="75"/>
      <c r="Z850" s="75"/>
    </row>
    <row r="851" spans="23:26">
      <c r="W851"/>
      <c r="X851" s="75"/>
      <c r="Y851" s="75"/>
      <c r="Z851" s="75"/>
    </row>
    <row r="852" spans="23:26">
      <c r="W852"/>
      <c r="X852" s="75"/>
      <c r="Y852" s="75"/>
      <c r="Z852" s="75"/>
    </row>
    <row r="853" spans="23:26">
      <c r="W853"/>
      <c r="X853" s="75"/>
      <c r="Y853" s="75"/>
      <c r="Z853" s="75"/>
    </row>
    <row r="854" spans="23:26">
      <c r="W854"/>
      <c r="X854" s="75"/>
      <c r="Y854" s="75"/>
      <c r="Z854" s="75"/>
    </row>
    <row r="855" spans="23:26">
      <c r="W855"/>
      <c r="X855" s="75"/>
      <c r="Y855" s="75"/>
      <c r="Z855" s="75"/>
    </row>
    <row r="856" spans="23:26">
      <c r="W856"/>
      <c r="X856" s="75"/>
      <c r="Y856" s="75"/>
      <c r="Z856" s="75"/>
    </row>
    <row r="857" spans="23:26">
      <c r="W857"/>
      <c r="X857" s="75"/>
      <c r="Y857" s="75"/>
      <c r="Z857" s="75"/>
    </row>
    <row r="858" spans="23:26">
      <c r="W858"/>
      <c r="X858" s="75"/>
      <c r="Y858" s="75"/>
      <c r="Z858" s="75"/>
    </row>
    <row r="859" spans="23:26">
      <c r="W859"/>
      <c r="X859" s="75"/>
      <c r="Y859" s="75"/>
      <c r="Z859" s="75"/>
    </row>
    <row r="860" spans="23:26">
      <c r="W860"/>
      <c r="X860" s="75"/>
      <c r="Y860" s="75"/>
      <c r="Z860" s="75"/>
    </row>
    <row r="861" spans="23:26">
      <c r="W861"/>
      <c r="X861" s="75"/>
      <c r="Y861" s="75"/>
      <c r="Z861" s="75"/>
    </row>
    <row r="862" spans="23:26">
      <c r="W862"/>
      <c r="X862" s="75"/>
      <c r="Y862" s="75"/>
      <c r="Z862" s="75"/>
    </row>
    <row r="863" spans="23:26">
      <c r="W863"/>
      <c r="X863" s="75"/>
      <c r="Y863" s="75"/>
      <c r="Z863" s="75"/>
    </row>
    <row r="864" spans="23:26">
      <c r="W864"/>
      <c r="X864" s="75"/>
      <c r="Y864" s="75"/>
      <c r="Z864" s="75"/>
    </row>
    <row r="865" spans="23:26">
      <c r="W865"/>
      <c r="X865" s="75"/>
      <c r="Y865" s="75"/>
      <c r="Z865" s="75"/>
    </row>
    <row r="866" spans="23:26">
      <c r="W866"/>
      <c r="X866" s="75"/>
      <c r="Y866" s="75"/>
      <c r="Z866" s="75"/>
    </row>
    <row r="867" spans="23:26">
      <c r="W867"/>
      <c r="X867" s="75"/>
      <c r="Y867" s="75"/>
      <c r="Z867" s="75"/>
    </row>
    <row r="868" spans="23:26">
      <c r="W868"/>
      <c r="X868" s="75"/>
      <c r="Y868" s="75"/>
      <c r="Z868" s="75"/>
    </row>
    <row r="869" spans="23:26">
      <c r="W869"/>
      <c r="X869" s="75"/>
      <c r="Y869" s="75"/>
      <c r="Z869" s="75"/>
    </row>
    <row r="870" spans="23:26">
      <c r="W870"/>
      <c r="X870" s="75"/>
      <c r="Y870" s="75"/>
      <c r="Z870" s="75"/>
    </row>
    <row r="871" spans="23:26">
      <c r="W871"/>
      <c r="X871" s="75"/>
      <c r="Y871" s="75"/>
      <c r="Z871" s="75"/>
    </row>
    <row r="872" spans="23:26">
      <c r="W872"/>
      <c r="X872" s="75"/>
      <c r="Y872" s="75"/>
      <c r="Z872" s="75"/>
    </row>
    <row r="873" spans="23:26">
      <c r="W873"/>
      <c r="X873" s="75"/>
      <c r="Y873" s="75"/>
      <c r="Z873" s="75"/>
    </row>
    <row r="874" spans="23:26">
      <c r="W874"/>
      <c r="X874" s="75"/>
      <c r="Y874" s="75"/>
      <c r="Z874" s="75"/>
    </row>
    <row r="875" spans="23:26">
      <c r="W875"/>
      <c r="X875" s="75"/>
      <c r="Y875" s="75"/>
      <c r="Z875" s="75"/>
    </row>
    <row r="876" spans="23:26">
      <c r="W876"/>
      <c r="X876" s="75"/>
      <c r="Y876" s="75"/>
      <c r="Z876" s="75"/>
    </row>
    <row r="877" spans="23:26">
      <c r="W877"/>
      <c r="X877" s="75"/>
      <c r="Y877" s="75"/>
      <c r="Z877" s="75"/>
    </row>
    <row r="878" spans="23:26">
      <c r="W878"/>
      <c r="X878" s="75"/>
      <c r="Y878" s="75"/>
      <c r="Z878" s="75"/>
    </row>
    <row r="879" spans="23:26">
      <c r="W879"/>
      <c r="X879" s="75"/>
      <c r="Y879" s="75"/>
      <c r="Z879" s="75"/>
    </row>
    <row r="880" spans="23:26">
      <c r="W880"/>
      <c r="X880" s="75"/>
      <c r="Y880" s="75"/>
      <c r="Z880" s="75"/>
    </row>
    <row r="881" spans="23:26">
      <c r="W881"/>
      <c r="X881" s="75"/>
      <c r="Y881" s="75"/>
      <c r="Z881" s="75"/>
    </row>
    <row r="882" spans="23:26">
      <c r="W882"/>
      <c r="X882" s="75"/>
      <c r="Y882" s="75"/>
      <c r="Z882" s="75"/>
    </row>
    <row r="883" spans="23:26">
      <c r="W883"/>
      <c r="X883" s="75"/>
      <c r="Y883" s="75"/>
      <c r="Z883" s="75"/>
    </row>
    <row r="884" spans="23:26">
      <c r="W884"/>
      <c r="X884" s="75"/>
      <c r="Y884" s="75"/>
      <c r="Z884" s="75"/>
    </row>
    <row r="885" spans="23:26">
      <c r="W885"/>
      <c r="X885" s="75"/>
      <c r="Y885" s="75"/>
      <c r="Z885" s="75"/>
    </row>
    <row r="886" spans="23:26">
      <c r="W886"/>
      <c r="X886" s="75"/>
      <c r="Y886" s="75"/>
      <c r="Z886" s="75"/>
    </row>
    <row r="887" spans="23:26">
      <c r="W887"/>
      <c r="X887" s="75"/>
      <c r="Y887" s="75"/>
      <c r="Z887" s="75"/>
    </row>
    <row r="888" spans="23:26">
      <c r="W888"/>
      <c r="X888" s="75"/>
      <c r="Y888" s="75"/>
      <c r="Z888" s="75"/>
    </row>
    <row r="889" spans="23:26">
      <c r="W889"/>
      <c r="X889" s="75"/>
      <c r="Y889" s="75"/>
      <c r="Z889" s="75"/>
    </row>
    <row r="890" spans="23:26">
      <c r="W890"/>
      <c r="X890" s="75"/>
      <c r="Y890" s="75"/>
      <c r="Z890" s="75"/>
    </row>
    <row r="891" spans="23:26">
      <c r="W891"/>
      <c r="X891" s="75"/>
      <c r="Y891" s="75"/>
      <c r="Z891" s="75"/>
    </row>
    <row r="892" spans="23:26">
      <c r="W892"/>
      <c r="X892" s="75"/>
      <c r="Y892" s="75"/>
      <c r="Z892" s="75"/>
    </row>
    <row r="893" spans="23:26">
      <c r="W893"/>
      <c r="X893" s="75"/>
      <c r="Y893" s="75"/>
      <c r="Z893" s="75"/>
    </row>
    <row r="894" spans="23:26">
      <c r="W894"/>
      <c r="X894" s="75"/>
      <c r="Y894" s="75"/>
      <c r="Z894" s="75"/>
    </row>
    <row r="895" spans="23:26">
      <c r="W895"/>
      <c r="X895" s="75"/>
      <c r="Y895" s="75"/>
      <c r="Z895" s="75"/>
    </row>
    <row r="896" spans="23:26">
      <c r="W896"/>
      <c r="X896" s="75"/>
      <c r="Y896" s="75"/>
      <c r="Z896" s="75"/>
    </row>
    <row r="897" spans="23:26">
      <c r="W897"/>
      <c r="X897" s="75"/>
      <c r="Y897" s="75"/>
      <c r="Z897" s="75"/>
    </row>
    <row r="898" spans="23:26">
      <c r="W898"/>
      <c r="X898" s="75"/>
      <c r="Y898" s="75"/>
      <c r="Z898" s="75"/>
    </row>
    <row r="899" spans="23:26">
      <c r="W899"/>
      <c r="X899" s="75"/>
      <c r="Y899" s="75"/>
      <c r="Z899" s="75"/>
    </row>
    <row r="900" spans="23:26">
      <c r="W900"/>
      <c r="X900" s="75"/>
      <c r="Y900" s="75"/>
      <c r="Z900" s="75"/>
    </row>
    <row r="901" spans="23:26">
      <c r="W901"/>
      <c r="X901" s="75"/>
      <c r="Y901" s="75"/>
      <c r="Z901" s="75"/>
    </row>
    <row r="902" spans="23:26">
      <c r="W902"/>
      <c r="X902" s="75"/>
      <c r="Y902" s="75"/>
      <c r="Z902" s="75"/>
    </row>
    <row r="903" spans="23:26">
      <c r="W903"/>
      <c r="X903" s="75"/>
      <c r="Y903" s="75"/>
      <c r="Z903" s="75"/>
    </row>
    <row r="904" spans="23:26">
      <c r="W904"/>
      <c r="X904" s="75"/>
      <c r="Y904" s="75"/>
      <c r="Z904" s="75"/>
    </row>
    <row r="905" spans="23:26">
      <c r="W905"/>
      <c r="X905" s="75"/>
      <c r="Y905" s="75"/>
      <c r="Z905" s="75"/>
    </row>
    <row r="906" spans="23:26">
      <c r="W906"/>
      <c r="X906" s="75"/>
      <c r="Y906" s="75"/>
      <c r="Z906" s="75"/>
    </row>
    <row r="907" spans="23:26">
      <c r="W907"/>
      <c r="X907" s="75"/>
      <c r="Y907" s="75"/>
      <c r="Z907" s="75"/>
    </row>
    <row r="908" spans="23:26">
      <c r="W908"/>
      <c r="X908" s="75"/>
      <c r="Y908" s="75"/>
      <c r="Z908" s="75"/>
    </row>
    <row r="909" spans="23:26">
      <c r="W909"/>
      <c r="X909" s="75"/>
      <c r="Y909" s="75"/>
      <c r="Z909" s="75"/>
    </row>
    <row r="910" spans="23:26">
      <c r="W910"/>
      <c r="X910" s="75"/>
      <c r="Y910" s="75"/>
      <c r="Z910" s="75"/>
    </row>
    <row r="911" spans="23:26">
      <c r="W911"/>
      <c r="X911" s="75"/>
      <c r="Y911" s="75"/>
      <c r="Z911" s="75"/>
    </row>
    <row r="912" spans="23:26">
      <c r="W912"/>
      <c r="X912" s="75"/>
      <c r="Y912" s="75"/>
      <c r="Z912" s="75"/>
    </row>
    <row r="913" spans="23:26">
      <c r="W913"/>
      <c r="X913" s="75"/>
      <c r="Y913" s="75"/>
      <c r="Z913" s="75"/>
    </row>
    <row r="914" spans="23:26">
      <c r="W914"/>
      <c r="X914" s="75"/>
      <c r="Y914" s="75"/>
      <c r="Z914" s="75"/>
    </row>
    <row r="915" spans="23:26">
      <c r="W915"/>
      <c r="X915" s="75"/>
      <c r="Y915" s="75"/>
      <c r="Z915" s="75"/>
    </row>
    <row r="916" spans="23:26">
      <c r="W916"/>
      <c r="X916" s="75"/>
      <c r="Y916" s="75"/>
      <c r="Z916" s="75"/>
    </row>
    <row r="917" spans="23:26">
      <c r="W917"/>
      <c r="X917" s="75"/>
      <c r="Y917" s="75"/>
      <c r="Z917" s="75"/>
    </row>
    <row r="918" spans="23:26">
      <c r="W918"/>
      <c r="X918" s="75"/>
      <c r="Y918" s="75"/>
      <c r="Z918" s="75"/>
    </row>
    <row r="919" spans="23:26">
      <c r="W919"/>
      <c r="X919" s="75"/>
      <c r="Y919" s="75"/>
      <c r="Z919" s="75"/>
    </row>
    <row r="920" spans="23:26">
      <c r="W920"/>
      <c r="X920" s="75"/>
      <c r="Y920" s="75"/>
      <c r="Z920" s="75"/>
    </row>
    <row r="921" spans="23:26">
      <c r="W921"/>
      <c r="X921" s="75"/>
      <c r="Y921" s="75"/>
      <c r="Z921" s="75"/>
    </row>
    <row r="922" spans="23:26">
      <c r="W922"/>
      <c r="X922" s="75"/>
      <c r="Y922" s="75"/>
      <c r="Z922" s="75"/>
    </row>
    <row r="923" spans="23:26">
      <c r="W923"/>
      <c r="X923" s="75"/>
      <c r="Y923" s="75"/>
      <c r="Z923" s="75"/>
    </row>
    <row r="924" spans="23:26">
      <c r="W924"/>
      <c r="X924" s="75"/>
      <c r="Y924" s="75"/>
      <c r="Z924" s="75"/>
    </row>
    <row r="925" spans="23:26">
      <c r="W925"/>
      <c r="X925" s="75"/>
      <c r="Y925" s="75"/>
      <c r="Z925" s="75"/>
    </row>
    <row r="926" spans="23:26">
      <c r="W926"/>
      <c r="X926" s="75"/>
      <c r="Y926" s="75"/>
      <c r="Z926" s="75"/>
    </row>
    <row r="927" spans="23:26">
      <c r="W927"/>
      <c r="X927" s="75"/>
      <c r="Y927" s="75"/>
      <c r="Z927" s="75"/>
    </row>
    <row r="928" spans="23:26">
      <c r="W928"/>
      <c r="X928" s="75"/>
      <c r="Y928" s="75"/>
      <c r="Z928" s="75"/>
    </row>
    <row r="929" spans="23:26">
      <c r="W929"/>
      <c r="X929" s="75"/>
      <c r="Y929" s="75"/>
      <c r="Z929" s="75"/>
    </row>
    <row r="930" spans="23:26">
      <c r="W930"/>
      <c r="X930" s="75"/>
      <c r="Y930" s="75"/>
      <c r="Z930" s="75"/>
    </row>
    <row r="931" spans="23:26">
      <c r="W931"/>
      <c r="X931" s="75"/>
      <c r="Y931" s="75"/>
      <c r="Z931" s="75"/>
    </row>
    <row r="932" spans="23:26">
      <c r="W932"/>
      <c r="X932" s="75"/>
      <c r="Y932" s="75"/>
      <c r="Z932" s="75"/>
    </row>
    <row r="933" spans="23:26">
      <c r="W933"/>
      <c r="X933" s="75"/>
      <c r="Y933" s="75"/>
      <c r="Z933" s="75"/>
    </row>
    <row r="934" spans="23:26">
      <c r="W934"/>
      <c r="X934" s="75"/>
      <c r="Y934" s="75"/>
      <c r="Z934" s="75"/>
    </row>
    <row r="935" spans="23:26">
      <c r="W935"/>
      <c r="X935" s="75"/>
      <c r="Y935" s="75"/>
      <c r="Z935" s="75"/>
    </row>
    <row r="936" spans="23:26">
      <c r="W936"/>
      <c r="X936" s="75"/>
      <c r="Y936" s="75"/>
      <c r="Z936" s="75"/>
    </row>
    <row r="937" spans="23:26">
      <c r="W937"/>
      <c r="X937" s="75"/>
      <c r="Y937" s="75"/>
      <c r="Z937" s="75"/>
    </row>
    <row r="938" spans="23:26">
      <c r="W938"/>
      <c r="X938" s="75"/>
      <c r="Y938" s="75"/>
      <c r="Z938" s="75"/>
    </row>
    <row r="939" spans="23:26">
      <c r="W939"/>
      <c r="X939" s="75"/>
      <c r="Y939" s="75"/>
      <c r="Z939" s="75"/>
    </row>
    <row r="940" spans="23:26">
      <c r="W940"/>
      <c r="X940" s="75"/>
      <c r="Y940" s="75"/>
      <c r="Z940" s="75"/>
    </row>
    <row r="941" spans="23:26">
      <c r="W941"/>
      <c r="X941" s="75"/>
      <c r="Y941" s="75"/>
      <c r="Z941" s="75"/>
    </row>
    <row r="942" spans="23:26">
      <c r="W942"/>
      <c r="X942" s="75"/>
      <c r="Y942" s="75"/>
      <c r="Z942" s="75"/>
    </row>
    <row r="943" spans="23:26">
      <c r="W943"/>
      <c r="X943" s="75"/>
      <c r="Y943" s="75"/>
      <c r="Z943" s="75"/>
    </row>
    <row r="944" spans="23:26">
      <c r="W944"/>
      <c r="X944" s="75"/>
      <c r="Y944" s="75"/>
      <c r="Z944" s="75"/>
    </row>
    <row r="945" spans="23:26">
      <c r="W945"/>
      <c r="X945" s="75"/>
      <c r="Y945" s="75"/>
      <c r="Z945" s="75"/>
    </row>
    <row r="946" spans="23:26">
      <c r="W946"/>
      <c r="X946" s="75"/>
      <c r="Y946" s="75"/>
      <c r="Z946" s="75"/>
    </row>
    <row r="947" spans="23:26">
      <c r="W947"/>
      <c r="X947" s="75"/>
      <c r="Y947" s="75"/>
      <c r="Z947" s="75"/>
    </row>
    <row r="948" spans="23:26">
      <c r="W948"/>
      <c r="X948" s="75"/>
      <c r="Y948" s="75"/>
      <c r="Z948" s="75"/>
    </row>
    <row r="949" spans="23:26">
      <c r="W949"/>
      <c r="X949" s="75"/>
      <c r="Y949" s="75"/>
      <c r="Z949" s="75"/>
    </row>
    <row r="950" spans="23:26">
      <c r="W950"/>
      <c r="X950" s="75"/>
      <c r="Y950" s="75"/>
      <c r="Z950" s="75"/>
    </row>
    <row r="951" spans="23:26">
      <c r="W951"/>
      <c r="X951" s="75"/>
      <c r="Y951" s="75"/>
      <c r="Z951" s="75"/>
    </row>
    <row r="952" spans="23:26">
      <c r="W952"/>
      <c r="X952" s="75"/>
      <c r="Y952" s="75"/>
      <c r="Z952" s="75"/>
    </row>
    <row r="953" spans="23:26">
      <c r="W953"/>
      <c r="X953" s="75"/>
      <c r="Y953" s="75"/>
      <c r="Z953" s="75"/>
    </row>
    <row r="954" spans="23:26">
      <c r="W954"/>
      <c r="X954" s="75"/>
      <c r="Y954" s="75"/>
      <c r="Z954" s="75"/>
    </row>
    <row r="955" spans="23:26">
      <c r="W955"/>
      <c r="X955" s="75"/>
      <c r="Y955" s="75"/>
      <c r="Z955" s="75"/>
    </row>
    <row r="956" spans="23:26">
      <c r="W956"/>
      <c r="X956" s="75"/>
      <c r="Y956" s="75"/>
      <c r="Z956" s="75"/>
    </row>
    <row r="957" spans="23:26">
      <c r="W957"/>
      <c r="X957" s="75"/>
      <c r="Y957" s="75"/>
      <c r="Z957" s="75"/>
    </row>
    <row r="958" spans="23:26">
      <c r="W958"/>
      <c r="X958" s="75"/>
      <c r="Y958" s="75"/>
      <c r="Z958" s="75"/>
    </row>
    <row r="959" spans="23:26">
      <c r="W959"/>
      <c r="X959" s="75"/>
      <c r="Y959" s="75"/>
      <c r="Z959" s="75"/>
    </row>
    <row r="960" spans="23:26">
      <c r="W960"/>
      <c r="X960" s="75"/>
      <c r="Y960" s="75"/>
      <c r="Z960" s="75"/>
    </row>
    <row r="961" spans="23:26">
      <c r="W961"/>
      <c r="X961" s="75"/>
      <c r="Y961" s="75"/>
      <c r="Z961" s="75"/>
    </row>
    <row r="962" spans="23:26">
      <c r="W962"/>
      <c r="X962" s="75"/>
      <c r="Y962" s="75"/>
      <c r="Z962" s="75"/>
    </row>
    <row r="963" spans="23:26">
      <c r="W963"/>
      <c r="X963" s="75"/>
      <c r="Y963" s="75"/>
      <c r="Z963" s="75"/>
    </row>
    <row r="964" spans="23:26">
      <c r="W964"/>
      <c r="X964" s="75"/>
      <c r="Y964" s="75"/>
      <c r="Z964" s="75"/>
    </row>
    <row r="965" spans="23:26">
      <c r="W965"/>
      <c r="X965" s="75"/>
      <c r="Y965" s="75"/>
      <c r="Z965" s="75"/>
    </row>
    <row r="966" spans="23:26">
      <c r="W966"/>
      <c r="X966" s="75"/>
      <c r="Y966" s="75"/>
      <c r="Z966" s="75"/>
    </row>
    <row r="967" spans="23:26">
      <c r="W967"/>
      <c r="X967" s="75"/>
      <c r="Y967" s="75"/>
      <c r="Z967" s="75"/>
    </row>
    <row r="968" spans="23:26">
      <c r="W968"/>
      <c r="X968" s="75"/>
      <c r="Y968" s="75"/>
      <c r="Z968" s="75"/>
    </row>
    <row r="969" spans="23:26">
      <c r="W969"/>
      <c r="X969" s="75"/>
      <c r="Y969" s="75"/>
      <c r="Z969" s="75"/>
    </row>
    <row r="970" spans="23:26">
      <c r="W970"/>
      <c r="X970" s="75"/>
      <c r="Y970" s="75"/>
      <c r="Z970" s="75"/>
    </row>
    <row r="971" spans="23:26">
      <c r="W971"/>
      <c r="X971" s="75"/>
      <c r="Y971" s="75"/>
      <c r="Z971" s="75"/>
    </row>
    <row r="972" spans="23:26">
      <c r="W972"/>
      <c r="X972" s="75"/>
      <c r="Y972" s="75"/>
      <c r="Z972" s="75"/>
    </row>
    <row r="973" spans="23:26">
      <c r="W973"/>
      <c r="X973" s="75"/>
      <c r="Y973" s="75"/>
      <c r="Z973" s="75"/>
    </row>
    <row r="974" spans="23:26">
      <c r="W974"/>
      <c r="X974" s="75"/>
      <c r="Y974" s="75"/>
      <c r="Z974" s="75"/>
    </row>
    <row r="975" spans="23:26">
      <c r="W975"/>
      <c r="X975" s="75"/>
      <c r="Y975" s="75"/>
      <c r="Z975" s="75"/>
    </row>
    <row r="976" spans="23:26">
      <c r="W976"/>
      <c r="X976" s="75"/>
      <c r="Y976" s="75"/>
      <c r="Z976" s="75"/>
    </row>
    <row r="977" spans="23:26">
      <c r="W977"/>
      <c r="X977" s="75"/>
      <c r="Y977" s="75"/>
      <c r="Z977" s="75"/>
    </row>
    <row r="978" spans="23:26">
      <c r="W978"/>
      <c r="X978" s="75"/>
      <c r="Y978" s="75"/>
      <c r="Z978" s="75"/>
    </row>
    <row r="979" spans="23:26">
      <c r="W979"/>
      <c r="X979" s="75"/>
      <c r="Y979" s="75"/>
      <c r="Z979" s="75"/>
    </row>
    <row r="980" spans="23:26">
      <c r="W980"/>
      <c r="X980" s="75"/>
      <c r="Y980" s="75"/>
      <c r="Z980" s="75"/>
    </row>
    <row r="981" spans="23:26">
      <c r="W981"/>
      <c r="X981" s="75"/>
      <c r="Y981" s="75"/>
      <c r="Z981" s="75"/>
    </row>
    <row r="982" spans="23:26">
      <c r="W982"/>
      <c r="X982" s="75"/>
      <c r="Y982" s="75"/>
      <c r="Z982" s="75"/>
    </row>
    <row r="983" spans="23:26">
      <c r="W983"/>
      <c r="X983" s="75"/>
      <c r="Y983" s="75"/>
      <c r="Z983" s="75"/>
    </row>
    <row r="984" spans="23:26">
      <c r="W984"/>
      <c r="X984" s="75"/>
      <c r="Y984" s="75"/>
      <c r="Z984" s="75"/>
    </row>
    <row r="985" spans="23:26">
      <c r="W985"/>
      <c r="X985" s="75"/>
      <c r="Y985" s="75"/>
      <c r="Z985" s="75"/>
    </row>
    <row r="986" spans="23:26">
      <c r="W986"/>
      <c r="X986" s="75"/>
      <c r="Y986" s="75"/>
      <c r="Z986" s="75"/>
    </row>
    <row r="987" spans="23:26">
      <c r="W987"/>
      <c r="X987" s="75"/>
      <c r="Y987" s="75"/>
      <c r="Z987" s="75"/>
    </row>
    <row r="988" spans="23:26">
      <c r="W988"/>
      <c r="X988" s="75"/>
      <c r="Y988" s="75"/>
      <c r="Z988" s="75"/>
    </row>
    <row r="989" spans="23:26">
      <c r="W989"/>
      <c r="X989" s="75"/>
      <c r="Y989" s="75"/>
      <c r="Z989" s="75"/>
    </row>
    <row r="990" spans="23:26">
      <c r="W990"/>
      <c r="X990" s="75"/>
      <c r="Y990" s="75"/>
      <c r="Z990" s="75"/>
    </row>
    <row r="991" spans="23:26">
      <c r="W991"/>
      <c r="X991" s="75"/>
      <c r="Y991" s="75"/>
      <c r="Z991" s="75"/>
    </row>
    <row r="992" spans="23:26">
      <c r="W992"/>
      <c r="X992" s="75"/>
      <c r="Y992" s="75"/>
      <c r="Z992" s="75"/>
    </row>
    <row r="993" spans="23:26">
      <c r="W993"/>
      <c r="X993" s="75"/>
      <c r="Y993" s="75"/>
      <c r="Z993" s="75"/>
    </row>
    <row r="994" spans="23:26">
      <c r="W994"/>
      <c r="X994" s="75"/>
      <c r="Y994" s="75"/>
      <c r="Z994" s="75"/>
    </row>
    <row r="995" spans="23:26">
      <c r="W995"/>
      <c r="X995" s="75"/>
      <c r="Y995" s="75"/>
      <c r="Z995" s="75"/>
    </row>
    <row r="996" spans="23:26">
      <c r="W996"/>
      <c r="X996" s="75"/>
      <c r="Y996" s="75"/>
      <c r="Z996" s="75"/>
    </row>
    <row r="997" spans="23:26">
      <c r="W997"/>
      <c r="X997" s="75"/>
      <c r="Y997" s="75"/>
      <c r="Z997" s="75"/>
    </row>
    <row r="998" spans="23:26">
      <c r="W998"/>
      <c r="X998" s="75"/>
      <c r="Y998" s="75"/>
      <c r="Z998" s="75"/>
    </row>
    <row r="999" spans="23:26">
      <c r="W999"/>
      <c r="X999" s="75"/>
      <c r="Y999" s="75"/>
      <c r="Z999" s="75"/>
    </row>
    <row r="1000" spans="23:26">
      <c r="W1000"/>
      <c r="X1000" s="75"/>
      <c r="Y1000" s="75"/>
      <c r="Z1000" s="75"/>
    </row>
    <row r="1001" spans="23:26">
      <c r="W1001"/>
      <c r="X1001" s="75"/>
      <c r="Y1001" s="75"/>
      <c r="Z1001" s="75"/>
    </row>
    <row r="1002" spans="23:26">
      <c r="W1002"/>
      <c r="X1002" s="75"/>
      <c r="Y1002" s="75"/>
      <c r="Z1002" s="75"/>
    </row>
    <row r="1003" spans="23:26">
      <c r="W1003"/>
      <c r="X1003" s="75"/>
      <c r="Y1003" s="75"/>
      <c r="Z1003" s="75"/>
    </row>
    <row r="1004" spans="23:26">
      <c r="W1004"/>
      <c r="X1004" s="75"/>
      <c r="Y1004" s="75"/>
      <c r="Z1004" s="75"/>
    </row>
    <row r="1005" spans="23:26">
      <c r="W1005"/>
      <c r="X1005" s="75"/>
      <c r="Y1005" s="75"/>
      <c r="Z1005" s="75"/>
    </row>
    <row r="1006" spans="23:26">
      <c r="W1006"/>
      <c r="X1006" s="75"/>
      <c r="Y1006" s="75"/>
      <c r="Z1006" s="75"/>
    </row>
    <row r="1007" spans="23:26">
      <c r="W1007"/>
      <c r="X1007" s="75"/>
      <c r="Y1007" s="75"/>
      <c r="Z1007" s="75"/>
    </row>
    <row r="1008" spans="23:26">
      <c r="W1008"/>
      <c r="X1008" s="75"/>
      <c r="Y1008" s="75"/>
      <c r="Z1008" s="75"/>
    </row>
    <row r="1009" spans="23:26">
      <c r="W1009"/>
      <c r="X1009" s="75"/>
      <c r="Y1009" s="75"/>
      <c r="Z1009" s="75"/>
    </row>
    <row r="1010" spans="23:26">
      <c r="W1010"/>
      <c r="X1010" s="75"/>
      <c r="Y1010" s="75"/>
      <c r="Z1010" s="75"/>
    </row>
    <row r="1011" spans="23:26">
      <c r="W1011"/>
      <c r="X1011" s="75"/>
      <c r="Y1011" s="75"/>
      <c r="Z1011" s="75"/>
    </row>
    <row r="1012" spans="23:26">
      <c r="W1012"/>
      <c r="X1012" s="75"/>
      <c r="Y1012" s="75"/>
      <c r="Z1012" s="75"/>
    </row>
    <row r="1013" spans="23:26">
      <c r="W1013"/>
      <c r="X1013" s="75"/>
      <c r="Y1013" s="75"/>
      <c r="Z1013" s="75"/>
    </row>
    <row r="1014" spans="23:26">
      <c r="W1014"/>
      <c r="X1014" s="75"/>
      <c r="Y1014" s="75"/>
      <c r="Z1014" s="75"/>
    </row>
    <row r="1015" spans="23:26">
      <c r="W1015"/>
      <c r="X1015" s="75"/>
      <c r="Y1015" s="75"/>
      <c r="Z1015" s="75"/>
    </row>
    <row r="1016" spans="23:26">
      <c r="W1016"/>
      <c r="X1016" s="75"/>
      <c r="Y1016" s="75"/>
      <c r="Z1016" s="75"/>
    </row>
    <row r="1017" spans="23:26">
      <c r="W1017"/>
      <c r="X1017" s="75"/>
      <c r="Y1017" s="75"/>
      <c r="Z1017" s="75"/>
    </row>
    <row r="1018" spans="23:26">
      <c r="W1018"/>
      <c r="X1018" s="75"/>
      <c r="Y1018" s="75"/>
      <c r="Z1018" s="75"/>
    </row>
    <row r="1019" spans="23:26">
      <c r="W1019"/>
      <c r="X1019" s="75"/>
      <c r="Y1019" s="75"/>
      <c r="Z1019" s="75"/>
    </row>
    <row r="1020" spans="23:26">
      <c r="W1020"/>
      <c r="X1020" s="75"/>
      <c r="Y1020" s="75"/>
      <c r="Z1020" s="75"/>
    </row>
    <row r="1021" spans="23:26">
      <c r="W1021"/>
      <c r="X1021" s="75"/>
      <c r="Y1021" s="75"/>
      <c r="Z1021" s="75"/>
    </row>
    <row r="1022" spans="23:26">
      <c r="W1022"/>
      <c r="X1022" s="75"/>
      <c r="Y1022" s="75"/>
      <c r="Z1022" s="75"/>
    </row>
    <row r="1023" spans="23:26">
      <c r="W1023"/>
      <c r="X1023" s="75"/>
      <c r="Y1023" s="75"/>
      <c r="Z1023" s="75"/>
    </row>
    <row r="1024" spans="23:26">
      <c r="W1024"/>
      <c r="X1024" s="75"/>
      <c r="Y1024" s="75"/>
      <c r="Z1024" s="75"/>
    </row>
    <row r="1025" spans="23:26">
      <c r="W1025"/>
      <c r="X1025" s="75"/>
      <c r="Y1025" s="75"/>
      <c r="Z1025" s="75"/>
    </row>
    <row r="1026" spans="23:26">
      <c r="W1026"/>
      <c r="X1026" s="75"/>
      <c r="Y1026" s="75"/>
      <c r="Z1026" s="75"/>
    </row>
    <row r="1027" spans="23:26">
      <c r="W1027"/>
      <c r="X1027" s="75"/>
      <c r="Y1027" s="75"/>
      <c r="Z1027" s="75"/>
    </row>
    <row r="1028" spans="23:26">
      <c r="W1028"/>
      <c r="X1028" s="75"/>
      <c r="Y1028" s="75"/>
      <c r="Z1028" s="75"/>
    </row>
    <row r="1029" spans="23:26">
      <c r="W1029"/>
      <c r="X1029" s="75"/>
      <c r="Y1029" s="75"/>
      <c r="Z1029" s="75"/>
    </row>
    <row r="1030" spans="23:26">
      <c r="W1030"/>
      <c r="X1030" s="75"/>
      <c r="Y1030" s="75"/>
      <c r="Z1030" s="75"/>
    </row>
    <row r="1031" spans="23:26">
      <c r="W1031"/>
      <c r="X1031" s="75"/>
      <c r="Y1031" s="75"/>
      <c r="Z1031" s="75"/>
    </row>
    <row r="1032" spans="23:26">
      <c r="W1032"/>
      <c r="X1032" s="75"/>
      <c r="Y1032" s="75"/>
      <c r="Z1032" s="75"/>
    </row>
    <row r="1033" spans="23:26">
      <c r="W1033"/>
      <c r="X1033" s="75"/>
      <c r="Y1033" s="75"/>
      <c r="Z1033" s="75"/>
    </row>
    <row r="1034" spans="23:26">
      <c r="W1034"/>
      <c r="X1034" s="75"/>
      <c r="Y1034" s="75"/>
      <c r="Z1034" s="75"/>
    </row>
    <row r="1035" spans="23:26">
      <c r="W1035"/>
      <c r="X1035" s="75"/>
      <c r="Y1035" s="75"/>
      <c r="Z1035" s="75"/>
    </row>
    <row r="1036" spans="23:26">
      <c r="W1036"/>
      <c r="X1036" s="75"/>
      <c r="Y1036" s="75"/>
      <c r="Z1036" s="75"/>
    </row>
    <row r="1037" spans="23:26">
      <c r="W1037"/>
      <c r="X1037" s="75"/>
      <c r="Y1037" s="75"/>
      <c r="Z1037" s="75"/>
    </row>
    <row r="1038" spans="23:26">
      <c r="W1038"/>
      <c r="X1038" s="75"/>
      <c r="Y1038" s="75"/>
      <c r="Z1038" s="75"/>
    </row>
    <row r="1039" spans="23:26">
      <c r="W1039"/>
      <c r="X1039" s="75"/>
      <c r="Y1039" s="75"/>
      <c r="Z1039" s="75"/>
    </row>
    <row r="1040" spans="23:26">
      <c r="W1040"/>
      <c r="X1040" s="75"/>
      <c r="Y1040" s="75"/>
      <c r="Z1040" s="75"/>
    </row>
    <row r="1041" spans="23:26">
      <c r="W1041"/>
      <c r="X1041" s="75"/>
      <c r="Y1041" s="75"/>
      <c r="Z1041" s="75"/>
    </row>
    <row r="1042" spans="23:26">
      <c r="W1042"/>
      <c r="X1042" s="75"/>
      <c r="Y1042" s="75"/>
      <c r="Z1042" s="75"/>
    </row>
    <row r="1043" spans="23:26">
      <c r="W1043"/>
      <c r="X1043" s="75"/>
      <c r="Y1043" s="75"/>
      <c r="Z1043" s="75"/>
    </row>
    <row r="1044" spans="23:26">
      <c r="W1044"/>
      <c r="X1044" s="75"/>
      <c r="Y1044" s="75"/>
      <c r="Z1044" s="75"/>
    </row>
    <row r="1045" spans="23:26">
      <c r="W1045"/>
      <c r="X1045" s="75"/>
      <c r="Y1045" s="75"/>
      <c r="Z1045" s="75"/>
    </row>
    <row r="1046" spans="23:26">
      <c r="W1046"/>
      <c r="X1046" s="75"/>
      <c r="Y1046" s="75"/>
      <c r="Z1046" s="75"/>
    </row>
    <row r="1047" spans="23:26">
      <c r="W1047"/>
      <c r="X1047" s="75"/>
      <c r="Y1047" s="75"/>
      <c r="Z1047" s="75"/>
    </row>
    <row r="1048" spans="23:26">
      <c r="W1048"/>
      <c r="X1048" s="75"/>
      <c r="Y1048" s="75"/>
      <c r="Z1048" s="75"/>
    </row>
    <row r="1049" spans="23:26">
      <c r="W1049"/>
      <c r="X1049" s="75"/>
      <c r="Y1049" s="75"/>
      <c r="Z1049" s="75"/>
    </row>
    <row r="1050" spans="23:26">
      <c r="W1050"/>
      <c r="X1050" s="75"/>
      <c r="Y1050" s="75"/>
      <c r="Z1050" s="75"/>
    </row>
    <row r="1051" spans="23:26">
      <c r="W1051"/>
      <c r="X1051" s="75"/>
      <c r="Y1051" s="75"/>
      <c r="Z1051" s="75"/>
    </row>
    <row r="1052" spans="23:26">
      <c r="W1052"/>
      <c r="X1052" s="75"/>
      <c r="Y1052" s="75"/>
      <c r="Z1052" s="75"/>
    </row>
    <row r="1053" spans="23:26">
      <c r="W1053"/>
      <c r="X1053" s="75"/>
      <c r="Y1053" s="75"/>
      <c r="Z1053" s="75"/>
    </row>
    <row r="1054" spans="23:26">
      <c r="W1054"/>
      <c r="X1054" s="75"/>
      <c r="Y1054" s="75"/>
      <c r="Z1054" s="75"/>
    </row>
    <row r="1055" spans="23:26">
      <c r="W1055"/>
      <c r="X1055" s="75"/>
      <c r="Y1055" s="75"/>
      <c r="Z1055" s="75"/>
    </row>
    <row r="1056" spans="23:26">
      <c r="W1056"/>
      <c r="X1056" s="75"/>
      <c r="Y1056" s="75"/>
      <c r="Z1056" s="75"/>
    </row>
    <row r="1057" spans="23:26">
      <c r="W1057"/>
      <c r="X1057" s="75"/>
      <c r="Y1057" s="75"/>
      <c r="Z1057" s="75"/>
    </row>
    <row r="1058" spans="23:26">
      <c r="W1058"/>
      <c r="X1058" s="75"/>
      <c r="Y1058" s="75"/>
      <c r="Z1058" s="75"/>
    </row>
    <row r="1059" spans="23:26">
      <c r="W1059"/>
      <c r="X1059" s="75"/>
      <c r="Y1059" s="75"/>
      <c r="Z1059" s="75"/>
    </row>
    <row r="1060" spans="23:26">
      <c r="W1060"/>
      <c r="X1060" s="75"/>
      <c r="Y1060" s="75"/>
      <c r="Z1060" s="75"/>
    </row>
    <row r="1061" spans="23:26">
      <c r="W1061"/>
      <c r="X1061" s="75"/>
      <c r="Y1061" s="75"/>
      <c r="Z1061" s="75"/>
    </row>
    <row r="1062" spans="23:26">
      <c r="W1062"/>
      <c r="X1062" s="75"/>
      <c r="Y1062" s="75"/>
      <c r="Z1062" s="75"/>
    </row>
    <row r="1063" spans="23:26">
      <c r="W1063"/>
      <c r="X1063" s="75"/>
      <c r="Y1063" s="75"/>
      <c r="Z1063" s="75"/>
    </row>
    <row r="1064" spans="23:26">
      <c r="W1064"/>
      <c r="X1064" s="75"/>
      <c r="Y1064" s="75"/>
      <c r="Z1064" s="75"/>
    </row>
    <row r="1065" spans="23:26">
      <c r="W1065"/>
      <c r="X1065" s="75"/>
      <c r="Y1065" s="75"/>
      <c r="Z1065" s="75"/>
    </row>
    <row r="1066" spans="23:26">
      <c r="W1066"/>
      <c r="X1066" s="75"/>
      <c r="Y1066" s="75"/>
      <c r="Z1066" s="75"/>
    </row>
    <row r="1067" spans="23:26">
      <c r="W1067"/>
      <c r="X1067" s="75"/>
      <c r="Y1067" s="75"/>
      <c r="Z1067" s="75"/>
    </row>
    <row r="1068" spans="23:26">
      <c r="W1068"/>
      <c r="X1068" s="75"/>
      <c r="Y1068" s="75"/>
      <c r="Z1068" s="75"/>
    </row>
    <row r="1069" spans="23:26">
      <c r="W1069"/>
      <c r="X1069" s="75"/>
      <c r="Y1069" s="75"/>
      <c r="Z1069" s="75"/>
    </row>
    <row r="1070" spans="23:26">
      <c r="W1070"/>
      <c r="X1070" s="75"/>
      <c r="Y1070" s="75"/>
      <c r="Z1070" s="75"/>
    </row>
    <row r="1071" spans="23:26">
      <c r="W1071"/>
      <c r="X1071" s="75"/>
      <c r="Y1071" s="75"/>
      <c r="Z1071" s="75"/>
    </row>
    <row r="1072" spans="23:26">
      <c r="W1072"/>
      <c r="X1072" s="75"/>
      <c r="Y1072" s="75"/>
      <c r="Z1072" s="75"/>
    </row>
    <row r="1073" spans="23:26">
      <c r="W1073"/>
      <c r="X1073" s="75"/>
      <c r="Y1073" s="75"/>
      <c r="Z1073" s="75"/>
    </row>
    <row r="1074" spans="23:26">
      <c r="W1074"/>
      <c r="X1074" s="75"/>
      <c r="Y1074" s="75"/>
      <c r="Z1074" s="75"/>
    </row>
    <row r="1075" spans="23:26">
      <c r="W1075"/>
      <c r="X1075" s="75"/>
      <c r="Y1075" s="75"/>
      <c r="Z1075" s="75"/>
    </row>
    <row r="1076" spans="23:26">
      <c r="W1076"/>
      <c r="X1076" s="75"/>
      <c r="Y1076" s="75"/>
      <c r="Z1076" s="75"/>
    </row>
    <row r="1077" spans="23:26">
      <c r="W1077"/>
      <c r="X1077" s="75"/>
      <c r="Y1077" s="75"/>
      <c r="Z1077" s="75"/>
    </row>
    <row r="1078" spans="23:26">
      <c r="W1078"/>
      <c r="X1078" s="75"/>
      <c r="Y1078" s="75"/>
      <c r="Z1078" s="75"/>
    </row>
    <row r="1079" spans="23:26">
      <c r="W1079"/>
      <c r="X1079" s="75"/>
      <c r="Y1079" s="75"/>
      <c r="Z1079" s="75"/>
    </row>
    <row r="1080" spans="23:26">
      <c r="W1080"/>
      <c r="X1080" s="75"/>
      <c r="Y1080" s="75"/>
      <c r="Z1080" s="75"/>
    </row>
    <row r="1081" spans="23:26">
      <c r="W1081"/>
      <c r="X1081" s="75"/>
      <c r="Y1081" s="75"/>
      <c r="Z1081" s="75"/>
    </row>
    <row r="1082" spans="23:26">
      <c r="W1082"/>
      <c r="X1082" s="75"/>
      <c r="Y1082" s="75"/>
      <c r="Z1082" s="75"/>
    </row>
    <row r="1083" spans="23:26">
      <c r="W1083"/>
      <c r="X1083" s="75"/>
      <c r="Y1083" s="75"/>
      <c r="Z1083" s="75"/>
    </row>
    <row r="1084" spans="23:26">
      <c r="W1084"/>
      <c r="X1084" s="75"/>
      <c r="Y1084" s="75"/>
      <c r="Z1084" s="75"/>
    </row>
    <row r="1085" spans="23:26">
      <c r="W1085"/>
      <c r="X1085" s="75"/>
      <c r="Y1085" s="75"/>
      <c r="Z1085" s="75"/>
    </row>
    <row r="1086" spans="23:26">
      <c r="W1086"/>
      <c r="X1086" s="75"/>
      <c r="Y1086" s="75"/>
      <c r="Z1086" s="75"/>
    </row>
    <row r="1087" spans="23:26">
      <c r="W1087"/>
      <c r="X1087" s="75"/>
      <c r="Y1087" s="75"/>
      <c r="Z1087" s="75"/>
    </row>
    <row r="1088" spans="23:26">
      <c r="W1088"/>
      <c r="X1088" s="75"/>
      <c r="Y1088" s="75"/>
      <c r="Z1088" s="75"/>
    </row>
    <row r="1089" spans="23:26">
      <c r="W1089"/>
      <c r="X1089" s="75"/>
      <c r="Y1089" s="75"/>
      <c r="Z1089" s="75"/>
    </row>
    <row r="1090" spans="23:26">
      <c r="W1090"/>
      <c r="X1090" s="75"/>
      <c r="Y1090" s="75"/>
      <c r="Z1090" s="75"/>
    </row>
    <row r="1091" spans="23:26">
      <c r="W1091"/>
      <c r="X1091" s="75"/>
      <c r="Y1091" s="75"/>
      <c r="Z1091" s="75"/>
    </row>
    <row r="1092" spans="23:26">
      <c r="W1092"/>
      <c r="X1092" s="75"/>
      <c r="Y1092" s="75"/>
      <c r="Z1092" s="75"/>
    </row>
    <row r="1093" spans="23:26">
      <c r="W1093"/>
      <c r="X1093" s="75"/>
      <c r="Y1093" s="75"/>
      <c r="Z1093" s="75"/>
    </row>
    <row r="1094" spans="23:26">
      <c r="W1094"/>
      <c r="X1094" s="75"/>
      <c r="Y1094" s="75"/>
      <c r="Z1094" s="75"/>
    </row>
    <row r="1095" spans="23:26">
      <c r="W1095"/>
      <c r="X1095" s="75"/>
      <c r="Y1095" s="75"/>
      <c r="Z1095" s="75"/>
    </row>
    <row r="1096" spans="23:26">
      <c r="W1096"/>
      <c r="X1096" s="75"/>
      <c r="Y1096" s="75"/>
      <c r="Z1096" s="75"/>
    </row>
    <row r="1097" spans="23:26">
      <c r="W1097"/>
      <c r="X1097" s="75"/>
      <c r="Y1097" s="75"/>
      <c r="Z1097" s="75"/>
    </row>
    <row r="1098" spans="23:26">
      <c r="W1098"/>
      <c r="X1098" s="75"/>
      <c r="Y1098" s="75"/>
      <c r="Z1098" s="75"/>
    </row>
    <row r="1099" spans="23:26">
      <c r="W1099"/>
      <c r="X1099" s="75"/>
      <c r="Y1099" s="75"/>
      <c r="Z1099" s="75"/>
    </row>
    <row r="1100" spans="23:26">
      <c r="W1100"/>
      <c r="X1100" s="75"/>
      <c r="Y1100" s="75"/>
      <c r="Z1100" s="75"/>
    </row>
    <row r="1101" spans="23:26">
      <c r="W1101"/>
      <c r="X1101" s="75"/>
      <c r="Y1101" s="75"/>
      <c r="Z1101" s="75"/>
    </row>
    <row r="1102" spans="23:26">
      <c r="W1102"/>
      <c r="X1102" s="75"/>
      <c r="Y1102" s="75"/>
      <c r="Z1102" s="75"/>
    </row>
    <row r="1103" spans="23:26">
      <c r="W1103"/>
      <c r="X1103" s="75"/>
      <c r="Y1103" s="75"/>
      <c r="Z1103" s="75"/>
    </row>
    <row r="1104" spans="23:26">
      <c r="W1104"/>
      <c r="X1104" s="75"/>
      <c r="Y1104" s="75"/>
      <c r="Z1104" s="75"/>
    </row>
    <row r="1105" spans="23:26">
      <c r="W1105"/>
      <c r="X1105" s="75"/>
      <c r="Y1105" s="75"/>
      <c r="Z1105" s="75"/>
    </row>
    <row r="1106" spans="23:26">
      <c r="W1106"/>
      <c r="X1106" s="75"/>
      <c r="Y1106" s="75"/>
      <c r="Z1106" s="75"/>
    </row>
    <row r="1107" spans="23:26">
      <c r="W1107"/>
      <c r="X1107" s="75"/>
      <c r="Y1107" s="75"/>
      <c r="Z1107" s="75"/>
    </row>
    <row r="1108" spans="23:26">
      <c r="W1108"/>
      <c r="X1108" s="75"/>
      <c r="Y1108" s="75"/>
      <c r="Z1108" s="75"/>
    </row>
    <row r="1109" spans="23:26">
      <c r="W1109"/>
      <c r="X1109" s="75"/>
      <c r="Y1109" s="75"/>
      <c r="Z1109" s="75"/>
    </row>
    <row r="1110" spans="23:26">
      <c r="W1110"/>
      <c r="X1110" s="75"/>
      <c r="Y1110" s="75"/>
      <c r="Z1110" s="75"/>
    </row>
    <row r="1111" spans="23:26">
      <c r="W1111"/>
      <c r="X1111" s="75"/>
      <c r="Y1111" s="75"/>
      <c r="Z1111" s="75"/>
    </row>
    <row r="1112" spans="23:26">
      <c r="W1112"/>
      <c r="X1112" s="75"/>
      <c r="Y1112" s="75"/>
      <c r="Z1112" s="75"/>
    </row>
    <row r="1113" spans="23:26">
      <c r="W1113"/>
      <c r="X1113" s="75"/>
      <c r="Y1113" s="75"/>
      <c r="Z1113" s="75"/>
    </row>
    <row r="1114" spans="23:26">
      <c r="W1114"/>
      <c r="X1114" s="75"/>
      <c r="Y1114" s="75"/>
      <c r="Z1114" s="75"/>
    </row>
    <row r="1115" spans="23:26">
      <c r="W1115"/>
      <c r="X1115" s="75"/>
      <c r="Y1115" s="75"/>
      <c r="Z1115" s="75"/>
    </row>
    <row r="1116" spans="23:26">
      <c r="W1116"/>
      <c r="X1116" s="75"/>
      <c r="Y1116" s="75"/>
      <c r="Z1116" s="75"/>
    </row>
    <row r="1117" spans="23:26">
      <c r="W1117"/>
      <c r="X1117" s="75"/>
      <c r="Y1117" s="75"/>
      <c r="Z1117" s="75"/>
    </row>
    <row r="1118" spans="23:26">
      <c r="W1118"/>
      <c r="X1118" s="75"/>
      <c r="Y1118" s="75"/>
      <c r="Z1118" s="75"/>
    </row>
    <row r="1119" spans="23:26">
      <c r="W1119"/>
      <c r="X1119" s="75"/>
      <c r="Y1119" s="75"/>
      <c r="Z1119" s="75"/>
    </row>
    <row r="1120" spans="23:26">
      <c r="W1120"/>
      <c r="X1120" s="75"/>
      <c r="Y1120" s="75"/>
      <c r="Z1120" s="75"/>
    </row>
    <row r="1121" spans="23:26">
      <c r="W1121"/>
      <c r="X1121" s="75"/>
      <c r="Y1121" s="75"/>
      <c r="Z1121" s="75"/>
    </row>
    <row r="1122" spans="23:26">
      <c r="W1122"/>
      <c r="X1122" s="75"/>
      <c r="Y1122" s="75"/>
      <c r="Z1122" s="75"/>
    </row>
    <row r="1123" spans="23:26">
      <c r="W1123"/>
      <c r="X1123" s="75"/>
      <c r="Y1123" s="75"/>
      <c r="Z1123" s="75"/>
    </row>
    <row r="1124" spans="23:26">
      <c r="W1124"/>
      <c r="X1124" s="75"/>
      <c r="Y1124" s="75"/>
      <c r="Z1124" s="75"/>
    </row>
    <row r="1125" spans="23:26">
      <c r="W1125"/>
      <c r="X1125" s="75"/>
      <c r="Y1125" s="75"/>
      <c r="Z1125" s="75"/>
    </row>
    <row r="1126" spans="23:26">
      <c r="W1126"/>
      <c r="X1126" s="75"/>
      <c r="Y1126" s="75"/>
      <c r="Z1126" s="75"/>
    </row>
    <row r="1127" spans="23:26">
      <c r="W1127"/>
      <c r="X1127" s="75"/>
      <c r="Y1127" s="75"/>
      <c r="Z1127" s="75"/>
    </row>
    <row r="1128" spans="23:26">
      <c r="W1128"/>
      <c r="X1128" s="75"/>
      <c r="Y1128" s="75"/>
      <c r="Z1128" s="75"/>
    </row>
    <row r="1129" spans="23:26">
      <c r="W1129"/>
      <c r="X1129" s="75"/>
      <c r="Y1129" s="75"/>
      <c r="Z1129" s="75"/>
    </row>
    <row r="1130" spans="23:26">
      <c r="W1130"/>
      <c r="X1130" s="75"/>
      <c r="Y1130" s="75"/>
      <c r="Z1130" s="75"/>
    </row>
    <row r="1131" spans="23:26">
      <c r="W1131"/>
      <c r="X1131" s="75"/>
      <c r="Y1131" s="75"/>
      <c r="Z1131" s="75"/>
    </row>
    <row r="1132" spans="23:26">
      <c r="W1132"/>
      <c r="X1132" s="75"/>
      <c r="Y1132" s="75"/>
      <c r="Z1132" s="75"/>
    </row>
    <row r="1133" spans="23:26">
      <c r="W1133"/>
      <c r="X1133" s="75"/>
      <c r="Y1133" s="75"/>
      <c r="Z1133" s="75"/>
    </row>
  </sheetData>
  <sheetProtection sheet="1" objects="1" scenarios="1" selectLockedCells="1" selectUnlockedCells="1"/>
  <mergeCells count="23">
    <mergeCell ref="G28:H28"/>
    <mergeCell ref="G18:J19"/>
    <mergeCell ref="G20:H20"/>
    <mergeCell ref="G23:H23"/>
    <mergeCell ref="G25:H25"/>
    <mergeCell ref="G26:H26"/>
    <mergeCell ref="G27:H27"/>
    <mergeCell ref="B7:D7"/>
    <mergeCell ref="E7:G7"/>
    <mergeCell ref="B9:C9"/>
    <mergeCell ref="E9:S9"/>
    <mergeCell ref="B10:B11"/>
    <mergeCell ref="E11:L16"/>
    <mergeCell ref="N11:S11"/>
    <mergeCell ref="N12:O12"/>
    <mergeCell ref="P12:Q12"/>
    <mergeCell ref="R12:S12"/>
    <mergeCell ref="B2:D3"/>
    <mergeCell ref="G2:S3"/>
    <mergeCell ref="B5:D5"/>
    <mergeCell ref="E5:G5"/>
    <mergeCell ref="B6:D6"/>
    <mergeCell ref="E6:G6"/>
  </mergeCells>
  <pageMargins left="0.39370078740157483" right="0.15748031496062992" top="0.74803149606299213" bottom="0.23622047244094491" header="0" footer="0"/>
  <pageSetup paperSize="9" scale="4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2"/>
  <sheetViews>
    <sheetView showGridLines="0" zoomScaleNormal="100" workbookViewId="0">
      <selection activeCell="E5" sqref="E5:G5"/>
    </sheetView>
  </sheetViews>
  <sheetFormatPr baseColWidth="10" defaultRowHeight="12.75"/>
  <cols>
    <col min="1" max="1" width="2.5703125" style="72" customWidth="1"/>
    <col min="2" max="2" width="16.140625" style="72" customWidth="1"/>
    <col min="3" max="3" width="15.85546875" style="72" customWidth="1"/>
    <col min="4" max="4" width="10" style="72" customWidth="1"/>
    <col min="5" max="5" width="4.7109375" style="72" customWidth="1"/>
    <col min="6" max="6" width="3" style="72" customWidth="1"/>
    <col min="7" max="7" width="18.28515625" style="72" customWidth="1"/>
    <col min="8" max="8" width="11.42578125" style="72"/>
    <col min="9" max="9" width="13.85546875" style="72" customWidth="1"/>
    <col min="10" max="10" width="9.28515625" style="72" customWidth="1"/>
    <col min="11" max="11" width="4.140625" style="72" customWidth="1"/>
    <col min="12" max="12" width="9.28515625" style="72" customWidth="1"/>
    <col min="13" max="13" width="3" style="72" customWidth="1"/>
    <col min="14" max="14" width="8.7109375" style="72" customWidth="1"/>
    <col min="15" max="15" width="14.85546875" style="72" customWidth="1"/>
    <col min="16" max="16" width="8.7109375" style="72" customWidth="1"/>
    <col min="17" max="17" width="14.28515625" style="72" customWidth="1"/>
    <col min="18" max="18" width="8" style="72" customWidth="1"/>
    <col min="19" max="19" width="14.42578125" style="72" customWidth="1"/>
    <col min="20" max="23" width="11.42578125" style="72"/>
    <col min="24" max="28" width="11.42578125" style="81"/>
    <col min="29" max="16384" width="11.42578125" style="72"/>
  </cols>
  <sheetData>
    <row r="1" spans="1:28">
      <c r="A1" s="69"/>
      <c r="B1" s="69"/>
      <c r="C1" s="70"/>
      <c r="D1" s="71"/>
      <c r="E1" s="71"/>
      <c r="F1" s="71"/>
      <c r="G1" s="71"/>
      <c r="H1" s="71"/>
      <c r="I1" s="71"/>
      <c r="J1" s="71"/>
      <c r="K1" s="71"/>
      <c r="L1" s="71"/>
      <c r="M1" s="70"/>
      <c r="N1" s="69"/>
      <c r="O1" s="69"/>
      <c r="P1" s="69"/>
      <c r="Q1" s="69"/>
      <c r="R1" s="69"/>
      <c r="S1" s="69"/>
    </row>
    <row r="2" spans="1:28" ht="18">
      <c r="A2" s="69"/>
      <c r="B2" s="733" t="s">
        <v>326</v>
      </c>
      <c r="C2" s="733"/>
      <c r="D2" s="733"/>
      <c r="E2" s="357"/>
      <c r="F2" s="357"/>
      <c r="G2" s="734" t="s">
        <v>438</v>
      </c>
      <c r="H2" s="735"/>
      <c r="I2" s="735"/>
      <c r="J2" s="735"/>
      <c r="K2" s="735"/>
      <c r="L2" s="735"/>
      <c r="M2" s="735"/>
      <c r="N2" s="735"/>
      <c r="O2" s="735"/>
      <c r="P2" s="735"/>
      <c r="Q2" s="735"/>
      <c r="R2" s="735"/>
      <c r="S2" s="735"/>
      <c r="T2" s="73"/>
      <c r="U2" s="73"/>
      <c r="V2" s="73"/>
    </row>
    <row r="3" spans="1:28" ht="18">
      <c r="A3" s="69"/>
      <c r="B3" s="733"/>
      <c r="C3" s="733"/>
      <c r="D3" s="733"/>
      <c r="E3" s="357"/>
      <c r="F3" s="357"/>
      <c r="G3" s="735"/>
      <c r="H3" s="735"/>
      <c r="I3" s="735"/>
      <c r="J3" s="735"/>
      <c r="K3" s="735"/>
      <c r="L3" s="735"/>
      <c r="M3" s="735"/>
      <c r="N3" s="735"/>
      <c r="O3" s="735"/>
      <c r="P3" s="735"/>
      <c r="Q3" s="735"/>
      <c r="R3" s="735"/>
      <c r="S3" s="735"/>
      <c r="T3" s="73"/>
      <c r="U3" s="73"/>
      <c r="V3" s="73"/>
    </row>
    <row r="5" spans="1:28" ht="15.75" customHeight="1">
      <c r="B5" s="736" t="s">
        <v>133</v>
      </c>
      <c r="C5" s="736"/>
      <c r="D5" s="736"/>
      <c r="E5" s="758"/>
      <c r="F5" s="758"/>
      <c r="G5" s="758"/>
      <c r="H5" s="74"/>
      <c r="I5" s="74"/>
      <c r="J5" s="74"/>
      <c r="K5" s="74"/>
      <c r="L5" s="74"/>
      <c r="M5" s="74"/>
      <c r="N5" s="74"/>
      <c r="O5" s="74"/>
      <c r="P5" s="74"/>
      <c r="Q5" s="74"/>
      <c r="R5" s="74"/>
      <c r="S5" s="74"/>
    </row>
    <row r="6" spans="1:28" ht="15.75" customHeight="1">
      <c r="B6" s="736" t="s">
        <v>134</v>
      </c>
      <c r="C6" s="736"/>
      <c r="D6" s="736"/>
      <c r="E6" s="758"/>
      <c r="F6" s="758"/>
      <c r="G6" s="758"/>
      <c r="H6" s="74"/>
      <c r="I6" s="74"/>
      <c r="J6" s="74"/>
      <c r="K6" s="74"/>
      <c r="L6" s="74"/>
      <c r="M6" s="74"/>
      <c r="N6" s="74"/>
      <c r="O6" s="74"/>
      <c r="P6" s="74"/>
      <c r="Q6" s="74"/>
      <c r="R6" s="74"/>
      <c r="S6" s="74"/>
    </row>
    <row r="7" spans="1:28" ht="15" customHeight="1">
      <c r="B7" s="738" t="s">
        <v>24</v>
      </c>
      <c r="C7" s="738"/>
      <c r="D7" s="738"/>
      <c r="E7" s="759"/>
      <c r="F7" s="759"/>
      <c r="G7" s="759"/>
      <c r="H7" s="74"/>
      <c r="I7" s="74"/>
      <c r="J7" s="74"/>
      <c r="K7" s="74"/>
      <c r="L7" s="74"/>
      <c r="M7" s="74"/>
      <c r="N7" s="74"/>
      <c r="O7" s="74"/>
      <c r="P7" s="74"/>
      <c r="Q7" s="74"/>
      <c r="R7" s="74"/>
      <c r="S7" s="74"/>
    </row>
    <row r="8" spans="1:28" ht="13.5" thickBot="1"/>
    <row r="9" spans="1:28" ht="18">
      <c r="B9" s="740" t="s">
        <v>67</v>
      </c>
      <c r="C9" s="740"/>
      <c r="E9" s="742" t="s">
        <v>25</v>
      </c>
      <c r="F9" s="742"/>
      <c r="G9" s="742"/>
      <c r="H9" s="742"/>
      <c r="I9" s="742"/>
      <c r="J9" s="742"/>
      <c r="K9" s="742"/>
      <c r="L9" s="742"/>
      <c r="M9" s="742"/>
      <c r="N9" s="742"/>
      <c r="O9" s="742"/>
      <c r="P9" s="742"/>
      <c r="Q9" s="742"/>
      <c r="R9" s="742"/>
      <c r="S9" s="742"/>
    </row>
    <row r="10" spans="1:28" ht="16.5" customHeight="1" thickBot="1">
      <c r="B10" s="743" t="s">
        <v>40</v>
      </c>
      <c r="C10" s="358" t="s">
        <v>41</v>
      </c>
    </row>
    <row r="11" spans="1:28" ht="16.5" customHeight="1" thickBot="1">
      <c r="B11" s="744"/>
      <c r="C11" s="359" t="s">
        <v>305</v>
      </c>
      <c r="E11" s="760" t="s">
        <v>306</v>
      </c>
      <c r="F11" s="760"/>
      <c r="G11" s="760"/>
      <c r="H11" s="760"/>
      <c r="I11" s="760"/>
      <c r="J11" s="760"/>
      <c r="K11" s="760"/>
      <c r="L11" s="760"/>
      <c r="N11" s="746" t="s">
        <v>37</v>
      </c>
      <c r="O11" s="747"/>
      <c r="P11" s="747"/>
      <c r="Q11" s="747"/>
      <c r="R11" s="747"/>
      <c r="S11" s="748"/>
      <c r="Y11" s="81" t="s">
        <v>40</v>
      </c>
      <c r="Z11" s="149" t="s">
        <v>70</v>
      </c>
      <c r="AA11" s="149" t="s">
        <v>324</v>
      </c>
      <c r="AB11" s="149" t="s">
        <v>323</v>
      </c>
    </row>
    <row r="12" spans="1:28" ht="16.5" customHeight="1">
      <c r="B12" s="83"/>
      <c r="C12" s="83"/>
      <c r="E12" s="760"/>
      <c r="F12" s="760"/>
      <c r="G12" s="760"/>
      <c r="H12" s="760"/>
      <c r="I12" s="760"/>
      <c r="J12" s="760"/>
      <c r="K12" s="760"/>
      <c r="L12" s="760"/>
      <c r="N12" s="749" t="s">
        <v>68</v>
      </c>
      <c r="O12" s="749"/>
      <c r="P12" s="749" t="s">
        <v>39</v>
      </c>
      <c r="Q12" s="749"/>
      <c r="R12" s="749" t="s">
        <v>38</v>
      </c>
      <c r="S12" s="749"/>
      <c r="Y12" s="275">
        <f>B12</f>
        <v>0</v>
      </c>
      <c r="Z12" s="275">
        <f>C12</f>
        <v>0</v>
      </c>
      <c r="AA12" s="275" t="e">
        <f>I$24</f>
        <v>#NUM!</v>
      </c>
      <c r="AB12" s="275" t="e">
        <f>I$21</f>
        <v>#NUM!</v>
      </c>
    </row>
    <row r="13" spans="1:28" ht="16.5" customHeight="1" thickBot="1">
      <c r="B13" s="83"/>
      <c r="C13" s="83"/>
      <c r="E13" s="760"/>
      <c r="F13" s="760"/>
      <c r="G13" s="760"/>
      <c r="H13" s="760"/>
      <c r="I13" s="760"/>
      <c r="J13" s="760"/>
      <c r="K13" s="760"/>
      <c r="L13" s="760"/>
      <c r="N13" s="84" t="s">
        <v>40</v>
      </c>
      <c r="O13" s="85" t="s">
        <v>41</v>
      </c>
      <c r="P13" s="84" t="s">
        <v>40</v>
      </c>
      <c r="Q13" s="85" t="s">
        <v>41</v>
      </c>
      <c r="R13" s="84" t="s">
        <v>40</v>
      </c>
      <c r="S13" s="84" t="s">
        <v>41</v>
      </c>
      <c r="Y13" s="275">
        <f t="shared" ref="Y13:Y76" si="0">B13</f>
        <v>0</v>
      </c>
      <c r="Z13" s="275">
        <f t="shared" ref="Z13:Z76" si="1">C13</f>
        <v>0</v>
      </c>
      <c r="AA13" s="275" t="e">
        <f t="shared" ref="AA13:AA76" si="2">I$24</f>
        <v>#NUM!</v>
      </c>
      <c r="AB13" s="275" t="e">
        <f t="shared" ref="AB13:AB76" si="3">I$21</f>
        <v>#NUM!</v>
      </c>
    </row>
    <row r="14" spans="1:28">
      <c r="B14" s="83"/>
      <c r="C14" s="83"/>
      <c r="E14" s="760"/>
      <c r="F14" s="760"/>
      <c r="G14" s="760"/>
      <c r="H14" s="760"/>
      <c r="I14" s="760"/>
      <c r="J14" s="760"/>
      <c r="K14" s="760"/>
      <c r="L14" s="760"/>
      <c r="Y14" s="275">
        <f t="shared" si="0"/>
        <v>0</v>
      </c>
      <c r="Z14" s="275">
        <f t="shared" si="1"/>
        <v>0</v>
      </c>
      <c r="AA14" s="275" t="e">
        <f t="shared" si="2"/>
        <v>#NUM!</v>
      </c>
      <c r="AB14" s="275" t="e">
        <f t="shared" si="3"/>
        <v>#NUM!</v>
      </c>
    </row>
    <row r="15" spans="1:28" ht="14.25" customHeight="1">
      <c r="B15" s="83"/>
      <c r="C15" s="83"/>
      <c r="E15" s="760"/>
      <c r="F15" s="760"/>
      <c r="G15" s="760"/>
      <c r="H15" s="760"/>
      <c r="I15" s="760"/>
      <c r="J15" s="760"/>
      <c r="K15" s="760"/>
      <c r="L15" s="760"/>
      <c r="Y15" s="275">
        <f t="shared" si="0"/>
        <v>0</v>
      </c>
      <c r="Z15" s="275">
        <f t="shared" si="1"/>
        <v>0</v>
      </c>
      <c r="AA15" s="275" t="e">
        <f t="shared" si="2"/>
        <v>#NUM!</v>
      </c>
      <c r="AB15" s="275" t="e">
        <f t="shared" si="3"/>
        <v>#NUM!</v>
      </c>
    </row>
    <row r="16" spans="1:28">
      <c r="B16" s="83"/>
      <c r="C16" s="83"/>
      <c r="E16" s="760"/>
      <c r="F16" s="760"/>
      <c r="G16" s="760"/>
      <c r="H16" s="760"/>
      <c r="I16" s="760"/>
      <c r="J16" s="760"/>
      <c r="K16" s="760"/>
      <c r="L16" s="760"/>
      <c r="Y16" s="275">
        <f t="shared" si="0"/>
        <v>0</v>
      </c>
      <c r="Z16" s="275">
        <f t="shared" si="1"/>
        <v>0</v>
      </c>
      <c r="AA16" s="275" t="e">
        <f t="shared" si="2"/>
        <v>#NUM!</v>
      </c>
      <c r="AB16" s="275" t="e">
        <f t="shared" si="3"/>
        <v>#NUM!</v>
      </c>
    </row>
    <row r="17" spans="2:28" ht="13.5" thickBot="1">
      <c r="B17" s="83"/>
      <c r="C17" s="83"/>
      <c r="Y17" s="275">
        <f t="shared" si="0"/>
        <v>0</v>
      </c>
      <c r="Z17" s="275">
        <f t="shared" si="1"/>
        <v>0</v>
      </c>
      <c r="AA17" s="275" t="e">
        <f t="shared" si="2"/>
        <v>#NUM!</v>
      </c>
      <c r="AB17" s="275" t="e">
        <f t="shared" si="3"/>
        <v>#NUM!</v>
      </c>
    </row>
    <row r="18" spans="2:28">
      <c r="B18" s="83"/>
      <c r="C18" s="83"/>
      <c r="G18" s="751" t="s">
        <v>309</v>
      </c>
      <c r="H18" s="752"/>
      <c r="I18" s="752"/>
      <c r="J18" s="752"/>
      <c r="Y18" s="275">
        <f t="shared" si="0"/>
        <v>0</v>
      </c>
      <c r="Z18" s="275">
        <f t="shared" si="1"/>
        <v>0</v>
      </c>
      <c r="AA18" s="275" t="e">
        <f t="shared" si="2"/>
        <v>#NUM!</v>
      </c>
      <c r="AB18" s="275" t="e">
        <f t="shared" si="3"/>
        <v>#NUM!</v>
      </c>
    </row>
    <row r="19" spans="2:28" ht="13.5" thickBot="1">
      <c r="B19" s="83"/>
      <c r="C19" s="83"/>
      <c r="G19" s="753"/>
      <c r="H19" s="753"/>
      <c r="I19" s="753"/>
      <c r="J19" s="753"/>
      <c r="Y19" s="275">
        <f t="shared" si="0"/>
        <v>0</v>
      </c>
      <c r="Z19" s="275">
        <f t="shared" si="1"/>
        <v>0</v>
      </c>
      <c r="AA19" s="275" t="e">
        <f t="shared" si="2"/>
        <v>#NUM!</v>
      </c>
      <c r="AB19" s="275" t="e">
        <f t="shared" si="3"/>
        <v>#NUM!</v>
      </c>
    </row>
    <row r="20" spans="2:28" ht="14.25">
      <c r="B20" s="83"/>
      <c r="C20" s="83"/>
      <c r="G20" s="754" t="s">
        <v>310</v>
      </c>
      <c r="H20" s="754"/>
      <c r="I20" s="78">
        <f>MIN(C12:C612)</f>
        <v>0</v>
      </c>
      <c r="J20" s="360" t="s">
        <v>311</v>
      </c>
      <c r="Y20" s="275">
        <f t="shared" si="0"/>
        <v>0</v>
      </c>
      <c r="Z20" s="275">
        <f t="shared" si="1"/>
        <v>0</v>
      </c>
      <c r="AA20" s="275" t="e">
        <f t="shared" si="2"/>
        <v>#NUM!</v>
      </c>
      <c r="AB20" s="275" t="e">
        <f t="shared" si="3"/>
        <v>#NUM!</v>
      </c>
    </row>
    <row r="21" spans="2:28" ht="15">
      <c r="B21" s="83"/>
      <c r="C21" s="83"/>
      <c r="G21" s="361" t="s">
        <v>312</v>
      </c>
      <c r="H21" s="79" t="s">
        <v>313</v>
      </c>
      <c r="I21" s="80" t="e">
        <f>_xlfn.PERCENTILE.EXC(C12:C612,0.25)</f>
        <v>#NUM!</v>
      </c>
      <c r="J21" s="360" t="s">
        <v>311</v>
      </c>
      <c r="Y21" s="275">
        <f t="shared" si="0"/>
        <v>0</v>
      </c>
      <c r="Z21" s="275">
        <f t="shared" si="1"/>
        <v>0</v>
      </c>
      <c r="AA21" s="275" t="e">
        <f t="shared" si="2"/>
        <v>#NUM!</v>
      </c>
      <c r="AB21" s="275" t="e">
        <f t="shared" si="3"/>
        <v>#NUM!</v>
      </c>
    </row>
    <row r="22" spans="2:28" ht="15">
      <c r="B22" s="83"/>
      <c r="C22" s="83"/>
      <c r="G22" s="362" t="s">
        <v>314</v>
      </c>
      <c r="H22" s="79" t="s">
        <v>315</v>
      </c>
      <c r="I22" s="78" t="e">
        <f>_xlfn.PERCENTILE.EXC(C12:C612,0.5)</f>
        <v>#NUM!</v>
      </c>
      <c r="J22" s="360" t="s">
        <v>316</v>
      </c>
      <c r="Y22" s="275">
        <f t="shared" si="0"/>
        <v>0</v>
      </c>
      <c r="Z22" s="275">
        <f t="shared" si="1"/>
        <v>0</v>
      </c>
      <c r="AA22" s="275" t="e">
        <f t="shared" si="2"/>
        <v>#NUM!</v>
      </c>
      <c r="AB22" s="275" t="e">
        <f t="shared" si="3"/>
        <v>#NUM!</v>
      </c>
    </row>
    <row r="23" spans="2:28" ht="15">
      <c r="B23" s="83"/>
      <c r="C23" s="83"/>
      <c r="G23" s="755" t="s">
        <v>235</v>
      </c>
      <c r="H23" s="755"/>
      <c r="I23" s="78" t="e">
        <f>AVERAGE(C12:C612)</f>
        <v>#DIV/0!</v>
      </c>
      <c r="J23" s="360" t="s">
        <v>316</v>
      </c>
      <c r="Y23" s="275">
        <f t="shared" si="0"/>
        <v>0</v>
      </c>
      <c r="Z23" s="275">
        <f t="shared" si="1"/>
        <v>0</v>
      </c>
      <c r="AA23" s="275" t="e">
        <f t="shared" si="2"/>
        <v>#NUM!</v>
      </c>
      <c r="AB23" s="275" t="e">
        <f t="shared" si="3"/>
        <v>#NUM!</v>
      </c>
    </row>
    <row r="24" spans="2:28" ht="15">
      <c r="B24" s="83"/>
      <c r="C24" s="83"/>
      <c r="G24" s="362" t="s">
        <v>317</v>
      </c>
      <c r="H24" s="79" t="s">
        <v>318</v>
      </c>
      <c r="I24" s="80" t="e">
        <f>_xlfn.PERCENTILE.EXC(C12:C612,0.75)</f>
        <v>#NUM!</v>
      </c>
      <c r="J24" s="360" t="s">
        <v>316</v>
      </c>
      <c r="L24" s="81" t="s">
        <v>125</v>
      </c>
      <c r="Y24" s="275">
        <f t="shared" si="0"/>
        <v>0</v>
      </c>
      <c r="Z24" s="275">
        <f t="shared" si="1"/>
        <v>0</v>
      </c>
      <c r="AA24" s="275" t="e">
        <f t="shared" si="2"/>
        <v>#NUM!</v>
      </c>
      <c r="AB24" s="275" t="e">
        <f t="shared" si="3"/>
        <v>#NUM!</v>
      </c>
    </row>
    <row r="25" spans="2:28" ht="15">
      <c r="B25" s="83"/>
      <c r="C25" s="83"/>
      <c r="G25" s="755" t="s">
        <v>319</v>
      </c>
      <c r="H25" s="755"/>
      <c r="I25" s="78">
        <f>MAX(C12:C612)</f>
        <v>0</v>
      </c>
      <c r="J25" s="360" t="s">
        <v>316</v>
      </c>
      <c r="L25" s="81" t="s">
        <v>126</v>
      </c>
      <c r="Y25" s="275">
        <f t="shared" si="0"/>
        <v>0</v>
      </c>
      <c r="Z25" s="275">
        <f t="shared" si="1"/>
        <v>0</v>
      </c>
      <c r="AA25" s="275" t="e">
        <f t="shared" si="2"/>
        <v>#NUM!</v>
      </c>
      <c r="AB25" s="275" t="e">
        <f t="shared" si="3"/>
        <v>#NUM!</v>
      </c>
    </row>
    <row r="26" spans="2:28" ht="15">
      <c r="B26" s="83"/>
      <c r="C26" s="83"/>
      <c r="G26" s="756" t="s">
        <v>320</v>
      </c>
      <c r="H26" s="756"/>
      <c r="I26" s="78" t="e">
        <f>I24-I21</f>
        <v>#NUM!</v>
      </c>
      <c r="J26" s="360" t="s">
        <v>316</v>
      </c>
      <c r="Y26" s="275">
        <f t="shared" si="0"/>
        <v>0</v>
      </c>
      <c r="Z26" s="275">
        <f t="shared" si="1"/>
        <v>0</v>
      </c>
      <c r="AA26" s="275" t="e">
        <f t="shared" si="2"/>
        <v>#NUM!</v>
      </c>
      <c r="AB26" s="275" t="e">
        <f t="shared" si="3"/>
        <v>#NUM!</v>
      </c>
    </row>
    <row r="27" spans="2:28" ht="15">
      <c r="B27" s="83"/>
      <c r="C27" s="83"/>
      <c r="G27" s="757" t="s">
        <v>321</v>
      </c>
      <c r="H27" s="757"/>
      <c r="I27" s="78" t="e">
        <f>_xlfn.STDEV.S(C12:C612)</f>
        <v>#DIV/0!</v>
      </c>
      <c r="J27" s="363"/>
      <c r="Y27" s="275">
        <f t="shared" si="0"/>
        <v>0</v>
      </c>
      <c r="Z27" s="275">
        <f t="shared" si="1"/>
        <v>0</v>
      </c>
      <c r="AA27" s="275" t="e">
        <f t="shared" si="2"/>
        <v>#NUM!</v>
      </c>
      <c r="AB27" s="275" t="e">
        <f t="shared" si="3"/>
        <v>#NUM!</v>
      </c>
    </row>
    <row r="28" spans="2:28" ht="15.75" thickBot="1">
      <c r="C28" s="83"/>
      <c r="G28" s="750" t="s">
        <v>322</v>
      </c>
      <c r="H28" s="750"/>
      <c r="I28" s="82" t="e">
        <f>SKEW(C12:C612)</f>
        <v>#DIV/0!</v>
      </c>
      <c r="J28" s="364"/>
      <c r="Y28" s="275">
        <f t="shared" si="0"/>
        <v>0</v>
      </c>
      <c r="Z28" s="275">
        <f t="shared" si="1"/>
        <v>0</v>
      </c>
      <c r="AA28" s="275" t="e">
        <f t="shared" si="2"/>
        <v>#NUM!</v>
      </c>
      <c r="AB28" s="275" t="e">
        <f t="shared" si="3"/>
        <v>#NUM!</v>
      </c>
    </row>
    <row r="29" spans="2:28">
      <c r="C29" s="83"/>
      <c r="Y29" s="275">
        <f t="shared" si="0"/>
        <v>0</v>
      </c>
      <c r="Z29" s="275">
        <f t="shared" si="1"/>
        <v>0</v>
      </c>
      <c r="AA29" s="275" t="e">
        <f t="shared" si="2"/>
        <v>#NUM!</v>
      </c>
      <c r="AB29" s="275" t="e">
        <f t="shared" si="3"/>
        <v>#NUM!</v>
      </c>
    </row>
    <row r="30" spans="2:28">
      <c r="C30" s="83"/>
      <c r="Y30" s="275">
        <f t="shared" si="0"/>
        <v>0</v>
      </c>
      <c r="Z30" s="275">
        <f t="shared" si="1"/>
        <v>0</v>
      </c>
      <c r="AA30" s="275" t="e">
        <f t="shared" si="2"/>
        <v>#NUM!</v>
      </c>
      <c r="AB30" s="275" t="e">
        <f t="shared" si="3"/>
        <v>#NUM!</v>
      </c>
    </row>
    <row r="31" spans="2:28">
      <c r="C31" s="83"/>
      <c r="Y31" s="275">
        <f t="shared" si="0"/>
        <v>0</v>
      </c>
      <c r="Z31" s="275">
        <f t="shared" si="1"/>
        <v>0</v>
      </c>
      <c r="AA31" s="275" t="e">
        <f t="shared" si="2"/>
        <v>#NUM!</v>
      </c>
      <c r="AB31" s="275" t="e">
        <f t="shared" si="3"/>
        <v>#NUM!</v>
      </c>
    </row>
    <row r="32" spans="2:28">
      <c r="C32" s="83"/>
      <c r="Y32" s="275">
        <f t="shared" si="0"/>
        <v>0</v>
      </c>
      <c r="Z32" s="275">
        <f t="shared" si="1"/>
        <v>0</v>
      </c>
      <c r="AA32" s="275" t="e">
        <f t="shared" si="2"/>
        <v>#NUM!</v>
      </c>
      <c r="AB32" s="275" t="e">
        <f t="shared" si="3"/>
        <v>#NUM!</v>
      </c>
    </row>
    <row r="33" spans="3:28">
      <c r="C33" s="83"/>
      <c r="Y33" s="275">
        <f t="shared" si="0"/>
        <v>0</v>
      </c>
      <c r="Z33" s="275">
        <f t="shared" si="1"/>
        <v>0</v>
      </c>
      <c r="AA33" s="275" t="e">
        <f t="shared" si="2"/>
        <v>#NUM!</v>
      </c>
      <c r="AB33" s="275" t="e">
        <f t="shared" si="3"/>
        <v>#NUM!</v>
      </c>
    </row>
    <row r="34" spans="3:28">
      <c r="C34" s="83"/>
      <c r="Y34" s="275">
        <f t="shared" si="0"/>
        <v>0</v>
      </c>
      <c r="Z34" s="275">
        <f t="shared" si="1"/>
        <v>0</v>
      </c>
      <c r="AA34" s="275" t="e">
        <f t="shared" si="2"/>
        <v>#NUM!</v>
      </c>
      <c r="AB34" s="275" t="e">
        <f t="shared" si="3"/>
        <v>#NUM!</v>
      </c>
    </row>
    <row r="35" spans="3:28">
      <c r="C35" s="83"/>
      <c r="Y35" s="275">
        <f t="shared" si="0"/>
        <v>0</v>
      </c>
      <c r="Z35" s="275">
        <f t="shared" si="1"/>
        <v>0</v>
      </c>
      <c r="AA35" s="275" t="e">
        <f t="shared" si="2"/>
        <v>#NUM!</v>
      </c>
      <c r="AB35" s="275" t="e">
        <f t="shared" si="3"/>
        <v>#NUM!</v>
      </c>
    </row>
    <row r="36" spans="3:28">
      <c r="C36" s="83"/>
      <c r="Y36" s="275">
        <f t="shared" si="0"/>
        <v>0</v>
      </c>
      <c r="Z36" s="275">
        <f t="shared" si="1"/>
        <v>0</v>
      </c>
      <c r="AA36" s="275" t="e">
        <f t="shared" si="2"/>
        <v>#NUM!</v>
      </c>
      <c r="AB36" s="275" t="e">
        <f t="shared" si="3"/>
        <v>#NUM!</v>
      </c>
    </row>
    <row r="37" spans="3:28">
      <c r="C37" s="83"/>
      <c r="Y37" s="275">
        <f t="shared" si="0"/>
        <v>0</v>
      </c>
      <c r="Z37" s="275">
        <f t="shared" si="1"/>
        <v>0</v>
      </c>
      <c r="AA37" s="275" t="e">
        <f t="shared" si="2"/>
        <v>#NUM!</v>
      </c>
      <c r="AB37" s="275" t="e">
        <f t="shared" si="3"/>
        <v>#NUM!</v>
      </c>
    </row>
    <row r="38" spans="3:28">
      <c r="C38" s="83"/>
      <c r="Y38" s="275">
        <f t="shared" si="0"/>
        <v>0</v>
      </c>
      <c r="Z38" s="275">
        <f t="shared" si="1"/>
        <v>0</v>
      </c>
      <c r="AA38" s="275" t="e">
        <f t="shared" si="2"/>
        <v>#NUM!</v>
      </c>
      <c r="AB38" s="275" t="e">
        <f t="shared" si="3"/>
        <v>#NUM!</v>
      </c>
    </row>
    <row r="39" spans="3:28">
      <c r="C39" s="83"/>
      <c r="Y39" s="275">
        <f t="shared" si="0"/>
        <v>0</v>
      </c>
      <c r="Z39" s="275">
        <f t="shared" si="1"/>
        <v>0</v>
      </c>
      <c r="AA39" s="275" t="e">
        <f t="shared" si="2"/>
        <v>#NUM!</v>
      </c>
      <c r="AB39" s="275" t="e">
        <f t="shared" si="3"/>
        <v>#NUM!</v>
      </c>
    </row>
    <row r="40" spans="3:28">
      <c r="C40" s="83"/>
      <c r="Y40" s="275">
        <f t="shared" si="0"/>
        <v>0</v>
      </c>
      <c r="Z40" s="275">
        <f t="shared" si="1"/>
        <v>0</v>
      </c>
      <c r="AA40" s="275" t="e">
        <f t="shared" si="2"/>
        <v>#NUM!</v>
      </c>
      <c r="AB40" s="275" t="e">
        <f t="shared" si="3"/>
        <v>#NUM!</v>
      </c>
    </row>
    <row r="41" spans="3:28">
      <c r="C41" s="83"/>
      <c r="Y41" s="275">
        <f t="shared" si="0"/>
        <v>0</v>
      </c>
      <c r="Z41" s="275">
        <f t="shared" si="1"/>
        <v>0</v>
      </c>
      <c r="AA41" s="275" t="e">
        <f t="shared" si="2"/>
        <v>#NUM!</v>
      </c>
      <c r="AB41" s="275" t="e">
        <f t="shared" si="3"/>
        <v>#NUM!</v>
      </c>
    </row>
    <row r="42" spans="3:28">
      <c r="C42" s="83"/>
      <c r="Y42" s="275">
        <f t="shared" si="0"/>
        <v>0</v>
      </c>
      <c r="Z42" s="275">
        <f t="shared" si="1"/>
        <v>0</v>
      </c>
      <c r="AA42" s="275" t="e">
        <f t="shared" si="2"/>
        <v>#NUM!</v>
      </c>
      <c r="AB42" s="275" t="e">
        <f t="shared" si="3"/>
        <v>#NUM!</v>
      </c>
    </row>
    <row r="43" spans="3:28">
      <c r="C43" s="83"/>
      <c r="Y43" s="275">
        <f t="shared" si="0"/>
        <v>0</v>
      </c>
      <c r="Z43" s="275">
        <f t="shared" si="1"/>
        <v>0</v>
      </c>
      <c r="AA43" s="275" t="e">
        <f t="shared" si="2"/>
        <v>#NUM!</v>
      </c>
      <c r="AB43" s="275" t="e">
        <f t="shared" si="3"/>
        <v>#NUM!</v>
      </c>
    </row>
    <row r="44" spans="3:28">
      <c r="C44" s="83"/>
      <c r="Y44" s="275">
        <f t="shared" si="0"/>
        <v>0</v>
      </c>
      <c r="Z44" s="275">
        <f t="shared" si="1"/>
        <v>0</v>
      </c>
      <c r="AA44" s="275" t="e">
        <f t="shared" si="2"/>
        <v>#NUM!</v>
      </c>
      <c r="AB44" s="275" t="e">
        <f t="shared" si="3"/>
        <v>#NUM!</v>
      </c>
    </row>
    <row r="45" spans="3:28">
      <c r="C45" s="83"/>
      <c r="Y45" s="275">
        <f t="shared" si="0"/>
        <v>0</v>
      </c>
      <c r="Z45" s="275">
        <f t="shared" si="1"/>
        <v>0</v>
      </c>
      <c r="AA45" s="275" t="e">
        <f t="shared" si="2"/>
        <v>#NUM!</v>
      </c>
      <c r="AB45" s="275" t="e">
        <f t="shared" si="3"/>
        <v>#NUM!</v>
      </c>
    </row>
    <row r="46" spans="3:28">
      <c r="C46" s="83"/>
      <c r="Y46" s="275">
        <f t="shared" si="0"/>
        <v>0</v>
      </c>
      <c r="Z46" s="275">
        <f t="shared" si="1"/>
        <v>0</v>
      </c>
      <c r="AA46" s="275" t="e">
        <f t="shared" si="2"/>
        <v>#NUM!</v>
      </c>
      <c r="AB46" s="275" t="e">
        <f t="shared" si="3"/>
        <v>#NUM!</v>
      </c>
    </row>
    <row r="47" spans="3:28">
      <c r="C47" s="83"/>
      <c r="Y47" s="275">
        <f t="shared" si="0"/>
        <v>0</v>
      </c>
      <c r="Z47" s="275">
        <f t="shared" si="1"/>
        <v>0</v>
      </c>
      <c r="AA47" s="275" t="e">
        <f t="shared" si="2"/>
        <v>#NUM!</v>
      </c>
      <c r="AB47" s="275" t="e">
        <f t="shared" si="3"/>
        <v>#NUM!</v>
      </c>
    </row>
    <row r="48" spans="3:28">
      <c r="C48" s="83"/>
      <c r="Y48" s="275">
        <f t="shared" si="0"/>
        <v>0</v>
      </c>
      <c r="Z48" s="275">
        <f t="shared" si="1"/>
        <v>0</v>
      </c>
      <c r="AA48" s="275" t="e">
        <f t="shared" si="2"/>
        <v>#NUM!</v>
      </c>
      <c r="AB48" s="275" t="e">
        <f t="shared" si="3"/>
        <v>#NUM!</v>
      </c>
    </row>
    <row r="49" spans="3:28">
      <c r="C49" s="83"/>
      <c r="Y49" s="275">
        <f t="shared" si="0"/>
        <v>0</v>
      </c>
      <c r="Z49" s="275">
        <f t="shared" si="1"/>
        <v>0</v>
      </c>
      <c r="AA49" s="275" t="e">
        <f t="shared" si="2"/>
        <v>#NUM!</v>
      </c>
      <c r="AB49" s="275" t="e">
        <f t="shared" si="3"/>
        <v>#NUM!</v>
      </c>
    </row>
    <row r="50" spans="3:28">
      <c r="C50" s="83"/>
      <c r="Y50" s="275">
        <f t="shared" si="0"/>
        <v>0</v>
      </c>
      <c r="Z50" s="275">
        <f t="shared" si="1"/>
        <v>0</v>
      </c>
      <c r="AA50" s="275" t="e">
        <f t="shared" si="2"/>
        <v>#NUM!</v>
      </c>
      <c r="AB50" s="275" t="e">
        <f t="shared" si="3"/>
        <v>#NUM!</v>
      </c>
    </row>
    <row r="51" spans="3:28">
      <c r="C51" s="83"/>
      <c r="Y51" s="275">
        <f t="shared" si="0"/>
        <v>0</v>
      </c>
      <c r="Z51" s="275">
        <f t="shared" si="1"/>
        <v>0</v>
      </c>
      <c r="AA51" s="275" t="e">
        <f t="shared" si="2"/>
        <v>#NUM!</v>
      </c>
      <c r="AB51" s="275" t="e">
        <f t="shared" si="3"/>
        <v>#NUM!</v>
      </c>
    </row>
    <row r="52" spans="3:28">
      <c r="C52" s="83"/>
      <c r="Y52" s="275">
        <f t="shared" si="0"/>
        <v>0</v>
      </c>
      <c r="Z52" s="275">
        <f t="shared" si="1"/>
        <v>0</v>
      </c>
      <c r="AA52" s="275" t="e">
        <f t="shared" si="2"/>
        <v>#NUM!</v>
      </c>
      <c r="AB52" s="275" t="e">
        <f t="shared" si="3"/>
        <v>#NUM!</v>
      </c>
    </row>
    <row r="53" spans="3:28">
      <c r="C53" s="83"/>
      <c r="Y53" s="275">
        <f t="shared" si="0"/>
        <v>0</v>
      </c>
      <c r="Z53" s="275">
        <f t="shared" si="1"/>
        <v>0</v>
      </c>
      <c r="AA53" s="275" t="e">
        <f t="shared" si="2"/>
        <v>#NUM!</v>
      </c>
      <c r="AB53" s="275" t="e">
        <f t="shared" si="3"/>
        <v>#NUM!</v>
      </c>
    </row>
    <row r="54" spans="3:28">
      <c r="C54" s="83"/>
      <c r="Y54" s="275">
        <f t="shared" si="0"/>
        <v>0</v>
      </c>
      <c r="Z54" s="275">
        <f t="shared" si="1"/>
        <v>0</v>
      </c>
      <c r="AA54" s="275" t="e">
        <f t="shared" si="2"/>
        <v>#NUM!</v>
      </c>
      <c r="AB54" s="275" t="e">
        <f t="shared" si="3"/>
        <v>#NUM!</v>
      </c>
    </row>
    <row r="55" spans="3:28">
      <c r="C55" s="83"/>
      <c r="Y55" s="275">
        <f t="shared" si="0"/>
        <v>0</v>
      </c>
      <c r="Z55" s="275">
        <f t="shared" si="1"/>
        <v>0</v>
      </c>
      <c r="AA55" s="275" t="e">
        <f t="shared" si="2"/>
        <v>#NUM!</v>
      </c>
      <c r="AB55" s="275" t="e">
        <f t="shared" si="3"/>
        <v>#NUM!</v>
      </c>
    </row>
    <row r="56" spans="3:28">
      <c r="C56" s="83"/>
      <c r="Y56" s="275">
        <f t="shared" si="0"/>
        <v>0</v>
      </c>
      <c r="Z56" s="275">
        <f t="shared" si="1"/>
        <v>0</v>
      </c>
      <c r="AA56" s="275" t="e">
        <f t="shared" si="2"/>
        <v>#NUM!</v>
      </c>
      <c r="AB56" s="275" t="e">
        <f t="shared" si="3"/>
        <v>#NUM!</v>
      </c>
    </row>
    <row r="57" spans="3:28">
      <c r="C57" s="83"/>
      <c r="Y57" s="275">
        <f t="shared" si="0"/>
        <v>0</v>
      </c>
      <c r="Z57" s="275">
        <f t="shared" si="1"/>
        <v>0</v>
      </c>
      <c r="AA57" s="275" t="e">
        <f t="shared" si="2"/>
        <v>#NUM!</v>
      </c>
      <c r="AB57" s="275" t="e">
        <f t="shared" si="3"/>
        <v>#NUM!</v>
      </c>
    </row>
    <row r="58" spans="3:28">
      <c r="C58" s="83"/>
      <c r="Y58" s="275">
        <f t="shared" si="0"/>
        <v>0</v>
      </c>
      <c r="Z58" s="275">
        <f t="shared" si="1"/>
        <v>0</v>
      </c>
      <c r="AA58" s="275" t="e">
        <f t="shared" si="2"/>
        <v>#NUM!</v>
      </c>
      <c r="AB58" s="275" t="e">
        <f t="shared" si="3"/>
        <v>#NUM!</v>
      </c>
    </row>
    <row r="59" spans="3:28">
      <c r="C59" s="83"/>
      <c r="Y59" s="275">
        <f t="shared" si="0"/>
        <v>0</v>
      </c>
      <c r="Z59" s="275">
        <f t="shared" si="1"/>
        <v>0</v>
      </c>
      <c r="AA59" s="275" t="e">
        <f t="shared" si="2"/>
        <v>#NUM!</v>
      </c>
      <c r="AB59" s="275" t="e">
        <f t="shared" si="3"/>
        <v>#NUM!</v>
      </c>
    </row>
    <row r="60" spans="3:28">
      <c r="C60" s="83"/>
      <c r="Y60" s="275">
        <f t="shared" si="0"/>
        <v>0</v>
      </c>
      <c r="Z60" s="275">
        <f t="shared" si="1"/>
        <v>0</v>
      </c>
      <c r="AA60" s="275" t="e">
        <f t="shared" si="2"/>
        <v>#NUM!</v>
      </c>
      <c r="AB60" s="275" t="e">
        <f t="shared" si="3"/>
        <v>#NUM!</v>
      </c>
    </row>
    <row r="61" spans="3:28">
      <c r="C61" s="83"/>
      <c r="Y61" s="275">
        <f t="shared" si="0"/>
        <v>0</v>
      </c>
      <c r="Z61" s="275">
        <f t="shared" si="1"/>
        <v>0</v>
      </c>
      <c r="AA61" s="275" t="e">
        <f t="shared" si="2"/>
        <v>#NUM!</v>
      </c>
      <c r="AB61" s="275" t="e">
        <f t="shared" si="3"/>
        <v>#NUM!</v>
      </c>
    </row>
    <row r="62" spans="3:28">
      <c r="C62" s="83"/>
      <c r="Y62" s="275">
        <f t="shared" si="0"/>
        <v>0</v>
      </c>
      <c r="Z62" s="275">
        <f t="shared" si="1"/>
        <v>0</v>
      </c>
      <c r="AA62" s="275" t="e">
        <f t="shared" si="2"/>
        <v>#NUM!</v>
      </c>
      <c r="AB62" s="275" t="e">
        <f t="shared" si="3"/>
        <v>#NUM!</v>
      </c>
    </row>
    <row r="63" spans="3:28">
      <c r="C63" s="83"/>
      <c r="Y63" s="275">
        <f t="shared" si="0"/>
        <v>0</v>
      </c>
      <c r="Z63" s="275">
        <f t="shared" si="1"/>
        <v>0</v>
      </c>
      <c r="AA63" s="275" t="e">
        <f t="shared" si="2"/>
        <v>#NUM!</v>
      </c>
      <c r="AB63" s="275" t="e">
        <f t="shared" si="3"/>
        <v>#NUM!</v>
      </c>
    </row>
    <row r="64" spans="3:28">
      <c r="C64" s="83"/>
      <c r="Y64" s="275">
        <f t="shared" si="0"/>
        <v>0</v>
      </c>
      <c r="Z64" s="275">
        <f t="shared" si="1"/>
        <v>0</v>
      </c>
      <c r="AA64" s="275" t="e">
        <f t="shared" si="2"/>
        <v>#NUM!</v>
      </c>
      <c r="AB64" s="275" t="e">
        <f t="shared" si="3"/>
        <v>#NUM!</v>
      </c>
    </row>
    <row r="65" spans="3:28">
      <c r="C65" s="83"/>
      <c r="Y65" s="275">
        <f t="shared" si="0"/>
        <v>0</v>
      </c>
      <c r="Z65" s="275">
        <f t="shared" si="1"/>
        <v>0</v>
      </c>
      <c r="AA65" s="275" t="e">
        <f t="shared" si="2"/>
        <v>#NUM!</v>
      </c>
      <c r="AB65" s="275" t="e">
        <f t="shared" si="3"/>
        <v>#NUM!</v>
      </c>
    </row>
    <row r="66" spans="3:28">
      <c r="C66" s="83"/>
      <c r="Y66" s="275">
        <f t="shared" si="0"/>
        <v>0</v>
      </c>
      <c r="Z66" s="275">
        <f t="shared" si="1"/>
        <v>0</v>
      </c>
      <c r="AA66" s="275" t="e">
        <f t="shared" si="2"/>
        <v>#NUM!</v>
      </c>
      <c r="AB66" s="275" t="e">
        <f t="shared" si="3"/>
        <v>#NUM!</v>
      </c>
    </row>
    <row r="67" spans="3:28">
      <c r="C67" s="83"/>
      <c r="Y67" s="275">
        <f t="shared" si="0"/>
        <v>0</v>
      </c>
      <c r="Z67" s="275">
        <f t="shared" si="1"/>
        <v>0</v>
      </c>
      <c r="AA67" s="275" t="e">
        <f t="shared" si="2"/>
        <v>#NUM!</v>
      </c>
      <c r="AB67" s="275" t="e">
        <f t="shared" si="3"/>
        <v>#NUM!</v>
      </c>
    </row>
    <row r="68" spans="3:28">
      <c r="C68" s="83"/>
      <c r="Y68" s="275">
        <f t="shared" si="0"/>
        <v>0</v>
      </c>
      <c r="Z68" s="275">
        <f t="shared" si="1"/>
        <v>0</v>
      </c>
      <c r="AA68" s="275" t="e">
        <f t="shared" si="2"/>
        <v>#NUM!</v>
      </c>
      <c r="AB68" s="275" t="e">
        <f t="shared" si="3"/>
        <v>#NUM!</v>
      </c>
    </row>
    <row r="69" spans="3:28">
      <c r="C69" s="83"/>
      <c r="Y69" s="275">
        <f t="shared" si="0"/>
        <v>0</v>
      </c>
      <c r="Z69" s="275">
        <f t="shared" si="1"/>
        <v>0</v>
      </c>
      <c r="AA69" s="275" t="e">
        <f t="shared" si="2"/>
        <v>#NUM!</v>
      </c>
      <c r="AB69" s="275" t="e">
        <f t="shared" si="3"/>
        <v>#NUM!</v>
      </c>
    </row>
    <row r="70" spans="3:28">
      <c r="C70" s="83"/>
      <c r="Y70" s="275">
        <f t="shared" si="0"/>
        <v>0</v>
      </c>
      <c r="Z70" s="275">
        <f t="shared" si="1"/>
        <v>0</v>
      </c>
      <c r="AA70" s="275" t="e">
        <f t="shared" si="2"/>
        <v>#NUM!</v>
      </c>
      <c r="AB70" s="275" t="e">
        <f t="shared" si="3"/>
        <v>#NUM!</v>
      </c>
    </row>
    <row r="71" spans="3:28">
      <c r="C71" s="83"/>
      <c r="Y71" s="275">
        <f t="shared" si="0"/>
        <v>0</v>
      </c>
      <c r="Z71" s="275">
        <f t="shared" si="1"/>
        <v>0</v>
      </c>
      <c r="AA71" s="275" t="e">
        <f t="shared" si="2"/>
        <v>#NUM!</v>
      </c>
      <c r="AB71" s="275" t="e">
        <f t="shared" si="3"/>
        <v>#NUM!</v>
      </c>
    </row>
    <row r="72" spans="3:28">
      <c r="C72" s="83"/>
      <c r="Y72" s="275">
        <f t="shared" si="0"/>
        <v>0</v>
      </c>
      <c r="Z72" s="275">
        <f t="shared" si="1"/>
        <v>0</v>
      </c>
      <c r="AA72" s="275" t="e">
        <f t="shared" si="2"/>
        <v>#NUM!</v>
      </c>
      <c r="AB72" s="275" t="e">
        <f t="shared" si="3"/>
        <v>#NUM!</v>
      </c>
    </row>
    <row r="73" spans="3:28">
      <c r="C73" s="83"/>
      <c r="Y73" s="275">
        <f t="shared" si="0"/>
        <v>0</v>
      </c>
      <c r="Z73" s="275">
        <f t="shared" si="1"/>
        <v>0</v>
      </c>
      <c r="AA73" s="275" t="e">
        <f t="shared" si="2"/>
        <v>#NUM!</v>
      </c>
      <c r="AB73" s="275" t="e">
        <f t="shared" si="3"/>
        <v>#NUM!</v>
      </c>
    </row>
    <row r="74" spans="3:28">
      <c r="C74" s="83"/>
      <c r="Y74" s="275">
        <f t="shared" si="0"/>
        <v>0</v>
      </c>
      <c r="Z74" s="275">
        <f t="shared" si="1"/>
        <v>0</v>
      </c>
      <c r="AA74" s="275" t="e">
        <f t="shared" si="2"/>
        <v>#NUM!</v>
      </c>
      <c r="AB74" s="275" t="e">
        <f t="shared" si="3"/>
        <v>#NUM!</v>
      </c>
    </row>
    <row r="75" spans="3:28">
      <c r="C75" s="83"/>
      <c r="Y75" s="275">
        <f t="shared" si="0"/>
        <v>0</v>
      </c>
      <c r="Z75" s="275">
        <f t="shared" si="1"/>
        <v>0</v>
      </c>
      <c r="AA75" s="275" t="e">
        <f t="shared" si="2"/>
        <v>#NUM!</v>
      </c>
      <c r="AB75" s="275" t="e">
        <f t="shared" si="3"/>
        <v>#NUM!</v>
      </c>
    </row>
    <row r="76" spans="3:28">
      <c r="C76" s="83"/>
      <c r="Y76" s="275">
        <f t="shared" si="0"/>
        <v>0</v>
      </c>
      <c r="Z76" s="275">
        <f t="shared" si="1"/>
        <v>0</v>
      </c>
      <c r="AA76" s="275" t="e">
        <f t="shared" si="2"/>
        <v>#NUM!</v>
      </c>
      <c r="AB76" s="275" t="e">
        <f t="shared" si="3"/>
        <v>#NUM!</v>
      </c>
    </row>
    <row r="77" spans="3:28">
      <c r="C77" s="83"/>
      <c r="Y77" s="275">
        <f t="shared" ref="Y77:Y140" si="4">B77</f>
        <v>0</v>
      </c>
      <c r="Z77" s="275">
        <f t="shared" ref="Z77:Z140" si="5">C77</f>
        <v>0</v>
      </c>
      <c r="AA77" s="275" t="e">
        <f t="shared" ref="AA77:AA140" si="6">I$24</f>
        <v>#NUM!</v>
      </c>
      <c r="AB77" s="275" t="e">
        <f t="shared" ref="AB77:AB140" si="7">I$21</f>
        <v>#NUM!</v>
      </c>
    </row>
    <row r="78" spans="3:28">
      <c r="C78" s="83"/>
      <c r="Y78" s="275">
        <f t="shared" si="4"/>
        <v>0</v>
      </c>
      <c r="Z78" s="275">
        <f t="shared" si="5"/>
        <v>0</v>
      </c>
      <c r="AA78" s="275" t="e">
        <f t="shared" si="6"/>
        <v>#NUM!</v>
      </c>
      <c r="AB78" s="275" t="e">
        <f t="shared" si="7"/>
        <v>#NUM!</v>
      </c>
    </row>
    <row r="79" spans="3:28">
      <c r="C79" s="83"/>
      <c r="Y79" s="275">
        <f t="shared" si="4"/>
        <v>0</v>
      </c>
      <c r="Z79" s="275">
        <f t="shared" si="5"/>
        <v>0</v>
      </c>
      <c r="AA79" s="275" t="e">
        <f t="shared" si="6"/>
        <v>#NUM!</v>
      </c>
      <c r="AB79" s="275" t="e">
        <f t="shared" si="7"/>
        <v>#NUM!</v>
      </c>
    </row>
    <row r="80" spans="3:28">
      <c r="C80" s="83"/>
      <c r="Y80" s="275">
        <f t="shared" si="4"/>
        <v>0</v>
      </c>
      <c r="Z80" s="275">
        <f t="shared" si="5"/>
        <v>0</v>
      </c>
      <c r="AA80" s="275" t="e">
        <f t="shared" si="6"/>
        <v>#NUM!</v>
      </c>
      <c r="AB80" s="275" t="e">
        <f t="shared" si="7"/>
        <v>#NUM!</v>
      </c>
    </row>
    <row r="81" spans="3:28">
      <c r="C81" s="83"/>
      <c r="Y81" s="275">
        <f t="shared" si="4"/>
        <v>0</v>
      </c>
      <c r="Z81" s="275">
        <f t="shared" si="5"/>
        <v>0</v>
      </c>
      <c r="AA81" s="275" t="e">
        <f t="shared" si="6"/>
        <v>#NUM!</v>
      </c>
      <c r="AB81" s="275" t="e">
        <f t="shared" si="7"/>
        <v>#NUM!</v>
      </c>
    </row>
    <row r="82" spans="3:28">
      <c r="C82" s="83"/>
      <c r="Y82" s="275">
        <f t="shared" si="4"/>
        <v>0</v>
      </c>
      <c r="Z82" s="275">
        <f t="shared" si="5"/>
        <v>0</v>
      </c>
      <c r="AA82" s="275" t="e">
        <f t="shared" si="6"/>
        <v>#NUM!</v>
      </c>
      <c r="AB82" s="275" t="e">
        <f t="shared" si="7"/>
        <v>#NUM!</v>
      </c>
    </row>
    <row r="83" spans="3:28">
      <c r="C83" s="83"/>
      <c r="Y83" s="275">
        <f t="shared" si="4"/>
        <v>0</v>
      </c>
      <c r="Z83" s="275">
        <f t="shared" si="5"/>
        <v>0</v>
      </c>
      <c r="AA83" s="275" t="e">
        <f t="shared" si="6"/>
        <v>#NUM!</v>
      </c>
      <c r="AB83" s="275" t="e">
        <f t="shared" si="7"/>
        <v>#NUM!</v>
      </c>
    </row>
    <row r="84" spans="3:28">
      <c r="C84" s="83"/>
      <c r="Y84" s="275">
        <f t="shared" si="4"/>
        <v>0</v>
      </c>
      <c r="Z84" s="275">
        <f t="shared" si="5"/>
        <v>0</v>
      </c>
      <c r="AA84" s="275" t="e">
        <f t="shared" si="6"/>
        <v>#NUM!</v>
      </c>
      <c r="AB84" s="275" t="e">
        <f t="shared" si="7"/>
        <v>#NUM!</v>
      </c>
    </row>
    <row r="85" spans="3:28">
      <c r="C85" s="83"/>
      <c r="Y85" s="275">
        <f t="shared" si="4"/>
        <v>0</v>
      </c>
      <c r="Z85" s="275">
        <f t="shared" si="5"/>
        <v>0</v>
      </c>
      <c r="AA85" s="275" t="e">
        <f t="shared" si="6"/>
        <v>#NUM!</v>
      </c>
      <c r="AB85" s="275" t="e">
        <f t="shared" si="7"/>
        <v>#NUM!</v>
      </c>
    </row>
    <row r="86" spans="3:28">
      <c r="C86" s="83"/>
      <c r="Y86" s="275">
        <f t="shared" si="4"/>
        <v>0</v>
      </c>
      <c r="Z86" s="275">
        <f t="shared" si="5"/>
        <v>0</v>
      </c>
      <c r="AA86" s="275" t="e">
        <f t="shared" si="6"/>
        <v>#NUM!</v>
      </c>
      <c r="AB86" s="275" t="e">
        <f t="shared" si="7"/>
        <v>#NUM!</v>
      </c>
    </row>
    <row r="87" spans="3:28">
      <c r="C87" s="83"/>
      <c r="Y87" s="275">
        <f t="shared" si="4"/>
        <v>0</v>
      </c>
      <c r="Z87" s="275">
        <f t="shared" si="5"/>
        <v>0</v>
      </c>
      <c r="AA87" s="275" t="e">
        <f t="shared" si="6"/>
        <v>#NUM!</v>
      </c>
      <c r="AB87" s="275" t="e">
        <f t="shared" si="7"/>
        <v>#NUM!</v>
      </c>
    </row>
    <row r="88" spans="3:28">
      <c r="C88" s="83"/>
      <c r="Y88" s="275">
        <f t="shared" si="4"/>
        <v>0</v>
      </c>
      <c r="Z88" s="275">
        <f t="shared" si="5"/>
        <v>0</v>
      </c>
      <c r="AA88" s="275" t="e">
        <f t="shared" si="6"/>
        <v>#NUM!</v>
      </c>
      <c r="AB88" s="275" t="e">
        <f t="shared" si="7"/>
        <v>#NUM!</v>
      </c>
    </row>
    <row r="89" spans="3:28">
      <c r="C89" s="83"/>
      <c r="Y89" s="275">
        <f t="shared" si="4"/>
        <v>0</v>
      </c>
      <c r="Z89" s="275">
        <f t="shared" si="5"/>
        <v>0</v>
      </c>
      <c r="AA89" s="275" t="e">
        <f t="shared" si="6"/>
        <v>#NUM!</v>
      </c>
      <c r="AB89" s="275" t="e">
        <f t="shared" si="7"/>
        <v>#NUM!</v>
      </c>
    </row>
    <row r="90" spans="3:28">
      <c r="C90" s="83"/>
      <c r="Y90" s="275">
        <f t="shared" si="4"/>
        <v>0</v>
      </c>
      <c r="Z90" s="275">
        <f t="shared" si="5"/>
        <v>0</v>
      </c>
      <c r="AA90" s="275" t="e">
        <f t="shared" si="6"/>
        <v>#NUM!</v>
      </c>
      <c r="AB90" s="275" t="e">
        <f t="shared" si="7"/>
        <v>#NUM!</v>
      </c>
    </row>
    <row r="91" spans="3:28">
      <c r="C91" s="83"/>
      <c r="Y91" s="275">
        <f t="shared" si="4"/>
        <v>0</v>
      </c>
      <c r="Z91" s="275">
        <f t="shared" si="5"/>
        <v>0</v>
      </c>
      <c r="AA91" s="275" t="e">
        <f t="shared" si="6"/>
        <v>#NUM!</v>
      </c>
      <c r="AB91" s="275" t="e">
        <f t="shared" si="7"/>
        <v>#NUM!</v>
      </c>
    </row>
    <row r="92" spans="3:28">
      <c r="C92" s="83"/>
      <c r="Y92" s="275">
        <f t="shared" si="4"/>
        <v>0</v>
      </c>
      <c r="Z92" s="275">
        <f t="shared" si="5"/>
        <v>0</v>
      </c>
      <c r="AA92" s="275" t="e">
        <f t="shared" si="6"/>
        <v>#NUM!</v>
      </c>
      <c r="AB92" s="275" t="e">
        <f t="shared" si="7"/>
        <v>#NUM!</v>
      </c>
    </row>
    <row r="93" spans="3:28">
      <c r="C93" s="83"/>
      <c r="Y93" s="275">
        <f t="shared" si="4"/>
        <v>0</v>
      </c>
      <c r="Z93" s="275">
        <f t="shared" si="5"/>
        <v>0</v>
      </c>
      <c r="AA93" s="275" t="e">
        <f t="shared" si="6"/>
        <v>#NUM!</v>
      </c>
      <c r="AB93" s="275" t="e">
        <f t="shared" si="7"/>
        <v>#NUM!</v>
      </c>
    </row>
    <row r="94" spans="3:28">
      <c r="C94" s="83"/>
      <c r="Y94" s="275">
        <f t="shared" si="4"/>
        <v>0</v>
      </c>
      <c r="Z94" s="275">
        <f t="shared" si="5"/>
        <v>0</v>
      </c>
      <c r="AA94" s="275" t="e">
        <f t="shared" si="6"/>
        <v>#NUM!</v>
      </c>
      <c r="AB94" s="275" t="e">
        <f t="shared" si="7"/>
        <v>#NUM!</v>
      </c>
    </row>
    <row r="95" spans="3:28">
      <c r="C95" s="83"/>
      <c r="Y95" s="275">
        <f t="shared" si="4"/>
        <v>0</v>
      </c>
      <c r="Z95" s="275">
        <f t="shared" si="5"/>
        <v>0</v>
      </c>
      <c r="AA95" s="275" t="e">
        <f t="shared" si="6"/>
        <v>#NUM!</v>
      </c>
      <c r="AB95" s="275" t="e">
        <f t="shared" si="7"/>
        <v>#NUM!</v>
      </c>
    </row>
    <row r="96" spans="3:28">
      <c r="C96" s="83"/>
      <c r="Y96" s="275">
        <f t="shared" si="4"/>
        <v>0</v>
      </c>
      <c r="Z96" s="275">
        <f t="shared" si="5"/>
        <v>0</v>
      </c>
      <c r="AA96" s="275" t="e">
        <f t="shared" si="6"/>
        <v>#NUM!</v>
      </c>
      <c r="AB96" s="275" t="e">
        <f t="shared" si="7"/>
        <v>#NUM!</v>
      </c>
    </row>
    <row r="97" spans="3:28">
      <c r="C97" s="83"/>
      <c r="Y97" s="275">
        <f t="shared" si="4"/>
        <v>0</v>
      </c>
      <c r="Z97" s="275">
        <f t="shared" si="5"/>
        <v>0</v>
      </c>
      <c r="AA97" s="275" t="e">
        <f t="shared" si="6"/>
        <v>#NUM!</v>
      </c>
      <c r="AB97" s="275" t="e">
        <f t="shared" si="7"/>
        <v>#NUM!</v>
      </c>
    </row>
    <row r="98" spans="3:28">
      <c r="C98" s="83"/>
      <c r="Y98" s="275">
        <f t="shared" si="4"/>
        <v>0</v>
      </c>
      <c r="Z98" s="275">
        <f t="shared" si="5"/>
        <v>0</v>
      </c>
      <c r="AA98" s="275" t="e">
        <f t="shared" si="6"/>
        <v>#NUM!</v>
      </c>
      <c r="AB98" s="275" t="e">
        <f t="shared" si="7"/>
        <v>#NUM!</v>
      </c>
    </row>
    <row r="99" spans="3:28">
      <c r="C99" s="83"/>
      <c r="Y99" s="275">
        <f t="shared" si="4"/>
        <v>0</v>
      </c>
      <c r="Z99" s="275">
        <f t="shared" si="5"/>
        <v>0</v>
      </c>
      <c r="AA99" s="275" t="e">
        <f t="shared" si="6"/>
        <v>#NUM!</v>
      </c>
      <c r="AB99" s="275" t="e">
        <f t="shared" si="7"/>
        <v>#NUM!</v>
      </c>
    </row>
    <row r="100" spans="3:28">
      <c r="C100" s="83"/>
      <c r="Y100" s="275">
        <f t="shared" si="4"/>
        <v>0</v>
      </c>
      <c r="Z100" s="275">
        <f t="shared" si="5"/>
        <v>0</v>
      </c>
      <c r="AA100" s="275" t="e">
        <f t="shared" si="6"/>
        <v>#NUM!</v>
      </c>
      <c r="AB100" s="275" t="e">
        <f t="shared" si="7"/>
        <v>#NUM!</v>
      </c>
    </row>
    <row r="101" spans="3:28">
      <c r="C101" s="83"/>
      <c r="Y101" s="275">
        <f t="shared" si="4"/>
        <v>0</v>
      </c>
      <c r="Z101" s="275">
        <f t="shared" si="5"/>
        <v>0</v>
      </c>
      <c r="AA101" s="275" t="e">
        <f t="shared" si="6"/>
        <v>#NUM!</v>
      </c>
      <c r="AB101" s="275" t="e">
        <f t="shared" si="7"/>
        <v>#NUM!</v>
      </c>
    </row>
    <row r="102" spans="3:28">
      <c r="C102" s="83"/>
      <c r="Y102" s="275">
        <f t="shared" si="4"/>
        <v>0</v>
      </c>
      <c r="Z102" s="275">
        <f t="shared" si="5"/>
        <v>0</v>
      </c>
      <c r="AA102" s="275" t="e">
        <f t="shared" si="6"/>
        <v>#NUM!</v>
      </c>
      <c r="AB102" s="275" t="e">
        <f t="shared" si="7"/>
        <v>#NUM!</v>
      </c>
    </row>
    <row r="103" spans="3:28">
      <c r="C103" s="83"/>
      <c r="Y103" s="275">
        <f t="shared" si="4"/>
        <v>0</v>
      </c>
      <c r="Z103" s="275">
        <f t="shared" si="5"/>
        <v>0</v>
      </c>
      <c r="AA103" s="275" t="e">
        <f t="shared" si="6"/>
        <v>#NUM!</v>
      </c>
      <c r="AB103" s="275" t="e">
        <f t="shared" si="7"/>
        <v>#NUM!</v>
      </c>
    </row>
    <row r="104" spans="3:28">
      <c r="C104" s="83"/>
      <c r="Y104" s="275">
        <f t="shared" si="4"/>
        <v>0</v>
      </c>
      <c r="Z104" s="275">
        <f t="shared" si="5"/>
        <v>0</v>
      </c>
      <c r="AA104" s="275" t="e">
        <f t="shared" si="6"/>
        <v>#NUM!</v>
      </c>
      <c r="AB104" s="275" t="e">
        <f t="shared" si="7"/>
        <v>#NUM!</v>
      </c>
    </row>
    <row r="105" spans="3:28">
      <c r="C105" s="83"/>
      <c r="Y105" s="275">
        <f t="shared" si="4"/>
        <v>0</v>
      </c>
      <c r="Z105" s="275">
        <f t="shared" si="5"/>
        <v>0</v>
      </c>
      <c r="AA105" s="275" t="e">
        <f t="shared" si="6"/>
        <v>#NUM!</v>
      </c>
      <c r="AB105" s="275" t="e">
        <f t="shared" si="7"/>
        <v>#NUM!</v>
      </c>
    </row>
    <row r="106" spans="3:28">
      <c r="C106" s="83"/>
      <c r="Y106" s="275">
        <f t="shared" si="4"/>
        <v>0</v>
      </c>
      <c r="Z106" s="275">
        <f t="shared" si="5"/>
        <v>0</v>
      </c>
      <c r="AA106" s="275" t="e">
        <f t="shared" si="6"/>
        <v>#NUM!</v>
      </c>
      <c r="AB106" s="275" t="e">
        <f t="shared" si="7"/>
        <v>#NUM!</v>
      </c>
    </row>
    <row r="107" spans="3:28">
      <c r="C107" s="83"/>
      <c r="Y107" s="275">
        <f t="shared" si="4"/>
        <v>0</v>
      </c>
      <c r="Z107" s="275">
        <f t="shared" si="5"/>
        <v>0</v>
      </c>
      <c r="AA107" s="275" t="e">
        <f t="shared" si="6"/>
        <v>#NUM!</v>
      </c>
      <c r="AB107" s="275" t="e">
        <f t="shared" si="7"/>
        <v>#NUM!</v>
      </c>
    </row>
    <row r="108" spans="3:28">
      <c r="C108" s="83"/>
      <c r="Y108" s="275">
        <f t="shared" si="4"/>
        <v>0</v>
      </c>
      <c r="Z108" s="275">
        <f t="shared" si="5"/>
        <v>0</v>
      </c>
      <c r="AA108" s="275" t="e">
        <f t="shared" si="6"/>
        <v>#NUM!</v>
      </c>
      <c r="AB108" s="275" t="e">
        <f t="shared" si="7"/>
        <v>#NUM!</v>
      </c>
    </row>
    <row r="109" spans="3:28">
      <c r="C109" s="83"/>
      <c r="Y109" s="275">
        <f t="shared" si="4"/>
        <v>0</v>
      </c>
      <c r="Z109" s="275">
        <f t="shared" si="5"/>
        <v>0</v>
      </c>
      <c r="AA109" s="275" t="e">
        <f t="shared" si="6"/>
        <v>#NUM!</v>
      </c>
      <c r="AB109" s="275" t="e">
        <f t="shared" si="7"/>
        <v>#NUM!</v>
      </c>
    </row>
    <row r="110" spans="3:28">
      <c r="C110" s="83"/>
      <c r="Y110" s="275">
        <f t="shared" si="4"/>
        <v>0</v>
      </c>
      <c r="Z110" s="275">
        <f t="shared" si="5"/>
        <v>0</v>
      </c>
      <c r="AA110" s="275" t="e">
        <f t="shared" si="6"/>
        <v>#NUM!</v>
      </c>
      <c r="AB110" s="275" t="e">
        <f t="shared" si="7"/>
        <v>#NUM!</v>
      </c>
    </row>
    <row r="111" spans="3:28">
      <c r="C111" s="83"/>
      <c r="Y111" s="275">
        <f t="shared" si="4"/>
        <v>0</v>
      </c>
      <c r="Z111" s="275">
        <f t="shared" si="5"/>
        <v>0</v>
      </c>
      <c r="AA111" s="275" t="e">
        <f t="shared" si="6"/>
        <v>#NUM!</v>
      </c>
      <c r="AB111" s="275" t="e">
        <f t="shared" si="7"/>
        <v>#NUM!</v>
      </c>
    </row>
    <row r="112" spans="3:28">
      <c r="C112" s="83"/>
      <c r="Y112" s="275">
        <f t="shared" si="4"/>
        <v>0</v>
      </c>
      <c r="Z112" s="275">
        <f t="shared" si="5"/>
        <v>0</v>
      </c>
      <c r="AA112" s="275" t="e">
        <f t="shared" si="6"/>
        <v>#NUM!</v>
      </c>
      <c r="AB112" s="275" t="e">
        <f t="shared" si="7"/>
        <v>#NUM!</v>
      </c>
    </row>
    <row r="113" spans="3:28">
      <c r="C113" s="83"/>
      <c r="Y113" s="275">
        <f t="shared" si="4"/>
        <v>0</v>
      </c>
      <c r="Z113" s="275">
        <f t="shared" si="5"/>
        <v>0</v>
      </c>
      <c r="AA113" s="275" t="e">
        <f t="shared" si="6"/>
        <v>#NUM!</v>
      </c>
      <c r="AB113" s="275" t="e">
        <f t="shared" si="7"/>
        <v>#NUM!</v>
      </c>
    </row>
    <row r="114" spans="3:28">
      <c r="C114" s="83"/>
      <c r="Y114" s="275">
        <f t="shared" si="4"/>
        <v>0</v>
      </c>
      <c r="Z114" s="275">
        <f t="shared" si="5"/>
        <v>0</v>
      </c>
      <c r="AA114" s="275" t="e">
        <f t="shared" si="6"/>
        <v>#NUM!</v>
      </c>
      <c r="AB114" s="275" t="e">
        <f t="shared" si="7"/>
        <v>#NUM!</v>
      </c>
    </row>
    <row r="115" spans="3:28">
      <c r="C115" s="83"/>
      <c r="Y115" s="275">
        <f t="shared" si="4"/>
        <v>0</v>
      </c>
      <c r="Z115" s="275">
        <f t="shared" si="5"/>
        <v>0</v>
      </c>
      <c r="AA115" s="275" t="e">
        <f t="shared" si="6"/>
        <v>#NUM!</v>
      </c>
      <c r="AB115" s="275" t="e">
        <f t="shared" si="7"/>
        <v>#NUM!</v>
      </c>
    </row>
    <row r="116" spans="3:28">
      <c r="C116" s="83"/>
      <c r="Y116" s="275">
        <f t="shared" si="4"/>
        <v>0</v>
      </c>
      <c r="Z116" s="275">
        <f t="shared" si="5"/>
        <v>0</v>
      </c>
      <c r="AA116" s="275" t="e">
        <f t="shared" si="6"/>
        <v>#NUM!</v>
      </c>
      <c r="AB116" s="275" t="e">
        <f t="shared" si="7"/>
        <v>#NUM!</v>
      </c>
    </row>
    <row r="117" spans="3:28">
      <c r="C117" s="83"/>
      <c r="Y117" s="275">
        <f t="shared" si="4"/>
        <v>0</v>
      </c>
      <c r="Z117" s="275">
        <f t="shared" si="5"/>
        <v>0</v>
      </c>
      <c r="AA117" s="275" t="e">
        <f t="shared" si="6"/>
        <v>#NUM!</v>
      </c>
      <c r="AB117" s="275" t="e">
        <f t="shared" si="7"/>
        <v>#NUM!</v>
      </c>
    </row>
    <row r="118" spans="3:28">
      <c r="C118" s="83"/>
      <c r="Y118" s="275">
        <f t="shared" si="4"/>
        <v>0</v>
      </c>
      <c r="Z118" s="275">
        <f t="shared" si="5"/>
        <v>0</v>
      </c>
      <c r="AA118" s="275" t="e">
        <f t="shared" si="6"/>
        <v>#NUM!</v>
      </c>
      <c r="AB118" s="275" t="e">
        <f t="shared" si="7"/>
        <v>#NUM!</v>
      </c>
    </row>
    <row r="119" spans="3:28">
      <c r="C119" s="83"/>
      <c r="Y119" s="275">
        <f t="shared" si="4"/>
        <v>0</v>
      </c>
      <c r="Z119" s="275">
        <f t="shared" si="5"/>
        <v>0</v>
      </c>
      <c r="AA119" s="275" t="e">
        <f t="shared" si="6"/>
        <v>#NUM!</v>
      </c>
      <c r="AB119" s="275" t="e">
        <f t="shared" si="7"/>
        <v>#NUM!</v>
      </c>
    </row>
    <row r="120" spans="3:28">
      <c r="C120" s="83"/>
      <c r="Y120" s="275">
        <f t="shared" si="4"/>
        <v>0</v>
      </c>
      <c r="Z120" s="275">
        <f t="shared" si="5"/>
        <v>0</v>
      </c>
      <c r="AA120" s="275" t="e">
        <f t="shared" si="6"/>
        <v>#NUM!</v>
      </c>
      <c r="AB120" s="275" t="e">
        <f t="shared" si="7"/>
        <v>#NUM!</v>
      </c>
    </row>
    <row r="121" spans="3:28">
      <c r="C121" s="83"/>
      <c r="Y121" s="275">
        <f t="shared" si="4"/>
        <v>0</v>
      </c>
      <c r="Z121" s="275">
        <f t="shared" si="5"/>
        <v>0</v>
      </c>
      <c r="AA121" s="275" t="e">
        <f t="shared" si="6"/>
        <v>#NUM!</v>
      </c>
      <c r="AB121" s="275" t="e">
        <f t="shared" si="7"/>
        <v>#NUM!</v>
      </c>
    </row>
    <row r="122" spans="3:28">
      <c r="C122" s="83"/>
      <c r="Y122" s="275">
        <f t="shared" si="4"/>
        <v>0</v>
      </c>
      <c r="Z122" s="275">
        <f t="shared" si="5"/>
        <v>0</v>
      </c>
      <c r="AA122" s="275" t="e">
        <f t="shared" si="6"/>
        <v>#NUM!</v>
      </c>
      <c r="AB122" s="275" t="e">
        <f t="shared" si="7"/>
        <v>#NUM!</v>
      </c>
    </row>
    <row r="123" spans="3:28">
      <c r="C123" s="83"/>
      <c r="Y123" s="275">
        <f t="shared" si="4"/>
        <v>0</v>
      </c>
      <c r="Z123" s="275">
        <f t="shared" si="5"/>
        <v>0</v>
      </c>
      <c r="AA123" s="275" t="e">
        <f t="shared" si="6"/>
        <v>#NUM!</v>
      </c>
      <c r="AB123" s="275" t="e">
        <f t="shared" si="7"/>
        <v>#NUM!</v>
      </c>
    </row>
    <row r="124" spans="3:28">
      <c r="C124" s="83"/>
      <c r="Y124" s="275">
        <f t="shared" si="4"/>
        <v>0</v>
      </c>
      <c r="Z124" s="275">
        <f t="shared" si="5"/>
        <v>0</v>
      </c>
      <c r="AA124" s="275" t="e">
        <f t="shared" si="6"/>
        <v>#NUM!</v>
      </c>
      <c r="AB124" s="275" t="e">
        <f t="shared" si="7"/>
        <v>#NUM!</v>
      </c>
    </row>
    <row r="125" spans="3:28">
      <c r="C125" s="83"/>
      <c r="Y125" s="275">
        <f t="shared" si="4"/>
        <v>0</v>
      </c>
      <c r="Z125" s="275">
        <f t="shared" si="5"/>
        <v>0</v>
      </c>
      <c r="AA125" s="275" t="e">
        <f t="shared" si="6"/>
        <v>#NUM!</v>
      </c>
      <c r="AB125" s="275" t="e">
        <f t="shared" si="7"/>
        <v>#NUM!</v>
      </c>
    </row>
    <row r="126" spans="3:28">
      <c r="C126" s="83"/>
      <c r="Y126" s="275">
        <f t="shared" si="4"/>
        <v>0</v>
      </c>
      <c r="Z126" s="275">
        <f t="shared" si="5"/>
        <v>0</v>
      </c>
      <c r="AA126" s="275" t="e">
        <f t="shared" si="6"/>
        <v>#NUM!</v>
      </c>
      <c r="AB126" s="275" t="e">
        <f t="shared" si="7"/>
        <v>#NUM!</v>
      </c>
    </row>
    <row r="127" spans="3:28">
      <c r="C127" s="83"/>
      <c r="Y127" s="275">
        <f t="shared" si="4"/>
        <v>0</v>
      </c>
      <c r="Z127" s="275">
        <f t="shared" si="5"/>
        <v>0</v>
      </c>
      <c r="AA127" s="275" t="e">
        <f t="shared" si="6"/>
        <v>#NUM!</v>
      </c>
      <c r="AB127" s="275" t="e">
        <f t="shared" si="7"/>
        <v>#NUM!</v>
      </c>
    </row>
    <row r="128" spans="3:28">
      <c r="C128" s="83"/>
      <c r="Y128" s="275">
        <f t="shared" si="4"/>
        <v>0</v>
      </c>
      <c r="Z128" s="275">
        <f t="shared" si="5"/>
        <v>0</v>
      </c>
      <c r="AA128" s="275" t="e">
        <f t="shared" si="6"/>
        <v>#NUM!</v>
      </c>
      <c r="AB128" s="275" t="e">
        <f t="shared" si="7"/>
        <v>#NUM!</v>
      </c>
    </row>
    <row r="129" spans="3:28">
      <c r="C129" s="83"/>
      <c r="Y129" s="275">
        <f t="shared" si="4"/>
        <v>0</v>
      </c>
      <c r="Z129" s="275">
        <f t="shared" si="5"/>
        <v>0</v>
      </c>
      <c r="AA129" s="275" t="e">
        <f t="shared" si="6"/>
        <v>#NUM!</v>
      </c>
      <c r="AB129" s="275" t="e">
        <f t="shared" si="7"/>
        <v>#NUM!</v>
      </c>
    </row>
    <row r="130" spans="3:28">
      <c r="C130" s="83"/>
      <c r="Y130" s="275">
        <f t="shared" si="4"/>
        <v>0</v>
      </c>
      <c r="Z130" s="275">
        <f t="shared" si="5"/>
        <v>0</v>
      </c>
      <c r="AA130" s="275" t="e">
        <f t="shared" si="6"/>
        <v>#NUM!</v>
      </c>
      <c r="AB130" s="275" t="e">
        <f t="shared" si="7"/>
        <v>#NUM!</v>
      </c>
    </row>
    <row r="131" spans="3:28">
      <c r="C131" s="83"/>
      <c r="Y131" s="275">
        <f t="shared" si="4"/>
        <v>0</v>
      </c>
      <c r="Z131" s="275">
        <f t="shared" si="5"/>
        <v>0</v>
      </c>
      <c r="AA131" s="275" t="e">
        <f t="shared" si="6"/>
        <v>#NUM!</v>
      </c>
      <c r="AB131" s="275" t="e">
        <f t="shared" si="7"/>
        <v>#NUM!</v>
      </c>
    </row>
    <row r="132" spans="3:28">
      <c r="C132" s="83"/>
      <c r="Y132" s="275">
        <f t="shared" si="4"/>
        <v>0</v>
      </c>
      <c r="Z132" s="275">
        <f t="shared" si="5"/>
        <v>0</v>
      </c>
      <c r="AA132" s="275" t="e">
        <f t="shared" si="6"/>
        <v>#NUM!</v>
      </c>
      <c r="AB132" s="275" t="e">
        <f t="shared" si="7"/>
        <v>#NUM!</v>
      </c>
    </row>
    <row r="133" spans="3:28">
      <c r="C133" s="83"/>
      <c r="Y133" s="275">
        <f t="shared" si="4"/>
        <v>0</v>
      </c>
      <c r="Z133" s="275">
        <f t="shared" si="5"/>
        <v>0</v>
      </c>
      <c r="AA133" s="275" t="e">
        <f t="shared" si="6"/>
        <v>#NUM!</v>
      </c>
      <c r="AB133" s="275" t="e">
        <f t="shared" si="7"/>
        <v>#NUM!</v>
      </c>
    </row>
    <row r="134" spans="3:28">
      <c r="C134" s="83"/>
      <c r="Y134" s="275">
        <f t="shared" si="4"/>
        <v>0</v>
      </c>
      <c r="Z134" s="275">
        <f t="shared" si="5"/>
        <v>0</v>
      </c>
      <c r="AA134" s="275" t="e">
        <f t="shared" si="6"/>
        <v>#NUM!</v>
      </c>
      <c r="AB134" s="275" t="e">
        <f t="shared" si="7"/>
        <v>#NUM!</v>
      </c>
    </row>
    <row r="135" spans="3:28">
      <c r="C135" s="83"/>
      <c r="Y135" s="275">
        <f t="shared" si="4"/>
        <v>0</v>
      </c>
      <c r="Z135" s="275">
        <f t="shared" si="5"/>
        <v>0</v>
      </c>
      <c r="AA135" s="275" t="e">
        <f t="shared" si="6"/>
        <v>#NUM!</v>
      </c>
      <c r="AB135" s="275" t="e">
        <f t="shared" si="7"/>
        <v>#NUM!</v>
      </c>
    </row>
    <row r="136" spans="3:28">
      <c r="C136" s="83"/>
      <c r="Y136" s="275">
        <f t="shared" si="4"/>
        <v>0</v>
      </c>
      <c r="Z136" s="275">
        <f t="shared" si="5"/>
        <v>0</v>
      </c>
      <c r="AA136" s="275" t="e">
        <f t="shared" si="6"/>
        <v>#NUM!</v>
      </c>
      <c r="AB136" s="275" t="e">
        <f t="shared" si="7"/>
        <v>#NUM!</v>
      </c>
    </row>
    <row r="137" spans="3:28">
      <c r="C137" s="83"/>
      <c r="Y137" s="275">
        <f t="shared" si="4"/>
        <v>0</v>
      </c>
      <c r="Z137" s="275">
        <f t="shared" si="5"/>
        <v>0</v>
      </c>
      <c r="AA137" s="275" t="e">
        <f t="shared" si="6"/>
        <v>#NUM!</v>
      </c>
      <c r="AB137" s="275" t="e">
        <f t="shared" si="7"/>
        <v>#NUM!</v>
      </c>
    </row>
    <row r="138" spans="3:28">
      <c r="C138" s="83"/>
      <c r="Y138" s="275">
        <f t="shared" si="4"/>
        <v>0</v>
      </c>
      <c r="Z138" s="275">
        <f t="shared" si="5"/>
        <v>0</v>
      </c>
      <c r="AA138" s="275" t="e">
        <f t="shared" si="6"/>
        <v>#NUM!</v>
      </c>
      <c r="AB138" s="275" t="e">
        <f t="shared" si="7"/>
        <v>#NUM!</v>
      </c>
    </row>
    <row r="139" spans="3:28">
      <c r="C139" s="83"/>
      <c r="Y139" s="275">
        <f t="shared" si="4"/>
        <v>0</v>
      </c>
      <c r="Z139" s="275">
        <f t="shared" si="5"/>
        <v>0</v>
      </c>
      <c r="AA139" s="275" t="e">
        <f t="shared" si="6"/>
        <v>#NUM!</v>
      </c>
      <c r="AB139" s="275" t="e">
        <f t="shared" si="7"/>
        <v>#NUM!</v>
      </c>
    </row>
    <row r="140" spans="3:28">
      <c r="C140" s="83"/>
      <c r="Y140" s="275">
        <f t="shared" si="4"/>
        <v>0</v>
      </c>
      <c r="Z140" s="275">
        <f t="shared" si="5"/>
        <v>0</v>
      </c>
      <c r="AA140" s="275" t="e">
        <f t="shared" si="6"/>
        <v>#NUM!</v>
      </c>
      <c r="AB140" s="275" t="e">
        <f t="shared" si="7"/>
        <v>#NUM!</v>
      </c>
    </row>
    <row r="141" spans="3:28">
      <c r="C141" s="83"/>
      <c r="Y141" s="275">
        <f t="shared" ref="Y141:Y204" si="8">B141</f>
        <v>0</v>
      </c>
      <c r="Z141" s="275">
        <f t="shared" ref="Z141:Z204" si="9">C141</f>
        <v>0</v>
      </c>
      <c r="AA141" s="275" t="e">
        <f t="shared" ref="AA141:AA204" si="10">I$24</f>
        <v>#NUM!</v>
      </c>
      <c r="AB141" s="275" t="e">
        <f t="shared" ref="AB141:AB204" si="11">I$21</f>
        <v>#NUM!</v>
      </c>
    </row>
    <row r="142" spans="3:28">
      <c r="C142" s="83"/>
      <c r="Y142" s="275">
        <f t="shared" si="8"/>
        <v>0</v>
      </c>
      <c r="Z142" s="275">
        <f t="shared" si="9"/>
        <v>0</v>
      </c>
      <c r="AA142" s="275" t="e">
        <f t="shared" si="10"/>
        <v>#NUM!</v>
      </c>
      <c r="AB142" s="275" t="e">
        <f t="shared" si="11"/>
        <v>#NUM!</v>
      </c>
    </row>
    <row r="143" spans="3:28">
      <c r="C143" s="83"/>
      <c r="Y143" s="275">
        <f t="shared" si="8"/>
        <v>0</v>
      </c>
      <c r="Z143" s="275">
        <f t="shared" si="9"/>
        <v>0</v>
      </c>
      <c r="AA143" s="275" t="e">
        <f t="shared" si="10"/>
        <v>#NUM!</v>
      </c>
      <c r="AB143" s="275" t="e">
        <f t="shared" si="11"/>
        <v>#NUM!</v>
      </c>
    </row>
    <row r="144" spans="3:28">
      <c r="C144" s="83"/>
      <c r="Y144" s="275">
        <f t="shared" si="8"/>
        <v>0</v>
      </c>
      <c r="Z144" s="275">
        <f t="shared" si="9"/>
        <v>0</v>
      </c>
      <c r="AA144" s="275" t="e">
        <f t="shared" si="10"/>
        <v>#NUM!</v>
      </c>
      <c r="AB144" s="275" t="e">
        <f t="shared" si="11"/>
        <v>#NUM!</v>
      </c>
    </row>
    <row r="145" spans="3:28">
      <c r="C145" s="83"/>
      <c r="Y145" s="275">
        <f t="shared" si="8"/>
        <v>0</v>
      </c>
      <c r="Z145" s="275">
        <f t="shared" si="9"/>
        <v>0</v>
      </c>
      <c r="AA145" s="275" t="e">
        <f t="shared" si="10"/>
        <v>#NUM!</v>
      </c>
      <c r="AB145" s="275" t="e">
        <f t="shared" si="11"/>
        <v>#NUM!</v>
      </c>
    </row>
    <row r="146" spans="3:28">
      <c r="C146" s="83"/>
      <c r="Y146" s="275">
        <f t="shared" si="8"/>
        <v>0</v>
      </c>
      <c r="Z146" s="275">
        <f t="shared" si="9"/>
        <v>0</v>
      </c>
      <c r="AA146" s="275" t="e">
        <f t="shared" si="10"/>
        <v>#NUM!</v>
      </c>
      <c r="AB146" s="275" t="e">
        <f t="shared" si="11"/>
        <v>#NUM!</v>
      </c>
    </row>
    <row r="147" spans="3:28">
      <c r="C147" s="83"/>
      <c r="Y147" s="275">
        <f t="shared" si="8"/>
        <v>0</v>
      </c>
      <c r="Z147" s="275">
        <f t="shared" si="9"/>
        <v>0</v>
      </c>
      <c r="AA147" s="275" t="e">
        <f t="shared" si="10"/>
        <v>#NUM!</v>
      </c>
      <c r="AB147" s="275" t="e">
        <f t="shared" si="11"/>
        <v>#NUM!</v>
      </c>
    </row>
    <row r="148" spans="3:28">
      <c r="C148" s="83"/>
      <c r="Y148" s="275">
        <f t="shared" si="8"/>
        <v>0</v>
      </c>
      <c r="Z148" s="275">
        <f t="shared" si="9"/>
        <v>0</v>
      </c>
      <c r="AA148" s="275" t="e">
        <f t="shared" si="10"/>
        <v>#NUM!</v>
      </c>
      <c r="AB148" s="275" t="e">
        <f t="shared" si="11"/>
        <v>#NUM!</v>
      </c>
    </row>
    <row r="149" spans="3:28">
      <c r="C149" s="83"/>
      <c r="Y149" s="275">
        <f t="shared" si="8"/>
        <v>0</v>
      </c>
      <c r="Z149" s="275">
        <f t="shared" si="9"/>
        <v>0</v>
      </c>
      <c r="AA149" s="275" t="e">
        <f t="shared" si="10"/>
        <v>#NUM!</v>
      </c>
      <c r="AB149" s="275" t="e">
        <f t="shared" si="11"/>
        <v>#NUM!</v>
      </c>
    </row>
    <row r="150" spans="3:28">
      <c r="C150" s="83"/>
      <c r="Y150" s="275">
        <f t="shared" si="8"/>
        <v>0</v>
      </c>
      <c r="Z150" s="275">
        <f t="shared" si="9"/>
        <v>0</v>
      </c>
      <c r="AA150" s="275" t="e">
        <f t="shared" si="10"/>
        <v>#NUM!</v>
      </c>
      <c r="AB150" s="275" t="e">
        <f t="shared" si="11"/>
        <v>#NUM!</v>
      </c>
    </row>
    <row r="151" spans="3:28">
      <c r="C151" s="83"/>
      <c r="Y151" s="275">
        <f t="shared" si="8"/>
        <v>0</v>
      </c>
      <c r="Z151" s="275">
        <f t="shared" si="9"/>
        <v>0</v>
      </c>
      <c r="AA151" s="275" t="e">
        <f t="shared" si="10"/>
        <v>#NUM!</v>
      </c>
      <c r="AB151" s="275" t="e">
        <f t="shared" si="11"/>
        <v>#NUM!</v>
      </c>
    </row>
    <row r="152" spans="3:28">
      <c r="C152" s="83"/>
      <c r="Y152" s="275">
        <f t="shared" si="8"/>
        <v>0</v>
      </c>
      <c r="Z152" s="275">
        <f t="shared" si="9"/>
        <v>0</v>
      </c>
      <c r="AA152" s="275" t="e">
        <f t="shared" si="10"/>
        <v>#NUM!</v>
      </c>
      <c r="AB152" s="275" t="e">
        <f t="shared" si="11"/>
        <v>#NUM!</v>
      </c>
    </row>
    <row r="153" spans="3:28">
      <c r="C153" s="83"/>
      <c r="Y153" s="275">
        <f t="shared" si="8"/>
        <v>0</v>
      </c>
      <c r="Z153" s="275">
        <f t="shared" si="9"/>
        <v>0</v>
      </c>
      <c r="AA153" s="275" t="e">
        <f t="shared" si="10"/>
        <v>#NUM!</v>
      </c>
      <c r="AB153" s="275" t="e">
        <f t="shared" si="11"/>
        <v>#NUM!</v>
      </c>
    </row>
    <row r="154" spans="3:28">
      <c r="C154" s="83"/>
      <c r="Y154" s="275">
        <f t="shared" si="8"/>
        <v>0</v>
      </c>
      <c r="Z154" s="275">
        <f t="shared" si="9"/>
        <v>0</v>
      </c>
      <c r="AA154" s="275" t="e">
        <f t="shared" si="10"/>
        <v>#NUM!</v>
      </c>
      <c r="AB154" s="275" t="e">
        <f t="shared" si="11"/>
        <v>#NUM!</v>
      </c>
    </row>
    <row r="155" spans="3:28">
      <c r="C155" s="83"/>
      <c r="Y155" s="275">
        <f t="shared" si="8"/>
        <v>0</v>
      </c>
      <c r="Z155" s="275">
        <f t="shared" si="9"/>
        <v>0</v>
      </c>
      <c r="AA155" s="275" t="e">
        <f t="shared" si="10"/>
        <v>#NUM!</v>
      </c>
      <c r="AB155" s="275" t="e">
        <f t="shared" si="11"/>
        <v>#NUM!</v>
      </c>
    </row>
    <row r="156" spans="3:28">
      <c r="C156" s="83"/>
      <c r="Y156" s="275">
        <f t="shared" si="8"/>
        <v>0</v>
      </c>
      <c r="Z156" s="275">
        <f t="shared" si="9"/>
        <v>0</v>
      </c>
      <c r="AA156" s="275" t="e">
        <f t="shared" si="10"/>
        <v>#NUM!</v>
      </c>
      <c r="AB156" s="275" t="e">
        <f t="shared" si="11"/>
        <v>#NUM!</v>
      </c>
    </row>
    <row r="157" spans="3:28">
      <c r="C157" s="83"/>
      <c r="Y157" s="275">
        <f t="shared" si="8"/>
        <v>0</v>
      </c>
      <c r="Z157" s="275">
        <f t="shared" si="9"/>
        <v>0</v>
      </c>
      <c r="AA157" s="275" t="e">
        <f t="shared" si="10"/>
        <v>#NUM!</v>
      </c>
      <c r="AB157" s="275" t="e">
        <f t="shared" si="11"/>
        <v>#NUM!</v>
      </c>
    </row>
    <row r="158" spans="3:28">
      <c r="C158" s="83"/>
      <c r="Y158" s="275">
        <f t="shared" si="8"/>
        <v>0</v>
      </c>
      <c r="Z158" s="275">
        <f t="shared" si="9"/>
        <v>0</v>
      </c>
      <c r="AA158" s="275" t="e">
        <f t="shared" si="10"/>
        <v>#NUM!</v>
      </c>
      <c r="AB158" s="275" t="e">
        <f t="shared" si="11"/>
        <v>#NUM!</v>
      </c>
    </row>
    <row r="159" spans="3:28">
      <c r="C159" s="83"/>
      <c r="Y159" s="275">
        <f t="shared" si="8"/>
        <v>0</v>
      </c>
      <c r="Z159" s="275">
        <f t="shared" si="9"/>
        <v>0</v>
      </c>
      <c r="AA159" s="275" t="e">
        <f t="shared" si="10"/>
        <v>#NUM!</v>
      </c>
      <c r="AB159" s="275" t="e">
        <f t="shared" si="11"/>
        <v>#NUM!</v>
      </c>
    </row>
    <row r="160" spans="3:28">
      <c r="C160" s="83"/>
      <c r="Y160" s="275">
        <f t="shared" si="8"/>
        <v>0</v>
      </c>
      <c r="Z160" s="275">
        <f t="shared" si="9"/>
        <v>0</v>
      </c>
      <c r="AA160" s="275" t="e">
        <f t="shared" si="10"/>
        <v>#NUM!</v>
      </c>
      <c r="AB160" s="275" t="e">
        <f t="shared" si="11"/>
        <v>#NUM!</v>
      </c>
    </row>
    <row r="161" spans="3:28">
      <c r="C161" s="83"/>
      <c r="Y161" s="275">
        <f t="shared" si="8"/>
        <v>0</v>
      </c>
      <c r="Z161" s="275">
        <f t="shared" si="9"/>
        <v>0</v>
      </c>
      <c r="AA161" s="275" t="e">
        <f t="shared" si="10"/>
        <v>#NUM!</v>
      </c>
      <c r="AB161" s="275" t="e">
        <f t="shared" si="11"/>
        <v>#NUM!</v>
      </c>
    </row>
    <row r="162" spans="3:28">
      <c r="C162" s="83"/>
      <c r="Y162" s="275">
        <f t="shared" si="8"/>
        <v>0</v>
      </c>
      <c r="Z162" s="275">
        <f t="shared" si="9"/>
        <v>0</v>
      </c>
      <c r="AA162" s="275" t="e">
        <f t="shared" si="10"/>
        <v>#NUM!</v>
      </c>
      <c r="AB162" s="275" t="e">
        <f t="shared" si="11"/>
        <v>#NUM!</v>
      </c>
    </row>
    <row r="163" spans="3:28">
      <c r="C163" s="83"/>
      <c r="Y163" s="275">
        <f t="shared" si="8"/>
        <v>0</v>
      </c>
      <c r="Z163" s="275">
        <f t="shared" si="9"/>
        <v>0</v>
      </c>
      <c r="AA163" s="275" t="e">
        <f t="shared" si="10"/>
        <v>#NUM!</v>
      </c>
      <c r="AB163" s="275" t="e">
        <f t="shared" si="11"/>
        <v>#NUM!</v>
      </c>
    </row>
    <row r="164" spans="3:28">
      <c r="C164" s="83"/>
      <c r="Y164" s="275">
        <f t="shared" si="8"/>
        <v>0</v>
      </c>
      <c r="Z164" s="275">
        <f t="shared" si="9"/>
        <v>0</v>
      </c>
      <c r="AA164" s="275" t="e">
        <f t="shared" si="10"/>
        <v>#NUM!</v>
      </c>
      <c r="AB164" s="275" t="e">
        <f t="shared" si="11"/>
        <v>#NUM!</v>
      </c>
    </row>
    <row r="165" spans="3:28">
      <c r="C165" s="83"/>
      <c r="Y165" s="275">
        <f t="shared" si="8"/>
        <v>0</v>
      </c>
      <c r="Z165" s="275">
        <f t="shared" si="9"/>
        <v>0</v>
      </c>
      <c r="AA165" s="275" t="e">
        <f t="shared" si="10"/>
        <v>#NUM!</v>
      </c>
      <c r="AB165" s="275" t="e">
        <f t="shared" si="11"/>
        <v>#NUM!</v>
      </c>
    </row>
    <row r="166" spans="3:28">
      <c r="C166" s="83"/>
      <c r="Y166" s="275">
        <f t="shared" si="8"/>
        <v>0</v>
      </c>
      <c r="Z166" s="275">
        <f t="shared" si="9"/>
        <v>0</v>
      </c>
      <c r="AA166" s="275" t="e">
        <f t="shared" si="10"/>
        <v>#NUM!</v>
      </c>
      <c r="AB166" s="275" t="e">
        <f t="shared" si="11"/>
        <v>#NUM!</v>
      </c>
    </row>
    <row r="167" spans="3:28">
      <c r="C167" s="83"/>
      <c r="Y167" s="275">
        <f t="shared" si="8"/>
        <v>0</v>
      </c>
      <c r="Z167" s="275">
        <f t="shared" si="9"/>
        <v>0</v>
      </c>
      <c r="AA167" s="275" t="e">
        <f t="shared" si="10"/>
        <v>#NUM!</v>
      </c>
      <c r="AB167" s="275" t="e">
        <f t="shared" si="11"/>
        <v>#NUM!</v>
      </c>
    </row>
    <row r="168" spans="3:28">
      <c r="C168" s="83"/>
      <c r="Y168" s="275">
        <f t="shared" si="8"/>
        <v>0</v>
      </c>
      <c r="Z168" s="275">
        <f t="shared" si="9"/>
        <v>0</v>
      </c>
      <c r="AA168" s="275" t="e">
        <f t="shared" si="10"/>
        <v>#NUM!</v>
      </c>
      <c r="AB168" s="275" t="e">
        <f t="shared" si="11"/>
        <v>#NUM!</v>
      </c>
    </row>
    <row r="169" spans="3:28">
      <c r="C169" s="83"/>
      <c r="Y169" s="275">
        <f t="shared" si="8"/>
        <v>0</v>
      </c>
      <c r="Z169" s="275">
        <f t="shared" si="9"/>
        <v>0</v>
      </c>
      <c r="AA169" s="275" t="e">
        <f t="shared" si="10"/>
        <v>#NUM!</v>
      </c>
      <c r="AB169" s="275" t="e">
        <f t="shared" si="11"/>
        <v>#NUM!</v>
      </c>
    </row>
    <row r="170" spans="3:28">
      <c r="C170" s="83"/>
      <c r="Y170" s="275">
        <f t="shared" si="8"/>
        <v>0</v>
      </c>
      <c r="Z170" s="275">
        <f t="shared" si="9"/>
        <v>0</v>
      </c>
      <c r="AA170" s="275" t="e">
        <f t="shared" si="10"/>
        <v>#NUM!</v>
      </c>
      <c r="AB170" s="275" t="e">
        <f t="shared" si="11"/>
        <v>#NUM!</v>
      </c>
    </row>
    <row r="171" spans="3:28">
      <c r="C171" s="83"/>
      <c r="Y171" s="275">
        <f t="shared" si="8"/>
        <v>0</v>
      </c>
      <c r="Z171" s="275">
        <f t="shared" si="9"/>
        <v>0</v>
      </c>
      <c r="AA171" s="275" t="e">
        <f t="shared" si="10"/>
        <v>#NUM!</v>
      </c>
      <c r="AB171" s="275" t="e">
        <f t="shared" si="11"/>
        <v>#NUM!</v>
      </c>
    </row>
    <row r="172" spans="3:28">
      <c r="C172" s="83"/>
      <c r="Y172" s="275">
        <f t="shared" si="8"/>
        <v>0</v>
      </c>
      <c r="Z172" s="275">
        <f t="shared" si="9"/>
        <v>0</v>
      </c>
      <c r="AA172" s="275" t="e">
        <f t="shared" si="10"/>
        <v>#NUM!</v>
      </c>
      <c r="AB172" s="275" t="e">
        <f t="shared" si="11"/>
        <v>#NUM!</v>
      </c>
    </row>
    <row r="173" spans="3:28">
      <c r="C173" s="83"/>
      <c r="Y173" s="275">
        <f t="shared" si="8"/>
        <v>0</v>
      </c>
      <c r="Z173" s="275">
        <f t="shared" si="9"/>
        <v>0</v>
      </c>
      <c r="AA173" s="275" t="e">
        <f t="shared" si="10"/>
        <v>#NUM!</v>
      </c>
      <c r="AB173" s="275" t="e">
        <f t="shared" si="11"/>
        <v>#NUM!</v>
      </c>
    </row>
    <row r="174" spans="3:28">
      <c r="C174" s="83"/>
      <c r="Y174" s="275">
        <f t="shared" si="8"/>
        <v>0</v>
      </c>
      <c r="Z174" s="275">
        <f t="shared" si="9"/>
        <v>0</v>
      </c>
      <c r="AA174" s="275" t="e">
        <f t="shared" si="10"/>
        <v>#NUM!</v>
      </c>
      <c r="AB174" s="275" t="e">
        <f t="shared" si="11"/>
        <v>#NUM!</v>
      </c>
    </row>
    <row r="175" spans="3:28">
      <c r="C175" s="83"/>
      <c r="Y175" s="275">
        <f t="shared" si="8"/>
        <v>0</v>
      </c>
      <c r="Z175" s="275">
        <f t="shared" si="9"/>
        <v>0</v>
      </c>
      <c r="AA175" s="275" t="e">
        <f t="shared" si="10"/>
        <v>#NUM!</v>
      </c>
      <c r="AB175" s="275" t="e">
        <f t="shared" si="11"/>
        <v>#NUM!</v>
      </c>
    </row>
    <row r="176" spans="3:28">
      <c r="C176" s="83"/>
      <c r="Y176" s="275">
        <f t="shared" si="8"/>
        <v>0</v>
      </c>
      <c r="Z176" s="275">
        <f t="shared" si="9"/>
        <v>0</v>
      </c>
      <c r="AA176" s="275" t="e">
        <f t="shared" si="10"/>
        <v>#NUM!</v>
      </c>
      <c r="AB176" s="275" t="e">
        <f t="shared" si="11"/>
        <v>#NUM!</v>
      </c>
    </row>
    <row r="177" spans="3:28">
      <c r="C177" s="83"/>
      <c r="Y177" s="275">
        <f t="shared" si="8"/>
        <v>0</v>
      </c>
      <c r="Z177" s="275">
        <f t="shared" si="9"/>
        <v>0</v>
      </c>
      <c r="AA177" s="275" t="e">
        <f t="shared" si="10"/>
        <v>#NUM!</v>
      </c>
      <c r="AB177" s="275" t="e">
        <f t="shared" si="11"/>
        <v>#NUM!</v>
      </c>
    </row>
    <row r="178" spans="3:28">
      <c r="C178" s="83"/>
      <c r="Y178" s="275">
        <f t="shared" si="8"/>
        <v>0</v>
      </c>
      <c r="Z178" s="275">
        <f t="shared" si="9"/>
        <v>0</v>
      </c>
      <c r="AA178" s="275" t="e">
        <f t="shared" si="10"/>
        <v>#NUM!</v>
      </c>
      <c r="AB178" s="275" t="e">
        <f t="shared" si="11"/>
        <v>#NUM!</v>
      </c>
    </row>
    <row r="179" spans="3:28">
      <c r="C179" s="83"/>
      <c r="Y179" s="275">
        <f t="shared" si="8"/>
        <v>0</v>
      </c>
      <c r="Z179" s="275">
        <f t="shared" si="9"/>
        <v>0</v>
      </c>
      <c r="AA179" s="275" t="e">
        <f t="shared" si="10"/>
        <v>#NUM!</v>
      </c>
      <c r="AB179" s="275" t="e">
        <f t="shared" si="11"/>
        <v>#NUM!</v>
      </c>
    </row>
    <row r="180" spans="3:28">
      <c r="C180" s="83"/>
      <c r="Y180" s="275">
        <f t="shared" si="8"/>
        <v>0</v>
      </c>
      <c r="Z180" s="275">
        <f t="shared" si="9"/>
        <v>0</v>
      </c>
      <c r="AA180" s="275" t="e">
        <f t="shared" si="10"/>
        <v>#NUM!</v>
      </c>
      <c r="AB180" s="275" t="e">
        <f t="shared" si="11"/>
        <v>#NUM!</v>
      </c>
    </row>
    <row r="181" spans="3:28">
      <c r="C181" s="83"/>
      <c r="Y181" s="275">
        <f t="shared" si="8"/>
        <v>0</v>
      </c>
      <c r="Z181" s="275">
        <f t="shared" si="9"/>
        <v>0</v>
      </c>
      <c r="AA181" s="275" t="e">
        <f t="shared" si="10"/>
        <v>#NUM!</v>
      </c>
      <c r="AB181" s="275" t="e">
        <f t="shared" si="11"/>
        <v>#NUM!</v>
      </c>
    </row>
    <row r="182" spans="3:28">
      <c r="C182" s="83"/>
      <c r="Y182" s="275">
        <f t="shared" si="8"/>
        <v>0</v>
      </c>
      <c r="Z182" s="275">
        <f t="shared" si="9"/>
        <v>0</v>
      </c>
      <c r="AA182" s="275" t="e">
        <f t="shared" si="10"/>
        <v>#NUM!</v>
      </c>
      <c r="AB182" s="275" t="e">
        <f t="shared" si="11"/>
        <v>#NUM!</v>
      </c>
    </row>
    <row r="183" spans="3:28">
      <c r="C183" s="83"/>
      <c r="Y183" s="275">
        <f t="shared" si="8"/>
        <v>0</v>
      </c>
      <c r="Z183" s="275">
        <f t="shared" si="9"/>
        <v>0</v>
      </c>
      <c r="AA183" s="275" t="e">
        <f t="shared" si="10"/>
        <v>#NUM!</v>
      </c>
      <c r="AB183" s="275" t="e">
        <f t="shared" si="11"/>
        <v>#NUM!</v>
      </c>
    </row>
    <row r="184" spans="3:28">
      <c r="C184" s="83"/>
      <c r="Y184" s="275">
        <f t="shared" si="8"/>
        <v>0</v>
      </c>
      <c r="Z184" s="275">
        <f t="shared" si="9"/>
        <v>0</v>
      </c>
      <c r="AA184" s="275" t="e">
        <f t="shared" si="10"/>
        <v>#NUM!</v>
      </c>
      <c r="AB184" s="275" t="e">
        <f t="shared" si="11"/>
        <v>#NUM!</v>
      </c>
    </row>
    <row r="185" spans="3:28">
      <c r="C185" s="83"/>
      <c r="Y185" s="275">
        <f t="shared" si="8"/>
        <v>0</v>
      </c>
      <c r="Z185" s="275">
        <f t="shared" si="9"/>
        <v>0</v>
      </c>
      <c r="AA185" s="275" t="e">
        <f t="shared" si="10"/>
        <v>#NUM!</v>
      </c>
      <c r="AB185" s="275" t="e">
        <f t="shared" si="11"/>
        <v>#NUM!</v>
      </c>
    </row>
    <row r="186" spans="3:28">
      <c r="C186" s="83"/>
      <c r="Y186" s="275">
        <f t="shared" si="8"/>
        <v>0</v>
      </c>
      <c r="Z186" s="275">
        <f t="shared" si="9"/>
        <v>0</v>
      </c>
      <c r="AA186" s="275" t="e">
        <f t="shared" si="10"/>
        <v>#NUM!</v>
      </c>
      <c r="AB186" s="275" t="e">
        <f t="shared" si="11"/>
        <v>#NUM!</v>
      </c>
    </row>
    <row r="187" spans="3:28">
      <c r="C187" s="83"/>
      <c r="Y187" s="275">
        <f t="shared" si="8"/>
        <v>0</v>
      </c>
      <c r="Z187" s="275">
        <f t="shared" si="9"/>
        <v>0</v>
      </c>
      <c r="AA187" s="275" t="e">
        <f t="shared" si="10"/>
        <v>#NUM!</v>
      </c>
      <c r="AB187" s="275" t="e">
        <f t="shared" si="11"/>
        <v>#NUM!</v>
      </c>
    </row>
    <row r="188" spans="3:28">
      <c r="C188" s="83"/>
      <c r="Y188" s="275">
        <f t="shared" si="8"/>
        <v>0</v>
      </c>
      <c r="Z188" s="275">
        <f t="shared" si="9"/>
        <v>0</v>
      </c>
      <c r="AA188" s="275" t="e">
        <f t="shared" si="10"/>
        <v>#NUM!</v>
      </c>
      <c r="AB188" s="275" t="e">
        <f t="shared" si="11"/>
        <v>#NUM!</v>
      </c>
    </row>
    <row r="189" spans="3:28">
      <c r="C189" s="83"/>
      <c r="Y189" s="275">
        <f t="shared" si="8"/>
        <v>0</v>
      </c>
      <c r="Z189" s="275">
        <f t="shared" si="9"/>
        <v>0</v>
      </c>
      <c r="AA189" s="275" t="e">
        <f t="shared" si="10"/>
        <v>#NUM!</v>
      </c>
      <c r="AB189" s="275" t="e">
        <f t="shared" si="11"/>
        <v>#NUM!</v>
      </c>
    </row>
    <row r="190" spans="3:28">
      <c r="C190" s="83"/>
      <c r="Y190" s="275">
        <f t="shared" si="8"/>
        <v>0</v>
      </c>
      <c r="Z190" s="275">
        <f t="shared" si="9"/>
        <v>0</v>
      </c>
      <c r="AA190" s="275" t="e">
        <f t="shared" si="10"/>
        <v>#NUM!</v>
      </c>
      <c r="AB190" s="275" t="e">
        <f t="shared" si="11"/>
        <v>#NUM!</v>
      </c>
    </row>
    <row r="191" spans="3:28">
      <c r="C191" s="83"/>
      <c r="Y191" s="275">
        <f t="shared" si="8"/>
        <v>0</v>
      </c>
      <c r="Z191" s="275">
        <f t="shared" si="9"/>
        <v>0</v>
      </c>
      <c r="AA191" s="275" t="e">
        <f t="shared" si="10"/>
        <v>#NUM!</v>
      </c>
      <c r="AB191" s="275" t="e">
        <f t="shared" si="11"/>
        <v>#NUM!</v>
      </c>
    </row>
    <row r="192" spans="3:28">
      <c r="C192" s="83"/>
      <c r="Y192" s="275">
        <f t="shared" si="8"/>
        <v>0</v>
      </c>
      <c r="Z192" s="275">
        <f t="shared" si="9"/>
        <v>0</v>
      </c>
      <c r="AA192" s="275" t="e">
        <f t="shared" si="10"/>
        <v>#NUM!</v>
      </c>
      <c r="AB192" s="275" t="e">
        <f t="shared" si="11"/>
        <v>#NUM!</v>
      </c>
    </row>
    <row r="193" spans="3:28">
      <c r="C193" s="83"/>
      <c r="Y193" s="275">
        <f t="shared" si="8"/>
        <v>0</v>
      </c>
      <c r="Z193" s="275">
        <f t="shared" si="9"/>
        <v>0</v>
      </c>
      <c r="AA193" s="275" t="e">
        <f t="shared" si="10"/>
        <v>#NUM!</v>
      </c>
      <c r="AB193" s="275" t="e">
        <f t="shared" si="11"/>
        <v>#NUM!</v>
      </c>
    </row>
    <row r="194" spans="3:28">
      <c r="C194" s="83"/>
      <c r="Y194" s="275">
        <f t="shared" si="8"/>
        <v>0</v>
      </c>
      <c r="Z194" s="275">
        <f t="shared" si="9"/>
        <v>0</v>
      </c>
      <c r="AA194" s="275" t="e">
        <f t="shared" si="10"/>
        <v>#NUM!</v>
      </c>
      <c r="AB194" s="275" t="e">
        <f t="shared" si="11"/>
        <v>#NUM!</v>
      </c>
    </row>
    <row r="195" spans="3:28">
      <c r="C195" s="83"/>
      <c r="Y195" s="275">
        <f t="shared" si="8"/>
        <v>0</v>
      </c>
      <c r="Z195" s="275">
        <f t="shared" si="9"/>
        <v>0</v>
      </c>
      <c r="AA195" s="275" t="e">
        <f t="shared" si="10"/>
        <v>#NUM!</v>
      </c>
      <c r="AB195" s="275" t="e">
        <f t="shared" si="11"/>
        <v>#NUM!</v>
      </c>
    </row>
    <row r="196" spans="3:28">
      <c r="C196" s="83"/>
      <c r="Y196" s="275">
        <f t="shared" si="8"/>
        <v>0</v>
      </c>
      <c r="Z196" s="275">
        <f t="shared" si="9"/>
        <v>0</v>
      </c>
      <c r="AA196" s="275" t="e">
        <f t="shared" si="10"/>
        <v>#NUM!</v>
      </c>
      <c r="AB196" s="275" t="e">
        <f t="shared" si="11"/>
        <v>#NUM!</v>
      </c>
    </row>
    <row r="197" spans="3:28">
      <c r="C197" s="83"/>
      <c r="Y197" s="275">
        <f t="shared" si="8"/>
        <v>0</v>
      </c>
      <c r="Z197" s="275">
        <f t="shared" si="9"/>
        <v>0</v>
      </c>
      <c r="AA197" s="275" t="e">
        <f t="shared" si="10"/>
        <v>#NUM!</v>
      </c>
      <c r="AB197" s="275" t="e">
        <f t="shared" si="11"/>
        <v>#NUM!</v>
      </c>
    </row>
    <row r="198" spans="3:28">
      <c r="C198" s="83"/>
      <c r="Y198" s="275">
        <f t="shared" si="8"/>
        <v>0</v>
      </c>
      <c r="Z198" s="275">
        <f t="shared" si="9"/>
        <v>0</v>
      </c>
      <c r="AA198" s="275" t="e">
        <f t="shared" si="10"/>
        <v>#NUM!</v>
      </c>
      <c r="AB198" s="275" t="e">
        <f t="shared" si="11"/>
        <v>#NUM!</v>
      </c>
    </row>
    <row r="199" spans="3:28">
      <c r="C199" s="83"/>
      <c r="Y199" s="275">
        <f t="shared" si="8"/>
        <v>0</v>
      </c>
      <c r="Z199" s="275">
        <f t="shared" si="9"/>
        <v>0</v>
      </c>
      <c r="AA199" s="275" t="e">
        <f t="shared" si="10"/>
        <v>#NUM!</v>
      </c>
      <c r="AB199" s="275" t="e">
        <f t="shared" si="11"/>
        <v>#NUM!</v>
      </c>
    </row>
    <row r="200" spans="3:28">
      <c r="C200" s="83"/>
      <c r="Y200" s="275">
        <f t="shared" si="8"/>
        <v>0</v>
      </c>
      <c r="Z200" s="275">
        <f t="shared" si="9"/>
        <v>0</v>
      </c>
      <c r="AA200" s="275" t="e">
        <f t="shared" si="10"/>
        <v>#NUM!</v>
      </c>
      <c r="AB200" s="275" t="e">
        <f t="shared" si="11"/>
        <v>#NUM!</v>
      </c>
    </row>
    <row r="201" spans="3:28">
      <c r="C201" s="83"/>
      <c r="Y201" s="275">
        <f t="shared" si="8"/>
        <v>0</v>
      </c>
      <c r="Z201" s="275">
        <f t="shared" si="9"/>
        <v>0</v>
      </c>
      <c r="AA201" s="275" t="e">
        <f t="shared" si="10"/>
        <v>#NUM!</v>
      </c>
      <c r="AB201" s="275" t="e">
        <f t="shared" si="11"/>
        <v>#NUM!</v>
      </c>
    </row>
    <row r="202" spans="3:28">
      <c r="C202" s="83"/>
      <c r="Y202" s="275">
        <f t="shared" si="8"/>
        <v>0</v>
      </c>
      <c r="Z202" s="275">
        <f t="shared" si="9"/>
        <v>0</v>
      </c>
      <c r="AA202" s="275" t="e">
        <f t="shared" si="10"/>
        <v>#NUM!</v>
      </c>
      <c r="AB202" s="275" t="e">
        <f t="shared" si="11"/>
        <v>#NUM!</v>
      </c>
    </row>
    <row r="203" spans="3:28">
      <c r="C203" s="83"/>
      <c r="Y203" s="275">
        <f t="shared" si="8"/>
        <v>0</v>
      </c>
      <c r="Z203" s="275">
        <f t="shared" si="9"/>
        <v>0</v>
      </c>
      <c r="AA203" s="275" t="e">
        <f t="shared" si="10"/>
        <v>#NUM!</v>
      </c>
      <c r="AB203" s="275" t="e">
        <f t="shared" si="11"/>
        <v>#NUM!</v>
      </c>
    </row>
    <row r="204" spans="3:28">
      <c r="C204" s="83"/>
      <c r="Y204" s="275">
        <f t="shared" si="8"/>
        <v>0</v>
      </c>
      <c r="Z204" s="275">
        <f t="shared" si="9"/>
        <v>0</v>
      </c>
      <c r="AA204" s="275" t="e">
        <f t="shared" si="10"/>
        <v>#NUM!</v>
      </c>
      <c r="AB204" s="275" t="e">
        <f t="shared" si="11"/>
        <v>#NUM!</v>
      </c>
    </row>
    <row r="205" spans="3:28">
      <c r="C205" s="83"/>
      <c r="Y205" s="275">
        <f t="shared" ref="Y205:Y268" si="12">B205</f>
        <v>0</v>
      </c>
      <c r="Z205" s="275">
        <f t="shared" ref="Z205:Z268" si="13">C205</f>
        <v>0</v>
      </c>
      <c r="AA205" s="275" t="e">
        <f t="shared" ref="AA205:AA268" si="14">I$24</f>
        <v>#NUM!</v>
      </c>
      <c r="AB205" s="275" t="e">
        <f t="shared" ref="AB205:AB268" si="15">I$21</f>
        <v>#NUM!</v>
      </c>
    </row>
    <row r="206" spans="3:28">
      <c r="C206" s="83"/>
      <c r="Y206" s="275">
        <f t="shared" si="12"/>
        <v>0</v>
      </c>
      <c r="Z206" s="275">
        <f t="shared" si="13"/>
        <v>0</v>
      </c>
      <c r="AA206" s="275" t="e">
        <f t="shared" si="14"/>
        <v>#NUM!</v>
      </c>
      <c r="AB206" s="275" t="e">
        <f t="shared" si="15"/>
        <v>#NUM!</v>
      </c>
    </row>
    <row r="207" spans="3:28">
      <c r="C207" s="83"/>
      <c r="Y207" s="275">
        <f t="shared" si="12"/>
        <v>0</v>
      </c>
      <c r="Z207" s="275">
        <f t="shared" si="13"/>
        <v>0</v>
      </c>
      <c r="AA207" s="275" t="e">
        <f t="shared" si="14"/>
        <v>#NUM!</v>
      </c>
      <c r="AB207" s="275" t="e">
        <f t="shared" si="15"/>
        <v>#NUM!</v>
      </c>
    </row>
    <row r="208" spans="3:28">
      <c r="C208" s="83"/>
      <c r="Y208" s="275">
        <f t="shared" si="12"/>
        <v>0</v>
      </c>
      <c r="Z208" s="275">
        <f t="shared" si="13"/>
        <v>0</v>
      </c>
      <c r="AA208" s="275" t="e">
        <f t="shared" si="14"/>
        <v>#NUM!</v>
      </c>
      <c r="AB208" s="275" t="e">
        <f t="shared" si="15"/>
        <v>#NUM!</v>
      </c>
    </row>
    <row r="209" spans="3:28">
      <c r="C209" s="83"/>
      <c r="Y209" s="275">
        <f t="shared" si="12"/>
        <v>0</v>
      </c>
      <c r="Z209" s="275">
        <f t="shared" si="13"/>
        <v>0</v>
      </c>
      <c r="AA209" s="275" t="e">
        <f t="shared" si="14"/>
        <v>#NUM!</v>
      </c>
      <c r="AB209" s="275" t="e">
        <f t="shared" si="15"/>
        <v>#NUM!</v>
      </c>
    </row>
    <row r="210" spans="3:28">
      <c r="C210" s="83"/>
      <c r="Y210" s="275">
        <f t="shared" si="12"/>
        <v>0</v>
      </c>
      <c r="Z210" s="275">
        <f t="shared" si="13"/>
        <v>0</v>
      </c>
      <c r="AA210" s="275" t="e">
        <f t="shared" si="14"/>
        <v>#NUM!</v>
      </c>
      <c r="AB210" s="275" t="e">
        <f t="shared" si="15"/>
        <v>#NUM!</v>
      </c>
    </row>
    <row r="211" spans="3:28">
      <c r="C211" s="83"/>
      <c r="Y211" s="275">
        <f t="shared" si="12"/>
        <v>0</v>
      </c>
      <c r="Z211" s="275">
        <f t="shared" si="13"/>
        <v>0</v>
      </c>
      <c r="AA211" s="275" t="e">
        <f t="shared" si="14"/>
        <v>#NUM!</v>
      </c>
      <c r="AB211" s="275" t="e">
        <f t="shared" si="15"/>
        <v>#NUM!</v>
      </c>
    </row>
    <row r="212" spans="3:28">
      <c r="C212" s="83"/>
      <c r="Y212" s="275">
        <f t="shared" si="12"/>
        <v>0</v>
      </c>
      <c r="Z212" s="275">
        <f t="shared" si="13"/>
        <v>0</v>
      </c>
      <c r="AA212" s="275" t="e">
        <f t="shared" si="14"/>
        <v>#NUM!</v>
      </c>
      <c r="AB212" s="275" t="e">
        <f t="shared" si="15"/>
        <v>#NUM!</v>
      </c>
    </row>
    <row r="213" spans="3:28">
      <c r="C213" s="83"/>
      <c r="Y213" s="275">
        <f t="shared" si="12"/>
        <v>0</v>
      </c>
      <c r="Z213" s="275">
        <f t="shared" si="13"/>
        <v>0</v>
      </c>
      <c r="AA213" s="275" t="e">
        <f t="shared" si="14"/>
        <v>#NUM!</v>
      </c>
      <c r="AB213" s="275" t="e">
        <f t="shared" si="15"/>
        <v>#NUM!</v>
      </c>
    </row>
    <row r="214" spans="3:28">
      <c r="C214" s="83"/>
      <c r="Y214" s="275">
        <f t="shared" si="12"/>
        <v>0</v>
      </c>
      <c r="Z214" s="275">
        <f t="shared" si="13"/>
        <v>0</v>
      </c>
      <c r="AA214" s="275" t="e">
        <f t="shared" si="14"/>
        <v>#NUM!</v>
      </c>
      <c r="AB214" s="275" t="e">
        <f t="shared" si="15"/>
        <v>#NUM!</v>
      </c>
    </row>
    <row r="215" spans="3:28">
      <c r="C215" s="83"/>
      <c r="Y215" s="275">
        <f t="shared" si="12"/>
        <v>0</v>
      </c>
      <c r="Z215" s="275">
        <f t="shared" si="13"/>
        <v>0</v>
      </c>
      <c r="AA215" s="275" t="e">
        <f t="shared" si="14"/>
        <v>#NUM!</v>
      </c>
      <c r="AB215" s="275" t="e">
        <f t="shared" si="15"/>
        <v>#NUM!</v>
      </c>
    </row>
    <row r="216" spans="3:28">
      <c r="C216" s="83"/>
      <c r="Y216" s="275">
        <f t="shared" si="12"/>
        <v>0</v>
      </c>
      <c r="Z216" s="275">
        <f t="shared" si="13"/>
        <v>0</v>
      </c>
      <c r="AA216" s="275" t="e">
        <f t="shared" si="14"/>
        <v>#NUM!</v>
      </c>
      <c r="AB216" s="275" t="e">
        <f t="shared" si="15"/>
        <v>#NUM!</v>
      </c>
    </row>
    <row r="217" spans="3:28">
      <c r="C217" s="83"/>
      <c r="Y217" s="275">
        <f t="shared" si="12"/>
        <v>0</v>
      </c>
      <c r="Z217" s="275">
        <f t="shared" si="13"/>
        <v>0</v>
      </c>
      <c r="AA217" s="275" t="e">
        <f t="shared" si="14"/>
        <v>#NUM!</v>
      </c>
      <c r="AB217" s="275" t="e">
        <f t="shared" si="15"/>
        <v>#NUM!</v>
      </c>
    </row>
    <row r="218" spans="3:28">
      <c r="C218" s="83"/>
      <c r="Y218" s="275">
        <f t="shared" si="12"/>
        <v>0</v>
      </c>
      <c r="Z218" s="275">
        <f t="shared" si="13"/>
        <v>0</v>
      </c>
      <c r="AA218" s="275" t="e">
        <f t="shared" si="14"/>
        <v>#NUM!</v>
      </c>
      <c r="AB218" s="275" t="e">
        <f t="shared" si="15"/>
        <v>#NUM!</v>
      </c>
    </row>
    <row r="219" spans="3:28">
      <c r="C219" s="83"/>
      <c r="Y219" s="275">
        <f t="shared" si="12"/>
        <v>0</v>
      </c>
      <c r="Z219" s="275">
        <f t="shared" si="13"/>
        <v>0</v>
      </c>
      <c r="AA219" s="275" t="e">
        <f t="shared" si="14"/>
        <v>#NUM!</v>
      </c>
      <c r="AB219" s="275" t="e">
        <f t="shared" si="15"/>
        <v>#NUM!</v>
      </c>
    </row>
    <row r="220" spans="3:28">
      <c r="C220" s="83"/>
      <c r="Y220" s="275">
        <f t="shared" si="12"/>
        <v>0</v>
      </c>
      <c r="Z220" s="275">
        <f t="shared" si="13"/>
        <v>0</v>
      </c>
      <c r="AA220" s="275" t="e">
        <f t="shared" si="14"/>
        <v>#NUM!</v>
      </c>
      <c r="AB220" s="275" t="e">
        <f t="shared" si="15"/>
        <v>#NUM!</v>
      </c>
    </row>
    <row r="221" spans="3:28">
      <c r="C221" s="83"/>
      <c r="Y221" s="275">
        <f t="shared" si="12"/>
        <v>0</v>
      </c>
      <c r="Z221" s="275">
        <f t="shared" si="13"/>
        <v>0</v>
      </c>
      <c r="AA221" s="275" t="e">
        <f t="shared" si="14"/>
        <v>#NUM!</v>
      </c>
      <c r="AB221" s="275" t="e">
        <f t="shared" si="15"/>
        <v>#NUM!</v>
      </c>
    </row>
    <row r="222" spans="3:28">
      <c r="C222" s="83"/>
      <c r="Y222" s="275">
        <f t="shared" si="12"/>
        <v>0</v>
      </c>
      <c r="Z222" s="275">
        <f t="shared" si="13"/>
        <v>0</v>
      </c>
      <c r="AA222" s="275" t="e">
        <f t="shared" si="14"/>
        <v>#NUM!</v>
      </c>
      <c r="AB222" s="275" t="e">
        <f t="shared" si="15"/>
        <v>#NUM!</v>
      </c>
    </row>
    <row r="223" spans="3:28">
      <c r="C223" s="83"/>
      <c r="Y223" s="275">
        <f t="shared" si="12"/>
        <v>0</v>
      </c>
      <c r="Z223" s="275">
        <f t="shared" si="13"/>
        <v>0</v>
      </c>
      <c r="AA223" s="275" t="e">
        <f t="shared" si="14"/>
        <v>#NUM!</v>
      </c>
      <c r="AB223" s="275" t="e">
        <f t="shared" si="15"/>
        <v>#NUM!</v>
      </c>
    </row>
    <row r="224" spans="3:28">
      <c r="C224" s="83"/>
      <c r="Y224" s="275">
        <f t="shared" si="12"/>
        <v>0</v>
      </c>
      <c r="Z224" s="275">
        <f t="shared" si="13"/>
        <v>0</v>
      </c>
      <c r="AA224" s="275" t="e">
        <f t="shared" si="14"/>
        <v>#NUM!</v>
      </c>
      <c r="AB224" s="275" t="e">
        <f t="shared" si="15"/>
        <v>#NUM!</v>
      </c>
    </row>
    <row r="225" spans="3:28">
      <c r="C225" s="83"/>
      <c r="Y225" s="275">
        <f t="shared" si="12"/>
        <v>0</v>
      </c>
      <c r="Z225" s="275">
        <f t="shared" si="13"/>
        <v>0</v>
      </c>
      <c r="AA225" s="275" t="e">
        <f t="shared" si="14"/>
        <v>#NUM!</v>
      </c>
      <c r="AB225" s="275" t="e">
        <f t="shared" si="15"/>
        <v>#NUM!</v>
      </c>
    </row>
    <row r="226" spans="3:28">
      <c r="C226" s="83"/>
      <c r="Y226" s="275">
        <f t="shared" si="12"/>
        <v>0</v>
      </c>
      <c r="Z226" s="275">
        <f t="shared" si="13"/>
        <v>0</v>
      </c>
      <c r="AA226" s="275" t="e">
        <f t="shared" si="14"/>
        <v>#NUM!</v>
      </c>
      <c r="AB226" s="275" t="e">
        <f t="shared" si="15"/>
        <v>#NUM!</v>
      </c>
    </row>
    <row r="227" spans="3:28">
      <c r="C227" s="83"/>
      <c r="Y227" s="275">
        <f t="shared" si="12"/>
        <v>0</v>
      </c>
      <c r="Z227" s="275">
        <f t="shared" si="13"/>
        <v>0</v>
      </c>
      <c r="AA227" s="275" t="e">
        <f t="shared" si="14"/>
        <v>#NUM!</v>
      </c>
      <c r="AB227" s="275" t="e">
        <f t="shared" si="15"/>
        <v>#NUM!</v>
      </c>
    </row>
    <row r="228" spans="3:28">
      <c r="C228" s="83"/>
      <c r="Y228" s="275">
        <f t="shared" si="12"/>
        <v>0</v>
      </c>
      <c r="Z228" s="275">
        <f t="shared" si="13"/>
        <v>0</v>
      </c>
      <c r="AA228" s="275" t="e">
        <f t="shared" si="14"/>
        <v>#NUM!</v>
      </c>
      <c r="AB228" s="275" t="e">
        <f t="shared" si="15"/>
        <v>#NUM!</v>
      </c>
    </row>
    <row r="229" spans="3:28">
      <c r="C229" s="83"/>
      <c r="Y229" s="275">
        <f t="shared" si="12"/>
        <v>0</v>
      </c>
      <c r="Z229" s="275">
        <f t="shared" si="13"/>
        <v>0</v>
      </c>
      <c r="AA229" s="275" t="e">
        <f t="shared" si="14"/>
        <v>#NUM!</v>
      </c>
      <c r="AB229" s="275" t="e">
        <f t="shared" si="15"/>
        <v>#NUM!</v>
      </c>
    </row>
    <row r="230" spans="3:28">
      <c r="C230" s="83"/>
      <c r="Y230" s="275">
        <f t="shared" si="12"/>
        <v>0</v>
      </c>
      <c r="Z230" s="275">
        <f t="shared" si="13"/>
        <v>0</v>
      </c>
      <c r="AA230" s="275" t="e">
        <f t="shared" si="14"/>
        <v>#NUM!</v>
      </c>
      <c r="AB230" s="275" t="e">
        <f t="shared" si="15"/>
        <v>#NUM!</v>
      </c>
    </row>
    <row r="231" spans="3:28">
      <c r="C231" s="83"/>
      <c r="Y231" s="275">
        <f t="shared" si="12"/>
        <v>0</v>
      </c>
      <c r="Z231" s="275">
        <f t="shared" si="13"/>
        <v>0</v>
      </c>
      <c r="AA231" s="275" t="e">
        <f t="shared" si="14"/>
        <v>#NUM!</v>
      </c>
      <c r="AB231" s="275" t="e">
        <f t="shared" si="15"/>
        <v>#NUM!</v>
      </c>
    </row>
    <row r="232" spans="3:28">
      <c r="C232" s="83"/>
      <c r="Y232" s="275">
        <f t="shared" si="12"/>
        <v>0</v>
      </c>
      <c r="Z232" s="275">
        <f t="shared" si="13"/>
        <v>0</v>
      </c>
      <c r="AA232" s="275" t="e">
        <f t="shared" si="14"/>
        <v>#NUM!</v>
      </c>
      <c r="AB232" s="275" t="e">
        <f t="shared" si="15"/>
        <v>#NUM!</v>
      </c>
    </row>
    <row r="233" spans="3:28">
      <c r="C233" s="83"/>
      <c r="Y233" s="275">
        <f t="shared" si="12"/>
        <v>0</v>
      </c>
      <c r="Z233" s="275">
        <f t="shared" si="13"/>
        <v>0</v>
      </c>
      <c r="AA233" s="275" t="e">
        <f t="shared" si="14"/>
        <v>#NUM!</v>
      </c>
      <c r="AB233" s="275" t="e">
        <f t="shared" si="15"/>
        <v>#NUM!</v>
      </c>
    </row>
    <row r="234" spans="3:28">
      <c r="C234" s="83"/>
      <c r="Y234" s="275">
        <f t="shared" si="12"/>
        <v>0</v>
      </c>
      <c r="Z234" s="275">
        <f t="shared" si="13"/>
        <v>0</v>
      </c>
      <c r="AA234" s="275" t="e">
        <f t="shared" si="14"/>
        <v>#NUM!</v>
      </c>
      <c r="AB234" s="275" t="e">
        <f t="shared" si="15"/>
        <v>#NUM!</v>
      </c>
    </row>
    <row r="235" spans="3:28">
      <c r="C235" s="83"/>
      <c r="Y235" s="275">
        <f t="shared" si="12"/>
        <v>0</v>
      </c>
      <c r="Z235" s="275">
        <f t="shared" si="13"/>
        <v>0</v>
      </c>
      <c r="AA235" s="275" t="e">
        <f t="shared" si="14"/>
        <v>#NUM!</v>
      </c>
      <c r="AB235" s="275" t="e">
        <f t="shared" si="15"/>
        <v>#NUM!</v>
      </c>
    </row>
    <row r="236" spans="3:28">
      <c r="C236" s="83"/>
      <c r="Y236" s="275">
        <f t="shared" si="12"/>
        <v>0</v>
      </c>
      <c r="Z236" s="275">
        <f t="shared" si="13"/>
        <v>0</v>
      </c>
      <c r="AA236" s="275" t="e">
        <f t="shared" si="14"/>
        <v>#NUM!</v>
      </c>
      <c r="AB236" s="275" t="e">
        <f t="shared" si="15"/>
        <v>#NUM!</v>
      </c>
    </row>
    <row r="237" spans="3:28">
      <c r="C237" s="83"/>
      <c r="Y237" s="275">
        <f t="shared" si="12"/>
        <v>0</v>
      </c>
      <c r="Z237" s="275">
        <f t="shared" si="13"/>
        <v>0</v>
      </c>
      <c r="AA237" s="275" t="e">
        <f t="shared" si="14"/>
        <v>#NUM!</v>
      </c>
      <c r="AB237" s="275" t="e">
        <f t="shared" si="15"/>
        <v>#NUM!</v>
      </c>
    </row>
    <row r="238" spans="3:28">
      <c r="C238" s="83"/>
      <c r="Y238" s="275">
        <f t="shared" si="12"/>
        <v>0</v>
      </c>
      <c r="Z238" s="275">
        <f t="shared" si="13"/>
        <v>0</v>
      </c>
      <c r="AA238" s="275" t="e">
        <f t="shared" si="14"/>
        <v>#NUM!</v>
      </c>
      <c r="AB238" s="275" t="e">
        <f t="shared" si="15"/>
        <v>#NUM!</v>
      </c>
    </row>
    <row r="239" spans="3:28">
      <c r="C239" s="83"/>
      <c r="Y239" s="275">
        <f t="shared" si="12"/>
        <v>0</v>
      </c>
      <c r="Z239" s="275">
        <f t="shared" si="13"/>
        <v>0</v>
      </c>
      <c r="AA239" s="275" t="e">
        <f t="shared" si="14"/>
        <v>#NUM!</v>
      </c>
      <c r="AB239" s="275" t="e">
        <f t="shared" si="15"/>
        <v>#NUM!</v>
      </c>
    </row>
    <row r="240" spans="3:28">
      <c r="C240" s="83"/>
      <c r="Y240" s="275">
        <f t="shared" si="12"/>
        <v>0</v>
      </c>
      <c r="Z240" s="275">
        <f t="shared" si="13"/>
        <v>0</v>
      </c>
      <c r="AA240" s="275" t="e">
        <f t="shared" si="14"/>
        <v>#NUM!</v>
      </c>
      <c r="AB240" s="275" t="e">
        <f t="shared" si="15"/>
        <v>#NUM!</v>
      </c>
    </row>
    <row r="241" spans="3:28">
      <c r="C241" s="83"/>
      <c r="Y241" s="275">
        <f t="shared" si="12"/>
        <v>0</v>
      </c>
      <c r="Z241" s="275">
        <f t="shared" si="13"/>
        <v>0</v>
      </c>
      <c r="AA241" s="275" t="e">
        <f t="shared" si="14"/>
        <v>#NUM!</v>
      </c>
      <c r="AB241" s="275" t="e">
        <f t="shared" si="15"/>
        <v>#NUM!</v>
      </c>
    </row>
    <row r="242" spans="3:28">
      <c r="C242" s="83"/>
      <c r="Y242" s="275">
        <f t="shared" si="12"/>
        <v>0</v>
      </c>
      <c r="Z242" s="275">
        <f t="shared" si="13"/>
        <v>0</v>
      </c>
      <c r="AA242" s="275" t="e">
        <f t="shared" si="14"/>
        <v>#NUM!</v>
      </c>
      <c r="AB242" s="275" t="e">
        <f t="shared" si="15"/>
        <v>#NUM!</v>
      </c>
    </row>
    <row r="243" spans="3:28">
      <c r="C243" s="83"/>
      <c r="Y243" s="275">
        <f t="shared" si="12"/>
        <v>0</v>
      </c>
      <c r="Z243" s="275">
        <f t="shared" si="13"/>
        <v>0</v>
      </c>
      <c r="AA243" s="275" t="e">
        <f t="shared" si="14"/>
        <v>#NUM!</v>
      </c>
      <c r="AB243" s="275" t="e">
        <f t="shared" si="15"/>
        <v>#NUM!</v>
      </c>
    </row>
    <row r="244" spans="3:28">
      <c r="C244" s="83"/>
      <c r="Y244" s="275">
        <f t="shared" si="12"/>
        <v>0</v>
      </c>
      <c r="Z244" s="275">
        <f t="shared" si="13"/>
        <v>0</v>
      </c>
      <c r="AA244" s="275" t="e">
        <f t="shared" si="14"/>
        <v>#NUM!</v>
      </c>
      <c r="AB244" s="275" t="e">
        <f t="shared" si="15"/>
        <v>#NUM!</v>
      </c>
    </row>
    <row r="245" spans="3:28">
      <c r="C245" s="83"/>
      <c r="Y245" s="275">
        <f t="shared" si="12"/>
        <v>0</v>
      </c>
      <c r="Z245" s="275">
        <f t="shared" si="13"/>
        <v>0</v>
      </c>
      <c r="AA245" s="275" t="e">
        <f t="shared" si="14"/>
        <v>#NUM!</v>
      </c>
      <c r="AB245" s="275" t="e">
        <f t="shared" si="15"/>
        <v>#NUM!</v>
      </c>
    </row>
    <row r="246" spans="3:28">
      <c r="C246" s="83"/>
      <c r="Y246" s="275">
        <f t="shared" si="12"/>
        <v>0</v>
      </c>
      <c r="Z246" s="275">
        <f t="shared" si="13"/>
        <v>0</v>
      </c>
      <c r="AA246" s="275" t="e">
        <f t="shared" si="14"/>
        <v>#NUM!</v>
      </c>
      <c r="AB246" s="275" t="e">
        <f t="shared" si="15"/>
        <v>#NUM!</v>
      </c>
    </row>
    <row r="247" spans="3:28">
      <c r="C247" s="83"/>
      <c r="Y247" s="275">
        <f t="shared" si="12"/>
        <v>0</v>
      </c>
      <c r="Z247" s="275">
        <f t="shared" si="13"/>
        <v>0</v>
      </c>
      <c r="AA247" s="275" t="e">
        <f t="shared" si="14"/>
        <v>#NUM!</v>
      </c>
      <c r="AB247" s="275" t="e">
        <f t="shared" si="15"/>
        <v>#NUM!</v>
      </c>
    </row>
    <row r="248" spans="3:28">
      <c r="C248" s="83"/>
      <c r="Y248" s="275">
        <f t="shared" si="12"/>
        <v>0</v>
      </c>
      <c r="Z248" s="275">
        <f t="shared" si="13"/>
        <v>0</v>
      </c>
      <c r="AA248" s="275" t="e">
        <f t="shared" si="14"/>
        <v>#NUM!</v>
      </c>
      <c r="AB248" s="275" t="e">
        <f t="shared" si="15"/>
        <v>#NUM!</v>
      </c>
    </row>
    <row r="249" spans="3:28">
      <c r="C249" s="83"/>
      <c r="Y249" s="275">
        <f t="shared" si="12"/>
        <v>0</v>
      </c>
      <c r="Z249" s="275">
        <f t="shared" si="13"/>
        <v>0</v>
      </c>
      <c r="AA249" s="275" t="e">
        <f t="shared" si="14"/>
        <v>#NUM!</v>
      </c>
      <c r="AB249" s="275" t="e">
        <f t="shared" si="15"/>
        <v>#NUM!</v>
      </c>
    </row>
    <row r="250" spans="3:28">
      <c r="C250" s="83"/>
      <c r="Y250" s="275">
        <f t="shared" si="12"/>
        <v>0</v>
      </c>
      <c r="Z250" s="275">
        <f t="shared" si="13"/>
        <v>0</v>
      </c>
      <c r="AA250" s="275" t="e">
        <f t="shared" si="14"/>
        <v>#NUM!</v>
      </c>
      <c r="AB250" s="275" t="e">
        <f t="shared" si="15"/>
        <v>#NUM!</v>
      </c>
    </row>
    <row r="251" spans="3:28">
      <c r="C251" s="83"/>
      <c r="Y251" s="275">
        <f t="shared" si="12"/>
        <v>0</v>
      </c>
      <c r="Z251" s="275">
        <f t="shared" si="13"/>
        <v>0</v>
      </c>
      <c r="AA251" s="275" t="e">
        <f t="shared" si="14"/>
        <v>#NUM!</v>
      </c>
      <c r="AB251" s="275" t="e">
        <f t="shared" si="15"/>
        <v>#NUM!</v>
      </c>
    </row>
    <row r="252" spans="3:28">
      <c r="C252" s="83"/>
      <c r="Y252" s="275">
        <f t="shared" si="12"/>
        <v>0</v>
      </c>
      <c r="Z252" s="275">
        <f t="shared" si="13"/>
        <v>0</v>
      </c>
      <c r="AA252" s="275" t="e">
        <f t="shared" si="14"/>
        <v>#NUM!</v>
      </c>
      <c r="AB252" s="275" t="e">
        <f t="shared" si="15"/>
        <v>#NUM!</v>
      </c>
    </row>
    <row r="253" spans="3:28">
      <c r="C253" s="83"/>
      <c r="Y253" s="275">
        <f t="shared" si="12"/>
        <v>0</v>
      </c>
      <c r="Z253" s="275">
        <f t="shared" si="13"/>
        <v>0</v>
      </c>
      <c r="AA253" s="275" t="e">
        <f t="shared" si="14"/>
        <v>#NUM!</v>
      </c>
      <c r="AB253" s="275" t="e">
        <f t="shared" si="15"/>
        <v>#NUM!</v>
      </c>
    </row>
    <row r="254" spans="3:28">
      <c r="C254" s="83"/>
      <c r="Y254" s="275">
        <f t="shared" si="12"/>
        <v>0</v>
      </c>
      <c r="Z254" s="275">
        <f t="shared" si="13"/>
        <v>0</v>
      </c>
      <c r="AA254" s="275" t="e">
        <f t="shared" si="14"/>
        <v>#NUM!</v>
      </c>
      <c r="AB254" s="275" t="e">
        <f t="shared" si="15"/>
        <v>#NUM!</v>
      </c>
    </row>
    <row r="255" spans="3:28">
      <c r="C255" s="83"/>
      <c r="Y255" s="275">
        <f t="shared" si="12"/>
        <v>0</v>
      </c>
      <c r="Z255" s="275">
        <f t="shared" si="13"/>
        <v>0</v>
      </c>
      <c r="AA255" s="275" t="e">
        <f t="shared" si="14"/>
        <v>#NUM!</v>
      </c>
      <c r="AB255" s="275" t="e">
        <f t="shared" si="15"/>
        <v>#NUM!</v>
      </c>
    </row>
    <row r="256" spans="3:28">
      <c r="C256" s="83"/>
      <c r="Y256" s="275">
        <f t="shared" si="12"/>
        <v>0</v>
      </c>
      <c r="Z256" s="275">
        <f t="shared" si="13"/>
        <v>0</v>
      </c>
      <c r="AA256" s="275" t="e">
        <f t="shared" si="14"/>
        <v>#NUM!</v>
      </c>
      <c r="AB256" s="275" t="e">
        <f t="shared" si="15"/>
        <v>#NUM!</v>
      </c>
    </row>
    <row r="257" spans="3:28">
      <c r="C257" s="83"/>
      <c r="Y257" s="275">
        <f t="shared" si="12"/>
        <v>0</v>
      </c>
      <c r="Z257" s="275">
        <f t="shared" si="13"/>
        <v>0</v>
      </c>
      <c r="AA257" s="275" t="e">
        <f t="shared" si="14"/>
        <v>#NUM!</v>
      </c>
      <c r="AB257" s="275" t="e">
        <f t="shared" si="15"/>
        <v>#NUM!</v>
      </c>
    </row>
    <row r="258" spans="3:28">
      <c r="C258" s="83"/>
      <c r="Y258" s="275">
        <f t="shared" si="12"/>
        <v>0</v>
      </c>
      <c r="Z258" s="275">
        <f t="shared" si="13"/>
        <v>0</v>
      </c>
      <c r="AA258" s="275" t="e">
        <f t="shared" si="14"/>
        <v>#NUM!</v>
      </c>
      <c r="AB258" s="275" t="e">
        <f t="shared" si="15"/>
        <v>#NUM!</v>
      </c>
    </row>
    <row r="259" spans="3:28">
      <c r="C259" s="83"/>
      <c r="Y259" s="275">
        <f t="shared" si="12"/>
        <v>0</v>
      </c>
      <c r="Z259" s="275">
        <f t="shared" si="13"/>
        <v>0</v>
      </c>
      <c r="AA259" s="275" t="e">
        <f t="shared" si="14"/>
        <v>#NUM!</v>
      </c>
      <c r="AB259" s="275" t="e">
        <f t="shared" si="15"/>
        <v>#NUM!</v>
      </c>
    </row>
    <row r="260" spans="3:28">
      <c r="C260" s="83"/>
      <c r="Y260" s="275">
        <f t="shared" si="12"/>
        <v>0</v>
      </c>
      <c r="Z260" s="275">
        <f t="shared" si="13"/>
        <v>0</v>
      </c>
      <c r="AA260" s="275" t="e">
        <f t="shared" si="14"/>
        <v>#NUM!</v>
      </c>
      <c r="AB260" s="275" t="e">
        <f t="shared" si="15"/>
        <v>#NUM!</v>
      </c>
    </row>
    <row r="261" spans="3:28">
      <c r="C261" s="83"/>
      <c r="Y261" s="275">
        <f t="shared" si="12"/>
        <v>0</v>
      </c>
      <c r="Z261" s="275">
        <f t="shared" si="13"/>
        <v>0</v>
      </c>
      <c r="AA261" s="275" t="e">
        <f t="shared" si="14"/>
        <v>#NUM!</v>
      </c>
      <c r="AB261" s="275" t="e">
        <f t="shared" si="15"/>
        <v>#NUM!</v>
      </c>
    </row>
    <row r="262" spans="3:28">
      <c r="C262" s="83"/>
      <c r="Y262" s="275">
        <f t="shared" si="12"/>
        <v>0</v>
      </c>
      <c r="Z262" s="275">
        <f t="shared" si="13"/>
        <v>0</v>
      </c>
      <c r="AA262" s="275" t="e">
        <f t="shared" si="14"/>
        <v>#NUM!</v>
      </c>
      <c r="AB262" s="275" t="e">
        <f t="shared" si="15"/>
        <v>#NUM!</v>
      </c>
    </row>
    <row r="263" spans="3:28">
      <c r="C263" s="83"/>
      <c r="Y263" s="275">
        <f t="shared" si="12"/>
        <v>0</v>
      </c>
      <c r="Z263" s="275">
        <f t="shared" si="13"/>
        <v>0</v>
      </c>
      <c r="AA263" s="275" t="e">
        <f t="shared" si="14"/>
        <v>#NUM!</v>
      </c>
      <c r="AB263" s="275" t="e">
        <f t="shared" si="15"/>
        <v>#NUM!</v>
      </c>
    </row>
    <row r="264" spans="3:28">
      <c r="C264" s="83"/>
      <c r="Y264" s="275">
        <f t="shared" si="12"/>
        <v>0</v>
      </c>
      <c r="Z264" s="275">
        <f t="shared" si="13"/>
        <v>0</v>
      </c>
      <c r="AA264" s="275" t="e">
        <f t="shared" si="14"/>
        <v>#NUM!</v>
      </c>
      <c r="AB264" s="275" t="e">
        <f t="shared" si="15"/>
        <v>#NUM!</v>
      </c>
    </row>
    <row r="265" spans="3:28">
      <c r="C265" s="83"/>
      <c r="Y265" s="275">
        <f t="shared" si="12"/>
        <v>0</v>
      </c>
      <c r="Z265" s="275">
        <f t="shared" si="13"/>
        <v>0</v>
      </c>
      <c r="AA265" s="275" t="e">
        <f t="shared" si="14"/>
        <v>#NUM!</v>
      </c>
      <c r="AB265" s="275" t="e">
        <f t="shared" si="15"/>
        <v>#NUM!</v>
      </c>
    </row>
    <row r="266" spans="3:28">
      <c r="C266" s="83"/>
      <c r="Y266" s="275">
        <f t="shared" si="12"/>
        <v>0</v>
      </c>
      <c r="Z266" s="275">
        <f t="shared" si="13"/>
        <v>0</v>
      </c>
      <c r="AA266" s="275" t="e">
        <f t="shared" si="14"/>
        <v>#NUM!</v>
      </c>
      <c r="AB266" s="275" t="e">
        <f t="shared" si="15"/>
        <v>#NUM!</v>
      </c>
    </row>
    <row r="267" spans="3:28">
      <c r="C267" s="83"/>
      <c r="Y267" s="275">
        <f t="shared" si="12"/>
        <v>0</v>
      </c>
      <c r="Z267" s="275">
        <f t="shared" si="13"/>
        <v>0</v>
      </c>
      <c r="AA267" s="275" t="e">
        <f t="shared" si="14"/>
        <v>#NUM!</v>
      </c>
      <c r="AB267" s="275" t="e">
        <f t="shared" si="15"/>
        <v>#NUM!</v>
      </c>
    </row>
    <row r="268" spans="3:28">
      <c r="C268" s="83"/>
      <c r="Y268" s="275">
        <f t="shared" si="12"/>
        <v>0</v>
      </c>
      <c r="Z268" s="275">
        <f t="shared" si="13"/>
        <v>0</v>
      </c>
      <c r="AA268" s="275" t="e">
        <f t="shared" si="14"/>
        <v>#NUM!</v>
      </c>
      <c r="AB268" s="275" t="e">
        <f t="shared" si="15"/>
        <v>#NUM!</v>
      </c>
    </row>
    <row r="269" spans="3:28">
      <c r="C269" s="83"/>
      <c r="Y269" s="275">
        <f t="shared" ref="Y269:Y332" si="16">B269</f>
        <v>0</v>
      </c>
      <c r="Z269" s="275">
        <f t="shared" ref="Z269:Z332" si="17">C269</f>
        <v>0</v>
      </c>
      <c r="AA269" s="275" t="e">
        <f t="shared" ref="AA269:AA332" si="18">I$24</f>
        <v>#NUM!</v>
      </c>
      <c r="AB269" s="275" t="e">
        <f t="shared" ref="AB269:AB332" si="19">I$21</f>
        <v>#NUM!</v>
      </c>
    </row>
    <row r="270" spans="3:28">
      <c r="C270" s="83"/>
      <c r="Y270" s="275">
        <f t="shared" si="16"/>
        <v>0</v>
      </c>
      <c r="Z270" s="275">
        <f t="shared" si="17"/>
        <v>0</v>
      </c>
      <c r="AA270" s="275" t="e">
        <f t="shared" si="18"/>
        <v>#NUM!</v>
      </c>
      <c r="AB270" s="275" t="e">
        <f t="shared" si="19"/>
        <v>#NUM!</v>
      </c>
    </row>
    <row r="271" spans="3:28">
      <c r="C271" s="83"/>
      <c r="Y271" s="275">
        <f t="shared" si="16"/>
        <v>0</v>
      </c>
      <c r="Z271" s="275">
        <f t="shared" si="17"/>
        <v>0</v>
      </c>
      <c r="AA271" s="275" t="e">
        <f t="shared" si="18"/>
        <v>#NUM!</v>
      </c>
      <c r="AB271" s="275" t="e">
        <f t="shared" si="19"/>
        <v>#NUM!</v>
      </c>
    </row>
    <row r="272" spans="3:28">
      <c r="C272" s="83"/>
      <c r="Y272" s="275">
        <f t="shared" si="16"/>
        <v>0</v>
      </c>
      <c r="Z272" s="275">
        <f t="shared" si="17"/>
        <v>0</v>
      </c>
      <c r="AA272" s="275" t="e">
        <f t="shared" si="18"/>
        <v>#NUM!</v>
      </c>
      <c r="AB272" s="275" t="e">
        <f t="shared" si="19"/>
        <v>#NUM!</v>
      </c>
    </row>
    <row r="273" spans="3:28">
      <c r="C273" s="83"/>
      <c r="Y273" s="275">
        <f t="shared" si="16"/>
        <v>0</v>
      </c>
      <c r="Z273" s="275">
        <f t="shared" si="17"/>
        <v>0</v>
      </c>
      <c r="AA273" s="275" t="e">
        <f t="shared" si="18"/>
        <v>#NUM!</v>
      </c>
      <c r="AB273" s="275" t="e">
        <f t="shared" si="19"/>
        <v>#NUM!</v>
      </c>
    </row>
    <row r="274" spans="3:28">
      <c r="C274" s="83"/>
      <c r="Y274" s="275">
        <f t="shared" si="16"/>
        <v>0</v>
      </c>
      <c r="Z274" s="275">
        <f t="shared" si="17"/>
        <v>0</v>
      </c>
      <c r="AA274" s="275" t="e">
        <f t="shared" si="18"/>
        <v>#NUM!</v>
      </c>
      <c r="AB274" s="275" t="e">
        <f t="shared" si="19"/>
        <v>#NUM!</v>
      </c>
    </row>
    <row r="275" spans="3:28">
      <c r="C275" s="83"/>
      <c r="Y275" s="275">
        <f t="shared" si="16"/>
        <v>0</v>
      </c>
      <c r="Z275" s="275">
        <f t="shared" si="17"/>
        <v>0</v>
      </c>
      <c r="AA275" s="275" t="e">
        <f t="shared" si="18"/>
        <v>#NUM!</v>
      </c>
      <c r="AB275" s="275" t="e">
        <f t="shared" si="19"/>
        <v>#NUM!</v>
      </c>
    </row>
    <row r="276" spans="3:28">
      <c r="C276" s="83"/>
      <c r="Y276" s="275">
        <f t="shared" si="16"/>
        <v>0</v>
      </c>
      <c r="Z276" s="275">
        <f t="shared" si="17"/>
        <v>0</v>
      </c>
      <c r="AA276" s="275" t="e">
        <f t="shared" si="18"/>
        <v>#NUM!</v>
      </c>
      <c r="AB276" s="275" t="e">
        <f t="shared" si="19"/>
        <v>#NUM!</v>
      </c>
    </row>
    <row r="277" spans="3:28">
      <c r="C277" s="83"/>
      <c r="Y277" s="275">
        <f t="shared" si="16"/>
        <v>0</v>
      </c>
      <c r="Z277" s="275">
        <f t="shared" si="17"/>
        <v>0</v>
      </c>
      <c r="AA277" s="275" t="e">
        <f t="shared" si="18"/>
        <v>#NUM!</v>
      </c>
      <c r="AB277" s="275" t="e">
        <f t="shared" si="19"/>
        <v>#NUM!</v>
      </c>
    </row>
    <row r="278" spans="3:28">
      <c r="C278" s="83"/>
      <c r="Y278" s="275">
        <f t="shared" si="16"/>
        <v>0</v>
      </c>
      <c r="Z278" s="275">
        <f t="shared" si="17"/>
        <v>0</v>
      </c>
      <c r="AA278" s="275" t="e">
        <f t="shared" si="18"/>
        <v>#NUM!</v>
      </c>
      <c r="AB278" s="275" t="e">
        <f t="shared" si="19"/>
        <v>#NUM!</v>
      </c>
    </row>
    <row r="279" spans="3:28">
      <c r="C279" s="83"/>
      <c r="Y279" s="275">
        <f t="shared" si="16"/>
        <v>0</v>
      </c>
      <c r="Z279" s="275">
        <f t="shared" si="17"/>
        <v>0</v>
      </c>
      <c r="AA279" s="275" t="e">
        <f t="shared" si="18"/>
        <v>#NUM!</v>
      </c>
      <c r="AB279" s="275" t="e">
        <f t="shared" si="19"/>
        <v>#NUM!</v>
      </c>
    </row>
    <row r="280" spans="3:28">
      <c r="C280" s="83"/>
      <c r="Y280" s="275">
        <f t="shared" si="16"/>
        <v>0</v>
      </c>
      <c r="Z280" s="275">
        <f t="shared" si="17"/>
        <v>0</v>
      </c>
      <c r="AA280" s="275" t="e">
        <f t="shared" si="18"/>
        <v>#NUM!</v>
      </c>
      <c r="AB280" s="275" t="e">
        <f t="shared" si="19"/>
        <v>#NUM!</v>
      </c>
    </row>
    <row r="281" spans="3:28">
      <c r="C281" s="83"/>
      <c r="Y281" s="275">
        <f t="shared" si="16"/>
        <v>0</v>
      </c>
      <c r="Z281" s="275">
        <f t="shared" si="17"/>
        <v>0</v>
      </c>
      <c r="AA281" s="275" t="e">
        <f t="shared" si="18"/>
        <v>#NUM!</v>
      </c>
      <c r="AB281" s="275" t="e">
        <f t="shared" si="19"/>
        <v>#NUM!</v>
      </c>
    </row>
    <row r="282" spans="3:28">
      <c r="C282" s="83"/>
      <c r="Y282" s="275">
        <f t="shared" si="16"/>
        <v>0</v>
      </c>
      <c r="Z282" s="275">
        <f t="shared" si="17"/>
        <v>0</v>
      </c>
      <c r="AA282" s="275" t="e">
        <f t="shared" si="18"/>
        <v>#NUM!</v>
      </c>
      <c r="AB282" s="275" t="e">
        <f t="shared" si="19"/>
        <v>#NUM!</v>
      </c>
    </row>
    <row r="283" spans="3:28">
      <c r="C283" s="83"/>
      <c r="Y283" s="275">
        <f t="shared" si="16"/>
        <v>0</v>
      </c>
      <c r="Z283" s="275">
        <f t="shared" si="17"/>
        <v>0</v>
      </c>
      <c r="AA283" s="275" t="e">
        <f t="shared" si="18"/>
        <v>#NUM!</v>
      </c>
      <c r="AB283" s="275" t="e">
        <f t="shared" si="19"/>
        <v>#NUM!</v>
      </c>
    </row>
    <row r="284" spans="3:28">
      <c r="C284" s="83"/>
      <c r="Y284" s="275">
        <f t="shared" si="16"/>
        <v>0</v>
      </c>
      <c r="Z284" s="275">
        <f t="shared" si="17"/>
        <v>0</v>
      </c>
      <c r="AA284" s="275" t="e">
        <f t="shared" si="18"/>
        <v>#NUM!</v>
      </c>
      <c r="AB284" s="275" t="e">
        <f t="shared" si="19"/>
        <v>#NUM!</v>
      </c>
    </row>
    <row r="285" spans="3:28">
      <c r="C285" s="83"/>
      <c r="Y285" s="275">
        <f t="shared" si="16"/>
        <v>0</v>
      </c>
      <c r="Z285" s="275">
        <f t="shared" si="17"/>
        <v>0</v>
      </c>
      <c r="AA285" s="275" t="e">
        <f t="shared" si="18"/>
        <v>#NUM!</v>
      </c>
      <c r="AB285" s="275" t="e">
        <f t="shared" si="19"/>
        <v>#NUM!</v>
      </c>
    </row>
    <row r="286" spans="3:28">
      <c r="C286" s="83"/>
      <c r="Y286" s="275">
        <f t="shared" si="16"/>
        <v>0</v>
      </c>
      <c r="Z286" s="275">
        <f t="shared" si="17"/>
        <v>0</v>
      </c>
      <c r="AA286" s="275" t="e">
        <f t="shared" si="18"/>
        <v>#NUM!</v>
      </c>
      <c r="AB286" s="275" t="e">
        <f t="shared" si="19"/>
        <v>#NUM!</v>
      </c>
    </row>
    <row r="287" spans="3:28">
      <c r="C287" s="83"/>
      <c r="Y287" s="275">
        <f t="shared" si="16"/>
        <v>0</v>
      </c>
      <c r="Z287" s="275">
        <f t="shared" si="17"/>
        <v>0</v>
      </c>
      <c r="AA287" s="275" t="e">
        <f t="shared" si="18"/>
        <v>#NUM!</v>
      </c>
      <c r="AB287" s="275" t="e">
        <f t="shared" si="19"/>
        <v>#NUM!</v>
      </c>
    </row>
    <row r="288" spans="3:28">
      <c r="C288" s="83"/>
      <c r="Y288" s="275">
        <f t="shared" si="16"/>
        <v>0</v>
      </c>
      <c r="Z288" s="275">
        <f t="shared" si="17"/>
        <v>0</v>
      </c>
      <c r="AA288" s="275" t="e">
        <f t="shared" si="18"/>
        <v>#NUM!</v>
      </c>
      <c r="AB288" s="275" t="e">
        <f t="shared" si="19"/>
        <v>#NUM!</v>
      </c>
    </row>
    <row r="289" spans="3:28">
      <c r="C289" s="83"/>
      <c r="Y289" s="275">
        <f t="shared" si="16"/>
        <v>0</v>
      </c>
      <c r="Z289" s="275">
        <f t="shared" si="17"/>
        <v>0</v>
      </c>
      <c r="AA289" s="275" t="e">
        <f t="shared" si="18"/>
        <v>#NUM!</v>
      </c>
      <c r="AB289" s="275" t="e">
        <f t="shared" si="19"/>
        <v>#NUM!</v>
      </c>
    </row>
    <row r="290" spans="3:28">
      <c r="C290" s="83"/>
      <c r="Y290" s="275">
        <f t="shared" si="16"/>
        <v>0</v>
      </c>
      <c r="Z290" s="275">
        <f t="shared" si="17"/>
        <v>0</v>
      </c>
      <c r="AA290" s="275" t="e">
        <f t="shared" si="18"/>
        <v>#NUM!</v>
      </c>
      <c r="AB290" s="275" t="e">
        <f t="shared" si="19"/>
        <v>#NUM!</v>
      </c>
    </row>
    <row r="291" spans="3:28">
      <c r="C291" s="83"/>
      <c r="Y291" s="275">
        <f t="shared" si="16"/>
        <v>0</v>
      </c>
      <c r="Z291" s="275">
        <f t="shared" si="17"/>
        <v>0</v>
      </c>
      <c r="AA291" s="275" t="e">
        <f t="shared" si="18"/>
        <v>#NUM!</v>
      </c>
      <c r="AB291" s="275" t="e">
        <f t="shared" si="19"/>
        <v>#NUM!</v>
      </c>
    </row>
    <row r="292" spans="3:28">
      <c r="C292" s="83"/>
      <c r="Y292" s="275">
        <f t="shared" si="16"/>
        <v>0</v>
      </c>
      <c r="Z292" s="275">
        <f t="shared" si="17"/>
        <v>0</v>
      </c>
      <c r="AA292" s="275" t="e">
        <f t="shared" si="18"/>
        <v>#NUM!</v>
      </c>
      <c r="AB292" s="275" t="e">
        <f t="shared" si="19"/>
        <v>#NUM!</v>
      </c>
    </row>
    <row r="293" spans="3:28">
      <c r="C293" s="83"/>
      <c r="Y293" s="275">
        <f t="shared" si="16"/>
        <v>0</v>
      </c>
      <c r="Z293" s="275">
        <f t="shared" si="17"/>
        <v>0</v>
      </c>
      <c r="AA293" s="275" t="e">
        <f t="shared" si="18"/>
        <v>#NUM!</v>
      </c>
      <c r="AB293" s="275" t="e">
        <f t="shared" si="19"/>
        <v>#NUM!</v>
      </c>
    </row>
    <row r="294" spans="3:28">
      <c r="C294" s="83"/>
      <c r="Y294" s="275">
        <f t="shared" si="16"/>
        <v>0</v>
      </c>
      <c r="Z294" s="275">
        <f t="shared" si="17"/>
        <v>0</v>
      </c>
      <c r="AA294" s="275" t="e">
        <f t="shared" si="18"/>
        <v>#NUM!</v>
      </c>
      <c r="AB294" s="275" t="e">
        <f t="shared" si="19"/>
        <v>#NUM!</v>
      </c>
    </row>
    <row r="295" spans="3:28">
      <c r="C295" s="83"/>
      <c r="Y295" s="275">
        <f t="shared" si="16"/>
        <v>0</v>
      </c>
      <c r="Z295" s="275">
        <f t="shared" si="17"/>
        <v>0</v>
      </c>
      <c r="AA295" s="275" t="e">
        <f t="shared" si="18"/>
        <v>#NUM!</v>
      </c>
      <c r="AB295" s="275" t="e">
        <f t="shared" si="19"/>
        <v>#NUM!</v>
      </c>
    </row>
    <row r="296" spans="3:28">
      <c r="C296" s="83"/>
      <c r="Y296" s="275">
        <f t="shared" si="16"/>
        <v>0</v>
      </c>
      <c r="Z296" s="275">
        <f t="shared" si="17"/>
        <v>0</v>
      </c>
      <c r="AA296" s="275" t="e">
        <f t="shared" si="18"/>
        <v>#NUM!</v>
      </c>
      <c r="AB296" s="275" t="e">
        <f t="shared" si="19"/>
        <v>#NUM!</v>
      </c>
    </row>
    <row r="297" spans="3:28">
      <c r="C297" s="83"/>
      <c r="Y297" s="275">
        <f t="shared" si="16"/>
        <v>0</v>
      </c>
      <c r="Z297" s="275">
        <f t="shared" si="17"/>
        <v>0</v>
      </c>
      <c r="AA297" s="275" t="e">
        <f t="shared" si="18"/>
        <v>#NUM!</v>
      </c>
      <c r="AB297" s="275" t="e">
        <f t="shared" si="19"/>
        <v>#NUM!</v>
      </c>
    </row>
    <row r="298" spans="3:28">
      <c r="C298" s="83"/>
      <c r="Y298" s="275">
        <f t="shared" si="16"/>
        <v>0</v>
      </c>
      <c r="Z298" s="275">
        <f t="shared" si="17"/>
        <v>0</v>
      </c>
      <c r="AA298" s="275" t="e">
        <f t="shared" si="18"/>
        <v>#NUM!</v>
      </c>
      <c r="AB298" s="275" t="e">
        <f t="shared" si="19"/>
        <v>#NUM!</v>
      </c>
    </row>
    <row r="299" spans="3:28">
      <c r="C299" s="83"/>
      <c r="Y299" s="275">
        <f t="shared" si="16"/>
        <v>0</v>
      </c>
      <c r="Z299" s="275">
        <f t="shared" si="17"/>
        <v>0</v>
      </c>
      <c r="AA299" s="275" t="e">
        <f t="shared" si="18"/>
        <v>#NUM!</v>
      </c>
      <c r="AB299" s="275" t="e">
        <f t="shared" si="19"/>
        <v>#NUM!</v>
      </c>
    </row>
    <row r="300" spans="3:28">
      <c r="C300" s="83"/>
      <c r="Y300" s="275">
        <f t="shared" si="16"/>
        <v>0</v>
      </c>
      <c r="Z300" s="275">
        <f t="shared" si="17"/>
        <v>0</v>
      </c>
      <c r="AA300" s="275" t="e">
        <f t="shared" si="18"/>
        <v>#NUM!</v>
      </c>
      <c r="AB300" s="275" t="e">
        <f t="shared" si="19"/>
        <v>#NUM!</v>
      </c>
    </row>
    <row r="301" spans="3:28">
      <c r="C301" s="83"/>
      <c r="Y301" s="275">
        <f t="shared" si="16"/>
        <v>0</v>
      </c>
      <c r="Z301" s="275">
        <f t="shared" si="17"/>
        <v>0</v>
      </c>
      <c r="AA301" s="275" t="e">
        <f t="shared" si="18"/>
        <v>#NUM!</v>
      </c>
      <c r="AB301" s="275" t="e">
        <f t="shared" si="19"/>
        <v>#NUM!</v>
      </c>
    </row>
    <row r="302" spans="3:28">
      <c r="C302" s="83"/>
      <c r="Y302" s="275">
        <f t="shared" si="16"/>
        <v>0</v>
      </c>
      <c r="Z302" s="275">
        <f t="shared" si="17"/>
        <v>0</v>
      </c>
      <c r="AA302" s="275" t="e">
        <f t="shared" si="18"/>
        <v>#NUM!</v>
      </c>
      <c r="AB302" s="275" t="e">
        <f t="shared" si="19"/>
        <v>#NUM!</v>
      </c>
    </row>
    <row r="303" spans="3:28">
      <c r="C303" s="83"/>
      <c r="Y303" s="275">
        <f t="shared" si="16"/>
        <v>0</v>
      </c>
      <c r="Z303" s="275">
        <f t="shared" si="17"/>
        <v>0</v>
      </c>
      <c r="AA303" s="275" t="e">
        <f t="shared" si="18"/>
        <v>#NUM!</v>
      </c>
      <c r="AB303" s="275" t="e">
        <f t="shared" si="19"/>
        <v>#NUM!</v>
      </c>
    </row>
    <row r="304" spans="3:28">
      <c r="C304" s="83"/>
      <c r="Y304" s="275">
        <f t="shared" si="16"/>
        <v>0</v>
      </c>
      <c r="Z304" s="275">
        <f t="shared" si="17"/>
        <v>0</v>
      </c>
      <c r="AA304" s="275" t="e">
        <f t="shared" si="18"/>
        <v>#NUM!</v>
      </c>
      <c r="AB304" s="275" t="e">
        <f t="shared" si="19"/>
        <v>#NUM!</v>
      </c>
    </row>
    <row r="305" spans="3:28">
      <c r="C305" s="83"/>
      <c r="Y305" s="275">
        <f t="shared" si="16"/>
        <v>0</v>
      </c>
      <c r="Z305" s="275">
        <f t="shared" si="17"/>
        <v>0</v>
      </c>
      <c r="AA305" s="275" t="e">
        <f t="shared" si="18"/>
        <v>#NUM!</v>
      </c>
      <c r="AB305" s="275" t="e">
        <f t="shared" si="19"/>
        <v>#NUM!</v>
      </c>
    </row>
    <row r="306" spans="3:28">
      <c r="C306" s="83"/>
      <c r="Y306" s="275">
        <f t="shared" si="16"/>
        <v>0</v>
      </c>
      <c r="Z306" s="275">
        <f t="shared" si="17"/>
        <v>0</v>
      </c>
      <c r="AA306" s="275" t="e">
        <f t="shared" si="18"/>
        <v>#NUM!</v>
      </c>
      <c r="AB306" s="275" t="e">
        <f t="shared" si="19"/>
        <v>#NUM!</v>
      </c>
    </row>
    <row r="307" spans="3:28">
      <c r="C307" s="83"/>
      <c r="Y307" s="275">
        <f t="shared" si="16"/>
        <v>0</v>
      </c>
      <c r="Z307" s="275">
        <f t="shared" si="17"/>
        <v>0</v>
      </c>
      <c r="AA307" s="275" t="e">
        <f t="shared" si="18"/>
        <v>#NUM!</v>
      </c>
      <c r="AB307" s="275" t="e">
        <f t="shared" si="19"/>
        <v>#NUM!</v>
      </c>
    </row>
    <row r="308" spans="3:28">
      <c r="C308" s="83"/>
      <c r="Y308" s="275">
        <f t="shared" si="16"/>
        <v>0</v>
      </c>
      <c r="Z308" s="275">
        <f t="shared" si="17"/>
        <v>0</v>
      </c>
      <c r="AA308" s="275" t="e">
        <f t="shared" si="18"/>
        <v>#NUM!</v>
      </c>
      <c r="AB308" s="275" t="e">
        <f t="shared" si="19"/>
        <v>#NUM!</v>
      </c>
    </row>
    <row r="309" spans="3:28">
      <c r="C309" s="83"/>
      <c r="Y309" s="275">
        <f t="shared" si="16"/>
        <v>0</v>
      </c>
      <c r="Z309" s="275">
        <f t="shared" si="17"/>
        <v>0</v>
      </c>
      <c r="AA309" s="275" t="e">
        <f t="shared" si="18"/>
        <v>#NUM!</v>
      </c>
      <c r="AB309" s="275" t="e">
        <f t="shared" si="19"/>
        <v>#NUM!</v>
      </c>
    </row>
    <row r="310" spans="3:28">
      <c r="C310" s="83"/>
      <c r="Y310" s="275">
        <f t="shared" si="16"/>
        <v>0</v>
      </c>
      <c r="Z310" s="275">
        <f t="shared" si="17"/>
        <v>0</v>
      </c>
      <c r="AA310" s="275" t="e">
        <f t="shared" si="18"/>
        <v>#NUM!</v>
      </c>
      <c r="AB310" s="275" t="e">
        <f t="shared" si="19"/>
        <v>#NUM!</v>
      </c>
    </row>
    <row r="311" spans="3:28">
      <c r="C311" s="83"/>
      <c r="Y311" s="275">
        <f t="shared" si="16"/>
        <v>0</v>
      </c>
      <c r="Z311" s="275">
        <f t="shared" si="17"/>
        <v>0</v>
      </c>
      <c r="AA311" s="275" t="e">
        <f t="shared" si="18"/>
        <v>#NUM!</v>
      </c>
      <c r="AB311" s="275" t="e">
        <f t="shared" si="19"/>
        <v>#NUM!</v>
      </c>
    </row>
    <row r="312" spans="3:28">
      <c r="C312" s="83"/>
      <c r="Y312" s="275">
        <f t="shared" si="16"/>
        <v>0</v>
      </c>
      <c r="Z312" s="275">
        <f t="shared" si="17"/>
        <v>0</v>
      </c>
      <c r="AA312" s="275" t="e">
        <f t="shared" si="18"/>
        <v>#NUM!</v>
      </c>
      <c r="AB312" s="275" t="e">
        <f t="shared" si="19"/>
        <v>#NUM!</v>
      </c>
    </row>
    <row r="313" spans="3:28">
      <c r="C313" s="83"/>
      <c r="Y313" s="275">
        <f t="shared" si="16"/>
        <v>0</v>
      </c>
      <c r="Z313" s="275">
        <f t="shared" si="17"/>
        <v>0</v>
      </c>
      <c r="AA313" s="275" t="e">
        <f t="shared" si="18"/>
        <v>#NUM!</v>
      </c>
      <c r="AB313" s="275" t="e">
        <f t="shared" si="19"/>
        <v>#NUM!</v>
      </c>
    </row>
    <row r="314" spans="3:28">
      <c r="C314" s="83"/>
      <c r="Y314" s="275">
        <f t="shared" si="16"/>
        <v>0</v>
      </c>
      <c r="Z314" s="275">
        <f t="shared" si="17"/>
        <v>0</v>
      </c>
      <c r="AA314" s="275" t="e">
        <f t="shared" si="18"/>
        <v>#NUM!</v>
      </c>
      <c r="AB314" s="275" t="e">
        <f t="shared" si="19"/>
        <v>#NUM!</v>
      </c>
    </row>
    <row r="315" spans="3:28">
      <c r="C315" s="83"/>
      <c r="Y315" s="275">
        <f t="shared" si="16"/>
        <v>0</v>
      </c>
      <c r="Z315" s="275">
        <f t="shared" si="17"/>
        <v>0</v>
      </c>
      <c r="AA315" s="275" t="e">
        <f t="shared" si="18"/>
        <v>#NUM!</v>
      </c>
      <c r="AB315" s="275" t="e">
        <f t="shared" si="19"/>
        <v>#NUM!</v>
      </c>
    </row>
    <row r="316" spans="3:28">
      <c r="C316" s="83"/>
      <c r="Y316" s="275">
        <f t="shared" si="16"/>
        <v>0</v>
      </c>
      <c r="Z316" s="275">
        <f t="shared" si="17"/>
        <v>0</v>
      </c>
      <c r="AA316" s="275" t="e">
        <f t="shared" si="18"/>
        <v>#NUM!</v>
      </c>
      <c r="AB316" s="275" t="e">
        <f t="shared" si="19"/>
        <v>#NUM!</v>
      </c>
    </row>
    <row r="317" spans="3:28">
      <c r="C317" s="83"/>
      <c r="Y317" s="275">
        <f t="shared" si="16"/>
        <v>0</v>
      </c>
      <c r="Z317" s="275">
        <f t="shared" si="17"/>
        <v>0</v>
      </c>
      <c r="AA317" s="275" t="e">
        <f t="shared" si="18"/>
        <v>#NUM!</v>
      </c>
      <c r="AB317" s="275" t="e">
        <f t="shared" si="19"/>
        <v>#NUM!</v>
      </c>
    </row>
    <row r="318" spans="3:28">
      <c r="C318" s="83"/>
      <c r="Y318" s="275">
        <f t="shared" si="16"/>
        <v>0</v>
      </c>
      <c r="Z318" s="275">
        <f t="shared" si="17"/>
        <v>0</v>
      </c>
      <c r="AA318" s="275" t="e">
        <f t="shared" si="18"/>
        <v>#NUM!</v>
      </c>
      <c r="AB318" s="275" t="e">
        <f t="shared" si="19"/>
        <v>#NUM!</v>
      </c>
    </row>
    <row r="319" spans="3:28">
      <c r="C319" s="83"/>
      <c r="Y319" s="275">
        <f t="shared" si="16"/>
        <v>0</v>
      </c>
      <c r="Z319" s="275">
        <f t="shared" si="17"/>
        <v>0</v>
      </c>
      <c r="AA319" s="275" t="e">
        <f t="shared" si="18"/>
        <v>#NUM!</v>
      </c>
      <c r="AB319" s="275" t="e">
        <f t="shared" si="19"/>
        <v>#NUM!</v>
      </c>
    </row>
    <row r="320" spans="3:28">
      <c r="C320" s="83"/>
      <c r="Y320" s="275">
        <f t="shared" si="16"/>
        <v>0</v>
      </c>
      <c r="Z320" s="275">
        <f t="shared" si="17"/>
        <v>0</v>
      </c>
      <c r="AA320" s="275" t="e">
        <f t="shared" si="18"/>
        <v>#NUM!</v>
      </c>
      <c r="AB320" s="275" t="e">
        <f t="shared" si="19"/>
        <v>#NUM!</v>
      </c>
    </row>
    <row r="321" spans="3:28">
      <c r="C321" s="83"/>
      <c r="Y321" s="275">
        <f t="shared" si="16"/>
        <v>0</v>
      </c>
      <c r="Z321" s="275">
        <f t="shared" si="17"/>
        <v>0</v>
      </c>
      <c r="AA321" s="275" t="e">
        <f t="shared" si="18"/>
        <v>#NUM!</v>
      </c>
      <c r="AB321" s="275" t="e">
        <f t="shared" si="19"/>
        <v>#NUM!</v>
      </c>
    </row>
    <row r="322" spans="3:28">
      <c r="C322" s="83"/>
      <c r="Y322" s="275">
        <f t="shared" si="16"/>
        <v>0</v>
      </c>
      <c r="Z322" s="275">
        <f t="shared" si="17"/>
        <v>0</v>
      </c>
      <c r="AA322" s="275" t="e">
        <f t="shared" si="18"/>
        <v>#NUM!</v>
      </c>
      <c r="AB322" s="275" t="e">
        <f t="shared" si="19"/>
        <v>#NUM!</v>
      </c>
    </row>
    <row r="323" spans="3:28">
      <c r="C323" s="83"/>
      <c r="Y323" s="275">
        <f t="shared" si="16"/>
        <v>0</v>
      </c>
      <c r="Z323" s="275">
        <f t="shared" si="17"/>
        <v>0</v>
      </c>
      <c r="AA323" s="275" t="e">
        <f t="shared" si="18"/>
        <v>#NUM!</v>
      </c>
      <c r="AB323" s="275" t="e">
        <f t="shared" si="19"/>
        <v>#NUM!</v>
      </c>
    </row>
    <row r="324" spans="3:28">
      <c r="C324" s="83"/>
      <c r="Y324" s="275">
        <f t="shared" si="16"/>
        <v>0</v>
      </c>
      <c r="Z324" s="275">
        <f t="shared" si="17"/>
        <v>0</v>
      </c>
      <c r="AA324" s="275" t="e">
        <f t="shared" si="18"/>
        <v>#NUM!</v>
      </c>
      <c r="AB324" s="275" t="e">
        <f t="shared" si="19"/>
        <v>#NUM!</v>
      </c>
    </row>
    <row r="325" spans="3:28">
      <c r="C325" s="83"/>
      <c r="Y325" s="275">
        <f t="shared" si="16"/>
        <v>0</v>
      </c>
      <c r="Z325" s="275">
        <f t="shared" si="17"/>
        <v>0</v>
      </c>
      <c r="AA325" s="275" t="e">
        <f t="shared" si="18"/>
        <v>#NUM!</v>
      </c>
      <c r="AB325" s="275" t="e">
        <f t="shared" si="19"/>
        <v>#NUM!</v>
      </c>
    </row>
    <row r="326" spans="3:28">
      <c r="C326" s="83"/>
      <c r="Y326" s="275">
        <f t="shared" si="16"/>
        <v>0</v>
      </c>
      <c r="Z326" s="275">
        <f t="shared" si="17"/>
        <v>0</v>
      </c>
      <c r="AA326" s="275" t="e">
        <f t="shared" si="18"/>
        <v>#NUM!</v>
      </c>
      <c r="AB326" s="275" t="e">
        <f t="shared" si="19"/>
        <v>#NUM!</v>
      </c>
    </row>
    <row r="327" spans="3:28">
      <c r="C327" s="83"/>
      <c r="Y327" s="275">
        <f t="shared" si="16"/>
        <v>0</v>
      </c>
      <c r="Z327" s="275">
        <f t="shared" si="17"/>
        <v>0</v>
      </c>
      <c r="AA327" s="275" t="e">
        <f t="shared" si="18"/>
        <v>#NUM!</v>
      </c>
      <c r="AB327" s="275" t="e">
        <f t="shared" si="19"/>
        <v>#NUM!</v>
      </c>
    </row>
    <row r="328" spans="3:28">
      <c r="C328" s="83"/>
      <c r="Y328" s="275">
        <f t="shared" si="16"/>
        <v>0</v>
      </c>
      <c r="Z328" s="275">
        <f t="shared" si="17"/>
        <v>0</v>
      </c>
      <c r="AA328" s="275" t="e">
        <f t="shared" si="18"/>
        <v>#NUM!</v>
      </c>
      <c r="AB328" s="275" t="e">
        <f t="shared" si="19"/>
        <v>#NUM!</v>
      </c>
    </row>
    <row r="329" spans="3:28">
      <c r="C329" s="83"/>
      <c r="Y329" s="275">
        <f t="shared" si="16"/>
        <v>0</v>
      </c>
      <c r="Z329" s="275">
        <f t="shared" si="17"/>
        <v>0</v>
      </c>
      <c r="AA329" s="275" t="e">
        <f t="shared" si="18"/>
        <v>#NUM!</v>
      </c>
      <c r="AB329" s="275" t="e">
        <f t="shared" si="19"/>
        <v>#NUM!</v>
      </c>
    </row>
    <row r="330" spans="3:28">
      <c r="C330" s="83"/>
      <c r="Y330" s="275">
        <f t="shared" si="16"/>
        <v>0</v>
      </c>
      <c r="Z330" s="275">
        <f t="shared" si="17"/>
        <v>0</v>
      </c>
      <c r="AA330" s="275" t="e">
        <f t="shared" si="18"/>
        <v>#NUM!</v>
      </c>
      <c r="AB330" s="275" t="e">
        <f t="shared" si="19"/>
        <v>#NUM!</v>
      </c>
    </row>
    <row r="331" spans="3:28">
      <c r="C331" s="83"/>
      <c r="Y331" s="275">
        <f t="shared" si="16"/>
        <v>0</v>
      </c>
      <c r="Z331" s="275">
        <f t="shared" si="17"/>
        <v>0</v>
      </c>
      <c r="AA331" s="275" t="e">
        <f t="shared" si="18"/>
        <v>#NUM!</v>
      </c>
      <c r="AB331" s="275" t="e">
        <f t="shared" si="19"/>
        <v>#NUM!</v>
      </c>
    </row>
    <row r="332" spans="3:28">
      <c r="C332" s="83"/>
      <c r="Y332" s="275">
        <f t="shared" si="16"/>
        <v>0</v>
      </c>
      <c r="Z332" s="275">
        <f t="shared" si="17"/>
        <v>0</v>
      </c>
      <c r="AA332" s="275" t="e">
        <f t="shared" si="18"/>
        <v>#NUM!</v>
      </c>
      <c r="AB332" s="275" t="e">
        <f t="shared" si="19"/>
        <v>#NUM!</v>
      </c>
    </row>
    <row r="333" spans="3:28">
      <c r="C333" s="83"/>
      <c r="Y333" s="275">
        <f t="shared" ref="Y333:Y396" si="20">B333</f>
        <v>0</v>
      </c>
      <c r="Z333" s="275">
        <f t="shared" ref="Z333:Z396" si="21">C333</f>
        <v>0</v>
      </c>
      <c r="AA333" s="275" t="e">
        <f t="shared" ref="AA333:AA396" si="22">I$24</f>
        <v>#NUM!</v>
      </c>
      <c r="AB333" s="275" t="e">
        <f t="shared" ref="AB333:AB396" si="23">I$21</f>
        <v>#NUM!</v>
      </c>
    </row>
    <row r="334" spans="3:28">
      <c r="C334" s="83"/>
      <c r="Y334" s="275">
        <f t="shared" si="20"/>
        <v>0</v>
      </c>
      <c r="Z334" s="275">
        <f t="shared" si="21"/>
        <v>0</v>
      </c>
      <c r="AA334" s="275" t="e">
        <f t="shared" si="22"/>
        <v>#NUM!</v>
      </c>
      <c r="AB334" s="275" t="e">
        <f t="shared" si="23"/>
        <v>#NUM!</v>
      </c>
    </row>
    <row r="335" spans="3:28">
      <c r="C335" s="83"/>
      <c r="Y335" s="275">
        <f t="shared" si="20"/>
        <v>0</v>
      </c>
      <c r="Z335" s="275">
        <f t="shared" si="21"/>
        <v>0</v>
      </c>
      <c r="AA335" s="275" t="e">
        <f t="shared" si="22"/>
        <v>#NUM!</v>
      </c>
      <c r="AB335" s="275" t="e">
        <f t="shared" si="23"/>
        <v>#NUM!</v>
      </c>
    </row>
    <row r="336" spans="3:28">
      <c r="C336" s="83"/>
      <c r="Y336" s="275">
        <f t="shared" si="20"/>
        <v>0</v>
      </c>
      <c r="Z336" s="275">
        <f t="shared" si="21"/>
        <v>0</v>
      </c>
      <c r="AA336" s="275" t="e">
        <f t="shared" si="22"/>
        <v>#NUM!</v>
      </c>
      <c r="AB336" s="275" t="e">
        <f t="shared" si="23"/>
        <v>#NUM!</v>
      </c>
    </row>
    <row r="337" spans="3:28">
      <c r="C337" s="83"/>
      <c r="Y337" s="275">
        <f t="shared" si="20"/>
        <v>0</v>
      </c>
      <c r="Z337" s="275">
        <f t="shared" si="21"/>
        <v>0</v>
      </c>
      <c r="AA337" s="275" t="e">
        <f t="shared" si="22"/>
        <v>#NUM!</v>
      </c>
      <c r="AB337" s="275" t="e">
        <f t="shared" si="23"/>
        <v>#NUM!</v>
      </c>
    </row>
    <row r="338" spans="3:28">
      <c r="C338" s="83"/>
      <c r="Y338" s="275">
        <f t="shared" si="20"/>
        <v>0</v>
      </c>
      <c r="Z338" s="275">
        <f t="shared" si="21"/>
        <v>0</v>
      </c>
      <c r="AA338" s="275" t="e">
        <f t="shared" si="22"/>
        <v>#NUM!</v>
      </c>
      <c r="AB338" s="275" t="e">
        <f t="shared" si="23"/>
        <v>#NUM!</v>
      </c>
    </row>
    <row r="339" spans="3:28">
      <c r="C339" s="83"/>
      <c r="Y339" s="275">
        <f t="shared" si="20"/>
        <v>0</v>
      </c>
      <c r="Z339" s="275">
        <f t="shared" si="21"/>
        <v>0</v>
      </c>
      <c r="AA339" s="275" t="e">
        <f t="shared" si="22"/>
        <v>#NUM!</v>
      </c>
      <c r="AB339" s="275" t="e">
        <f t="shared" si="23"/>
        <v>#NUM!</v>
      </c>
    </row>
    <row r="340" spans="3:28">
      <c r="C340" s="83"/>
      <c r="Y340" s="275">
        <f t="shared" si="20"/>
        <v>0</v>
      </c>
      <c r="Z340" s="275">
        <f t="shared" si="21"/>
        <v>0</v>
      </c>
      <c r="AA340" s="275" t="e">
        <f t="shared" si="22"/>
        <v>#NUM!</v>
      </c>
      <c r="AB340" s="275" t="e">
        <f t="shared" si="23"/>
        <v>#NUM!</v>
      </c>
    </row>
    <row r="341" spans="3:28">
      <c r="C341" s="83"/>
      <c r="Y341" s="275">
        <f t="shared" si="20"/>
        <v>0</v>
      </c>
      <c r="Z341" s="275">
        <f t="shared" si="21"/>
        <v>0</v>
      </c>
      <c r="AA341" s="275" t="e">
        <f t="shared" si="22"/>
        <v>#NUM!</v>
      </c>
      <c r="AB341" s="275" t="e">
        <f t="shared" si="23"/>
        <v>#NUM!</v>
      </c>
    </row>
    <row r="342" spans="3:28">
      <c r="C342" s="83"/>
      <c r="Y342" s="275">
        <f t="shared" si="20"/>
        <v>0</v>
      </c>
      <c r="Z342" s="275">
        <f t="shared" si="21"/>
        <v>0</v>
      </c>
      <c r="AA342" s="275" t="e">
        <f t="shared" si="22"/>
        <v>#NUM!</v>
      </c>
      <c r="AB342" s="275" t="e">
        <f t="shared" si="23"/>
        <v>#NUM!</v>
      </c>
    </row>
    <row r="343" spans="3:28">
      <c r="C343" s="83"/>
      <c r="Y343" s="275">
        <f t="shared" si="20"/>
        <v>0</v>
      </c>
      <c r="Z343" s="275">
        <f t="shared" si="21"/>
        <v>0</v>
      </c>
      <c r="AA343" s="275" t="e">
        <f t="shared" si="22"/>
        <v>#NUM!</v>
      </c>
      <c r="AB343" s="275" t="e">
        <f t="shared" si="23"/>
        <v>#NUM!</v>
      </c>
    </row>
    <row r="344" spans="3:28">
      <c r="C344" s="83"/>
      <c r="Y344" s="275">
        <f t="shared" si="20"/>
        <v>0</v>
      </c>
      <c r="Z344" s="275">
        <f t="shared" si="21"/>
        <v>0</v>
      </c>
      <c r="AA344" s="275" t="e">
        <f t="shared" si="22"/>
        <v>#NUM!</v>
      </c>
      <c r="AB344" s="275" t="e">
        <f t="shared" si="23"/>
        <v>#NUM!</v>
      </c>
    </row>
    <row r="345" spans="3:28">
      <c r="C345" s="83"/>
      <c r="Y345" s="275">
        <f t="shared" si="20"/>
        <v>0</v>
      </c>
      <c r="Z345" s="275">
        <f t="shared" si="21"/>
        <v>0</v>
      </c>
      <c r="AA345" s="275" t="e">
        <f t="shared" si="22"/>
        <v>#NUM!</v>
      </c>
      <c r="AB345" s="275" t="e">
        <f t="shared" si="23"/>
        <v>#NUM!</v>
      </c>
    </row>
    <row r="346" spans="3:28">
      <c r="C346" s="83"/>
      <c r="Y346" s="275">
        <f t="shared" si="20"/>
        <v>0</v>
      </c>
      <c r="Z346" s="275">
        <f t="shared" si="21"/>
        <v>0</v>
      </c>
      <c r="AA346" s="275" t="e">
        <f t="shared" si="22"/>
        <v>#NUM!</v>
      </c>
      <c r="AB346" s="275" t="e">
        <f t="shared" si="23"/>
        <v>#NUM!</v>
      </c>
    </row>
    <row r="347" spans="3:28">
      <c r="C347" s="83"/>
      <c r="Y347" s="275">
        <f t="shared" si="20"/>
        <v>0</v>
      </c>
      <c r="Z347" s="275">
        <f t="shared" si="21"/>
        <v>0</v>
      </c>
      <c r="AA347" s="275" t="e">
        <f t="shared" si="22"/>
        <v>#NUM!</v>
      </c>
      <c r="AB347" s="275" t="e">
        <f t="shared" si="23"/>
        <v>#NUM!</v>
      </c>
    </row>
    <row r="348" spans="3:28">
      <c r="C348" s="83"/>
      <c r="Y348" s="275">
        <f t="shared" si="20"/>
        <v>0</v>
      </c>
      <c r="Z348" s="275">
        <f t="shared" si="21"/>
        <v>0</v>
      </c>
      <c r="AA348" s="275" t="e">
        <f t="shared" si="22"/>
        <v>#NUM!</v>
      </c>
      <c r="AB348" s="275" t="e">
        <f t="shared" si="23"/>
        <v>#NUM!</v>
      </c>
    </row>
    <row r="349" spans="3:28">
      <c r="C349" s="83"/>
      <c r="Y349" s="275">
        <f t="shared" si="20"/>
        <v>0</v>
      </c>
      <c r="Z349" s="275">
        <f t="shared" si="21"/>
        <v>0</v>
      </c>
      <c r="AA349" s="275" t="e">
        <f t="shared" si="22"/>
        <v>#NUM!</v>
      </c>
      <c r="AB349" s="275" t="e">
        <f t="shared" si="23"/>
        <v>#NUM!</v>
      </c>
    </row>
    <row r="350" spans="3:28">
      <c r="C350" s="83"/>
      <c r="Y350" s="275">
        <f t="shared" si="20"/>
        <v>0</v>
      </c>
      <c r="Z350" s="275">
        <f t="shared" si="21"/>
        <v>0</v>
      </c>
      <c r="AA350" s="275" t="e">
        <f t="shared" si="22"/>
        <v>#NUM!</v>
      </c>
      <c r="AB350" s="275" t="e">
        <f t="shared" si="23"/>
        <v>#NUM!</v>
      </c>
    </row>
    <row r="351" spans="3:28">
      <c r="C351" s="83"/>
      <c r="Y351" s="275">
        <f t="shared" si="20"/>
        <v>0</v>
      </c>
      <c r="Z351" s="275">
        <f t="shared" si="21"/>
        <v>0</v>
      </c>
      <c r="AA351" s="275" t="e">
        <f t="shared" si="22"/>
        <v>#NUM!</v>
      </c>
      <c r="AB351" s="275" t="e">
        <f t="shared" si="23"/>
        <v>#NUM!</v>
      </c>
    </row>
    <row r="352" spans="3:28">
      <c r="C352" s="83"/>
      <c r="Y352" s="275">
        <f t="shared" si="20"/>
        <v>0</v>
      </c>
      <c r="Z352" s="275">
        <f t="shared" si="21"/>
        <v>0</v>
      </c>
      <c r="AA352" s="275" t="e">
        <f t="shared" si="22"/>
        <v>#NUM!</v>
      </c>
      <c r="AB352" s="275" t="e">
        <f t="shared" si="23"/>
        <v>#NUM!</v>
      </c>
    </row>
    <row r="353" spans="3:28">
      <c r="C353" s="83"/>
      <c r="Y353" s="275">
        <f t="shared" si="20"/>
        <v>0</v>
      </c>
      <c r="Z353" s="275">
        <f t="shared" si="21"/>
        <v>0</v>
      </c>
      <c r="AA353" s="275" t="e">
        <f t="shared" si="22"/>
        <v>#NUM!</v>
      </c>
      <c r="AB353" s="275" t="e">
        <f t="shared" si="23"/>
        <v>#NUM!</v>
      </c>
    </row>
    <row r="354" spans="3:28">
      <c r="C354" s="83"/>
      <c r="Y354" s="275">
        <f t="shared" si="20"/>
        <v>0</v>
      </c>
      <c r="Z354" s="275">
        <f t="shared" si="21"/>
        <v>0</v>
      </c>
      <c r="AA354" s="275" t="e">
        <f t="shared" si="22"/>
        <v>#NUM!</v>
      </c>
      <c r="AB354" s="275" t="e">
        <f t="shared" si="23"/>
        <v>#NUM!</v>
      </c>
    </row>
    <row r="355" spans="3:28">
      <c r="C355" s="83"/>
      <c r="Y355" s="275">
        <f t="shared" si="20"/>
        <v>0</v>
      </c>
      <c r="Z355" s="275">
        <f t="shared" si="21"/>
        <v>0</v>
      </c>
      <c r="AA355" s="275" t="e">
        <f t="shared" si="22"/>
        <v>#NUM!</v>
      </c>
      <c r="AB355" s="275" t="e">
        <f t="shared" si="23"/>
        <v>#NUM!</v>
      </c>
    </row>
    <row r="356" spans="3:28">
      <c r="C356" s="83"/>
      <c r="Y356" s="275">
        <f t="shared" si="20"/>
        <v>0</v>
      </c>
      <c r="Z356" s="275">
        <f t="shared" si="21"/>
        <v>0</v>
      </c>
      <c r="AA356" s="275" t="e">
        <f t="shared" si="22"/>
        <v>#NUM!</v>
      </c>
      <c r="AB356" s="275" t="e">
        <f t="shared" si="23"/>
        <v>#NUM!</v>
      </c>
    </row>
    <row r="357" spans="3:28">
      <c r="C357" s="83"/>
      <c r="Y357" s="275">
        <f t="shared" si="20"/>
        <v>0</v>
      </c>
      <c r="Z357" s="275">
        <f t="shared" si="21"/>
        <v>0</v>
      </c>
      <c r="AA357" s="275" t="e">
        <f t="shared" si="22"/>
        <v>#NUM!</v>
      </c>
      <c r="AB357" s="275" t="e">
        <f t="shared" si="23"/>
        <v>#NUM!</v>
      </c>
    </row>
    <row r="358" spans="3:28">
      <c r="C358" s="83"/>
      <c r="Y358" s="275">
        <f t="shared" si="20"/>
        <v>0</v>
      </c>
      <c r="Z358" s="275">
        <f t="shared" si="21"/>
        <v>0</v>
      </c>
      <c r="AA358" s="275" t="e">
        <f t="shared" si="22"/>
        <v>#NUM!</v>
      </c>
      <c r="AB358" s="275" t="e">
        <f t="shared" si="23"/>
        <v>#NUM!</v>
      </c>
    </row>
    <row r="359" spans="3:28">
      <c r="C359" s="83"/>
      <c r="Y359" s="275">
        <f t="shared" si="20"/>
        <v>0</v>
      </c>
      <c r="Z359" s="275">
        <f t="shared" si="21"/>
        <v>0</v>
      </c>
      <c r="AA359" s="275" t="e">
        <f t="shared" si="22"/>
        <v>#NUM!</v>
      </c>
      <c r="AB359" s="275" t="e">
        <f t="shared" si="23"/>
        <v>#NUM!</v>
      </c>
    </row>
    <row r="360" spans="3:28">
      <c r="C360" s="83"/>
      <c r="Y360" s="275">
        <f t="shared" si="20"/>
        <v>0</v>
      </c>
      <c r="Z360" s="275">
        <f t="shared" si="21"/>
        <v>0</v>
      </c>
      <c r="AA360" s="275" t="e">
        <f t="shared" si="22"/>
        <v>#NUM!</v>
      </c>
      <c r="AB360" s="275" t="e">
        <f t="shared" si="23"/>
        <v>#NUM!</v>
      </c>
    </row>
    <row r="361" spans="3:28">
      <c r="C361" s="83"/>
      <c r="Y361" s="275">
        <f t="shared" si="20"/>
        <v>0</v>
      </c>
      <c r="Z361" s="275">
        <f t="shared" si="21"/>
        <v>0</v>
      </c>
      <c r="AA361" s="275" t="e">
        <f t="shared" si="22"/>
        <v>#NUM!</v>
      </c>
      <c r="AB361" s="275" t="e">
        <f t="shared" si="23"/>
        <v>#NUM!</v>
      </c>
    </row>
    <row r="362" spans="3:28">
      <c r="C362" s="83"/>
      <c r="Y362" s="275">
        <f t="shared" si="20"/>
        <v>0</v>
      </c>
      <c r="Z362" s="275">
        <f t="shared" si="21"/>
        <v>0</v>
      </c>
      <c r="AA362" s="275" t="e">
        <f t="shared" si="22"/>
        <v>#NUM!</v>
      </c>
      <c r="AB362" s="275" t="e">
        <f t="shared" si="23"/>
        <v>#NUM!</v>
      </c>
    </row>
    <row r="363" spans="3:28">
      <c r="C363" s="83"/>
      <c r="Y363" s="275">
        <f t="shared" si="20"/>
        <v>0</v>
      </c>
      <c r="Z363" s="275">
        <f t="shared" si="21"/>
        <v>0</v>
      </c>
      <c r="AA363" s="275" t="e">
        <f t="shared" si="22"/>
        <v>#NUM!</v>
      </c>
      <c r="AB363" s="275" t="e">
        <f t="shared" si="23"/>
        <v>#NUM!</v>
      </c>
    </row>
    <row r="364" spans="3:28">
      <c r="C364" s="83"/>
      <c r="Y364" s="275">
        <f t="shared" si="20"/>
        <v>0</v>
      </c>
      <c r="Z364" s="275">
        <f t="shared" si="21"/>
        <v>0</v>
      </c>
      <c r="AA364" s="275" t="e">
        <f t="shared" si="22"/>
        <v>#NUM!</v>
      </c>
      <c r="AB364" s="275" t="e">
        <f t="shared" si="23"/>
        <v>#NUM!</v>
      </c>
    </row>
    <row r="365" spans="3:28">
      <c r="C365" s="83"/>
      <c r="Y365" s="275">
        <f t="shared" si="20"/>
        <v>0</v>
      </c>
      <c r="Z365" s="275">
        <f t="shared" si="21"/>
        <v>0</v>
      </c>
      <c r="AA365" s="275" t="e">
        <f t="shared" si="22"/>
        <v>#NUM!</v>
      </c>
      <c r="AB365" s="275" t="e">
        <f t="shared" si="23"/>
        <v>#NUM!</v>
      </c>
    </row>
    <row r="366" spans="3:28">
      <c r="C366" s="83"/>
      <c r="Y366" s="275">
        <f t="shared" si="20"/>
        <v>0</v>
      </c>
      <c r="Z366" s="275">
        <f t="shared" si="21"/>
        <v>0</v>
      </c>
      <c r="AA366" s="275" t="e">
        <f t="shared" si="22"/>
        <v>#NUM!</v>
      </c>
      <c r="AB366" s="275" t="e">
        <f t="shared" si="23"/>
        <v>#NUM!</v>
      </c>
    </row>
    <row r="367" spans="3:28">
      <c r="C367" s="83"/>
      <c r="Y367" s="275">
        <f t="shared" si="20"/>
        <v>0</v>
      </c>
      <c r="Z367" s="275">
        <f t="shared" si="21"/>
        <v>0</v>
      </c>
      <c r="AA367" s="275" t="e">
        <f t="shared" si="22"/>
        <v>#NUM!</v>
      </c>
      <c r="AB367" s="275" t="e">
        <f t="shared" si="23"/>
        <v>#NUM!</v>
      </c>
    </row>
    <row r="368" spans="3:28">
      <c r="C368" s="83"/>
      <c r="Y368" s="275">
        <f t="shared" si="20"/>
        <v>0</v>
      </c>
      <c r="Z368" s="275">
        <f t="shared" si="21"/>
        <v>0</v>
      </c>
      <c r="AA368" s="275" t="e">
        <f t="shared" si="22"/>
        <v>#NUM!</v>
      </c>
      <c r="AB368" s="275" t="e">
        <f t="shared" si="23"/>
        <v>#NUM!</v>
      </c>
    </row>
    <row r="369" spans="3:28">
      <c r="C369" s="83"/>
      <c r="Y369" s="275">
        <f t="shared" si="20"/>
        <v>0</v>
      </c>
      <c r="Z369" s="275">
        <f t="shared" si="21"/>
        <v>0</v>
      </c>
      <c r="AA369" s="275" t="e">
        <f t="shared" si="22"/>
        <v>#NUM!</v>
      </c>
      <c r="AB369" s="275" t="e">
        <f t="shared" si="23"/>
        <v>#NUM!</v>
      </c>
    </row>
    <row r="370" spans="3:28">
      <c r="C370" s="83"/>
      <c r="Y370" s="275">
        <f t="shared" si="20"/>
        <v>0</v>
      </c>
      <c r="Z370" s="275">
        <f t="shared" si="21"/>
        <v>0</v>
      </c>
      <c r="AA370" s="275" t="e">
        <f t="shared" si="22"/>
        <v>#NUM!</v>
      </c>
      <c r="AB370" s="275" t="e">
        <f t="shared" si="23"/>
        <v>#NUM!</v>
      </c>
    </row>
    <row r="371" spans="3:28">
      <c r="C371" s="83"/>
      <c r="Y371" s="275">
        <f t="shared" si="20"/>
        <v>0</v>
      </c>
      <c r="Z371" s="275">
        <f t="shared" si="21"/>
        <v>0</v>
      </c>
      <c r="AA371" s="275" t="e">
        <f t="shared" si="22"/>
        <v>#NUM!</v>
      </c>
      <c r="AB371" s="275" t="e">
        <f t="shared" si="23"/>
        <v>#NUM!</v>
      </c>
    </row>
    <row r="372" spans="3:28">
      <c r="C372" s="83"/>
      <c r="Y372" s="275">
        <f t="shared" si="20"/>
        <v>0</v>
      </c>
      <c r="Z372" s="275">
        <f t="shared" si="21"/>
        <v>0</v>
      </c>
      <c r="AA372" s="275" t="e">
        <f t="shared" si="22"/>
        <v>#NUM!</v>
      </c>
      <c r="AB372" s="275" t="e">
        <f t="shared" si="23"/>
        <v>#NUM!</v>
      </c>
    </row>
    <row r="373" spans="3:28">
      <c r="C373" s="83"/>
      <c r="Y373" s="275">
        <f t="shared" si="20"/>
        <v>0</v>
      </c>
      <c r="Z373" s="275">
        <f t="shared" si="21"/>
        <v>0</v>
      </c>
      <c r="AA373" s="275" t="e">
        <f t="shared" si="22"/>
        <v>#NUM!</v>
      </c>
      <c r="AB373" s="275" t="e">
        <f t="shared" si="23"/>
        <v>#NUM!</v>
      </c>
    </row>
    <row r="374" spans="3:28">
      <c r="C374" s="83"/>
      <c r="Y374" s="275">
        <f t="shared" si="20"/>
        <v>0</v>
      </c>
      <c r="Z374" s="275">
        <f t="shared" si="21"/>
        <v>0</v>
      </c>
      <c r="AA374" s="275" t="e">
        <f t="shared" si="22"/>
        <v>#NUM!</v>
      </c>
      <c r="AB374" s="275" t="e">
        <f t="shared" si="23"/>
        <v>#NUM!</v>
      </c>
    </row>
    <row r="375" spans="3:28">
      <c r="C375" s="83"/>
      <c r="Y375" s="275">
        <f t="shared" si="20"/>
        <v>0</v>
      </c>
      <c r="Z375" s="275">
        <f t="shared" si="21"/>
        <v>0</v>
      </c>
      <c r="AA375" s="275" t="e">
        <f t="shared" si="22"/>
        <v>#NUM!</v>
      </c>
      <c r="AB375" s="275" t="e">
        <f t="shared" si="23"/>
        <v>#NUM!</v>
      </c>
    </row>
    <row r="376" spans="3:28">
      <c r="C376" s="83"/>
      <c r="Y376" s="275">
        <f t="shared" si="20"/>
        <v>0</v>
      </c>
      <c r="Z376" s="275">
        <f t="shared" si="21"/>
        <v>0</v>
      </c>
      <c r="AA376" s="275" t="e">
        <f t="shared" si="22"/>
        <v>#NUM!</v>
      </c>
      <c r="AB376" s="275" t="e">
        <f t="shared" si="23"/>
        <v>#NUM!</v>
      </c>
    </row>
    <row r="377" spans="3:28">
      <c r="C377" s="83"/>
      <c r="Y377" s="275">
        <f t="shared" si="20"/>
        <v>0</v>
      </c>
      <c r="Z377" s="275">
        <f t="shared" si="21"/>
        <v>0</v>
      </c>
      <c r="AA377" s="275" t="e">
        <f t="shared" si="22"/>
        <v>#NUM!</v>
      </c>
      <c r="AB377" s="275" t="e">
        <f t="shared" si="23"/>
        <v>#NUM!</v>
      </c>
    </row>
    <row r="378" spans="3:28">
      <c r="C378" s="83"/>
      <c r="Y378" s="275">
        <f t="shared" si="20"/>
        <v>0</v>
      </c>
      <c r="Z378" s="275">
        <f t="shared" si="21"/>
        <v>0</v>
      </c>
      <c r="AA378" s="275" t="e">
        <f t="shared" si="22"/>
        <v>#NUM!</v>
      </c>
      <c r="AB378" s="275" t="e">
        <f t="shared" si="23"/>
        <v>#NUM!</v>
      </c>
    </row>
    <row r="379" spans="3:28">
      <c r="C379" s="83"/>
      <c r="Y379" s="275">
        <f t="shared" si="20"/>
        <v>0</v>
      </c>
      <c r="Z379" s="275">
        <f t="shared" si="21"/>
        <v>0</v>
      </c>
      <c r="AA379" s="275" t="e">
        <f t="shared" si="22"/>
        <v>#NUM!</v>
      </c>
      <c r="AB379" s="275" t="e">
        <f t="shared" si="23"/>
        <v>#NUM!</v>
      </c>
    </row>
    <row r="380" spans="3:28">
      <c r="C380" s="83"/>
      <c r="Y380" s="275">
        <f t="shared" si="20"/>
        <v>0</v>
      </c>
      <c r="Z380" s="275">
        <f t="shared" si="21"/>
        <v>0</v>
      </c>
      <c r="AA380" s="275" t="e">
        <f t="shared" si="22"/>
        <v>#NUM!</v>
      </c>
      <c r="AB380" s="275" t="e">
        <f t="shared" si="23"/>
        <v>#NUM!</v>
      </c>
    </row>
    <row r="381" spans="3:28">
      <c r="C381" s="83"/>
      <c r="Y381" s="275">
        <f t="shared" si="20"/>
        <v>0</v>
      </c>
      <c r="Z381" s="275">
        <f t="shared" si="21"/>
        <v>0</v>
      </c>
      <c r="AA381" s="275" t="e">
        <f t="shared" si="22"/>
        <v>#NUM!</v>
      </c>
      <c r="AB381" s="275" t="e">
        <f t="shared" si="23"/>
        <v>#NUM!</v>
      </c>
    </row>
    <row r="382" spans="3:28">
      <c r="C382" s="83"/>
      <c r="Y382" s="275">
        <f t="shared" si="20"/>
        <v>0</v>
      </c>
      <c r="Z382" s="275">
        <f t="shared" si="21"/>
        <v>0</v>
      </c>
      <c r="AA382" s="275" t="e">
        <f t="shared" si="22"/>
        <v>#NUM!</v>
      </c>
      <c r="AB382" s="275" t="e">
        <f t="shared" si="23"/>
        <v>#NUM!</v>
      </c>
    </row>
    <row r="383" spans="3:28">
      <c r="C383" s="83"/>
      <c r="Y383" s="275">
        <f t="shared" si="20"/>
        <v>0</v>
      </c>
      <c r="Z383" s="275">
        <f t="shared" si="21"/>
        <v>0</v>
      </c>
      <c r="AA383" s="275" t="e">
        <f t="shared" si="22"/>
        <v>#NUM!</v>
      </c>
      <c r="AB383" s="275" t="e">
        <f t="shared" si="23"/>
        <v>#NUM!</v>
      </c>
    </row>
    <row r="384" spans="3:28">
      <c r="C384" s="83"/>
      <c r="Y384" s="275">
        <f t="shared" si="20"/>
        <v>0</v>
      </c>
      <c r="Z384" s="275">
        <f t="shared" si="21"/>
        <v>0</v>
      </c>
      <c r="AA384" s="275" t="e">
        <f t="shared" si="22"/>
        <v>#NUM!</v>
      </c>
      <c r="AB384" s="275" t="e">
        <f t="shared" si="23"/>
        <v>#NUM!</v>
      </c>
    </row>
    <row r="385" spans="3:28">
      <c r="C385" s="83"/>
      <c r="Y385" s="275">
        <f t="shared" si="20"/>
        <v>0</v>
      </c>
      <c r="Z385" s="275">
        <f t="shared" si="21"/>
        <v>0</v>
      </c>
      <c r="AA385" s="275" t="e">
        <f t="shared" si="22"/>
        <v>#NUM!</v>
      </c>
      <c r="AB385" s="275" t="e">
        <f t="shared" si="23"/>
        <v>#NUM!</v>
      </c>
    </row>
    <row r="386" spans="3:28">
      <c r="C386" s="83"/>
      <c r="Y386" s="275">
        <f t="shared" si="20"/>
        <v>0</v>
      </c>
      <c r="Z386" s="275">
        <f t="shared" si="21"/>
        <v>0</v>
      </c>
      <c r="AA386" s="275" t="e">
        <f t="shared" si="22"/>
        <v>#NUM!</v>
      </c>
      <c r="AB386" s="275" t="e">
        <f t="shared" si="23"/>
        <v>#NUM!</v>
      </c>
    </row>
    <row r="387" spans="3:28">
      <c r="C387" s="83"/>
      <c r="Y387" s="275">
        <f t="shared" si="20"/>
        <v>0</v>
      </c>
      <c r="Z387" s="275">
        <f t="shared" si="21"/>
        <v>0</v>
      </c>
      <c r="AA387" s="275" t="e">
        <f t="shared" si="22"/>
        <v>#NUM!</v>
      </c>
      <c r="AB387" s="275" t="e">
        <f t="shared" si="23"/>
        <v>#NUM!</v>
      </c>
    </row>
    <row r="388" spans="3:28">
      <c r="C388" s="83"/>
      <c r="Y388" s="275">
        <f t="shared" si="20"/>
        <v>0</v>
      </c>
      <c r="Z388" s="275">
        <f t="shared" si="21"/>
        <v>0</v>
      </c>
      <c r="AA388" s="275" t="e">
        <f t="shared" si="22"/>
        <v>#NUM!</v>
      </c>
      <c r="AB388" s="275" t="e">
        <f t="shared" si="23"/>
        <v>#NUM!</v>
      </c>
    </row>
    <row r="389" spans="3:28">
      <c r="C389" s="83"/>
      <c r="Y389" s="275">
        <f t="shared" si="20"/>
        <v>0</v>
      </c>
      <c r="Z389" s="275">
        <f t="shared" si="21"/>
        <v>0</v>
      </c>
      <c r="AA389" s="275" t="e">
        <f t="shared" si="22"/>
        <v>#NUM!</v>
      </c>
      <c r="AB389" s="275" t="e">
        <f t="shared" si="23"/>
        <v>#NUM!</v>
      </c>
    </row>
    <row r="390" spans="3:28">
      <c r="C390" s="83"/>
      <c r="Y390" s="275">
        <f t="shared" si="20"/>
        <v>0</v>
      </c>
      <c r="Z390" s="275">
        <f t="shared" si="21"/>
        <v>0</v>
      </c>
      <c r="AA390" s="275" t="e">
        <f t="shared" si="22"/>
        <v>#NUM!</v>
      </c>
      <c r="AB390" s="275" t="e">
        <f t="shared" si="23"/>
        <v>#NUM!</v>
      </c>
    </row>
    <row r="391" spans="3:28">
      <c r="C391" s="83"/>
      <c r="Y391" s="275">
        <f t="shared" si="20"/>
        <v>0</v>
      </c>
      <c r="Z391" s="275">
        <f t="shared" si="21"/>
        <v>0</v>
      </c>
      <c r="AA391" s="275" t="e">
        <f t="shared" si="22"/>
        <v>#NUM!</v>
      </c>
      <c r="AB391" s="275" t="e">
        <f t="shared" si="23"/>
        <v>#NUM!</v>
      </c>
    </row>
    <row r="392" spans="3:28">
      <c r="C392" s="83"/>
      <c r="Y392" s="275">
        <f t="shared" si="20"/>
        <v>0</v>
      </c>
      <c r="Z392" s="275">
        <f t="shared" si="21"/>
        <v>0</v>
      </c>
      <c r="AA392" s="275" t="e">
        <f t="shared" si="22"/>
        <v>#NUM!</v>
      </c>
      <c r="AB392" s="275" t="e">
        <f t="shared" si="23"/>
        <v>#NUM!</v>
      </c>
    </row>
    <row r="393" spans="3:28">
      <c r="C393" s="83"/>
      <c r="Y393" s="275">
        <f t="shared" si="20"/>
        <v>0</v>
      </c>
      <c r="Z393" s="275">
        <f t="shared" si="21"/>
        <v>0</v>
      </c>
      <c r="AA393" s="275" t="e">
        <f t="shared" si="22"/>
        <v>#NUM!</v>
      </c>
      <c r="AB393" s="275" t="e">
        <f t="shared" si="23"/>
        <v>#NUM!</v>
      </c>
    </row>
    <row r="394" spans="3:28">
      <c r="C394" s="83"/>
      <c r="Y394" s="275">
        <f t="shared" si="20"/>
        <v>0</v>
      </c>
      <c r="Z394" s="275">
        <f t="shared" si="21"/>
        <v>0</v>
      </c>
      <c r="AA394" s="275" t="e">
        <f t="shared" si="22"/>
        <v>#NUM!</v>
      </c>
      <c r="AB394" s="275" t="e">
        <f t="shared" si="23"/>
        <v>#NUM!</v>
      </c>
    </row>
    <row r="395" spans="3:28">
      <c r="C395" s="83"/>
      <c r="Y395" s="275">
        <f t="shared" si="20"/>
        <v>0</v>
      </c>
      <c r="Z395" s="275">
        <f t="shared" si="21"/>
        <v>0</v>
      </c>
      <c r="AA395" s="275" t="e">
        <f t="shared" si="22"/>
        <v>#NUM!</v>
      </c>
      <c r="AB395" s="275" t="e">
        <f t="shared" si="23"/>
        <v>#NUM!</v>
      </c>
    </row>
    <row r="396" spans="3:28">
      <c r="C396" s="83"/>
      <c r="Y396" s="275">
        <f t="shared" si="20"/>
        <v>0</v>
      </c>
      <c r="Z396" s="275">
        <f t="shared" si="21"/>
        <v>0</v>
      </c>
      <c r="AA396" s="275" t="e">
        <f t="shared" si="22"/>
        <v>#NUM!</v>
      </c>
      <c r="AB396" s="275" t="e">
        <f t="shared" si="23"/>
        <v>#NUM!</v>
      </c>
    </row>
    <row r="397" spans="3:28">
      <c r="C397" s="83"/>
      <c r="Y397" s="275">
        <f t="shared" ref="Y397:Y460" si="24">B397</f>
        <v>0</v>
      </c>
      <c r="Z397" s="275">
        <f t="shared" ref="Z397:Z460" si="25">C397</f>
        <v>0</v>
      </c>
      <c r="AA397" s="275" t="e">
        <f t="shared" ref="AA397:AA460" si="26">I$24</f>
        <v>#NUM!</v>
      </c>
      <c r="AB397" s="275" t="e">
        <f t="shared" ref="AB397:AB460" si="27">I$21</f>
        <v>#NUM!</v>
      </c>
    </row>
    <row r="398" spans="3:28">
      <c r="C398" s="83"/>
      <c r="Y398" s="275">
        <f t="shared" si="24"/>
        <v>0</v>
      </c>
      <c r="Z398" s="275">
        <f t="shared" si="25"/>
        <v>0</v>
      </c>
      <c r="AA398" s="275" t="e">
        <f t="shared" si="26"/>
        <v>#NUM!</v>
      </c>
      <c r="AB398" s="275" t="e">
        <f t="shared" si="27"/>
        <v>#NUM!</v>
      </c>
    </row>
    <row r="399" spans="3:28">
      <c r="C399" s="83"/>
      <c r="Y399" s="275">
        <f t="shared" si="24"/>
        <v>0</v>
      </c>
      <c r="Z399" s="275">
        <f t="shared" si="25"/>
        <v>0</v>
      </c>
      <c r="AA399" s="275" t="e">
        <f t="shared" si="26"/>
        <v>#NUM!</v>
      </c>
      <c r="AB399" s="275" t="e">
        <f t="shared" si="27"/>
        <v>#NUM!</v>
      </c>
    </row>
    <row r="400" spans="3:28">
      <c r="C400" s="83"/>
      <c r="Y400" s="275">
        <f t="shared" si="24"/>
        <v>0</v>
      </c>
      <c r="Z400" s="275">
        <f t="shared" si="25"/>
        <v>0</v>
      </c>
      <c r="AA400" s="275" t="e">
        <f t="shared" si="26"/>
        <v>#NUM!</v>
      </c>
      <c r="AB400" s="275" t="e">
        <f t="shared" si="27"/>
        <v>#NUM!</v>
      </c>
    </row>
    <row r="401" spans="3:28">
      <c r="C401" s="83"/>
      <c r="Y401" s="275">
        <f t="shared" si="24"/>
        <v>0</v>
      </c>
      <c r="Z401" s="275">
        <f t="shared" si="25"/>
        <v>0</v>
      </c>
      <c r="AA401" s="275" t="e">
        <f t="shared" si="26"/>
        <v>#NUM!</v>
      </c>
      <c r="AB401" s="275" t="e">
        <f t="shared" si="27"/>
        <v>#NUM!</v>
      </c>
    </row>
    <row r="402" spans="3:28">
      <c r="C402" s="83"/>
      <c r="Y402" s="275">
        <f t="shared" si="24"/>
        <v>0</v>
      </c>
      <c r="Z402" s="275">
        <f t="shared" si="25"/>
        <v>0</v>
      </c>
      <c r="AA402" s="275" t="e">
        <f t="shared" si="26"/>
        <v>#NUM!</v>
      </c>
      <c r="AB402" s="275" t="e">
        <f t="shared" si="27"/>
        <v>#NUM!</v>
      </c>
    </row>
    <row r="403" spans="3:28">
      <c r="C403" s="83"/>
      <c r="Y403" s="275">
        <f t="shared" si="24"/>
        <v>0</v>
      </c>
      <c r="Z403" s="275">
        <f t="shared" si="25"/>
        <v>0</v>
      </c>
      <c r="AA403" s="275" t="e">
        <f t="shared" si="26"/>
        <v>#NUM!</v>
      </c>
      <c r="AB403" s="275" t="e">
        <f t="shared" si="27"/>
        <v>#NUM!</v>
      </c>
    </row>
    <row r="404" spans="3:28">
      <c r="C404" s="83"/>
      <c r="Y404" s="275">
        <f t="shared" si="24"/>
        <v>0</v>
      </c>
      <c r="Z404" s="275">
        <f t="shared" si="25"/>
        <v>0</v>
      </c>
      <c r="AA404" s="275" t="e">
        <f t="shared" si="26"/>
        <v>#NUM!</v>
      </c>
      <c r="AB404" s="275" t="e">
        <f t="shared" si="27"/>
        <v>#NUM!</v>
      </c>
    </row>
    <row r="405" spans="3:28">
      <c r="C405" s="83"/>
      <c r="Y405" s="275">
        <f t="shared" si="24"/>
        <v>0</v>
      </c>
      <c r="Z405" s="275">
        <f t="shared" si="25"/>
        <v>0</v>
      </c>
      <c r="AA405" s="275" t="e">
        <f t="shared" si="26"/>
        <v>#NUM!</v>
      </c>
      <c r="AB405" s="275" t="e">
        <f t="shared" si="27"/>
        <v>#NUM!</v>
      </c>
    </row>
    <row r="406" spans="3:28">
      <c r="C406" s="83"/>
      <c r="Y406" s="275">
        <f t="shared" si="24"/>
        <v>0</v>
      </c>
      <c r="Z406" s="275">
        <f t="shared" si="25"/>
        <v>0</v>
      </c>
      <c r="AA406" s="275" t="e">
        <f t="shared" si="26"/>
        <v>#NUM!</v>
      </c>
      <c r="AB406" s="275" t="e">
        <f t="shared" si="27"/>
        <v>#NUM!</v>
      </c>
    </row>
    <row r="407" spans="3:28">
      <c r="C407" s="83"/>
      <c r="Y407" s="275">
        <f t="shared" si="24"/>
        <v>0</v>
      </c>
      <c r="Z407" s="275">
        <f t="shared" si="25"/>
        <v>0</v>
      </c>
      <c r="AA407" s="275" t="e">
        <f t="shared" si="26"/>
        <v>#NUM!</v>
      </c>
      <c r="AB407" s="275" t="e">
        <f t="shared" si="27"/>
        <v>#NUM!</v>
      </c>
    </row>
    <row r="408" spans="3:28">
      <c r="C408" s="83"/>
      <c r="Y408" s="275">
        <f t="shared" si="24"/>
        <v>0</v>
      </c>
      <c r="Z408" s="275">
        <f t="shared" si="25"/>
        <v>0</v>
      </c>
      <c r="AA408" s="275" t="e">
        <f t="shared" si="26"/>
        <v>#NUM!</v>
      </c>
      <c r="AB408" s="275" t="e">
        <f t="shared" si="27"/>
        <v>#NUM!</v>
      </c>
    </row>
    <row r="409" spans="3:28">
      <c r="C409" s="83"/>
      <c r="Y409" s="275">
        <f t="shared" si="24"/>
        <v>0</v>
      </c>
      <c r="Z409" s="275">
        <f t="shared" si="25"/>
        <v>0</v>
      </c>
      <c r="AA409" s="275" t="e">
        <f t="shared" si="26"/>
        <v>#NUM!</v>
      </c>
      <c r="AB409" s="275" t="e">
        <f t="shared" si="27"/>
        <v>#NUM!</v>
      </c>
    </row>
    <row r="410" spans="3:28">
      <c r="C410" s="83"/>
      <c r="Y410" s="275">
        <f t="shared" si="24"/>
        <v>0</v>
      </c>
      <c r="Z410" s="275">
        <f t="shared" si="25"/>
        <v>0</v>
      </c>
      <c r="AA410" s="275" t="e">
        <f t="shared" si="26"/>
        <v>#NUM!</v>
      </c>
      <c r="AB410" s="275" t="e">
        <f t="shared" si="27"/>
        <v>#NUM!</v>
      </c>
    </row>
    <row r="411" spans="3:28">
      <c r="C411" s="83"/>
      <c r="Y411" s="275">
        <f t="shared" si="24"/>
        <v>0</v>
      </c>
      <c r="Z411" s="275">
        <f t="shared" si="25"/>
        <v>0</v>
      </c>
      <c r="AA411" s="275" t="e">
        <f t="shared" si="26"/>
        <v>#NUM!</v>
      </c>
      <c r="AB411" s="275" t="e">
        <f t="shared" si="27"/>
        <v>#NUM!</v>
      </c>
    </row>
    <row r="412" spans="3:28">
      <c r="C412" s="83"/>
      <c r="Y412" s="275">
        <f t="shared" si="24"/>
        <v>0</v>
      </c>
      <c r="Z412" s="275">
        <f t="shared" si="25"/>
        <v>0</v>
      </c>
      <c r="AA412" s="275" t="e">
        <f t="shared" si="26"/>
        <v>#NUM!</v>
      </c>
      <c r="AB412" s="275" t="e">
        <f t="shared" si="27"/>
        <v>#NUM!</v>
      </c>
    </row>
    <row r="413" spans="3:28">
      <c r="C413" s="83"/>
      <c r="Y413" s="275">
        <f t="shared" si="24"/>
        <v>0</v>
      </c>
      <c r="Z413" s="275">
        <f t="shared" si="25"/>
        <v>0</v>
      </c>
      <c r="AA413" s="275" t="e">
        <f t="shared" si="26"/>
        <v>#NUM!</v>
      </c>
      <c r="AB413" s="275" t="e">
        <f t="shared" si="27"/>
        <v>#NUM!</v>
      </c>
    </row>
    <row r="414" spans="3:28">
      <c r="C414" s="83"/>
      <c r="Y414" s="275">
        <f t="shared" si="24"/>
        <v>0</v>
      </c>
      <c r="Z414" s="275">
        <f t="shared" si="25"/>
        <v>0</v>
      </c>
      <c r="AA414" s="275" t="e">
        <f t="shared" si="26"/>
        <v>#NUM!</v>
      </c>
      <c r="AB414" s="275" t="e">
        <f t="shared" si="27"/>
        <v>#NUM!</v>
      </c>
    </row>
    <row r="415" spans="3:28">
      <c r="C415" s="83"/>
      <c r="Y415" s="275">
        <f t="shared" si="24"/>
        <v>0</v>
      </c>
      <c r="Z415" s="275">
        <f t="shared" si="25"/>
        <v>0</v>
      </c>
      <c r="AA415" s="275" t="e">
        <f t="shared" si="26"/>
        <v>#NUM!</v>
      </c>
      <c r="AB415" s="275" t="e">
        <f t="shared" si="27"/>
        <v>#NUM!</v>
      </c>
    </row>
    <row r="416" spans="3:28">
      <c r="C416" s="83"/>
      <c r="Y416" s="275">
        <f t="shared" si="24"/>
        <v>0</v>
      </c>
      <c r="Z416" s="275">
        <f t="shared" si="25"/>
        <v>0</v>
      </c>
      <c r="AA416" s="275" t="e">
        <f t="shared" si="26"/>
        <v>#NUM!</v>
      </c>
      <c r="AB416" s="275" t="e">
        <f t="shared" si="27"/>
        <v>#NUM!</v>
      </c>
    </row>
    <row r="417" spans="3:28">
      <c r="C417" s="83"/>
      <c r="Y417" s="275">
        <f t="shared" si="24"/>
        <v>0</v>
      </c>
      <c r="Z417" s="275">
        <f t="shared" si="25"/>
        <v>0</v>
      </c>
      <c r="AA417" s="275" t="e">
        <f t="shared" si="26"/>
        <v>#NUM!</v>
      </c>
      <c r="AB417" s="275" t="e">
        <f t="shared" si="27"/>
        <v>#NUM!</v>
      </c>
    </row>
    <row r="418" spans="3:28">
      <c r="C418" s="83"/>
      <c r="Y418" s="275">
        <f t="shared" si="24"/>
        <v>0</v>
      </c>
      <c r="Z418" s="275">
        <f t="shared" si="25"/>
        <v>0</v>
      </c>
      <c r="AA418" s="275" t="e">
        <f t="shared" si="26"/>
        <v>#NUM!</v>
      </c>
      <c r="AB418" s="275" t="e">
        <f t="shared" si="27"/>
        <v>#NUM!</v>
      </c>
    </row>
    <row r="419" spans="3:28">
      <c r="C419" s="83"/>
      <c r="Y419" s="275">
        <f t="shared" si="24"/>
        <v>0</v>
      </c>
      <c r="Z419" s="275">
        <f t="shared" si="25"/>
        <v>0</v>
      </c>
      <c r="AA419" s="275" t="e">
        <f t="shared" si="26"/>
        <v>#NUM!</v>
      </c>
      <c r="AB419" s="275" t="e">
        <f t="shared" si="27"/>
        <v>#NUM!</v>
      </c>
    </row>
    <row r="420" spans="3:28">
      <c r="C420" s="83"/>
      <c r="Y420" s="275">
        <f t="shared" si="24"/>
        <v>0</v>
      </c>
      <c r="Z420" s="275">
        <f t="shared" si="25"/>
        <v>0</v>
      </c>
      <c r="AA420" s="275" t="e">
        <f t="shared" si="26"/>
        <v>#NUM!</v>
      </c>
      <c r="AB420" s="275" t="e">
        <f t="shared" si="27"/>
        <v>#NUM!</v>
      </c>
    </row>
    <row r="421" spans="3:28">
      <c r="C421" s="83"/>
      <c r="Y421" s="275">
        <f t="shared" si="24"/>
        <v>0</v>
      </c>
      <c r="Z421" s="275">
        <f t="shared" si="25"/>
        <v>0</v>
      </c>
      <c r="AA421" s="275" t="e">
        <f t="shared" si="26"/>
        <v>#NUM!</v>
      </c>
      <c r="AB421" s="275" t="e">
        <f t="shared" si="27"/>
        <v>#NUM!</v>
      </c>
    </row>
    <row r="422" spans="3:28">
      <c r="C422" s="83"/>
      <c r="Y422" s="275">
        <f t="shared" si="24"/>
        <v>0</v>
      </c>
      <c r="Z422" s="275">
        <f t="shared" si="25"/>
        <v>0</v>
      </c>
      <c r="AA422" s="275" t="e">
        <f t="shared" si="26"/>
        <v>#NUM!</v>
      </c>
      <c r="AB422" s="275" t="e">
        <f t="shared" si="27"/>
        <v>#NUM!</v>
      </c>
    </row>
    <row r="423" spans="3:28">
      <c r="C423" s="83"/>
      <c r="Y423" s="275">
        <f t="shared" si="24"/>
        <v>0</v>
      </c>
      <c r="Z423" s="275">
        <f t="shared" si="25"/>
        <v>0</v>
      </c>
      <c r="AA423" s="275" t="e">
        <f t="shared" si="26"/>
        <v>#NUM!</v>
      </c>
      <c r="AB423" s="275" t="e">
        <f t="shared" si="27"/>
        <v>#NUM!</v>
      </c>
    </row>
    <row r="424" spans="3:28">
      <c r="C424" s="83"/>
      <c r="Y424" s="275">
        <f t="shared" si="24"/>
        <v>0</v>
      </c>
      <c r="Z424" s="275">
        <f t="shared" si="25"/>
        <v>0</v>
      </c>
      <c r="AA424" s="275" t="e">
        <f t="shared" si="26"/>
        <v>#NUM!</v>
      </c>
      <c r="AB424" s="275" t="e">
        <f t="shared" si="27"/>
        <v>#NUM!</v>
      </c>
    </row>
    <row r="425" spans="3:28">
      <c r="C425" s="83"/>
      <c r="Y425" s="275">
        <f t="shared" si="24"/>
        <v>0</v>
      </c>
      <c r="Z425" s="275">
        <f t="shared" si="25"/>
        <v>0</v>
      </c>
      <c r="AA425" s="275" t="e">
        <f t="shared" si="26"/>
        <v>#NUM!</v>
      </c>
      <c r="AB425" s="275" t="e">
        <f t="shared" si="27"/>
        <v>#NUM!</v>
      </c>
    </row>
    <row r="426" spans="3:28">
      <c r="C426" s="83"/>
      <c r="Y426" s="275">
        <f t="shared" si="24"/>
        <v>0</v>
      </c>
      <c r="Z426" s="275">
        <f t="shared" si="25"/>
        <v>0</v>
      </c>
      <c r="AA426" s="275" t="e">
        <f t="shared" si="26"/>
        <v>#NUM!</v>
      </c>
      <c r="AB426" s="275" t="e">
        <f t="shared" si="27"/>
        <v>#NUM!</v>
      </c>
    </row>
    <row r="427" spans="3:28">
      <c r="C427" s="83"/>
      <c r="Y427" s="275">
        <f t="shared" si="24"/>
        <v>0</v>
      </c>
      <c r="Z427" s="275">
        <f t="shared" si="25"/>
        <v>0</v>
      </c>
      <c r="AA427" s="275" t="e">
        <f t="shared" si="26"/>
        <v>#NUM!</v>
      </c>
      <c r="AB427" s="275" t="e">
        <f t="shared" si="27"/>
        <v>#NUM!</v>
      </c>
    </row>
    <row r="428" spans="3:28">
      <c r="C428" s="83"/>
      <c r="Y428" s="275">
        <f t="shared" si="24"/>
        <v>0</v>
      </c>
      <c r="Z428" s="275">
        <f t="shared" si="25"/>
        <v>0</v>
      </c>
      <c r="AA428" s="275" t="e">
        <f t="shared" si="26"/>
        <v>#NUM!</v>
      </c>
      <c r="AB428" s="275" t="e">
        <f t="shared" si="27"/>
        <v>#NUM!</v>
      </c>
    </row>
    <row r="429" spans="3:28">
      <c r="C429" s="83"/>
      <c r="Y429" s="275">
        <f t="shared" si="24"/>
        <v>0</v>
      </c>
      <c r="Z429" s="275">
        <f t="shared" si="25"/>
        <v>0</v>
      </c>
      <c r="AA429" s="275" t="e">
        <f t="shared" si="26"/>
        <v>#NUM!</v>
      </c>
      <c r="AB429" s="275" t="e">
        <f t="shared" si="27"/>
        <v>#NUM!</v>
      </c>
    </row>
    <row r="430" spans="3:28">
      <c r="C430" s="83"/>
      <c r="Y430" s="275">
        <f t="shared" si="24"/>
        <v>0</v>
      </c>
      <c r="Z430" s="275">
        <f t="shared" si="25"/>
        <v>0</v>
      </c>
      <c r="AA430" s="275" t="e">
        <f t="shared" si="26"/>
        <v>#NUM!</v>
      </c>
      <c r="AB430" s="275" t="e">
        <f t="shared" si="27"/>
        <v>#NUM!</v>
      </c>
    </row>
    <row r="431" spans="3:28">
      <c r="C431" s="83"/>
      <c r="Y431" s="275">
        <f t="shared" si="24"/>
        <v>0</v>
      </c>
      <c r="Z431" s="275">
        <f t="shared" si="25"/>
        <v>0</v>
      </c>
      <c r="AA431" s="275" t="e">
        <f t="shared" si="26"/>
        <v>#NUM!</v>
      </c>
      <c r="AB431" s="275" t="e">
        <f t="shared" si="27"/>
        <v>#NUM!</v>
      </c>
    </row>
    <row r="432" spans="3:28">
      <c r="C432" s="83"/>
      <c r="Y432" s="275">
        <f t="shared" si="24"/>
        <v>0</v>
      </c>
      <c r="Z432" s="275">
        <f t="shared" si="25"/>
        <v>0</v>
      </c>
      <c r="AA432" s="275" t="e">
        <f t="shared" si="26"/>
        <v>#NUM!</v>
      </c>
      <c r="AB432" s="275" t="e">
        <f t="shared" si="27"/>
        <v>#NUM!</v>
      </c>
    </row>
    <row r="433" spans="3:28">
      <c r="C433" s="83"/>
      <c r="Y433" s="275">
        <f t="shared" si="24"/>
        <v>0</v>
      </c>
      <c r="Z433" s="275">
        <f t="shared" si="25"/>
        <v>0</v>
      </c>
      <c r="AA433" s="275" t="e">
        <f t="shared" si="26"/>
        <v>#NUM!</v>
      </c>
      <c r="AB433" s="275" t="e">
        <f t="shared" si="27"/>
        <v>#NUM!</v>
      </c>
    </row>
    <row r="434" spans="3:28">
      <c r="C434" s="83"/>
      <c r="Y434" s="275">
        <f t="shared" si="24"/>
        <v>0</v>
      </c>
      <c r="Z434" s="275">
        <f t="shared" si="25"/>
        <v>0</v>
      </c>
      <c r="AA434" s="275" t="e">
        <f t="shared" si="26"/>
        <v>#NUM!</v>
      </c>
      <c r="AB434" s="275" t="e">
        <f t="shared" si="27"/>
        <v>#NUM!</v>
      </c>
    </row>
    <row r="435" spans="3:28">
      <c r="C435" s="83"/>
      <c r="Y435" s="275">
        <f t="shared" si="24"/>
        <v>0</v>
      </c>
      <c r="Z435" s="275">
        <f t="shared" si="25"/>
        <v>0</v>
      </c>
      <c r="AA435" s="275" t="e">
        <f t="shared" si="26"/>
        <v>#NUM!</v>
      </c>
      <c r="AB435" s="275" t="e">
        <f t="shared" si="27"/>
        <v>#NUM!</v>
      </c>
    </row>
    <row r="436" spans="3:28">
      <c r="C436" s="83"/>
      <c r="Y436" s="275">
        <f t="shared" si="24"/>
        <v>0</v>
      </c>
      <c r="Z436" s="275">
        <f t="shared" si="25"/>
        <v>0</v>
      </c>
      <c r="AA436" s="275" t="e">
        <f t="shared" si="26"/>
        <v>#NUM!</v>
      </c>
      <c r="AB436" s="275" t="e">
        <f t="shared" si="27"/>
        <v>#NUM!</v>
      </c>
    </row>
    <row r="437" spans="3:28">
      <c r="C437" s="83"/>
      <c r="Y437" s="275">
        <f t="shared" si="24"/>
        <v>0</v>
      </c>
      <c r="Z437" s="275">
        <f t="shared" si="25"/>
        <v>0</v>
      </c>
      <c r="AA437" s="275" t="e">
        <f t="shared" si="26"/>
        <v>#NUM!</v>
      </c>
      <c r="AB437" s="275" t="e">
        <f t="shared" si="27"/>
        <v>#NUM!</v>
      </c>
    </row>
    <row r="438" spans="3:28">
      <c r="C438" s="83"/>
      <c r="Y438" s="275">
        <f t="shared" si="24"/>
        <v>0</v>
      </c>
      <c r="Z438" s="275">
        <f t="shared" si="25"/>
        <v>0</v>
      </c>
      <c r="AA438" s="275" t="e">
        <f t="shared" si="26"/>
        <v>#NUM!</v>
      </c>
      <c r="AB438" s="275" t="e">
        <f t="shared" si="27"/>
        <v>#NUM!</v>
      </c>
    </row>
    <row r="439" spans="3:28">
      <c r="C439" s="83"/>
      <c r="Y439" s="275">
        <f t="shared" si="24"/>
        <v>0</v>
      </c>
      <c r="Z439" s="275">
        <f t="shared" si="25"/>
        <v>0</v>
      </c>
      <c r="AA439" s="275" t="e">
        <f t="shared" si="26"/>
        <v>#NUM!</v>
      </c>
      <c r="AB439" s="275" t="e">
        <f t="shared" si="27"/>
        <v>#NUM!</v>
      </c>
    </row>
    <row r="440" spans="3:28">
      <c r="C440" s="83"/>
      <c r="Y440" s="275">
        <f t="shared" si="24"/>
        <v>0</v>
      </c>
      <c r="Z440" s="275">
        <f t="shared" si="25"/>
        <v>0</v>
      </c>
      <c r="AA440" s="275" t="e">
        <f t="shared" si="26"/>
        <v>#NUM!</v>
      </c>
      <c r="AB440" s="275" t="e">
        <f t="shared" si="27"/>
        <v>#NUM!</v>
      </c>
    </row>
    <row r="441" spans="3:28">
      <c r="C441" s="83"/>
      <c r="Y441" s="275">
        <f t="shared" si="24"/>
        <v>0</v>
      </c>
      <c r="Z441" s="275">
        <f t="shared" si="25"/>
        <v>0</v>
      </c>
      <c r="AA441" s="275" t="e">
        <f t="shared" si="26"/>
        <v>#NUM!</v>
      </c>
      <c r="AB441" s="275" t="e">
        <f t="shared" si="27"/>
        <v>#NUM!</v>
      </c>
    </row>
    <row r="442" spans="3:28">
      <c r="C442" s="83"/>
      <c r="Y442" s="275">
        <f t="shared" si="24"/>
        <v>0</v>
      </c>
      <c r="Z442" s="275">
        <f t="shared" si="25"/>
        <v>0</v>
      </c>
      <c r="AA442" s="275" t="e">
        <f t="shared" si="26"/>
        <v>#NUM!</v>
      </c>
      <c r="AB442" s="275" t="e">
        <f t="shared" si="27"/>
        <v>#NUM!</v>
      </c>
    </row>
    <row r="443" spans="3:28">
      <c r="C443" s="83"/>
      <c r="Y443" s="275">
        <f t="shared" si="24"/>
        <v>0</v>
      </c>
      <c r="Z443" s="275">
        <f t="shared" si="25"/>
        <v>0</v>
      </c>
      <c r="AA443" s="275" t="e">
        <f t="shared" si="26"/>
        <v>#NUM!</v>
      </c>
      <c r="AB443" s="275" t="e">
        <f t="shared" si="27"/>
        <v>#NUM!</v>
      </c>
    </row>
    <row r="444" spans="3:28">
      <c r="C444" s="83"/>
      <c r="Y444" s="275">
        <f t="shared" si="24"/>
        <v>0</v>
      </c>
      <c r="Z444" s="275">
        <f t="shared" si="25"/>
        <v>0</v>
      </c>
      <c r="AA444" s="275" t="e">
        <f t="shared" si="26"/>
        <v>#NUM!</v>
      </c>
      <c r="AB444" s="275" t="e">
        <f t="shared" si="27"/>
        <v>#NUM!</v>
      </c>
    </row>
    <row r="445" spans="3:28">
      <c r="C445" s="83"/>
      <c r="Y445" s="275">
        <f t="shared" si="24"/>
        <v>0</v>
      </c>
      <c r="Z445" s="275">
        <f t="shared" si="25"/>
        <v>0</v>
      </c>
      <c r="AA445" s="275" t="e">
        <f t="shared" si="26"/>
        <v>#NUM!</v>
      </c>
      <c r="AB445" s="275" t="e">
        <f t="shared" si="27"/>
        <v>#NUM!</v>
      </c>
    </row>
    <row r="446" spans="3:28">
      <c r="C446" s="83"/>
      <c r="Y446" s="275">
        <f t="shared" si="24"/>
        <v>0</v>
      </c>
      <c r="Z446" s="275">
        <f t="shared" si="25"/>
        <v>0</v>
      </c>
      <c r="AA446" s="275" t="e">
        <f t="shared" si="26"/>
        <v>#NUM!</v>
      </c>
      <c r="AB446" s="275" t="e">
        <f t="shared" si="27"/>
        <v>#NUM!</v>
      </c>
    </row>
    <row r="447" spans="3:28">
      <c r="C447" s="83"/>
      <c r="Y447" s="275">
        <f t="shared" si="24"/>
        <v>0</v>
      </c>
      <c r="Z447" s="275">
        <f t="shared" si="25"/>
        <v>0</v>
      </c>
      <c r="AA447" s="275" t="e">
        <f t="shared" si="26"/>
        <v>#NUM!</v>
      </c>
      <c r="AB447" s="275" t="e">
        <f t="shared" si="27"/>
        <v>#NUM!</v>
      </c>
    </row>
    <row r="448" spans="3:28">
      <c r="C448" s="83"/>
      <c r="Y448" s="275">
        <f t="shared" si="24"/>
        <v>0</v>
      </c>
      <c r="Z448" s="275">
        <f t="shared" si="25"/>
        <v>0</v>
      </c>
      <c r="AA448" s="275" t="e">
        <f t="shared" si="26"/>
        <v>#NUM!</v>
      </c>
      <c r="AB448" s="275" t="e">
        <f t="shared" si="27"/>
        <v>#NUM!</v>
      </c>
    </row>
    <row r="449" spans="3:28">
      <c r="C449" s="83"/>
      <c r="Y449" s="275">
        <f t="shared" si="24"/>
        <v>0</v>
      </c>
      <c r="Z449" s="275">
        <f t="shared" si="25"/>
        <v>0</v>
      </c>
      <c r="AA449" s="275" t="e">
        <f t="shared" si="26"/>
        <v>#NUM!</v>
      </c>
      <c r="AB449" s="275" t="e">
        <f t="shared" si="27"/>
        <v>#NUM!</v>
      </c>
    </row>
    <row r="450" spans="3:28">
      <c r="C450" s="83"/>
      <c r="Y450" s="275">
        <f t="shared" si="24"/>
        <v>0</v>
      </c>
      <c r="Z450" s="275">
        <f t="shared" si="25"/>
        <v>0</v>
      </c>
      <c r="AA450" s="275" t="e">
        <f t="shared" si="26"/>
        <v>#NUM!</v>
      </c>
      <c r="AB450" s="275" t="e">
        <f t="shared" si="27"/>
        <v>#NUM!</v>
      </c>
    </row>
    <row r="451" spans="3:28">
      <c r="C451" s="83"/>
      <c r="Y451" s="275">
        <f t="shared" si="24"/>
        <v>0</v>
      </c>
      <c r="Z451" s="275">
        <f t="shared" si="25"/>
        <v>0</v>
      </c>
      <c r="AA451" s="275" t="e">
        <f t="shared" si="26"/>
        <v>#NUM!</v>
      </c>
      <c r="AB451" s="275" t="e">
        <f t="shared" si="27"/>
        <v>#NUM!</v>
      </c>
    </row>
    <row r="452" spans="3:28">
      <c r="C452" s="83"/>
      <c r="Y452" s="275">
        <f t="shared" si="24"/>
        <v>0</v>
      </c>
      <c r="Z452" s="275">
        <f t="shared" si="25"/>
        <v>0</v>
      </c>
      <c r="AA452" s="275" t="e">
        <f t="shared" si="26"/>
        <v>#NUM!</v>
      </c>
      <c r="AB452" s="275" t="e">
        <f t="shared" si="27"/>
        <v>#NUM!</v>
      </c>
    </row>
    <row r="453" spans="3:28">
      <c r="C453" s="83"/>
      <c r="Y453" s="275">
        <f t="shared" si="24"/>
        <v>0</v>
      </c>
      <c r="Z453" s="275">
        <f t="shared" si="25"/>
        <v>0</v>
      </c>
      <c r="AA453" s="275" t="e">
        <f t="shared" si="26"/>
        <v>#NUM!</v>
      </c>
      <c r="AB453" s="275" t="e">
        <f t="shared" si="27"/>
        <v>#NUM!</v>
      </c>
    </row>
    <row r="454" spans="3:28">
      <c r="C454" s="83"/>
      <c r="Y454" s="275">
        <f t="shared" si="24"/>
        <v>0</v>
      </c>
      <c r="Z454" s="275">
        <f t="shared" si="25"/>
        <v>0</v>
      </c>
      <c r="AA454" s="275" t="e">
        <f t="shared" si="26"/>
        <v>#NUM!</v>
      </c>
      <c r="AB454" s="275" t="e">
        <f t="shared" si="27"/>
        <v>#NUM!</v>
      </c>
    </row>
    <row r="455" spans="3:28">
      <c r="C455" s="83"/>
      <c r="Y455" s="275">
        <f t="shared" si="24"/>
        <v>0</v>
      </c>
      <c r="Z455" s="275">
        <f t="shared" si="25"/>
        <v>0</v>
      </c>
      <c r="AA455" s="275" t="e">
        <f t="shared" si="26"/>
        <v>#NUM!</v>
      </c>
      <c r="AB455" s="275" t="e">
        <f t="shared" si="27"/>
        <v>#NUM!</v>
      </c>
    </row>
    <row r="456" spans="3:28">
      <c r="C456" s="83"/>
      <c r="Y456" s="275">
        <f t="shared" si="24"/>
        <v>0</v>
      </c>
      <c r="Z456" s="275">
        <f t="shared" si="25"/>
        <v>0</v>
      </c>
      <c r="AA456" s="275" t="e">
        <f t="shared" si="26"/>
        <v>#NUM!</v>
      </c>
      <c r="AB456" s="275" t="e">
        <f t="shared" si="27"/>
        <v>#NUM!</v>
      </c>
    </row>
    <row r="457" spans="3:28">
      <c r="C457" s="83"/>
      <c r="Y457" s="275">
        <f t="shared" si="24"/>
        <v>0</v>
      </c>
      <c r="Z457" s="275">
        <f t="shared" si="25"/>
        <v>0</v>
      </c>
      <c r="AA457" s="275" t="e">
        <f t="shared" si="26"/>
        <v>#NUM!</v>
      </c>
      <c r="AB457" s="275" t="e">
        <f t="shared" si="27"/>
        <v>#NUM!</v>
      </c>
    </row>
    <row r="458" spans="3:28">
      <c r="C458" s="83"/>
      <c r="Y458" s="275">
        <f t="shared" si="24"/>
        <v>0</v>
      </c>
      <c r="Z458" s="275">
        <f t="shared" si="25"/>
        <v>0</v>
      </c>
      <c r="AA458" s="275" t="e">
        <f t="shared" si="26"/>
        <v>#NUM!</v>
      </c>
      <c r="AB458" s="275" t="e">
        <f t="shared" si="27"/>
        <v>#NUM!</v>
      </c>
    </row>
    <row r="459" spans="3:28">
      <c r="C459" s="83"/>
      <c r="Y459" s="275">
        <f t="shared" si="24"/>
        <v>0</v>
      </c>
      <c r="Z459" s="275">
        <f t="shared" si="25"/>
        <v>0</v>
      </c>
      <c r="AA459" s="275" t="e">
        <f t="shared" si="26"/>
        <v>#NUM!</v>
      </c>
      <c r="AB459" s="275" t="e">
        <f t="shared" si="27"/>
        <v>#NUM!</v>
      </c>
    </row>
    <row r="460" spans="3:28">
      <c r="C460" s="83"/>
      <c r="Y460" s="275">
        <f t="shared" si="24"/>
        <v>0</v>
      </c>
      <c r="Z460" s="275">
        <f t="shared" si="25"/>
        <v>0</v>
      </c>
      <c r="AA460" s="275" t="e">
        <f t="shared" si="26"/>
        <v>#NUM!</v>
      </c>
      <c r="AB460" s="275" t="e">
        <f t="shared" si="27"/>
        <v>#NUM!</v>
      </c>
    </row>
    <row r="461" spans="3:28">
      <c r="C461" s="83"/>
      <c r="Y461" s="275">
        <f t="shared" ref="Y461:Y524" si="28">B461</f>
        <v>0</v>
      </c>
      <c r="Z461" s="275">
        <f t="shared" ref="Z461:Z524" si="29">C461</f>
        <v>0</v>
      </c>
      <c r="AA461" s="275" t="e">
        <f t="shared" ref="AA461:AA524" si="30">I$24</f>
        <v>#NUM!</v>
      </c>
      <c r="AB461" s="275" t="e">
        <f t="shared" ref="AB461:AB524" si="31">I$21</f>
        <v>#NUM!</v>
      </c>
    </row>
    <row r="462" spans="3:28">
      <c r="C462" s="83"/>
      <c r="Y462" s="275">
        <f t="shared" si="28"/>
        <v>0</v>
      </c>
      <c r="Z462" s="275">
        <f t="shared" si="29"/>
        <v>0</v>
      </c>
      <c r="AA462" s="275" t="e">
        <f t="shared" si="30"/>
        <v>#NUM!</v>
      </c>
      <c r="AB462" s="275" t="e">
        <f t="shared" si="31"/>
        <v>#NUM!</v>
      </c>
    </row>
    <row r="463" spans="3:28">
      <c r="C463" s="83"/>
      <c r="Y463" s="275">
        <f t="shared" si="28"/>
        <v>0</v>
      </c>
      <c r="Z463" s="275">
        <f t="shared" si="29"/>
        <v>0</v>
      </c>
      <c r="AA463" s="275" t="e">
        <f t="shared" si="30"/>
        <v>#NUM!</v>
      </c>
      <c r="AB463" s="275" t="e">
        <f t="shared" si="31"/>
        <v>#NUM!</v>
      </c>
    </row>
    <row r="464" spans="3:28">
      <c r="C464" s="83"/>
      <c r="Y464" s="275">
        <f t="shared" si="28"/>
        <v>0</v>
      </c>
      <c r="Z464" s="275">
        <f t="shared" si="29"/>
        <v>0</v>
      </c>
      <c r="AA464" s="275" t="e">
        <f t="shared" si="30"/>
        <v>#NUM!</v>
      </c>
      <c r="AB464" s="275" t="e">
        <f t="shared" si="31"/>
        <v>#NUM!</v>
      </c>
    </row>
    <row r="465" spans="3:28">
      <c r="C465" s="83"/>
      <c r="Y465" s="275">
        <f t="shared" si="28"/>
        <v>0</v>
      </c>
      <c r="Z465" s="275">
        <f t="shared" si="29"/>
        <v>0</v>
      </c>
      <c r="AA465" s="275" t="e">
        <f t="shared" si="30"/>
        <v>#NUM!</v>
      </c>
      <c r="AB465" s="275" t="e">
        <f t="shared" si="31"/>
        <v>#NUM!</v>
      </c>
    </row>
    <row r="466" spans="3:28">
      <c r="C466" s="83"/>
      <c r="Y466" s="275">
        <f t="shared" si="28"/>
        <v>0</v>
      </c>
      <c r="Z466" s="275">
        <f t="shared" si="29"/>
        <v>0</v>
      </c>
      <c r="AA466" s="275" t="e">
        <f t="shared" si="30"/>
        <v>#NUM!</v>
      </c>
      <c r="AB466" s="275" t="e">
        <f t="shared" si="31"/>
        <v>#NUM!</v>
      </c>
    </row>
    <row r="467" spans="3:28">
      <c r="C467" s="83"/>
      <c r="Y467" s="275">
        <f t="shared" si="28"/>
        <v>0</v>
      </c>
      <c r="Z467" s="275">
        <f t="shared" si="29"/>
        <v>0</v>
      </c>
      <c r="AA467" s="275" t="e">
        <f t="shared" si="30"/>
        <v>#NUM!</v>
      </c>
      <c r="AB467" s="275" t="e">
        <f t="shared" si="31"/>
        <v>#NUM!</v>
      </c>
    </row>
    <row r="468" spans="3:28">
      <c r="C468" s="83"/>
      <c r="Y468" s="275">
        <f t="shared" si="28"/>
        <v>0</v>
      </c>
      <c r="Z468" s="275">
        <f t="shared" si="29"/>
        <v>0</v>
      </c>
      <c r="AA468" s="275" t="e">
        <f t="shared" si="30"/>
        <v>#NUM!</v>
      </c>
      <c r="AB468" s="275" t="e">
        <f t="shared" si="31"/>
        <v>#NUM!</v>
      </c>
    </row>
    <row r="469" spans="3:28">
      <c r="C469" s="83"/>
      <c r="Y469" s="275">
        <f t="shared" si="28"/>
        <v>0</v>
      </c>
      <c r="Z469" s="275">
        <f t="shared" si="29"/>
        <v>0</v>
      </c>
      <c r="AA469" s="275" t="e">
        <f t="shared" si="30"/>
        <v>#NUM!</v>
      </c>
      <c r="AB469" s="275" t="e">
        <f t="shared" si="31"/>
        <v>#NUM!</v>
      </c>
    </row>
    <row r="470" spans="3:28">
      <c r="C470" s="83"/>
      <c r="Y470" s="275">
        <f t="shared" si="28"/>
        <v>0</v>
      </c>
      <c r="Z470" s="275">
        <f t="shared" si="29"/>
        <v>0</v>
      </c>
      <c r="AA470" s="275" t="e">
        <f t="shared" si="30"/>
        <v>#NUM!</v>
      </c>
      <c r="AB470" s="275" t="e">
        <f t="shared" si="31"/>
        <v>#NUM!</v>
      </c>
    </row>
    <row r="471" spans="3:28">
      <c r="C471" s="83"/>
      <c r="Y471" s="275">
        <f t="shared" si="28"/>
        <v>0</v>
      </c>
      <c r="Z471" s="275">
        <f t="shared" si="29"/>
        <v>0</v>
      </c>
      <c r="AA471" s="275" t="e">
        <f t="shared" si="30"/>
        <v>#NUM!</v>
      </c>
      <c r="AB471" s="275" t="e">
        <f t="shared" si="31"/>
        <v>#NUM!</v>
      </c>
    </row>
    <row r="472" spans="3:28">
      <c r="C472" s="83"/>
      <c r="Y472" s="275">
        <f t="shared" si="28"/>
        <v>0</v>
      </c>
      <c r="Z472" s="275">
        <f t="shared" si="29"/>
        <v>0</v>
      </c>
      <c r="AA472" s="275" t="e">
        <f t="shared" si="30"/>
        <v>#NUM!</v>
      </c>
      <c r="AB472" s="275" t="e">
        <f t="shared" si="31"/>
        <v>#NUM!</v>
      </c>
    </row>
    <row r="473" spans="3:28">
      <c r="C473" s="83"/>
      <c r="Y473" s="275">
        <f t="shared" si="28"/>
        <v>0</v>
      </c>
      <c r="Z473" s="275">
        <f t="shared" si="29"/>
        <v>0</v>
      </c>
      <c r="AA473" s="275" t="e">
        <f t="shared" si="30"/>
        <v>#NUM!</v>
      </c>
      <c r="AB473" s="275" t="e">
        <f t="shared" si="31"/>
        <v>#NUM!</v>
      </c>
    </row>
    <row r="474" spans="3:28">
      <c r="C474" s="83"/>
      <c r="Y474" s="275">
        <f t="shared" si="28"/>
        <v>0</v>
      </c>
      <c r="Z474" s="275">
        <f t="shared" si="29"/>
        <v>0</v>
      </c>
      <c r="AA474" s="275" t="e">
        <f t="shared" si="30"/>
        <v>#NUM!</v>
      </c>
      <c r="AB474" s="275" t="e">
        <f t="shared" si="31"/>
        <v>#NUM!</v>
      </c>
    </row>
    <row r="475" spans="3:28">
      <c r="C475" s="83"/>
      <c r="Y475" s="275">
        <f t="shared" si="28"/>
        <v>0</v>
      </c>
      <c r="Z475" s="275">
        <f t="shared" si="29"/>
        <v>0</v>
      </c>
      <c r="AA475" s="275" t="e">
        <f t="shared" si="30"/>
        <v>#NUM!</v>
      </c>
      <c r="AB475" s="275" t="e">
        <f t="shared" si="31"/>
        <v>#NUM!</v>
      </c>
    </row>
    <row r="476" spans="3:28">
      <c r="C476" s="83"/>
      <c r="Y476" s="275">
        <f t="shared" si="28"/>
        <v>0</v>
      </c>
      <c r="Z476" s="275">
        <f t="shared" si="29"/>
        <v>0</v>
      </c>
      <c r="AA476" s="275" t="e">
        <f t="shared" si="30"/>
        <v>#NUM!</v>
      </c>
      <c r="AB476" s="275" t="e">
        <f t="shared" si="31"/>
        <v>#NUM!</v>
      </c>
    </row>
    <row r="477" spans="3:28">
      <c r="C477" s="83"/>
      <c r="Y477" s="275">
        <f t="shared" si="28"/>
        <v>0</v>
      </c>
      <c r="Z477" s="275">
        <f t="shared" si="29"/>
        <v>0</v>
      </c>
      <c r="AA477" s="275" t="e">
        <f t="shared" si="30"/>
        <v>#NUM!</v>
      </c>
      <c r="AB477" s="275" t="e">
        <f t="shared" si="31"/>
        <v>#NUM!</v>
      </c>
    </row>
    <row r="478" spans="3:28">
      <c r="C478" s="83"/>
      <c r="Y478" s="275">
        <f t="shared" si="28"/>
        <v>0</v>
      </c>
      <c r="Z478" s="275">
        <f t="shared" si="29"/>
        <v>0</v>
      </c>
      <c r="AA478" s="275" t="e">
        <f t="shared" si="30"/>
        <v>#NUM!</v>
      </c>
      <c r="AB478" s="275" t="e">
        <f t="shared" si="31"/>
        <v>#NUM!</v>
      </c>
    </row>
    <row r="479" spans="3:28">
      <c r="C479" s="83"/>
      <c r="Y479" s="275">
        <f t="shared" si="28"/>
        <v>0</v>
      </c>
      <c r="Z479" s="275">
        <f t="shared" si="29"/>
        <v>0</v>
      </c>
      <c r="AA479" s="275" t="e">
        <f t="shared" si="30"/>
        <v>#NUM!</v>
      </c>
      <c r="AB479" s="275" t="e">
        <f t="shared" si="31"/>
        <v>#NUM!</v>
      </c>
    </row>
    <row r="480" spans="3:28">
      <c r="C480" s="83"/>
      <c r="Y480" s="275">
        <f t="shared" si="28"/>
        <v>0</v>
      </c>
      <c r="Z480" s="275">
        <f t="shared" si="29"/>
        <v>0</v>
      </c>
      <c r="AA480" s="275" t="e">
        <f t="shared" si="30"/>
        <v>#NUM!</v>
      </c>
      <c r="AB480" s="275" t="e">
        <f t="shared" si="31"/>
        <v>#NUM!</v>
      </c>
    </row>
    <row r="481" spans="3:28">
      <c r="C481" s="83"/>
      <c r="Y481" s="275">
        <f t="shared" si="28"/>
        <v>0</v>
      </c>
      <c r="Z481" s="275">
        <f t="shared" si="29"/>
        <v>0</v>
      </c>
      <c r="AA481" s="275" t="e">
        <f t="shared" si="30"/>
        <v>#NUM!</v>
      </c>
      <c r="AB481" s="275" t="e">
        <f t="shared" si="31"/>
        <v>#NUM!</v>
      </c>
    </row>
    <row r="482" spans="3:28">
      <c r="C482" s="83"/>
      <c r="Y482" s="275">
        <f t="shared" si="28"/>
        <v>0</v>
      </c>
      <c r="Z482" s="275">
        <f t="shared" si="29"/>
        <v>0</v>
      </c>
      <c r="AA482" s="275" t="e">
        <f t="shared" si="30"/>
        <v>#NUM!</v>
      </c>
      <c r="AB482" s="275" t="e">
        <f t="shared" si="31"/>
        <v>#NUM!</v>
      </c>
    </row>
    <row r="483" spans="3:28">
      <c r="C483" s="83"/>
      <c r="Y483" s="275">
        <f t="shared" si="28"/>
        <v>0</v>
      </c>
      <c r="Z483" s="275">
        <f t="shared" si="29"/>
        <v>0</v>
      </c>
      <c r="AA483" s="275" t="e">
        <f t="shared" si="30"/>
        <v>#NUM!</v>
      </c>
      <c r="AB483" s="275" t="e">
        <f t="shared" si="31"/>
        <v>#NUM!</v>
      </c>
    </row>
    <row r="484" spans="3:28">
      <c r="C484" s="83"/>
      <c r="Y484" s="275">
        <f t="shared" si="28"/>
        <v>0</v>
      </c>
      <c r="Z484" s="275">
        <f t="shared" si="29"/>
        <v>0</v>
      </c>
      <c r="AA484" s="275" t="e">
        <f t="shared" si="30"/>
        <v>#NUM!</v>
      </c>
      <c r="AB484" s="275" t="e">
        <f t="shared" si="31"/>
        <v>#NUM!</v>
      </c>
    </row>
    <row r="485" spans="3:28">
      <c r="C485" s="83"/>
      <c r="Y485" s="275">
        <f t="shared" si="28"/>
        <v>0</v>
      </c>
      <c r="Z485" s="275">
        <f t="shared" si="29"/>
        <v>0</v>
      </c>
      <c r="AA485" s="275" t="e">
        <f t="shared" si="30"/>
        <v>#NUM!</v>
      </c>
      <c r="AB485" s="275" t="e">
        <f t="shared" si="31"/>
        <v>#NUM!</v>
      </c>
    </row>
    <row r="486" spans="3:28">
      <c r="C486" s="83"/>
      <c r="Y486" s="275">
        <f t="shared" si="28"/>
        <v>0</v>
      </c>
      <c r="Z486" s="275">
        <f t="shared" si="29"/>
        <v>0</v>
      </c>
      <c r="AA486" s="275" t="e">
        <f t="shared" si="30"/>
        <v>#NUM!</v>
      </c>
      <c r="AB486" s="275" t="e">
        <f t="shared" si="31"/>
        <v>#NUM!</v>
      </c>
    </row>
    <row r="487" spans="3:28">
      <c r="C487" s="83"/>
      <c r="Y487" s="275">
        <f t="shared" si="28"/>
        <v>0</v>
      </c>
      <c r="Z487" s="275">
        <f t="shared" si="29"/>
        <v>0</v>
      </c>
      <c r="AA487" s="275" t="e">
        <f t="shared" si="30"/>
        <v>#NUM!</v>
      </c>
      <c r="AB487" s="275" t="e">
        <f t="shared" si="31"/>
        <v>#NUM!</v>
      </c>
    </row>
    <row r="488" spans="3:28">
      <c r="C488" s="83"/>
      <c r="Y488" s="275">
        <f t="shared" si="28"/>
        <v>0</v>
      </c>
      <c r="Z488" s="275">
        <f t="shared" si="29"/>
        <v>0</v>
      </c>
      <c r="AA488" s="275" t="e">
        <f t="shared" si="30"/>
        <v>#NUM!</v>
      </c>
      <c r="AB488" s="275" t="e">
        <f t="shared" si="31"/>
        <v>#NUM!</v>
      </c>
    </row>
    <row r="489" spans="3:28">
      <c r="C489" s="83"/>
      <c r="Y489" s="275">
        <f t="shared" si="28"/>
        <v>0</v>
      </c>
      <c r="Z489" s="275">
        <f t="shared" si="29"/>
        <v>0</v>
      </c>
      <c r="AA489" s="275" t="e">
        <f t="shared" si="30"/>
        <v>#NUM!</v>
      </c>
      <c r="AB489" s="275" t="e">
        <f t="shared" si="31"/>
        <v>#NUM!</v>
      </c>
    </row>
    <row r="490" spans="3:28">
      <c r="C490" s="83"/>
      <c r="Y490" s="275">
        <f t="shared" si="28"/>
        <v>0</v>
      </c>
      <c r="Z490" s="275">
        <f t="shared" si="29"/>
        <v>0</v>
      </c>
      <c r="AA490" s="275" t="e">
        <f t="shared" si="30"/>
        <v>#NUM!</v>
      </c>
      <c r="AB490" s="275" t="e">
        <f t="shared" si="31"/>
        <v>#NUM!</v>
      </c>
    </row>
    <row r="491" spans="3:28">
      <c r="C491" s="83"/>
      <c r="Y491" s="275">
        <f t="shared" si="28"/>
        <v>0</v>
      </c>
      <c r="Z491" s="275">
        <f t="shared" si="29"/>
        <v>0</v>
      </c>
      <c r="AA491" s="275" t="e">
        <f t="shared" si="30"/>
        <v>#NUM!</v>
      </c>
      <c r="AB491" s="275" t="e">
        <f t="shared" si="31"/>
        <v>#NUM!</v>
      </c>
    </row>
    <row r="492" spans="3:28">
      <c r="C492" s="83"/>
      <c r="Y492" s="275">
        <f t="shared" si="28"/>
        <v>0</v>
      </c>
      <c r="Z492" s="275">
        <f t="shared" si="29"/>
        <v>0</v>
      </c>
      <c r="AA492" s="275" t="e">
        <f t="shared" si="30"/>
        <v>#NUM!</v>
      </c>
      <c r="AB492" s="275" t="e">
        <f t="shared" si="31"/>
        <v>#NUM!</v>
      </c>
    </row>
    <row r="493" spans="3:28">
      <c r="C493" s="83"/>
      <c r="Y493" s="275">
        <f t="shared" si="28"/>
        <v>0</v>
      </c>
      <c r="Z493" s="275">
        <f t="shared" si="29"/>
        <v>0</v>
      </c>
      <c r="AA493" s="275" t="e">
        <f t="shared" si="30"/>
        <v>#NUM!</v>
      </c>
      <c r="AB493" s="275" t="e">
        <f t="shared" si="31"/>
        <v>#NUM!</v>
      </c>
    </row>
    <row r="494" spans="3:28">
      <c r="C494" s="83"/>
      <c r="Y494" s="275">
        <f t="shared" si="28"/>
        <v>0</v>
      </c>
      <c r="Z494" s="275">
        <f t="shared" si="29"/>
        <v>0</v>
      </c>
      <c r="AA494" s="275" t="e">
        <f t="shared" si="30"/>
        <v>#NUM!</v>
      </c>
      <c r="AB494" s="275" t="e">
        <f t="shared" si="31"/>
        <v>#NUM!</v>
      </c>
    </row>
    <row r="495" spans="3:28">
      <c r="C495" s="83"/>
      <c r="Y495" s="275">
        <f t="shared" si="28"/>
        <v>0</v>
      </c>
      <c r="Z495" s="275">
        <f t="shared" si="29"/>
        <v>0</v>
      </c>
      <c r="AA495" s="275" t="e">
        <f t="shared" si="30"/>
        <v>#NUM!</v>
      </c>
      <c r="AB495" s="275" t="e">
        <f t="shared" si="31"/>
        <v>#NUM!</v>
      </c>
    </row>
    <row r="496" spans="3:28">
      <c r="C496" s="83"/>
      <c r="Y496" s="275">
        <f t="shared" si="28"/>
        <v>0</v>
      </c>
      <c r="Z496" s="275">
        <f t="shared" si="29"/>
        <v>0</v>
      </c>
      <c r="AA496" s="275" t="e">
        <f t="shared" si="30"/>
        <v>#NUM!</v>
      </c>
      <c r="AB496" s="275" t="e">
        <f t="shared" si="31"/>
        <v>#NUM!</v>
      </c>
    </row>
    <row r="497" spans="3:28">
      <c r="C497" s="83"/>
      <c r="Y497" s="275">
        <f t="shared" si="28"/>
        <v>0</v>
      </c>
      <c r="Z497" s="275">
        <f t="shared" si="29"/>
        <v>0</v>
      </c>
      <c r="AA497" s="275" t="e">
        <f t="shared" si="30"/>
        <v>#NUM!</v>
      </c>
      <c r="AB497" s="275" t="e">
        <f t="shared" si="31"/>
        <v>#NUM!</v>
      </c>
    </row>
    <row r="498" spans="3:28">
      <c r="C498" s="83"/>
      <c r="Y498" s="275">
        <f t="shared" si="28"/>
        <v>0</v>
      </c>
      <c r="Z498" s="275">
        <f t="shared" si="29"/>
        <v>0</v>
      </c>
      <c r="AA498" s="275" t="e">
        <f t="shared" si="30"/>
        <v>#NUM!</v>
      </c>
      <c r="AB498" s="275" t="e">
        <f t="shared" si="31"/>
        <v>#NUM!</v>
      </c>
    </row>
    <row r="499" spans="3:28">
      <c r="C499" s="83"/>
      <c r="Y499" s="275">
        <f t="shared" si="28"/>
        <v>0</v>
      </c>
      <c r="Z499" s="275">
        <f t="shared" si="29"/>
        <v>0</v>
      </c>
      <c r="AA499" s="275" t="e">
        <f t="shared" si="30"/>
        <v>#NUM!</v>
      </c>
      <c r="AB499" s="275" t="e">
        <f t="shared" si="31"/>
        <v>#NUM!</v>
      </c>
    </row>
    <row r="500" spans="3:28">
      <c r="C500" s="83"/>
      <c r="Y500" s="275">
        <f t="shared" si="28"/>
        <v>0</v>
      </c>
      <c r="Z500" s="275">
        <f t="shared" si="29"/>
        <v>0</v>
      </c>
      <c r="AA500" s="275" t="e">
        <f t="shared" si="30"/>
        <v>#NUM!</v>
      </c>
      <c r="AB500" s="275" t="e">
        <f t="shared" si="31"/>
        <v>#NUM!</v>
      </c>
    </row>
    <row r="501" spans="3:28">
      <c r="C501" s="83"/>
      <c r="Y501" s="275">
        <f t="shared" si="28"/>
        <v>0</v>
      </c>
      <c r="Z501" s="275">
        <f t="shared" si="29"/>
        <v>0</v>
      </c>
      <c r="AA501" s="275" t="e">
        <f t="shared" si="30"/>
        <v>#NUM!</v>
      </c>
      <c r="AB501" s="275" t="e">
        <f t="shared" si="31"/>
        <v>#NUM!</v>
      </c>
    </row>
    <row r="502" spans="3:28">
      <c r="C502" s="83"/>
      <c r="Y502" s="275">
        <f t="shared" si="28"/>
        <v>0</v>
      </c>
      <c r="Z502" s="275">
        <f t="shared" si="29"/>
        <v>0</v>
      </c>
      <c r="AA502" s="275" t="e">
        <f t="shared" si="30"/>
        <v>#NUM!</v>
      </c>
      <c r="AB502" s="275" t="e">
        <f t="shared" si="31"/>
        <v>#NUM!</v>
      </c>
    </row>
    <row r="503" spans="3:28">
      <c r="C503" s="83"/>
      <c r="Y503" s="275">
        <f t="shared" si="28"/>
        <v>0</v>
      </c>
      <c r="Z503" s="275">
        <f t="shared" si="29"/>
        <v>0</v>
      </c>
      <c r="AA503" s="275" t="e">
        <f t="shared" si="30"/>
        <v>#NUM!</v>
      </c>
      <c r="AB503" s="275" t="e">
        <f t="shared" si="31"/>
        <v>#NUM!</v>
      </c>
    </row>
    <row r="504" spans="3:28">
      <c r="C504" s="83"/>
      <c r="Y504" s="275">
        <f t="shared" si="28"/>
        <v>0</v>
      </c>
      <c r="Z504" s="275">
        <f t="shared" si="29"/>
        <v>0</v>
      </c>
      <c r="AA504" s="275" t="e">
        <f t="shared" si="30"/>
        <v>#NUM!</v>
      </c>
      <c r="AB504" s="275" t="e">
        <f t="shared" si="31"/>
        <v>#NUM!</v>
      </c>
    </row>
    <row r="505" spans="3:28">
      <c r="C505" s="83"/>
      <c r="Y505" s="275">
        <f t="shared" si="28"/>
        <v>0</v>
      </c>
      <c r="Z505" s="275">
        <f t="shared" si="29"/>
        <v>0</v>
      </c>
      <c r="AA505" s="275" t="e">
        <f t="shared" si="30"/>
        <v>#NUM!</v>
      </c>
      <c r="AB505" s="275" t="e">
        <f t="shared" si="31"/>
        <v>#NUM!</v>
      </c>
    </row>
    <row r="506" spans="3:28">
      <c r="C506" s="83"/>
      <c r="Y506" s="275">
        <f t="shared" si="28"/>
        <v>0</v>
      </c>
      <c r="Z506" s="275">
        <f t="shared" si="29"/>
        <v>0</v>
      </c>
      <c r="AA506" s="275" t="e">
        <f t="shared" si="30"/>
        <v>#NUM!</v>
      </c>
      <c r="AB506" s="275" t="e">
        <f t="shared" si="31"/>
        <v>#NUM!</v>
      </c>
    </row>
    <row r="507" spans="3:28">
      <c r="C507" s="83"/>
      <c r="Y507" s="275">
        <f t="shared" si="28"/>
        <v>0</v>
      </c>
      <c r="Z507" s="275">
        <f t="shared" si="29"/>
        <v>0</v>
      </c>
      <c r="AA507" s="275" t="e">
        <f t="shared" si="30"/>
        <v>#NUM!</v>
      </c>
      <c r="AB507" s="275" t="e">
        <f t="shared" si="31"/>
        <v>#NUM!</v>
      </c>
    </row>
    <row r="508" spans="3:28">
      <c r="C508" s="83"/>
      <c r="Y508" s="275">
        <f t="shared" si="28"/>
        <v>0</v>
      </c>
      <c r="Z508" s="275">
        <f t="shared" si="29"/>
        <v>0</v>
      </c>
      <c r="AA508" s="275" t="e">
        <f t="shared" si="30"/>
        <v>#NUM!</v>
      </c>
      <c r="AB508" s="275" t="e">
        <f t="shared" si="31"/>
        <v>#NUM!</v>
      </c>
    </row>
    <row r="509" spans="3:28">
      <c r="C509" s="83"/>
      <c r="Y509" s="275">
        <f t="shared" si="28"/>
        <v>0</v>
      </c>
      <c r="Z509" s="275">
        <f t="shared" si="29"/>
        <v>0</v>
      </c>
      <c r="AA509" s="275" t="e">
        <f t="shared" si="30"/>
        <v>#NUM!</v>
      </c>
      <c r="AB509" s="275" t="e">
        <f t="shared" si="31"/>
        <v>#NUM!</v>
      </c>
    </row>
    <row r="510" spans="3:28">
      <c r="C510" s="83"/>
      <c r="Y510" s="275">
        <f t="shared" si="28"/>
        <v>0</v>
      </c>
      <c r="Z510" s="275">
        <f t="shared" si="29"/>
        <v>0</v>
      </c>
      <c r="AA510" s="275" t="e">
        <f t="shared" si="30"/>
        <v>#NUM!</v>
      </c>
      <c r="AB510" s="275" t="e">
        <f t="shared" si="31"/>
        <v>#NUM!</v>
      </c>
    </row>
    <row r="511" spans="3:28">
      <c r="C511" s="83"/>
      <c r="Y511" s="275">
        <f t="shared" si="28"/>
        <v>0</v>
      </c>
      <c r="Z511" s="275">
        <f t="shared" si="29"/>
        <v>0</v>
      </c>
      <c r="AA511" s="275" t="e">
        <f t="shared" si="30"/>
        <v>#NUM!</v>
      </c>
      <c r="AB511" s="275" t="e">
        <f t="shared" si="31"/>
        <v>#NUM!</v>
      </c>
    </row>
    <row r="512" spans="3:28">
      <c r="C512" s="83"/>
      <c r="Y512" s="275">
        <f t="shared" si="28"/>
        <v>0</v>
      </c>
      <c r="Z512" s="275">
        <f t="shared" si="29"/>
        <v>0</v>
      </c>
      <c r="AA512" s="275" t="e">
        <f t="shared" si="30"/>
        <v>#NUM!</v>
      </c>
      <c r="AB512" s="275" t="e">
        <f t="shared" si="31"/>
        <v>#NUM!</v>
      </c>
    </row>
    <row r="513" spans="3:28">
      <c r="C513" s="83"/>
      <c r="Y513" s="275">
        <f t="shared" si="28"/>
        <v>0</v>
      </c>
      <c r="Z513" s="275">
        <f t="shared" si="29"/>
        <v>0</v>
      </c>
      <c r="AA513" s="275" t="e">
        <f t="shared" si="30"/>
        <v>#NUM!</v>
      </c>
      <c r="AB513" s="275" t="e">
        <f t="shared" si="31"/>
        <v>#NUM!</v>
      </c>
    </row>
    <row r="514" spans="3:28">
      <c r="C514" s="83"/>
      <c r="Y514" s="275">
        <f t="shared" si="28"/>
        <v>0</v>
      </c>
      <c r="Z514" s="275">
        <f t="shared" si="29"/>
        <v>0</v>
      </c>
      <c r="AA514" s="275" t="e">
        <f t="shared" si="30"/>
        <v>#NUM!</v>
      </c>
      <c r="AB514" s="275" t="e">
        <f t="shared" si="31"/>
        <v>#NUM!</v>
      </c>
    </row>
    <row r="515" spans="3:28">
      <c r="C515" s="83"/>
      <c r="Y515" s="275">
        <f t="shared" si="28"/>
        <v>0</v>
      </c>
      <c r="Z515" s="275">
        <f t="shared" si="29"/>
        <v>0</v>
      </c>
      <c r="AA515" s="275" t="e">
        <f t="shared" si="30"/>
        <v>#NUM!</v>
      </c>
      <c r="AB515" s="275" t="e">
        <f t="shared" si="31"/>
        <v>#NUM!</v>
      </c>
    </row>
    <row r="516" spans="3:28">
      <c r="C516" s="83"/>
      <c r="Y516" s="275">
        <f t="shared" si="28"/>
        <v>0</v>
      </c>
      <c r="Z516" s="275">
        <f t="shared" si="29"/>
        <v>0</v>
      </c>
      <c r="AA516" s="275" t="e">
        <f t="shared" si="30"/>
        <v>#NUM!</v>
      </c>
      <c r="AB516" s="275" t="e">
        <f t="shared" si="31"/>
        <v>#NUM!</v>
      </c>
    </row>
    <row r="517" spans="3:28">
      <c r="C517" s="83"/>
      <c r="Y517" s="275">
        <f t="shared" si="28"/>
        <v>0</v>
      </c>
      <c r="Z517" s="275">
        <f t="shared" si="29"/>
        <v>0</v>
      </c>
      <c r="AA517" s="275" t="e">
        <f t="shared" si="30"/>
        <v>#NUM!</v>
      </c>
      <c r="AB517" s="275" t="e">
        <f t="shared" si="31"/>
        <v>#NUM!</v>
      </c>
    </row>
    <row r="518" spans="3:28">
      <c r="C518" s="83"/>
      <c r="Y518" s="275">
        <f t="shared" si="28"/>
        <v>0</v>
      </c>
      <c r="Z518" s="275">
        <f t="shared" si="29"/>
        <v>0</v>
      </c>
      <c r="AA518" s="275" t="e">
        <f t="shared" si="30"/>
        <v>#NUM!</v>
      </c>
      <c r="AB518" s="275" t="e">
        <f t="shared" si="31"/>
        <v>#NUM!</v>
      </c>
    </row>
    <row r="519" spans="3:28">
      <c r="C519" s="83"/>
      <c r="Y519" s="275">
        <f t="shared" si="28"/>
        <v>0</v>
      </c>
      <c r="Z519" s="275">
        <f t="shared" si="29"/>
        <v>0</v>
      </c>
      <c r="AA519" s="275" t="e">
        <f t="shared" si="30"/>
        <v>#NUM!</v>
      </c>
      <c r="AB519" s="275" t="e">
        <f t="shared" si="31"/>
        <v>#NUM!</v>
      </c>
    </row>
    <row r="520" spans="3:28">
      <c r="C520" s="83"/>
      <c r="Y520" s="275">
        <f t="shared" si="28"/>
        <v>0</v>
      </c>
      <c r="Z520" s="275">
        <f t="shared" si="29"/>
        <v>0</v>
      </c>
      <c r="AA520" s="275" t="e">
        <f t="shared" si="30"/>
        <v>#NUM!</v>
      </c>
      <c r="AB520" s="275" t="e">
        <f t="shared" si="31"/>
        <v>#NUM!</v>
      </c>
    </row>
    <row r="521" spans="3:28">
      <c r="C521" s="83"/>
      <c r="Y521" s="275">
        <f t="shared" si="28"/>
        <v>0</v>
      </c>
      <c r="Z521" s="275">
        <f t="shared" si="29"/>
        <v>0</v>
      </c>
      <c r="AA521" s="275" t="e">
        <f t="shared" si="30"/>
        <v>#NUM!</v>
      </c>
      <c r="AB521" s="275" t="e">
        <f t="shared" si="31"/>
        <v>#NUM!</v>
      </c>
    </row>
    <row r="522" spans="3:28">
      <c r="C522" s="83"/>
      <c r="Y522" s="275">
        <f t="shared" si="28"/>
        <v>0</v>
      </c>
      <c r="Z522" s="275">
        <f t="shared" si="29"/>
        <v>0</v>
      </c>
      <c r="AA522" s="275" t="e">
        <f t="shared" si="30"/>
        <v>#NUM!</v>
      </c>
      <c r="AB522" s="275" t="e">
        <f t="shared" si="31"/>
        <v>#NUM!</v>
      </c>
    </row>
    <row r="523" spans="3:28">
      <c r="C523" s="83"/>
      <c r="Y523" s="275">
        <f t="shared" si="28"/>
        <v>0</v>
      </c>
      <c r="Z523" s="275">
        <f t="shared" si="29"/>
        <v>0</v>
      </c>
      <c r="AA523" s="275" t="e">
        <f t="shared" si="30"/>
        <v>#NUM!</v>
      </c>
      <c r="AB523" s="275" t="e">
        <f t="shared" si="31"/>
        <v>#NUM!</v>
      </c>
    </row>
    <row r="524" spans="3:28">
      <c r="C524" s="83"/>
      <c r="Y524" s="275">
        <f t="shared" si="28"/>
        <v>0</v>
      </c>
      <c r="Z524" s="275">
        <f t="shared" si="29"/>
        <v>0</v>
      </c>
      <c r="AA524" s="275" t="e">
        <f t="shared" si="30"/>
        <v>#NUM!</v>
      </c>
      <c r="AB524" s="275" t="e">
        <f t="shared" si="31"/>
        <v>#NUM!</v>
      </c>
    </row>
    <row r="525" spans="3:28">
      <c r="C525" s="83"/>
      <c r="Y525" s="275">
        <f t="shared" ref="Y525:Y588" si="32">B525</f>
        <v>0</v>
      </c>
      <c r="Z525" s="275">
        <f t="shared" ref="Z525:Z588" si="33">C525</f>
        <v>0</v>
      </c>
      <c r="AA525" s="275" t="e">
        <f t="shared" ref="AA525:AA588" si="34">I$24</f>
        <v>#NUM!</v>
      </c>
      <c r="AB525" s="275" t="e">
        <f t="shared" ref="AB525:AB588" si="35">I$21</f>
        <v>#NUM!</v>
      </c>
    </row>
    <row r="526" spans="3:28">
      <c r="C526" s="83"/>
      <c r="Y526" s="275">
        <f t="shared" si="32"/>
        <v>0</v>
      </c>
      <c r="Z526" s="275">
        <f t="shared" si="33"/>
        <v>0</v>
      </c>
      <c r="AA526" s="275" t="e">
        <f t="shared" si="34"/>
        <v>#NUM!</v>
      </c>
      <c r="AB526" s="275" t="e">
        <f t="shared" si="35"/>
        <v>#NUM!</v>
      </c>
    </row>
    <row r="527" spans="3:28">
      <c r="C527" s="83"/>
      <c r="Y527" s="275">
        <f t="shared" si="32"/>
        <v>0</v>
      </c>
      <c r="Z527" s="275">
        <f t="shared" si="33"/>
        <v>0</v>
      </c>
      <c r="AA527" s="275" t="e">
        <f t="shared" si="34"/>
        <v>#NUM!</v>
      </c>
      <c r="AB527" s="275" t="e">
        <f t="shared" si="35"/>
        <v>#NUM!</v>
      </c>
    </row>
    <row r="528" spans="3:28">
      <c r="C528" s="83"/>
      <c r="Y528" s="275">
        <f t="shared" si="32"/>
        <v>0</v>
      </c>
      <c r="Z528" s="275">
        <f t="shared" si="33"/>
        <v>0</v>
      </c>
      <c r="AA528" s="275" t="e">
        <f t="shared" si="34"/>
        <v>#NUM!</v>
      </c>
      <c r="AB528" s="275" t="e">
        <f t="shared" si="35"/>
        <v>#NUM!</v>
      </c>
    </row>
    <row r="529" spans="3:28">
      <c r="C529" s="83"/>
      <c r="Y529" s="275">
        <f t="shared" si="32"/>
        <v>0</v>
      </c>
      <c r="Z529" s="275">
        <f t="shared" si="33"/>
        <v>0</v>
      </c>
      <c r="AA529" s="275" t="e">
        <f t="shared" si="34"/>
        <v>#NUM!</v>
      </c>
      <c r="AB529" s="275" t="e">
        <f t="shared" si="35"/>
        <v>#NUM!</v>
      </c>
    </row>
    <row r="530" spans="3:28">
      <c r="C530" s="83"/>
      <c r="Y530" s="275">
        <f t="shared" si="32"/>
        <v>0</v>
      </c>
      <c r="Z530" s="275">
        <f t="shared" si="33"/>
        <v>0</v>
      </c>
      <c r="AA530" s="275" t="e">
        <f t="shared" si="34"/>
        <v>#NUM!</v>
      </c>
      <c r="AB530" s="275" t="e">
        <f t="shared" si="35"/>
        <v>#NUM!</v>
      </c>
    </row>
    <row r="531" spans="3:28">
      <c r="C531" s="83"/>
      <c r="Y531" s="275">
        <f t="shared" si="32"/>
        <v>0</v>
      </c>
      <c r="Z531" s="275">
        <f t="shared" si="33"/>
        <v>0</v>
      </c>
      <c r="AA531" s="275" t="e">
        <f t="shared" si="34"/>
        <v>#NUM!</v>
      </c>
      <c r="AB531" s="275" t="e">
        <f t="shared" si="35"/>
        <v>#NUM!</v>
      </c>
    </row>
    <row r="532" spans="3:28">
      <c r="C532" s="83"/>
      <c r="Y532" s="275">
        <f t="shared" si="32"/>
        <v>0</v>
      </c>
      <c r="Z532" s="275">
        <f t="shared" si="33"/>
        <v>0</v>
      </c>
      <c r="AA532" s="275" t="e">
        <f t="shared" si="34"/>
        <v>#NUM!</v>
      </c>
      <c r="AB532" s="275" t="e">
        <f t="shared" si="35"/>
        <v>#NUM!</v>
      </c>
    </row>
    <row r="533" spans="3:28">
      <c r="C533" s="83"/>
      <c r="Y533" s="275">
        <f t="shared" si="32"/>
        <v>0</v>
      </c>
      <c r="Z533" s="275">
        <f t="shared" si="33"/>
        <v>0</v>
      </c>
      <c r="AA533" s="275" t="e">
        <f t="shared" si="34"/>
        <v>#NUM!</v>
      </c>
      <c r="AB533" s="275" t="e">
        <f t="shared" si="35"/>
        <v>#NUM!</v>
      </c>
    </row>
    <row r="534" spans="3:28">
      <c r="C534" s="83"/>
      <c r="Y534" s="275">
        <f t="shared" si="32"/>
        <v>0</v>
      </c>
      <c r="Z534" s="275">
        <f t="shared" si="33"/>
        <v>0</v>
      </c>
      <c r="AA534" s="275" t="e">
        <f t="shared" si="34"/>
        <v>#NUM!</v>
      </c>
      <c r="AB534" s="275" t="e">
        <f t="shared" si="35"/>
        <v>#NUM!</v>
      </c>
    </row>
    <row r="535" spans="3:28">
      <c r="C535" s="83"/>
      <c r="Y535" s="275">
        <f t="shared" si="32"/>
        <v>0</v>
      </c>
      <c r="Z535" s="275">
        <f t="shared" si="33"/>
        <v>0</v>
      </c>
      <c r="AA535" s="275" t="e">
        <f t="shared" si="34"/>
        <v>#NUM!</v>
      </c>
      <c r="AB535" s="275" t="e">
        <f t="shared" si="35"/>
        <v>#NUM!</v>
      </c>
    </row>
    <row r="536" spans="3:28">
      <c r="C536" s="83"/>
      <c r="Y536" s="275">
        <f t="shared" si="32"/>
        <v>0</v>
      </c>
      <c r="Z536" s="275">
        <f t="shared" si="33"/>
        <v>0</v>
      </c>
      <c r="AA536" s="275" t="e">
        <f t="shared" si="34"/>
        <v>#NUM!</v>
      </c>
      <c r="AB536" s="275" t="e">
        <f t="shared" si="35"/>
        <v>#NUM!</v>
      </c>
    </row>
    <row r="537" spans="3:28">
      <c r="C537" s="83"/>
      <c r="Y537" s="275">
        <f t="shared" si="32"/>
        <v>0</v>
      </c>
      <c r="Z537" s="275">
        <f t="shared" si="33"/>
        <v>0</v>
      </c>
      <c r="AA537" s="275" t="e">
        <f t="shared" si="34"/>
        <v>#NUM!</v>
      </c>
      <c r="AB537" s="275" t="e">
        <f t="shared" si="35"/>
        <v>#NUM!</v>
      </c>
    </row>
    <row r="538" spans="3:28">
      <c r="C538" s="83"/>
      <c r="Y538" s="275">
        <f t="shared" si="32"/>
        <v>0</v>
      </c>
      <c r="Z538" s="275">
        <f t="shared" si="33"/>
        <v>0</v>
      </c>
      <c r="AA538" s="275" t="e">
        <f t="shared" si="34"/>
        <v>#NUM!</v>
      </c>
      <c r="AB538" s="275" t="e">
        <f t="shared" si="35"/>
        <v>#NUM!</v>
      </c>
    </row>
    <row r="539" spans="3:28">
      <c r="C539" s="83"/>
      <c r="Y539" s="275">
        <f t="shared" si="32"/>
        <v>0</v>
      </c>
      <c r="Z539" s="275">
        <f t="shared" si="33"/>
        <v>0</v>
      </c>
      <c r="AA539" s="275" t="e">
        <f t="shared" si="34"/>
        <v>#NUM!</v>
      </c>
      <c r="AB539" s="275" t="e">
        <f t="shared" si="35"/>
        <v>#NUM!</v>
      </c>
    </row>
    <row r="540" spans="3:28">
      <c r="C540" s="83"/>
      <c r="Y540" s="275">
        <f t="shared" si="32"/>
        <v>0</v>
      </c>
      <c r="Z540" s="275">
        <f t="shared" si="33"/>
        <v>0</v>
      </c>
      <c r="AA540" s="275" t="e">
        <f t="shared" si="34"/>
        <v>#NUM!</v>
      </c>
      <c r="AB540" s="275" t="e">
        <f t="shared" si="35"/>
        <v>#NUM!</v>
      </c>
    </row>
    <row r="541" spans="3:28">
      <c r="C541" s="83"/>
      <c r="Y541" s="275">
        <f t="shared" si="32"/>
        <v>0</v>
      </c>
      <c r="Z541" s="275">
        <f t="shared" si="33"/>
        <v>0</v>
      </c>
      <c r="AA541" s="275" t="e">
        <f t="shared" si="34"/>
        <v>#NUM!</v>
      </c>
      <c r="AB541" s="275" t="e">
        <f t="shared" si="35"/>
        <v>#NUM!</v>
      </c>
    </row>
    <row r="542" spans="3:28">
      <c r="C542" s="83"/>
      <c r="Y542" s="275">
        <f t="shared" si="32"/>
        <v>0</v>
      </c>
      <c r="Z542" s="275">
        <f t="shared" si="33"/>
        <v>0</v>
      </c>
      <c r="AA542" s="275" t="e">
        <f t="shared" si="34"/>
        <v>#NUM!</v>
      </c>
      <c r="AB542" s="275" t="e">
        <f t="shared" si="35"/>
        <v>#NUM!</v>
      </c>
    </row>
    <row r="543" spans="3:28">
      <c r="C543" s="83"/>
      <c r="Y543" s="275">
        <f t="shared" si="32"/>
        <v>0</v>
      </c>
      <c r="Z543" s="275">
        <f t="shared" si="33"/>
        <v>0</v>
      </c>
      <c r="AA543" s="275" t="e">
        <f t="shared" si="34"/>
        <v>#NUM!</v>
      </c>
      <c r="AB543" s="275" t="e">
        <f t="shared" si="35"/>
        <v>#NUM!</v>
      </c>
    </row>
    <row r="544" spans="3:28">
      <c r="C544" s="83"/>
      <c r="Y544" s="275">
        <f t="shared" si="32"/>
        <v>0</v>
      </c>
      <c r="Z544" s="275">
        <f t="shared" si="33"/>
        <v>0</v>
      </c>
      <c r="AA544" s="275" t="e">
        <f t="shared" si="34"/>
        <v>#NUM!</v>
      </c>
      <c r="AB544" s="275" t="e">
        <f t="shared" si="35"/>
        <v>#NUM!</v>
      </c>
    </row>
    <row r="545" spans="3:28">
      <c r="C545" s="83"/>
      <c r="Y545" s="275">
        <f t="shared" si="32"/>
        <v>0</v>
      </c>
      <c r="Z545" s="275">
        <f t="shared" si="33"/>
        <v>0</v>
      </c>
      <c r="AA545" s="275" t="e">
        <f t="shared" si="34"/>
        <v>#NUM!</v>
      </c>
      <c r="AB545" s="275" t="e">
        <f t="shared" si="35"/>
        <v>#NUM!</v>
      </c>
    </row>
    <row r="546" spans="3:28">
      <c r="C546" s="83"/>
      <c r="Y546" s="275">
        <f t="shared" si="32"/>
        <v>0</v>
      </c>
      <c r="Z546" s="275">
        <f t="shared" si="33"/>
        <v>0</v>
      </c>
      <c r="AA546" s="275" t="e">
        <f t="shared" si="34"/>
        <v>#NUM!</v>
      </c>
      <c r="AB546" s="275" t="e">
        <f t="shared" si="35"/>
        <v>#NUM!</v>
      </c>
    </row>
    <row r="547" spans="3:28">
      <c r="C547" s="83"/>
      <c r="Y547" s="275">
        <f t="shared" si="32"/>
        <v>0</v>
      </c>
      <c r="Z547" s="275">
        <f t="shared" si="33"/>
        <v>0</v>
      </c>
      <c r="AA547" s="275" t="e">
        <f t="shared" si="34"/>
        <v>#NUM!</v>
      </c>
      <c r="AB547" s="275" t="e">
        <f t="shared" si="35"/>
        <v>#NUM!</v>
      </c>
    </row>
    <row r="548" spans="3:28">
      <c r="C548" s="83"/>
      <c r="Y548" s="275">
        <f t="shared" si="32"/>
        <v>0</v>
      </c>
      <c r="Z548" s="275">
        <f t="shared" si="33"/>
        <v>0</v>
      </c>
      <c r="AA548" s="275" t="e">
        <f t="shared" si="34"/>
        <v>#NUM!</v>
      </c>
      <c r="AB548" s="275" t="e">
        <f t="shared" si="35"/>
        <v>#NUM!</v>
      </c>
    </row>
    <row r="549" spans="3:28">
      <c r="C549" s="83"/>
      <c r="Y549" s="275">
        <f t="shared" si="32"/>
        <v>0</v>
      </c>
      <c r="Z549" s="275">
        <f t="shared" si="33"/>
        <v>0</v>
      </c>
      <c r="AA549" s="275" t="e">
        <f t="shared" si="34"/>
        <v>#NUM!</v>
      </c>
      <c r="AB549" s="275" t="e">
        <f t="shared" si="35"/>
        <v>#NUM!</v>
      </c>
    </row>
    <row r="550" spans="3:28">
      <c r="C550" s="83"/>
      <c r="Y550" s="275">
        <f t="shared" si="32"/>
        <v>0</v>
      </c>
      <c r="Z550" s="275">
        <f t="shared" si="33"/>
        <v>0</v>
      </c>
      <c r="AA550" s="275" t="e">
        <f t="shared" si="34"/>
        <v>#NUM!</v>
      </c>
      <c r="AB550" s="275" t="e">
        <f t="shared" si="35"/>
        <v>#NUM!</v>
      </c>
    </row>
    <row r="551" spans="3:28">
      <c r="C551" s="83"/>
      <c r="Y551" s="275">
        <f t="shared" si="32"/>
        <v>0</v>
      </c>
      <c r="Z551" s="275">
        <f t="shared" si="33"/>
        <v>0</v>
      </c>
      <c r="AA551" s="275" t="e">
        <f t="shared" si="34"/>
        <v>#NUM!</v>
      </c>
      <c r="AB551" s="275" t="e">
        <f t="shared" si="35"/>
        <v>#NUM!</v>
      </c>
    </row>
    <row r="552" spans="3:28">
      <c r="C552" s="83"/>
      <c r="Y552" s="275">
        <f t="shared" si="32"/>
        <v>0</v>
      </c>
      <c r="Z552" s="275">
        <f t="shared" si="33"/>
        <v>0</v>
      </c>
      <c r="AA552" s="275" t="e">
        <f t="shared" si="34"/>
        <v>#NUM!</v>
      </c>
      <c r="AB552" s="275" t="e">
        <f t="shared" si="35"/>
        <v>#NUM!</v>
      </c>
    </row>
    <row r="553" spans="3:28">
      <c r="C553" s="83"/>
      <c r="Y553" s="275">
        <f t="shared" si="32"/>
        <v>0</v>
      </c>
      <c r="Z553" s="275">
        <f t="shared" si="33"/>
        <v>0</v>
      </c>
      <c r="AA553" s="275" t="e">
        <f t="shared" si="34"/>
        <v>#NUM!</v>
      </c>
      <c r="AB553" s="275" t="e">
        <f t="shared" si="35"/>
        <v>#NUM!</v>
      </c>
    </row>
    <row r="554" spans="3:28">
      <c r="C554" s="83"/>
      <c r="Y554" s="275">
        <f t="shared" si="32"/>
        <v>0</v>
      </c>
      <c r="Z554" s="275">
        <f t="shared" si="33"/>
        <v>0</v>
      </c>
      <c r="AA554" s="275" t="e">
        <f t="shared" si="34"/>
        <v>#NUM!</v>
      </c>
      <c r="AB554" s="275" t="e">
        <f t="shared" si="35"/>
        <v>#NUM!</v>
      </c>
    </row>
    <row r="555" spans="3:28">
      <c r="C555" s="83"/>
      <c r="Y555" s="275">
        <f t="shared" si="32"/>
        <v>0</v>
      </c>
      <c r="Z555" s="275">
        <f t="shared" si="33"/>
        <v>0</v>
      </c>
      <c r="AA555" s="275" t="e">
        <f t="shared" si="34"/>
        <v>#NUM!</v>
      </c>
      <c r="AB555" s="275" t="e">
        <f t="shared" si="35"/>
        <v>#NUM!</v>
      </c>
    </row>
    <row r="556" spans="3:28">
      <c r="C556" s="83"/>
      <c r="Y556" s="275">
        <f t="shared" si="32"/>
        <v>0</v>
      </c>
      <c r="Z556" s="275">
        <f t="shared" si="33"/>
        <v>0</v>
      </c>
      <c r="AA556" s="275" t="e">
        <f t="shared" si="34"/>
        <v>#NUM!</v>
      </c>
      <c r="AB556" s="275" t="e">
        <f t="shared" si="35"/>
        <v>#NUM!</v>
      </c>
    </row>
    <row r="557" spans="3:28">
      <c r="C557" s="83"/>
      <c r="Y557" s="275">
        <f t="shared" si="32"/>
        <v>0</v>
      </c>
      <c r="Z557" s="275">
        <f t="shared" si="33"/>
        <v>0</v>
      </c>
      <c r="AA557" s="275" t="e">
        <f t="shared" si="34"/>
        <v>#NUM!</v>
      </c>
      <c r="AB557" s="275" t="e">
        <f t="shared" si="35"/>
        <v>#NUM!</v>
      </c>
    </row>
    <row r="558" spans="3:28">
      <c r="C558" s="83"/>
      <c r="Y558" s="275">
        <f t="shared" si="32"/>
        <v>0</v>
      </c>
      <c r="Z558" s="275">
        <f t="shared" si="33"/>
        <v>0</v>
      </c>
      <c r="AA558" s="275" t="e">
        <f t="shared" si="34"/>
        <v>#NUM!</v>
      </c>
      <c r="AB558" s="275" t="e">
        <f t="shared" si="35"/>
        <v>#NUM!</v>
      </c>
    </row>
    <row r="559" spans="3:28">
      <c r="C559" s="83"/>
      <c r="Y559" s="275">
        <f t="shared" si="32"/>
        <v>0</v>
      </c>
      <c r="Z559" s="275">
        <f t="shared" si="33"/>
        <v>0</v>
      </c>
      <c r="AA559" s="275" t="e">
        <f t="shared" si="34"/>
        <v>#NUM!</v>
      </c>
      <c r="AB559" s="275" t="e">
        <f t="shared" si="35"/>
        <v>#NUM!</v>
      </c>
    </row>
    <row r="560" spans="3:28">
      <c r="C560" s="83"/>
      <c r="Y560" s="275">
        <f t="shared" si="32"/>
        <v>0</v>
      </c>
      <c r="Z560" s="275">
        <f t="shared" si="33"/>
        <v>0</v>
      </c>
      <c r="AA560" s="275" t="e">
        <f t="shared" si="34"/>
        <v>#NUM!</v>
      </c>
      <c r="AB560" s="275" t="e">
        <f t="shared" si="35"/>
        <v>#NUM!</v>
      </c>
    </row>
    <row r="561" spans="3:28">
      <c r="C561" s="83"/>
      <c r="Y561" s="275">
        <f t="shared" si="32"/>
        <v>0</v>
      </c>
      <c r="Z561" s="275">
        <f t="shared" si="33"/>
        <v>0</v>
      </c>
      <c r="AA561" s="275" t="e">
        <f t="shared" si="34"/>
        <v>#NUM!</v>
      </c>
      <c r="AB561" s="275" t="e">
        <f t="shared" si="35"/>
        <v>#NUM!</v>
      </c>
    </row>
    <row r="562" spans="3:28">
      <c r="C562" s="83"/>
      <c r="Y562" s="275">
        <f t="shared" si="32"/>
        <v>0</v>
      </c>
      <c r="Z562" s="275">
        <f t="shared" si="33"/>
        <v>0</v>
      </c>
      <c r="AA562" s="275" t="e">
        <f t="shared" si="34"/>
        <v>#NUM!</v>
      </c>
      <c r="AB562" s="275" t="e">
        <f t="shared" si="35"/>
        <v>#NUM!</v>
      </c>
    </row>
    <row r="563" spans="3:28">
      <c r="C563" s="83"/>
      <c r="Y563" s="275">
        <f t="shared" si="32"/>
        <v>0</v>
      </c>
      <c r="Z563" s="275">
        <f t="shared" si="33"/>
        <v>0</v>
      </c>
      <c r="AA563" s="275" t="e">
        <f t="shared" si="34"/>
        <v>#NUM!</v>
      </c>
      <c r="AB563" s="275" t="e">
        <f t="shared" si="35"/>
        <v>#NUM!</v>
      </c>
    </row>
    <row r="564" spans="3:28">
      <c r="C564" s="83"/>
      <c r="Y564" s="275">
        <f t="shared" si="32"/>
        <v>0</v>
      </c>
      <c r="Z564" s="275">
        <f t="shared" si="33"/>
        <v>0</v>
      </c>
      <c r="AA564" s="275" t="e">
        <f t="shared" si="34"/>
        <v>#NUM!</v>
      </c>
      <c r="AB564" s="275" t="e">
        <f t="shared" si="35"/>
        <v>#NUM!</v>
      </c>
    </row>
    <row r="565" spans="3:28">
      <c r="C565" s="83"/>
      <c r="Y565" s="275">
        <f t="shared" si="32"/>
        <v>0</v>
      </c>
      <c r="Z565" s="275">
        <f t="shared" si="33"/>
        <v>0</v>
      </c>
      <c r="AA565" s="275" t="e">
        <f t="shared" si="34"/>
        <v>#NUM!</v>
      </c>
      <c r="AB565" s="275" t="e">
        <f t="shared" si="35"/>
        <v>#NUM!</v>
      </c>
    </row>
    <row r="566" spans="3:28">
      <c r="C566" s="83"/>
      <c r="Y566" s="275">
        <f t="shared" si="32"/>
        <v>0</v>
      </c>
      <c r="Z566" s="275">
        <f t="shared" si="33"/>
        <v>0</v>
      </c>
      <c r="AA566" s="275" t="e">
        <f t="shared" si="34"/>
        <v>#NUM!</v>
      </c>
      <c r="AB566" s="275" t="e">
        <f t="shared" si="35"/>
        <v>#NUM!</v>
      </c>
    </row>
    <row r="567" spans="3:28">
      <c r="C567" s="83"/>
      <c r="Y567" s="275">
        <f t="shared" si="32"/>
        <v>0</v>
      </c>
      <c r="Z567" s="275">
        <f t="shared" si="33"/>
        <v>0</v>
      </c>
      <c r="AA567" s="275" t="e">
        <f t="shared" si="34"/>
        <v>#NUM!</v>
      </c>
      <c r="AB567" s="275" t="e">
        <f t="shared" si="35"/>
        <v>#NUM!</v>
      </c>
    </row>
    <row r="568" spans="3:28">
      <c r="C568" s="83"/>
      <c r="Y568" s="275">
        <f t="shared" si="32"/>
        <v>0</v>
      </c>
      <c r="Z568" s="275">
        <f t="shared" si="33"/>
        <v>0</v>
      </c>
      <c r="AA568" s="275" t="e">
        <f t="shared" si="34"/>
        <v>#NUM!</v>
      </c>
      <c r="AB568" s="275" t="e">
        <f t="shared" si="35"/>
        <v>#NUM!</v>
      </c>
    </row>
    <row r="569" spans="3:28">
      <c r="C569" s="83"/>
      <c r="Y569" s="275">
        <f t="shared" si="32"/>
        <v>0</v>
      </c>
      <c r="Z569" s="275">
        <f t="shared" si="33"/>
        <v>0</v>
      </c>
      <c r="AA569" s="275" t="e">
        <f t="shared" si="34"/>
        <v>#NUM!</v>
      </c>
      <c r="AB569" s="275" t="e">
        <f t="shared" si="35"/>
        <v>#NUM!</v>
      </c>
    </row>
    <row r="570" spans="3:28">
      <c r="C570" s="83"/>
      <c r="Y570" s="275">
        <f t="shared" si="32"/>
        <v>0</v>
      </c>
      <c r="Z570" s="275">
        <f t="shared" si="33"/>
        <v>0</v>
      </c>
      <c r="AA570" s="275" t="e">
        <f t="shared" si="34"/>
        <v>#NUM!</v>
      </c>
      <c r="AB570" s="275" t="e">
        <f t="shared" si="35"/>
        <v>#NUM!</v>
      </c>
    </row>
    <row r="571" spans="3:28">
      <c r="C571" s="83"/>
      <c r="Y571" s="275">
        <f t="shared" si="32"/>
        <v>0</v>
      </c>
      <c r="Z571" s="275">
        <f t="shared" si="33"/>
        <v>0</v>
      </c>
      <c r="AA571" s="275" t="e">
        <f t="shared" si="34"/>
        <v>#NUM!</v>
      </c>
      <c r="AB571" s="275" t="e">
        <f t="shared" si="35"/>
        <v>#NUM!</v>
      </c>
    </row>
    <row r="572" spans="3:28">
      <c r="C572" s="83"/>
      <c r="Y572" s="275">
        <f t="shared" si="32"/>
        <v>0</v>
      </c>
      <c r="Z572" s="275">
        <f t="shared" si="33"/>
        <v>0</v>
      </c>
      <c r="AA572" s="275" t="e">
        <f t="shared" si="34"/>
        <v>#NUM!</v>
      </c>
      <c r="AB572" s="275" t="e">
        <f t="shared" si="35"/>
        <v>#NUM!</v>
      </c>
    </row>
    <row r="573" spans="3:28">
      <c r="C573" s="83"/>
      <c r="Y573" s="275">
        <f t="shared" si="32"/>
        <v>0</v>
      </c>
      <c r="Z573" s="275">
        <f t="shared" si="33"/>
        <v>0</v>
      </c>
      <c r="AA573" s="275" t="e">
        <f t="shared" si="34"/>
        <v>#NUM!</v>
      </c>
      <c r="AB573" s="275" t="e">
        <f t="shared" si="35"/>
        <v>#NUM!</v>
      </c>
    </row>
    <row r="574" spans="3:28">
      <c r="C574" s="83"/>
      <c r="Y574" s="275">
        <f t="shared" si="32"/>
        <v>0</v>
      </c>
      <c r="Z574" s="275">
        <f t="shared" si="33"/>
        <v>0</v>
      </c>
      <c r="AA574" s="275" t="e">
        <f t="shared" si="34"/>
        <v>#NUM!</v>
      </c>
      <c r="AB574" s="275" t="e">
        <f t="shared" si="35"/>
        <v>#NUM!</v>
      </c>
    </row>
    <row r="575" spans="3:28">
      <c r="C575" s="83"/>
      <c r="Y575" s="275">
        <f t="shared" si="32"/>
        <v>0</v>
      </c>
      <c r="Z575" s="275">
        <f t="shared" si="33"/>
        <v>0</v>
      </c>
      <c r="AA575" s="275" t="e">
        <f t="shared" si="34"/>
        <v>#NUM!</v>
      </c>
      <c r="AB575" s="275" t="e">
        <f t="shared" si="35"/>
        <v>#NUM!</v>
      </c>
    </row>
    <row r="576" spans="3:28">
      <c r="C576" s="83"/>
      <c r="Y576" s="275">
        <f t="shared" si="32"/>
        <v>0</v>
      </c>
      <c r="Z576" s="275">
        <f t="shared" si="33"/>
        <v>0</v>
      </c>
      <c r="AA576" s="275" t="e">
        <f t="shared" si="34"/>
        <v>#NUM!</v>
      </c>
      <c r="AB576" s="275" t="e">
        <f t="shared" si="35"/>
        <v>#NUM!</v>
      </c>
    </row>
    <row r="577" spans="3:28">
      <c r="C577" s="83"/>
      <c r="Y577" s="275">
        <f t="shared" si="32"/>
        <v>0</v>
      </c>
      <c r="Z577" s="275">
        <f t="shared" si="33"/>
        <v>0</v>
      </c>
      <c r="AA577" s="275" t="e">
        <f t="shared" si="34"/>
        <v>#NUM!</v>
      </c>
      <c r="AB577" s="275" t="e">
        <f t="shared" si="35"/>
        <v>#NUM!</v>
      </c>
    </row>
    <row r="578" spans="3:28">
      <c r="C578" s="83"/>
      <c r="Y578" s="275">
        <f t="shared" si="32"/>
        <v>0</v>
      </c>
      <c r="Z578" s="275">
        <f t="shared" si="33"/>
        <v>0</v>
      </c>
      <c r="AA578" s="275" t="e">
        <f t="shared" si="34"/>
        <v>#NUM!</v>
      </c>
      <c r="AB578" s="275" t="e">
        <f t="shared" si="35"/>
        <v>#NUM!</v>
      </c>
    </row>
    <row r="579" spans="3:28">
      <c r="C579" s="83"/>
      <c r="Y579" s="275">
        <f t="shared" si="32"/>
        <v>0</v>
      </c>
      <c r="Z579" s="275">
        <f t="shared" si="33"/>
        <v>0</v>
      </c>
      <c r="AA579" s="275" t="e">
        <f t="shared" si="34"/>
        <v>#NUM!</v>
      </c>
      <c r="AB579" s="275" t="e">
        <f t="shared" si="35"/>
        <v>#NUM!</v>
      </c>
    </row>
    <row r="580" spans="3:28">
      <c r="C580" s="83"/>
      <c r="Y580" s="275">
        <f t="shared" si="32"/>
        <v>0</v>
      </c>
      <c r="Z580" s="275">
        <f t="shared" si="33"/>
        <v>0</v>
      </c>
      <c r="AA580" s="275" t="e">
        <f t="shared" si="34"/>
        <v>#NUM!</v>
      </c>
      <c r="AB580" s="275" t="e">
        <f t="shared" si="35"/>
        <v>#NUM!</v>
      </c>
    </row>
    <row r="581" spans="3:28">
      <c r="C581" s="83"/>
      <c r="Y581" s="275">
        <f t="shared" si="32"/>
        <v>0</v>
      </c>
      <c r="Z581" s="275">
        <f t="shared" si="33"/>
        <v>0</v>
      </c>
      <c r="AA581" s="275" t="e">
        <f t="shared" si="34"/>
        <v>#NUM!</v>
      </c>
      <c r="AB581" s="275" t="e">
        <f t="shared" si="35"/>
        <v>#NUM!</v>
      </c>
    </row>
    <row r="582" spans="3:28">
      <c r="C582" s="83"/>
      <c r="Y582" s="275">
        <f t="shared" si="32"/>
        <v>0</v>
      </c>
      <c r="Z582" s="275">
        <f t="shared" si="33"/>
        <v>0</v>
      </c>
      <c r="AA582" s="275" t="e">
        <f t="shared" si="34"/>
        <v>#NUM!</v>
      </c>
      <c r="AB582" s="275" t="e">
        <f t="shared" si="35"/>
        <v>#NUM!</v>
      </c>
    </row>
    <row r="583" spans="3:28">
      <c r="C583" s="83"/>
      <c r="Y583" s="275">
        <f t="shared" si="32"/>
        <v>0</v>
      </c>
      <c r="Z583" s="275">
        <f t="shared" si="33"/>
        <v>0</v>
      </c>
      <c r="AA583" s="275" t="e">
        <f t="shared" si="34"/>
        <v>#NUM!</v>
      </c>
      <c r="AB583" s="275" t="e">
        <f t="shared" si="35"/>
        <v>#NUM!</v>
      </c>
    </row>
    <row r="584" spans="3:28">
      <c r="C584" s="83"/>
      <c r="Y584" s="275">
        <f t="shared" si="32"/>
        <v>0</v>
      </c>
      <c r="Z584" s="275">
        <f t="shared" si="33"/>
        <v>0</v>
      </c>
      <c r="AA584" s="275" t="e">
        <f t="shared" si="34"/>
        <v>#NUM!</v>
      </c>
      <c r="AB584" s="275" t="e">
        <f t="shared" si="35"/>
        <v>#NUM!</v>
      </c>
    </row>
    <row r="585" spans="3:28">
      <c r="C585" s="83"/>
      <c r="Y585" s="275">
        <f t="shared" si="32"/>
        <v>0</v>
      </c>
      <c r="Z585" s="275">
        <f t="shared" si="33"/>
        <v>0</v>
      </c>
      <c r="AA585" s="275" t="e">
        <f t="shared" si="34"/>
        <v>#NUM!</v>
      </c>
      <c r="AB585" s="275" t="e">
        <f t="shared" si="35"/>
        <v>#NUM!</v>
      </c>
    </row>
    <row r="586" spans="3:28">
      <c r="C586" s="83"/>
      <c r="Y586" s="275">
        <f t="shared" si="32"/>
        <v>0</v>
      </c>
      <c r="Z586" s="275">
        <f t="shared" si="33"/>
        <v>0</v>
      </c>
      <c r="AA586" s="275" t="e">
        <f t="shared" si="34"/>
        <v>#NUM!</v>
      </c>
      <c r="AB586" s="275" t="e">
        <f t="shared" si="35"/>
        <v>#NUM!</v>
      </c>
    </row>
    <row r="587" spans="3:28">
      <c r="C587" s="83"/>
      <c r="Y587" s="275">
        <f t="shared" si="32"/>
        <v>0</v>
      </c>
      <c r="Z587" s="275">
        <f t="shared" si="33"/>
        <v>0</v>
      </c>
      <c r="AA587" s="275" t="e">
        <f t="shared" si="34"/>
        <v>#NUM!</v>
      </c>
      <c r="AB587" s="275" t="e">
        <f t="shared" si="35"/>
        <v>#NUM!</v>
      </c>
    </row>
    <row r="588" spans="3:28">
      <c r="C588" s="83"/>
      <c r="Y588" s="275">
        <f t="shared" si="32"/>
        <v>0</v>
      </c>
      <c r="Z588" s="275">
        <f t="shared" si="33"/>
        <v>0</v>
      </c>
      <c r="AA588" s="275" t="e">
        <f t="shared" si="34"/>
        <v>#NUM!</v>
      </c>
      <c r="AB588" s="275" t="e">
        <f t="shared" si="35"/>
        <v>#NUM!</v>
      </c>
    </row>
    <row r="589" spans="3:28">
      <c r="C589" s="83"/>
      <c r="Y589" s="275">
        <f t="shared" ref="Y589:Y612" si="36">B589</f>
        <v>0</v>
      </c>
      <c r="Z589" s="275">
        <f t="shared" ref="Z589:Z612" si="37">C589</f>
        <v>0</v>
      </c>
      <c r="AA589" s="275" t="e">
        <f t="shared" ref="AA589:AA612" si="38">I$24</f>
        <v>#NUM!</v>
      </c>
      <c r="AB589" s="275" t="e">
        <f t="shared" ref="AB589:AB612" si="39">I$21</f>
        <v>#NUM!</v>
      </c>
    </row>
    <row r="590" spans="3:28">
      <c r="C590" s="83"/>
      <c r="Y590" s="275">
        <f t="shared" si="36"/>
        <v>0</v>
      </c>
      <c r="Z590" s="275">
        <f t="shared" si="37"/>
        <v>0</v>
      </c>
      <c r="AA590" s="275" t="e">
        <f t="shared" si="38"/>
        <v>#NUM!</v>
      </c>
      <c r="AB590" s="275" t="e">
        <f t="shared" si="39"/>
        <v>#NUM!</v>
      </c>
    </row>
    <row r="591" spans="3:28">
      <c r="C591" s="83"/>
      <c r="Y591" s="275">
        <f t="shared" si="36"/>
        <v>0</v>
      </c>
      <c r="Z591" s="275">
        <f t="shared" si="37"/>
        <v>0</v>
      </c>
      <c r="AA591" s="275" t="e">
        <f t="shared" si="38"/>
        <v>#NUM!</v>
      </c>
      <c r="AB591" s="275" t="e">
        <f t="shared" si="39"/>
        <v>#NUM!</v>
      </c>
    </row>
    <row r="592" spans="3:28">
      <c r="C592" s="83"/>
      <c r="Y592" s="275">
        <f t="shared" si="36"/>
        <v>0</v>
      </c>
      <c r="Z592" s="275">
        <f t="shared" si="37"/>
        <v>0</v>
      </c>
      <c r="AA592" s="275" t="e">
        <f t="shared" si="38"/>
        <v>#NUM!</v>
      </c>
      <c r="AB592" s="275" t="e">
        <f t="shared" si="39"/>
        <v>#NUM!</v>
      </c>
    </row>
    <row r="593" spans="3:28">
      <c r="C593" s="83"/>
      <c r="Y593" s="275">
        <f t="shared" si="36"/>
        <v>0</v>
      </c>
      <c r="Z593" s="275">
        <f t="shared" si="37"/>
        <v>0</v>
      </c>
      <c r="AA593" s="275" t="e">
        <f t="shared" si="38"/>
        <v>#NUM!</v>
      </c>
      <c r="AB593" s="275" t="e">
        <f t="shared" si="39"/>
        <v>#NUM!</v>
      </c>
    </row>
    <row r="594" spans="3:28">
      <c r="C594" s="83"/>
      <c r="Y594" s="275">
        <f t="shared" si="36"/>
        <v>0</v>
      </c>
      <c r="Z594" s="275">
        <f t="shared" si="37"/>
        <v>0</v>
      </c>
      <c r="AA594" s="275" t="e">
        <f t="shared" si="38"/>
        <v>#NUM!</v>
      </c>
      <c r="AB594" s="275" t="e">
        <f t="shared" si="39"/>
        <v>#NUM!</v>
      </c>
    </row>
    <row r="595" spans="3:28">
      <c r="C595" s="83"/>
      <c r="Y595" s="275">
        <f t="shared" si="36"/>
        <v>0</v>
      </c>
      <c r="Z595" s="275">
        <f t="shared" si="37"/>
        <v>0</v>
      </c>
      <c r="AA595" s="275" t="e">
        <f t="shared" si="38"/>
        <v>#NUM!</v>
      </c>
      <c r="AB595" s="275" t="e">
        <f t="shared" si="39"/>
        <v>#NUM!</v>
      </c>
    </row>
    <row r="596" spans="3:28">
      <c r="C596" s="83"/>
      <c r="Y596" s="275">
        <f t="shared" si="36"/>
        <v>0</v>
      </c>
      <c r="Z596" s="275">
        <f t="shared" si="37"/>
        <v>0</v>
      </c>
      <c r="AA596" s="275" t="e">
        <f t="shared" si="38"/>
        <v>#NUM!</v>
      </c>
      <c r="AB596" s="275" t="e">
        <f t="shared" si="39"/>
        <v>#NUM!</v>
      </c>
    </row>
    <row r="597" spans="3:28">
      <c r="C597" s="83"/>
      <c r="Y597" s="275">
        <f t="shared" si="36"/>
        <v>0</v>
      </c>
      <c r="Z597" s="275">
        <f t="shared" si="37"/>
        <v>0</v>
      </c>
      <c r="AA597" s="275" t="e">
        <f t="shared" si="38"/>
        <v>#NUM!</v>
      </c>
      <c r="AB597" s="275" t="e">
        <f t="shared" si="39"/>
        <v>#NUM!</v>
      </c>
    </row>
    <row r="598" spans="3:28">
      <c r="C598" s="83"/>
      <c r="Y598" s="275">
        <f t="shared" si="36"/>
        <v>0</v>
      </c>
      <c r="Z598" s="275">
        <f t="shared" si="37"/>
        <v>0</v>
      </c>
      <c r="AA598" s="275" t="e">
        <f t="shared" si="38"/>
        <v>#NUM!</v>
      </c>
      <c r="AB598" s="275" t="e">
        <f t="shared" si="39"/>
        <v>#NUM!</v>
      </c>
    </row>
    <row r="599" spans="3:28">
      <c r="C599" s="83"/>
      <c r="Y599" s="275">
        <f t="shared" si="36"/>
        <v>0</v>
      </c>
      <c r="Z599" s="275">
        <f t="shared" si="37"/>
        <v>0</v>
      </c>
      <c r="AA599" s="275" t="e">
        <f t="shared" si="38"/>
        <v>#NUM!</v>
      </c>
      <c r="AB599" s="275" t="e">
        <f t="shared" si="39"/>
        <v>#NUM!</v>
      </c>
    </row>
    <row r="600" spans="3:28">
      <c r="C600" s="83"/>
      <c r="Y600" s="275">
        <f t="shared" si="36"/>
        <v>0</v>
      </c>
      <c r="Z600" s="275">
        <f t="shared" si="37"/>
        <v>0</v>
      </c>
      <c r="AA600" s="275" t="e">
        <f t="shared" si="38"/>
        <v>#NUM!</v>
      </c>
      <c r="AB600" s="275" t="e">
        <f t="shared" si="39"/>
        <v>#NUM!</v>
      </c>
    </row>
    <row r="601" spans="3:28">
      <c r="C601" s="83"/>
      <c r="Y601" s="275">
        <f t="shared" si="36"/>
        <v>0</v>
      </c>
      <c r="Z601" s="275">
        <f t="shared" si="37"/>
        <v>0</v>
      </c>
      <c r="AA601" s="275" t="e">
        <f t="shared" si="38"/>
        <v>#NUM!</v>
      </c>
      <c r="AB601" s="275" t="e">
        <f t="shared" si="39"/>
        <v>#NUM!</v>
      </c>
    </row>
    <row r="602" spans="3:28">
      <c r="C602" s="83"/>
      <c r="Y602" s="275">
        <f t="shared" si="36"/>
        <v>0</v>
      </c>
      <c r="Z602" s="275">
        <f t="shared" si="37"/>
        <v>0</v>
      </c>
      <c r="AA602" s="275" t="e">
        <f t="shared" si="38"/>
        <v>#NUM!</v>
      </c>
      <c r="AB602" s="275" t="e">
        <f t="shared" si="39"/>
        <v>#NUM!</v>
      </c>
    </row>
    <row r="603" spans="3:28">
      <c r="C603" s="83"/>
      <c r="Y603" s="275">
        <f t="shared" si="36"/>
        <v>0</v>
      </c>
      <c r="Z603" s="275">
        <f t="shared" si="37"/>
        <v>0</v>
      </c>
      <c r="AA603" s="275" t="e">
        <f t="shared" si="38"/>
        <v>#NUM!</v>
      </c>
      <c r="AB603" s="275" t="e">
        <f t="shared" si="39"/>
        <v>#NUM!</v>
      </c>
    </row>
    <row r="604" spans="3:28">
      <c r="C604" s="83"/>
      <c r="Y604" s="275">
        <f t="shared" si="36"/>
        <v>0</v>
      </c>
      <c r="Z604" s="275">
        <f t="shared" si="37"/>
        <v>0</v>
      </c>
      <c r="AA604" s="275" t="e">
        <f t="shared" si="38"/>
        <v>#NUM!</v>
      </c>
      <c r="AB604" s="275" t="e">
        <f t="shared" si="39"/>
        <v>#NUM!</v>
      </c>
    </row>
    <row r="605" spans="3:28">
      <c r="C605" s="83"/>
      <c r="Y605" s="275">
        <f t="shared" si="36"/>
        <v>0</v>
      </c>
      <c r="Z605" s="275">
        <f t="shared" si="37"/>
        <v>0</v>
      </c>
      <c r="AA605" s="275" t="e">
        <f t="shared" si="38"/>
        <v>#NUM!</v>
      </c>
      <c r="AB605" s="275" t="e">
        <f t="shared" si="39"/>
        <v>#NUM!</v>
      </c>
    </row>
    <row r="606" spans="3:28">
      <c r="C606" s="83"/>
      <c r="Y606" s="275">
        <f t="shared" si="36"/>
        <v>0</v>
      </c>
      <c r="Z606" s="275">
        <f t="shared" si="37"/>
        <v>0</v>
      </c>
      <c r="AA606" s="275" t="e">
        <f t="shared" si="38"/>
        <v>#NUM!</v>
      </c>
      <c r="AB606" s="275" t="e">
        <f t="shared" si="39"/>
        <v>#NUM!</v>
      </c>
    </row>
    <row r="607" spans="3:28">
      <c r="C607" s="83"/>
      <c r="Y607" s="275">
        <f t="shared" si="36"/>
        <v>0</v>
      </c>
      <c r="Z607" s="275">
        <f t="shared" si="37"/>
        <v>0</v>
      </c>
      <c r="AA607" s="275" t="e">
        <f t="shared" si="38"/>
        <v>#NUM!</v>
      </c>
      <c r="AB607" s="275" t="e">
        <f t="shared" si="39"/>
        <v>#NUM!</v>
      </c>
    </row>
    <row r="608" spans="3:28">
      <c r="C608" s="83"/>
      <c r="Y608" s="275">
        <f t="shared" si="36"/>
        <v>0</v>
      </c>
      <c r="Z608" s="275">
        <f t="shared" si="37"/>
        <v>0</v>
      </c>
      <c r="AA608" s="275" t="e">
        <f t="shared" si="38"/>
        <v>#NUM!</v>
      </c>
      <c r="AB608" s="275" t="e">
        <f t="shared" si="39"/>
        <v>#NUM!</v>
      </c>
    </row>
    <row r="609" spans="3:28">
      <c r="C609" s="83"/>
      <c r="Y609" s="275">
        <f t="shared" si="36"/>
        <v>0</v>
      </c>
      <c r="Z609" s="275">
        <f t="shared" si="37"/>
        <v>0</v>
      </c>
      <c r="AA609" s="275" t="e">
        <f t="shared" si="38"/>
        <v>#NUM!</v>
      </c>
      <c r="AB609" s="275" t="e">
        <f t="shared" si="39"/>
        <v>#NUM!</v>
      </c>
    </row>
    <row r="610" spans="3:28">
      <c r="C610" s="83"/>
      <c r="Y610" s="275">
        <f t="shared" si="36"/>
        <v>0</v>
      </c>
      <c r="Z610" s="275">
        <f t="shared" si="37"/>
        <v>0</v>
      </c>
      <c r="AA610" s="275" t="e">
        <f t="shared" si="38"/>
        <v>#NUM!</v>
      </c>
      <c r="AB610" s="275" t="e">
        <f t="shared" si="39"/>
        <v>#NUM!</v>
      </c>
    </row>
    <row r="611" spans="3:28">
      <c r="C611" s="83"/>
      <c r="Y611" s="275">
        <f t="shared" si="36"/>
        <v>0</v>
      </c>
      <c r="Z611" s="275">
        <f t="shared" si="37"/>
        <v>0</v>
      </c>
      <c r="AA611" s="275" t="e">
        <f t="shared" si="38"/>
        <v>#NUM!</v>
      </c>
      <c r="AB611" s="275" t="e">
        <f t="shared" si="39"/>
        <v>#NUM!</v>
      </c>
    </row>
    <row r="612" spans="3:28">
      <c r="C612" s="83"/>
      <c r="Y612" s="275">
        <f t="shared" si="36"/>
        <v>0</v>
      </c>
      <c r="Z612" s="275">
        <f t="shared" si="37"/>
        <v>0</v>
      </c>
      <c r="AA612" s="275" t="e">
        <f t="shared" si="38"/>
        <v>#NUM!</v>
      </c>
      <c r="AB612" s="275" t="e">
        <f t="shared" si="39"/>
        <v>#NUM!</v>
      </c>
    </row>
  </sheetData>
  <sheetProtection sheet="1" objects="1" scenarios="1" selectLockedCells="1" selectUnlockedCells="1"/>
  <mergeCells count="23">
    <mergeCell ref="G28:H28"/>
    <mergeCell ref="G18:J19"/>
    <mergeCell ref="G20:H20"/>
    <mergeCell ref="G23:H23"/>
    <mergeCell ref="G25:H25"/>
    <mergeCell ref="G26:H26"/>
    <mergeCell ref="G27:H27"/>
    <mergeCell ref="B10:B11"/>
    <mergeCell ref="E11:L16"/>
    <mergeCell ref="N11:S11"/>
    <mergeCell ref="N12:O12"/>
    <mergeCell ref="P12:Q12"/>
    <mergeCell ref="R12:S12"/>
    <mergeCell ref="B9:C9"/>
    <mergeCell ref="E9:S9"/>
    <mergeCell ref="B2:D3"/>
    <mergeCell ref="G2:S3"/>
    <mergeCell ref="B5:D5"/>
    <mergeCell ref="B6:D6"/>
    <mergeCell ref="B7:D7"/>
    <mergeCell ref="E5:G5"/>
    <mergeCell ref="E6:G6"/>
    <mergeCell ref="E7:G7"/>
  </mergeCells>
  <pageMargins left="0.39370078740157483" right="0.15748031496062992" top="0.74803149606299213" bottom="0.23622047244094491" header="0" footer="0"/>
  <pageSetup paperSize="9" scale="83"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12"/>
  <sheetViews>
    <sheetView showGridLines="0" zoomScaleNormal="100" workbookViewId="0">
      <selection activeCell="F5" sqref="F5:H5"/>
    </sheetView>
  </sheetViews>
  <sheetFormatPr baseColWidth="10" defaultRowHeight="12.75"/>
  <cols>
    <col min="1" max="1" width="2.5703125" customWidth="1"/>
    <col min="2" max="2" width="16.140625" customWidth="1"/>
    <col min="3" max="4" width="15.85546875" customWidth="1"/>
    <col min="5" max="5" width="10" customWidth="1"/>
    <col min="6" max="6" width="4.7109375" customWidth="1"/>
    <col min="7" max="7" width="3" customWidth="1"/>
    <col min="8" max="8" width="18.28515625" customWidth="1"/>
    <col min="10" max="10" width="15.42578125" customWidth="1"/>
    <col min="11" max="11" width="16.42578125" customWidth="1"/>
    <col min="12" max="12" width="4.140625" customWidth="1"/>
    <col min="13" max="13" width="9.28515625" customWidth="1"/>
    <col min="14" max="14" width="3" customWidth="1"/>
    <col min="15" max="15" width="8.7109375" customWidth="1"/>
    <col min="16" max="16" width="14.85546875" customWidth="1"/>
    <col min="17" max="17" width="8.7109375" customWidth="1"/>
    <col min="18" max="18" width="14.28515625" customWidth="1"/>
    <col min="19" max="19" width="8" customWidth="1"/>
    <col min="20" max="20" width="14.42578125" customWidth="1"/>
    <col min="26" max="33" width="11.42578125" style="149"/>
  </cols>
  <sheetData>
    <row r="1" spans="1:32">
      <c r="A1" s="146"/>
      <c r="B1" s="146"/>
      <c r="C1" s="146"/>
      <c r="D1" s="146"/>
      <c r="E1" s="147"/>
      <c r="F1" s="147"/>
      <c r="G1" s="147"/>
      <c r="H1" s="147"/>
      <c r="I1" s="147"/>
      <c r="J1" s="147"/>
      <c r="K1" s="147"/>
      <c r="L1" s="147"/>
      <c r="M1" s="147"/>
      <c r="N1" s="146"/>
      <c r="O1" s="146"/>
      <c r="P1" s="146"/>
      <c r="Q1" s="146"/>
      <c r="R1" s="146"/>
      <c r="S1" s="146"/>
      <c r="T1" s="146"/>
    </row>
    <row r="2" spans="1:32" ht="18">
      <c r="A2" s="146"/>
      <c r="B2" s="761" t="s">
        <v>366</v>
      </c>
      <c r="C2" s="761"/>
      <c r="D2" s="761"/>
      <c r="E2" s="761"/>
      <c r="F2" s="367"/>
      <c r="G2" s="367"/>
      <c r="H2" s="762" t="s">
        <v>439</v>
      </c>
      <c r="I2" s="763"/>
      <c r="J2" s="763"/>
      <c r="K2" s="763"/>
      <c r="L2" s="763"/>
      <c r="M2" s="763"/>
      <c r="N2" s="763"/>
      <c r="O2" s="763"/>
      <c r="P2" s="763"/>
      <c r="Q2" s="763"/>
      <c r="R2" s="763"/>
      <c r="S2" s="763"/>
      <c r="T2" s="763"/>
      <c r="U2" s="148"/>
      <c r="V2" s="148"/>
      <c r="W2" s="148"/>
    </row>
    <row r="3" spans="1:32" ht="18">
      <c r="A3" s="146"/>
      <c r="B3" s="761"/>
      <c r="C3" s="761"/>
      <c r="D3" s="761"/>
      <c r="E3" s="761"/>
      <c r="F3" s="367"/>
      <c r="G3" s="367"/>
      <c r="H3" s="763"/>
      <c r="I3" s="763"/>
      <c r="J3" s="763"/>
      <c r="K3" s="763"/>
      <c r="L3" s="763"/>
      <c r="M3" s="763"/>
      <c r="N3" s="763"/>
      <c r="O3" s="763"/>
      <c r="P3" s="763"/>
      <c r="Q3" s="763"/>
      <c r="R3" s="763"/>
      <c r="S3" s="763"/>
      <c r="T3" s="763"/>
      <c r="U3" s="148"/>
      <c r="V3" s="148"/>
      <c r="W3" s="148"/>
    </row>
    <row r="5" spans="1:32" ht="15.75" customHeight="1">
      <c r="B5" s="731" t="s">
        <v>133</v>
      </c>
      <c r="C5" s="731"/>
      <c r="D5" s="731"/>
      <c r="E5" s="731"/>
      <c r="F5" s="766"/>
      <c r="G5" s="766"/>
      <c r="H5" s="766"/>
    </row>
    <row r="6" spans="1:32" ht="15.75" customHeight="1">
      <c r="B6" s="731" t="s">
        <v>134</v>
      </c>
      <c r="C6" s="731"/>
      <c r="D6" s="731"/>
      <c r="E6" s="731"/>
      <c r="F6" s="766"/>
      <c r="G6" s="766"/>
      <c r="H6" s="766"/>
      <c r="I6" s="3" t="s">
        <v>289</v>
      </c>
    </row>
    <row r="7" spans="1:32" ht="15" customHeight="1">
      <c r="B7" s="764" t="s">
        <v>24</v>
      </c>
      <c r="C7" s="764"/>
      <c r="D7" s="764"/>
      <c r="E7" s="764"/>
      <c r="F7" s="767"/>
      <c r="G7" s="767"/>
      <c r="H7" s="767"/>
    </row>
    <row r="8" spans="1:32" ht="13.5" thickBot="1"/>
    <row r="9" spans="1:32" ht="18.75" thickBot="1">
      <c r="B9" s="768" t="s">
        <v>367</v>
      </c>
      <c r="C9" s="768"/>
      <c r="D9" s="768"/>
      <c r="F9" s="780" t="s">
        <v>25</v>
      </c>
      <c r="G9" s="780"/>
      <c r="H9" s="780"/>
      <c r="I9" s="780"/>
      <c r="J9" s="780"/>
      <c r="K9" s="780"/>
      <c r="L9" s="780"/>
      <c r="M9" s="780"/>
      <c r="N9" s="780"/>
      <c r="O9" s="780"/>
      <c r="P9" s="780"/>
      <c r="Q9" s="780"/>
      <c r="R9" s="780"/>
      <c r="S9" s="780"/>
      <c r="T9" s="780"/>
    </row>
    <row r="10" spans="1:32" ht="16.5" customHeight="1">
      <c r="B10" s="777" t="s">
        <v>40</v>
      </c>
      <c r="C10" s="150" t="s">
        <v>125</v>
      </c>
      <c r="D10" s="366" t="s">
        <v>126</v>
      </c>
      <c r="O10" s="15"/>
      <c r="P10" s="15"/>
      <c r="Q10" s="15"/>
      <c r="R10" s="15"/>
      <c r="S10" s="15"/>
      <c r="T10" s="15"/>
    </row>
    <row r="11" spans="1:32" ht="16.5" customHeight="1" thickBot="1">
      <c r="B11" s="778"/>
      <c r="C11" s="151" t="s">
        <v>325</v>
      </c>
      <c r="D11" s="151" t="s">
        <v>325</v>
      </c>
      <c r="F11" s="779" t="s">
        <v>306</v>
      </c>
      <c r="G11" s="779"/>
      <c r="H11" s="779"/>
      <c r="I11" s="779"/>
      <c r="J11" s="779"/>
      <c r="K11" s="779"/>
      <c r="L11" s="779"/>
      <c r="M11" s="779"/>
      <c r="O11" s="167"/>
      <c r="P11" s="167"/>
      <c r="Q11" s="167"/>
      <c r="R11" s="167"/>
      <c r="S11" s="167"/>
      <c r="T11" s="167"/>
      <c r="Z11" s="149" t="s">
        <v>40</v>
      </c>
      <c r="AA11" s="149" t="s">
        <v>66</v>
      </c>
      <c r="AB11" s="149" t="s">
        <v>362</v>
      </c>
      <c r="AC11" s="149" t="s">
        <v>363</v>
      </c>
      <c r="AD11" s="149" t="s">
        <v>70</v>
      </c>
      <c r="AE11" s="149" t="s">
        <v>364</v>
      </c>
      <c r="AF11" s="149" t="s">
        <v>365</v>
      </c>
    </row>
    <row r="12" spans="1:32" ht="16.5" customHeight="1">
      <c r="B12" s="161"/>
      <c r="C12" s="162"/>
      <c r="D12" s="163"/>
      <c r="F12" s="779"/>
      <c r="G12" s="779"/>
      <c r="H12" s="779"/>
      <c r="I12" s="779"/>
      <c r="J12" s="779"/>
      <c r="K12" s="779"/>
      <c r="L12" s="779"/>
      <c r="M12" s="779"/>
      <c r="O12" s="168"/>
      <c r="P12" s="168"/>
      <c r="Q12" s="168"/>
      <c r="R12" s="168"/>
      <c r="S12" s="168"/>
      <c r="T12" s="168"/>
      <c r="Z12" s="274">
        <f>B12</f>
        <v>0</v>
      </c>
      <c r="AA12" s="276">
        <f>C12</f>
        <v>0</v>
      </c>
      <c r="AB12" s="276" t="e">
        <f>$J$22</f>
        <v>#NUM!</v>
      </c>
      <c r="AC12" s="276" t="e">
        <f>$J$23</f>
        <v>#NUM!</v>
      </c>
      <c r="AD12" s="276">
        <f>D12</f>
        <v>0</v>
      </c>
      <c r="AE12" s="276" t="e">
        <f>$K$22</f>
        <v>#NUM!</v>
      </c>
      <c r="AF12" s="276" t="e">
        <f>$K$23</f>
        <v>#NUM!</v>
      </c>
    </row>
    <row r="13" spans="1:32" ht="16.5" customHeight="1">
      <c r="A13" s="40"/>
      <c r="B13" s="40"/>
      <c r="C13" s="40"/>
      <c r="D13" s="40"/>
      <c r="E13" s="40"/>
      <c r="F13" s="779"/>
      <c r="G13" s="779"/>
      <c r="H13" s="779"/>
      <c r="I13" s="779"/>
      <c r="J13" s="779"/>
      <c r="K13" s="779"/>
      <c r="L13" s="779"/>
      <c r="M13" s="779"/>
      <c r="O13" s="164"/>
      <c r="P13" s="164"/>
      <c r="Q13" s="164"/>
      <c r="R13" s="164"/>
      <c r="S13" s="164"/>
      <c r="T13" s="164"/>
      <c r="Z13" s="274">
        <f t="shared" ref="Z13:Z76" si="0">B13</f>
        <v>0</v>
      </c>
      <c r="AA13" s="276">
        <f t="shared" ref="AA13:AA76" si="1">C13</f>
        <v>0</v>
      </c>
      <c r="AB13" s="276" t="e">
        <f t="shared" ref="AB13:AB76" si="2">$J$22</f>
        <v>#NUM!</v>
      </c>
      <c r="AC13" s="276" t="e">
        <f t="shared" ref="AC13:AC76" si="3">$J$23</f>
        <v>#NUM!</v>
      </c>
      <c r="AD13" s="276">
        <f t="shared" ref="AD13:AD76" si="4">D13</f>
        <v>0</v>
      </c>
      <c r="AE13" s="276" t="e">
        <f t="shared" ref="AE13:AE76" si="5">$K$22</f>
        <v>#NUM!</v>
      </c>
      <c r="AF13" s="276" t="e">
        <f t="shared" ref="AF13:AF76" si="6">$K$23</f>
        <v>#NUM!</v>
      </c>
    </row>
    <row r="14" spans="1:32">
      <c r="A14" s="40"/>
      <c r="B14" s="40"/>
      <c r="C14" s="40"/>
      <c r="D14" s="40"/>
      <c r="E14" s="40"/>
      <c r="F14" s="779"/>
      <c r="G14" s="779"/>
      <c r="H14" s="779"/>
      <c r="I14" s="779"/>
      <c r="J14" s="779"/>
      <c r="K14" s="779"/>
      <c r="L14" s="779"/>
      <c r="M14" s="779"/>
      <c r="O14" s="165"/>
      <c r="P14" s="165"/>
      <c r="Q14" s="165"/>
      <c r="R14" s="165"/>
      <c r="S14" s="165"/>
      <c r="T14" s="165"/>
      <c r="Z14" s="274">
        <f t="shared" si="0"/>
        <v>0</v>
      </c>
      <c r="AA14" s="276">
        <f t="shared" si="1"/>
        <v>0</v>
      </c>
      <c r="AB14" s="276" t="e">
        <f t="shared" si="2"/>
        <v>#NUM!</v>
      </c>
      <c r="AC14" s="276" t="e">
        <f t="shared" si="3"/>
        <v>#NUM!</v>
      </c>
      <c r="AD14" s="276">
        <f t="shared" si="4"/>
        <v>0</v>
      </c>
      <c r="AE14" s="276" t="e">
        <f t="shared" si="5"/>
        <v>#NUM!</v>
      </c>
      <c r="AF14" s="276" t="e">
        <f t="shared" si="6"/>
        <v>#NUM!</v>
      </c>
    </row>
    <row r="15" spans="1:32" ht="14.25" customHeight="1">
      <c r="A15" s="40"/>
      <c r="B15" s="40"/>
      <c r="C15" s="40"/>
      <c r="D15" s="40"/>
      <c r="E15" s="40"/>
      <c r="F15" s="779"/>
      <c r="G15" s="779"/>
      <c r="H15" s="779"/>
      <c r="I15" s="779"/>
      <c r="J15" s="779"/>
      <c r="K15" s="779"/>
      <c r="L15" s="779"/>
      <c r="M15" s="779"/>
      <c r="O15" s="166"/>
      <c r="P15" s="166"/>
      <c r="Q15" s="166"/>
      <c r="R15" s="166"/>
      <c r="S15" s="166"/>
      <c r="T15" s="166"/>
      <c r="Z15" s="274">
        <f t="shared" si="0"/>
        <v>0</v>
      </c>
      <c r="AA15" s="276">
        <f t="shared" si="1"/>
        <v>0</v>
      </c>
      <c r="AB15" s="276" t="e">
        <f t="shared" si="2"/>
        <v>#NUM!</v>
      </c>
      <c r="AC15" s="276" t="e">
        <f t="shared" si="3"/>
        <v>#NUM!</v>
      </c>
      <c r="AD15" s="276">
        <f t="shared" si="4"/>
        <v>0</v>
      </c>
      <c r="AE15" s="276" t="e">
        <f t="shared" si="5"/>
        <v>#NUM!</v>
      </c>
      <c r="AF15" s="276" t="e">
        <f t="shared" si="6"/>
        <v>#NUM!</v>
      </c>
    </row>
    <row r="16" spans="1:32">
      <c r="A16" s="40"/>
      <c r="B16" s="40"/>
      <c r="C16" s="40"/>
      <c r="D16" s="40"/>
      <c r="E16" s="40"/>
      <c r="F16" s="779"/>
      <c r="G16" s="779"/>
      <c r="H16" s="779"/>
      <c r="I16" s="779"/>
      <c r="J16" s="779"/>
      <c r="K16" s="779"/>
      <c r="L16" s="779"/>
      <c r="M16" s="779"/>
      <c r="O16" s="166"/>
      <c r="P16" s="166"/>
      <c r="Q16" s="166"/>
      <c r="R16" s="166"/>
      <c r="S16" s="166"/>
      <c r="T16" s="166"/>
      <c r="Z16" s="274">
        <f t="shared" si="0"/>
        <v>0</v>
      </c>
      <c r="AA16" s="276">
        <f t="shared" si="1"/>
        <v>0</v>
      </c>
      <c r="AB16" s="276" t="e">
        <f t="shared" si="2"/>
        <v>#NUM!</v>
      </c>
      <c r="AC16" s="276" t="e">
        <f t="shared" si="3"/>
        <v>#NUM!</v>
      </c>
      <c r="AD16" s="276">
        <f t="shared" si="4"/>
        <v>0</v>
      </c>
      <c r="AE16" s="276" t="e">
        <f t="shared" si="5"/>
        <v>#NUM!</v>
      </c>
      <c r="AF16" s="276" t="e">
        <f t="shared" si="6"/>
        <v>#NUM!</v>
      </c>
    </row>
    <row r="17" spans="1:32">
      <c r="A17" s="40"/>
      <c r="B17" s="40"/>
      <c r="C17" s="40"/>
      <c r="D17" s="40"/>
      <c r="E17" s="40"/>
      <c r="O17" s="166"/>
      <c r="P17" s="166"/>
      <c r="Q17" s="166"/>
      <c r="R17" s="166"/>
      <c r="S17" s="166"/>
      <c r="T17" s="166"/>
      <c r="Z17" s="274">
        <f t="shared" si="0"/>
        <v>0</v>
      </c>
      <c r="AA17" s="276">
        <f t="shared" si="1"/>
        <v>0</v>
      </c>
      <c r="AB17" s="276" t="e">
        <f t="shared" si="2"/>
        <v>#NUM!</v>
      </c>
      <c r="AC17" s="276" t="e">
        <f t="shared" si="3"/>
        <v>#NUM!</v>
      </c>
      <c r="AD17" s="276">
        <f t="shared" si="4"/>
        <v>0</v>
      </c>
      <c r="AE17" s="276" t="e">
        <f t="shared" si="5"/>
        <v>#NUM!</v>
      </c>
      <c r="AF17" s="276" t="e">
        <f t="shared" si="6"/>
        <v>#NUM!</v>
      </c>
    </row>
    <row r="18" spans="1:32">
      <c r="A18" s="40"/>
      <c r="B18" s="40"/>
      <c r="C18" s="40"/>
      <c r="D18" s="40"/>
      <c r="E18" s="40"/>
      <c r="H18" s="772"/>
      <c r="I18" s="773"/>
      <c r="J18" s="773"/>
      <c r="K18" s="773"/>
      <c r="O18" s="15"/>
      <c r="P18" s="15"/>
      <c r="Q18" s="166"/>
      <c r="R18" s="166"/>
      <c r="S18" s="15"/>
      <c r="T18" s="15"/>
      <c r="Z18" s="274">
        <f t="shared" si="0"/>
        <v>0</v>
      </c>
      <c r="AA18" s="276">
        <f t="shared" si="1"/>
        <v>0</v>
      </c>
      <c r="AB18" s="276" t="e">
        <f t="shared" si="2"/>
        <v>#NUM!</v>
      </c>
      <c r="AC18" s="276" t="e">
        <f t="shared" si="3"/>
        <v>#NUM!</v>
      </c>
      <c r="AD18" s="276">
        <f t="shared" si="4"/>
        <v>0</v>
      </c>
      <c r="AE18" s="276" t="e">
        <f t="shared" si="5"/>
        <v>#NUM!</v>
      </c>
      <c r="AF18" s="276" t="e">
        <f t="shared" si="6"/>
        <v>#NUM!</v>
      </c>
    </row>
    <row r="19" spans="1:32" ht="13.5" thickBot="1">
      <c r="A19" s="40"/>
      <c r="B19" s="40"/>
      <c r="C19" s="40"/>
      <c r="D19" s="40"/>
      <c r="E19" s="40"/>
      <c r="H19" s="774"/>
      <c r="I19" s="774"/>
      <c r="J19" s="774"/>
      <c r="K19" s="774"/>
      <c r="O19" s="15"/>
      <c r="P19" s="15"/>
      <c r="Q19" s="166"/>
      <c r="R19" s="166"/>
      <c r="S19" s="15"/>
      <c r="T19" s="15"/>
      <c r="Z19" s="274">
        <f t="shared" si="0"/>
        <v>0</v>
      </c>
      <c r="AA19" s="276">
        <f t="shared" si="1"/>
        <v>0</v>
      </c>
      <c r="AB19" s="276" t="e">
        <f t="shared" si="2"/>
        <v>#NUM!</v>
      </c>
      <c r="AC19" s="276" t="e">
        <f t="shared" si="3"/>
        <v>#NUM!</v>
      </c>
      <c r="AD19" s="276">
        <f t="shared" si="4"/>
        <v>0</v>
      </c>
      <c r="AE19" s="276" t="e">
        <f t="shared" si="5"/>
        <v>#NUM!</v>
      </c>
      <c r="AF19" s="276" t="e">
        <f t="shared" si="6"/>
        <v>#NUM!</v>
      </c>
    </row>
    <row r="20" spans="1:32">
      <c r="A20" s="40"/>
      <c r="B20" s="40"/>
      <c r="C20" s="40"/>
      <c r="D20" s="40"/>
      <c r="E20" s="40"/>
      <c r="H20" s="770" t="s">
        <v>368</v>
      </c>
      <c r="I20" s="770"/>
      <c r="J20" s="159" t="s">
        <v>125</v>
      </c>
      <c r="K20" s="159" t="s">
        <v>126</v>
      </c>
      <c r="O20" s="15"/>
      <c r="P20" s="15"/>
      <c r="Q20" s="166"/>
      <c r="R20" s="166"/>
      <c r="S20" s="15"/>
      <c r="T20" s="15"/>
      <c r="Z20" s="274">
        <f t="shared" si="0"/>
        <v>0</v>
      </c>
      <c r="AA20" s="276">
        <f t="shared" si="1"/>
        <v>0</v>
      </c>
      <c r="AB20" s="276" t="e">
        <f t="shared" si="2"/>
        <v>#NUM!</v>
      </c>
      <c r="AC20" s="276" t="e">
        <f t="shared" si="3"/>
        <v>#NUM!</v>
      </c>
      <c r="AD20" s="276">
        <f t="shared" si="4"/>
        <v>0</v>
      </c>
      <c r="AE20" s="276" t="e">
        <f t="shared" si="5"/>
        <v>#NUM!</v>
      </c>
      <c r="AF20" s="276" t="e">
        <f t="shared" si="6"/>
        <v>#NUM!</v>
      </c>
    </row>
    <row r="21" spans="1:32" ht="15" customHeight="1" thickBot="1">
      <c r="A21" s="40"/>
      <c r="B21" s="40"/>
      <c r="C21" s="40"/>
      <c r="D21" s="40"/>
      <c r="E21" s="40"/>
      <c r="H21" s="771"/>
      <c r="I21" s="771"/>
      <c r="J21" s="160" t="s">
        <v>325</v>
      </c>
      <c r="K21" s="160" t="s">
        <v>325</v>
      </c>
      <c r="O21" s="15"/>
      <c r="P21" s="15"/>
      <c r="Q21" s="166"/>
      <c r="R21" s="166"/>
      <c r="S21" s="15"/>
      <c r="T21" s="15"/>
      <c r="Z21" s="274">
        <f t="shared" si="0"/>
        <v>0</v>
      </c>
      <c r="AA21" s="276">
        <f t="shared" si="1"/>
        <v>0</v>
      </c>
      <c r="AB21" s="276" t="e">
        <f t="shared" si="2"/>
        <v>#NUM!</v>
      </c>
      <c r="AC21" s="276" t="e">
        <f t="shared" si="3"/>
        <v>#NUM!</v>
      </c>
      <c r="AD21" s="276">
        <f t="shared" si="4"/>
        <v>0</v>
      </c>
      <c r="AE21" s="276" t="e">
        <f t="shared" si="5"/>
        <v>#NUM!</v>
      </c>
      <c r="AF21" s="276" t="e">
        <f t="shared" si="6"/>
        <v>#NUM!</v>
      </c>
    </row>
    <row r="22" spans="1:32">
      <c r="A22" s="40"/>
      <c r="B22" s="40"/>
      <c r="C22" s="40"/>
      <c r="D22" s="40"/>
      <c r="E22" s="40"/>
      <c r="H22" s="754" t="s">
        <v>369</v>
      </c>
      <c r="I22" s="754"/>
      <c r="J22" s="78" t="e">
        <f>_xlfn.PERCENTILE.EXC(C12:C612,0.75)</f>
        <v>#NUM!</v>
      </c>
      <c r="K22" s="368" t="e">
        <f>_xlfn.PERCENTILE.EXC(D12:D612,0.75)</f>
        <v>#NUM!</v>
      </c>
      <c r="Z22" s="274">
        <f t="shared" si="0"/>
        <v>0</v>
      </c>
      <c r="AA22" s="276">
        <f t="shared" si="1"/>
        <v>0</v>
      </c>
      <c r="AB22" s="276" t="e">
        <f t="shared" si="2"/>
        <v>#NUM!</v>
      </c>
      <c r="AC22" s="276" t="e">
        <f t="shared" si="3"/>
        <v>#NUM!</v>
      </c>
      <c r="AD22" s="276">
        <f t="shared" si="4"/>
        <v>0</v>
      </c>
      <c r="AE22" s="276" t="e">
        <f t="shared" si="5"/>
        <v>#NUM!</v>
      </c>
      <c r="AF22" s="276" t="e">
        <f t="shared" si="6"/>
        <v>#NUM!</v>
      </c>
    </row>
    <row r="23" spans="1:32" ht="13.5" thickBot="1">
      <c r="A23" s="40"/>
      <c r="B23" s="40"/>
      <c r="C23" s="40"/>
      <c r="D23" s="40"/>
      <c r="E23" s="40"/>
      <c r="H23" s="769" t="s">
        <v>370</v>
      </c>
      <c r="I23" s="769"/>
      <c r="J23" s="82" t="e">
        <f>_xlfn.PERCENTILE.EXC(C12:C613,0.25)</f>
        <v>#NUM!</v>
      </c>
      <c r="K23" s="82" t="e">
        <f>_xlfn.PERCENTILE.EXC(D12:D613,0.25)</f>
        <v>#NUM!</v>
      </c>
      <c r="Z23" s="274">
        <f t="shared" si="0"/>
        <v>0</v>
      </c>
      <c r="AA23" s="276">
        <f t="shared" si="1"/>
        <v>0</v>
      </c>
      <c r="AB23" s="276" t="e">
        <f t="shared" si="2"/>
        <v>#NUM!</v>
      </c>
      <c r="AC23" s="276" t="e">
        <f t="shared" si="3"/>
        <v>#NUM!</v>
      </c>
      <c r="AD23" s="276">
        <f t="shared" si="4"/>
        <v>0</v>
      </c>
      <c r="AE23" s="276" t="e">
        <f t="shared" si="5"/>
        <v>#NUM!</v>
      </c>
      <c r="AF23" s="276" t="e">
        <f t="shared" si="6"/>
        <v>#NUM!</v>
      </c>
    </row>
    <row r="24" spans="1:32" ht="15">
      <c r="A24" s="40"/>
      <c r="B24" s="40"/>
      <c r="C24" s="40"/>
      <c r="D24" s="40"/>
      <c r="E24" s="40"/>
      <c r="H24" s="152"/>
      <c r="I24" s="153"/>
      <c r="J24" s="154"/>
      <c r="K24" s="155"/>
      <c r="M24" s="149" t="s">
        <v>125</v>
      </c>
      <c r="Z24" s="274">
        <f t="shared" si="0"/>
        <v>0</v>
      </c>
      <c r="AA24" s="276">
        <f t="shared" si="1"/>
        <v>0</v>
      </c>
      <c r="AB24" s="276" t="e">
        <f t="shared" si="2"/>
        <v>#NUM!</v>
      </c>
      <c r="AC24" s="276" t="e">
        <f t="shared" si="3"/>
        <v>#NUM!</v>
      </c>
      <c r="AD24" s="276">
        <f t="shared" si="4"/>
        <v>0</v>
      </c>
      <c r="AE24" s="276" t="e">
        <f t="shared" si="5"/>
        <v>#NUM!</v>
      </c>
      <c r="AF24" s="276" t="e">
        <f t="shared" si="6"/>
        <v>#NUM!</v>
      </c>
    </row>
    <row r="25" spans="1:32">
      <c r="A25" s="40"/>
      <c r="B25" s="40"/>
      <c r="C25" s="40"/>
      <c r="D25" s="40"/>
      <c r="E25" s="40"/>
      <c r="H25" s="775"/>
      <c r="I25" s="775"/>
      <c r="J25" s="156"/>
      <c r="K25" s="157"/>
      <c r="M25" s="149" t="s">
        <v>126</v>
      </c>
      <c r="Z25" s="274">
        <f t="shared" si="0"/>
        <v>0</v>
      </c>
      <c r="AA25" s="276">
        <f t="shared" si="1"/>
        <v>0</v>
      </c>
      <c r="AB25" s="276" t="e">
        <f t="shared" si="2"/>
        <v>#NUM!</v>
      </c>
      <c r="AC25" s="276" t="e">
        <f t="shared" si="3"/>
        <v>#NUM!</v>
      </c>
      <c r="AD25" s="276">
        <f t="shared" si="4"/>
        <v>0</v>
      </c>
      <c r="AE25" s="276" t="e">
        <f t="shared" si="5"/>
        <v>#NUM!</v>
      </c>
      <c r="AF25" s="276" t="e">
        <f t="shared" si="6"/>
        <v>#NUM!</v>
      </c>
    </row>
    <row r="26" spans="1:32">
      <c r="A26" s="40"/>
      <c r="B26" s="40"/>
      <c r="C26" s="40"/>
      <c r="D26" s="40"/>
      <c r="E26" s="40"/>
      <c r="H26" s="776"/>
      <c r="I26" s="776"/>
      <c r="J26" s="156"/>
      <c r="K26" s="157"/>
      <c r="Z26" s="274">
        <f t="shared" si="0"/>
        <v>0</v>
      </c>
      <c r="AA26" s="276">
        <f t="shared" si="1"/>
        <v>0</v>
      </c>
      <c r="AB26" s="276" t="e">
        <f t="shared" si="2"/>
        <v>#NUM!</v>
      </c>
      <c r="AC26" s="276" t="e">
        <f t="shared" si="3"/>
        <v>#NUM!</v>
      </c>
      <c r="AD26" s="276">
        <f t="shared" si="4"/>
        <v>0</v>
      </c>
      <c r="AE26" s="276" t="e">
        <f t="shared" si="5"/>
        <v>#NUM!</v>
      </c>
      <c r="AF26" s="276" t="e">
        <f t="shared" si="6"/>
        <v>#NUM!</v>
      </c>
    </row>
    <row r="27" spans="1:32" ht="15">
      <c r="A27" s="40"/>
      <c r="B27" s="40"/>
      <c r="C27" s="40"/>
      <c r="D27" s="40"/>
      <c r="E27" s="40"/>
      <c r="H27" s="765"/>
      <c r="I27" s="765"/>
      <c r="J27" s="156"/>
      <c r="K27" s="158"/>
      <c r="Z27" s="274">
        <f t="shared" si="0"/>
        <v>0</v>
      </c>
      <c r="AA27" s="276">
        <f t="shared" si="1"/>
        <v>0</v>
      </c>
      <c r="AB27" s="276" t="e">
        <f t="shared" si="2"/>
        <v>#NUM!</v>
      </c>
      <c r="AC27" s="276" t="e">
        <f t="shared" si="3"/>
        <v>#NUM!</v>
      </c>
      <c r="AD27" s="276">
        <f t="shared" si="4"/>
        <v>0</v>
      </c>
      <c r="AE27" s="276" t="e">
        <f t="shared" si="5"/>
        <v>#NUM!</v>
      </c>
      <c r="AF27" s="276" t="e">
        <f t="shared" si="6"/>
        <v>#NUM!</v>
      </c>
    </row>
    <row r="28" spans="1:32" ht="15">
      <c r="A28" s="40"/>
      <c r="B28" s="40"/>
      <c r="C28" s="40"/>
      <c r="D28" s="40"/>
      <c r="E28" s="40"/>
      <c r="H28" s="765"/>
      <c r="I28" s="765"/>
      <c r="J28" s="156"/>
      <c r="K28" s="158"/>
      <c r="Z28" s="274">
        <f t="shared" si="0"/>
        <v>0</v>
      </c>
      <c r="AA28" s="276">
        <f t="shared" si="1"/>
        <v>0</v>
      </c>
      <c r="AB28" s="276" t="e">
        <f t="shared" si="2"/>
        <v>#NUM!</v>
      </c>
      <c r="AC28" s="276" t="e">
        <f t="shared" si="3"/>
        <v>#NUM!</v>
      </c>
      <c r="AD28" s="276">
        <f t="shared" si="4"/>
        <v>0</v>
      </c>
      <c r="AE28" s="276" t="e">
        <f t="shared" si="5"/>
        <v>#NUM!</v>
      </c>
      <c r="AF28" s="276" t="e">
        <f t="shared" si="6"/>
        <v>#NUM!</v>
      </c>
    </row>
    <row r="29" spans="1:32">
      <c r="A29" s="40"/>
      <c r="B29" s="40"/>
      <c r="C29" s="40"/>
      <c r="D29" s="40"/>
      <c r="E29" s="40"/>
      <c r="Z29" s="274">
        <f t="shared" si="0"/>
        <v>0</v>
      </c>
      <c r="AA29" s="276">
        <f t="shared" si="1"/>
        <v>0</v>
      </c>
      <c r="AB29" s="276" t="e">
        <f t="shared" si="2"/>
        <v>#NUM!</v>
      </c>
      <c r="AC29" s="276" t="e">
        <f t="shared" si="3"/>
        <v>#NUM!</v>
      </c>
      <c r="AD29" s="276">
        <f t="shared" si="4"/>
        <v>0</v>
      </c>
      <c r="AE29" s="276" t="e">
        <f t="shared" si="5"/>
        <v>#NUM!</v>
      </c>
      <c r="AF29" s="276" t="e">
        <f t="shared" si="6"/>
        <v>#NUM!</v>
      </c>
    </row>
    <row r="30" spans="1:32">
      <c r="C30" s="40"/>
      <c r="D30" s="40"/>
      <c r="Z30" s="274">
        <f t="shared" si="0"/>
        <v>0</v>
      </c>
      <c r="AA30" s="276">
        <f t="shared" si="1"/>
        <v>0</v>
      </c>
      <c r="AB30" s="276" t="e">
        <f t="shared" si="2"/>
        <v>#NUM!</v>
      </c>
      <c r="AC30" s="276" t="e">
        <f t="shared" si="3"/>
        <v>#NUM!</v>
      </c>
      <c r="AD30" s="276">
        <f t="shared" si="4"/>
        <v>0</v>
      </c>
      <c r="AE30" s="276" t="e">
        <f t="shared" si="5"/>
        <v>#NUM!</v>
      </c>
      <c r="AF30" s="276" t="e">
        <f t="shared" si="6"/>
        <v>#NUM!</v>
      </c>
    </row>
    <row r="31" spans="1:32">
      <c r="C31" s="40"/>
      <c r="D31" s="40"/>
      <c r="Z31" s="274">
        <f t="shared" si="0"/>
        <v>0</v>
      </c>
      <c r="AA31" s="276">
        <f t="shared" si="1"/>
        <v>0</v>
      </c>
      <c r="AB31" s="276" t="e">
        <f t="shared" si="2"/>
        <v>#NUM!</v>
      </c>
      <c r="AC31" s="276" t="e">
        <f t="shared" si="3"/>
        <v>#NUM!</v>
      </c>
      <c r="AD31" s="276">
        <f t="shared" si="4"/>
        <v>0</v>
      </c>
      <c r="AE31" s="276" t="e">
        <f t="shared" si="5"/>
        <v>#NUM!</v>
      </c>
      <c r="AF31" s="276" t="e">
        <f t="shared" si="6"/>
        <v>#NUM!</v>
      </c>
    </row>
    <row r="32" spans="1:32">
      <c r="C32" s="40"/>
      <c r="D32" s="40"/>
      <c r="Z32" s="274">
        <f t="shared" si="0"/>
        <v>0</v>
      </c>
      <c r="AA32" s="276">
        <f t="shared" si="1"/>
        <v>0</v>
      </c>
      <c r="AB32" s="276" t="e">
        <f t="shared" si="2"/>
        <v>#NUM!</v>
      </c>
      <c r="AC32" s="276" t="e">
        <f t="shared" si="3"/>
        <v>#NUM!</v>
      </c>
      <c r="AD32" s="276">
        <f t="shared" si="4"/>
        <v>0</v>
      </c>
      <c r="AE32" s="276" t="e">
        <f t="shared" si="5"/>
        <v>#NUM!</v>
      </c>
      <c r="AF32" s="276" t="e">
        <f t="shared" si="6"/>
        <v>#NUM!</v>
      </c>
    </row>
    <row r="33" spans="3:32">
      <c r="C33" s="40"/>
      <c r="D33" s="40"/>
      <c r="Z33" s="274">
        <f t="shared" si="0"/>
        <v>0</v>
      </c>
      <c r="AA33" s="276">
        <f t="shared" si="1"/>
        <v>0</v>
      </c>
      <c r="AB33" s="276" t="e">
        <f t="shared" si="2"/>
        <v>#NUM!</v>
      </c>
      <c r="AC33" s="276" t="e">
        <f t="shared" si="3"/>
        <v>#NUM!</v>
      </c>
      <c r="AD33" s="276">
        <f t="shared" si="4"/>
        <v>0</v>
      </c>
      <c r="AE33" s="276" t="e">
        <f t="shared" si="5"/>
        <v>#NUM!</v>
      </c>
      <c r="AF33" s="276" t="e">
        <f t="shared" si="6"/>
        <v>#NUM!</v>
      </c>
    </row>
    <row r="34" spans="3:32">
      <c r="C34" s="40"/>
      <c r="D34" s="40"/>
      <c r="Z34" s="274">
        <f t="shared" si="0"/>
        <v>0</v>
      </c>
      <c r="AA34" s="276">
        <f t="shared" si="1"/>
        <v>0</v>
      </c>
      <c r="AB34" s="276" t="e">
        <f t="shared" si="2"/>
        <v>#NUM!</v>
      </c>
      <c r="AC34" s="276" t="e">
        <f t="shared" si="3"/>
        <v>#NUM!</v>
      </c>
      <c r="AD34" s="276">
        <f t="shared" si="4"/>
        <v>0</v>
      </c>
      <c r="AE34" s="276" t="e">
        <f t="shared" si="5"/>
        <v>#NUM!</v>
      </c>
      <c r="AF34" s="276" t="e">
        <f t="shared" si="6"/>
        <v>#NUM!</v>
      </c>
    </row>
    <row r="35" spans="3:32">
      <c r="C35" s="40"/>
      <c r="D35" s="40"/>
      <c r="Z35" s="274">
        <f t="shared" si="0"/>
        <v>0</v>
      </c>
      <c r="AA35" s="276">
        <f t="shared" si="1"/>
        <v>0</v>
      </c>
      <c r="AB35" s="276" t="e">
        <f t="shared" si="2"/>
        <v>#NUM!</v>
      </c>
      <c r="AC35" s="276" t="e">
        <f t="shared" si="3"/>
        <v>#NUM!</v>
      </c>
      <c r="AD35" s="276">
        <f t="shared" si="4"/>
        <v>0</v>
      </c>
      <c r="AE35" s="276" t="e">
        <f t="shared" si="5"/>
        <v>#NUM!</v>
      </c>
      <c r="AF35" s="276" t="e">
        <f t="shared" si="6"/>
        <v>#NUM!</v>
      </c>
    </row>
    <row r="36" spans="3:32">
      <c r="C36" s="40"/>
      <c r="D36" s="40"/>
      <c r="Z36" s="274">
        <f t="shared" si="0"/>
        <v>0</v>
      </c>
      <c r="AA36" s="276">
        <f t="shared" si="1"/>
        <v>0</v>
      </c>
      <c r="AB36" s="276" t="e">
        <f t="shared" si="2"/>
        <v>#NUM!</v>
      </c>
      <c r="AC36" s="276" t="e">
        <f t="shared" si="3"/>
        <v>#NUM!</v>
      </c>
      <c r="AD36" s="276">
        <f t="shared" si="4"/>
        <v>0</v>
      </c>
      <c r="AE36" s="276" t="e">
        <f t="shared" si="5"/>
        <v>#NUM!</v>
      </c>
      <c r="AF36" s="276" t="e">
        <f t="shared" si="6"/>
        <v>#NUM!</v>
      </c>
    </row>
    <row r="37" spans="3:32">
      <c r="C37" s="40"/>
      <c r="D37" s="40"/>
      <c r="Z37" s="274">
        <f t="shared" si="0"/>
        <v>0</v>
      </c>
      <c r="AA37" s="276">
        <f t="shared" si="1"/>
        <v>0</v>
      </c>
      <c r="AB37" s="276" t="e">
        <f t="shared" si="2"/>
        <v>#NUM!</v>
      </c>
      <c r="AC37" s="276" t="e">
        <f t="shared" si="3"/>
        <v>#NUM!</v>
      </c>
      <c r="AD37" s="276">
        <f t="shared" si="4"/>
        <v>0</v>
      </c>
      <c r="AE37" s="276" t="e">
        <f t="shared" si="5"/>
        <v>#NUM!</v>
      </c>
      <c r="AF37" s="276" t="e">
        <f t="shared" si="6"/>
        <v>#NUM!</v>
      </c>
    </row>
    <row r="38" spans="3:32">
      <c r="C38" s="40"/>
      <c r="D38" s="40"/>
      <c r="Z38" s="274">
        <f t="shared" si="0"/>
        <v>0</v>
      </c>
      <c r="AA38" s="276">
        <f t="shared" si="1"/>
        <v>0</v>
      </c>
      <c r="AB38" s="276" t="e">
        <f t="shared" si="2"/>
        <v>#NUM!</v>
      </c>
      <c r="AC38" s="276" t="e">
        <f t="shared" si="3"/>
        <v>#NUM!</v>
      </c>
      <c r="AD38" s="276">
        <f t="shared" si="4"/>
        <v>0</v>
      </c>
      <c r="AE38" s="276" t="e">
        <f t="shared" si="5"/>
        <v>#NUM!</v>
      </c>
      <c r="AF38" s="276" t="e">
        <f t="shared" si="6"/>
        <v>#NUM!</v>
      </c>
    </row>
    <row r="39" spans="3:32">
      <c r="C39" s="40"/>
      <c r="D39" s="40"/>
      <c r="Z39" s="274">
        <f t="shared" si="0"/>
        <v>0</v>
      </c>
      <c r="AA39" s="276">
        <f t="shared" si="1"/>
        <v>0</v>
      </c>
      <c r="AB39" s="276" t="e">
        <f t="shared" si="2"/>
        <v>#NUM!</v>
      </c>
      <c r="AC39" s="276" t="e">
        <f t="shared" si="3"/>
        <v>#NUM!</v>
      </c>
      <c r="AD39" s="276">
        <f t="shared" si="4"/>
        <v>0</v>
      </c>
      <c r="AE39" s="276" t="e">
        <f t="shared" si="5"/>
        <v>#NUM!</v>
      </c>
      <c r="AF39" s="276" t="e">
        <f t="shared" si="6"/>
        <v>#NUM!</v>
      </c>
    </row>
    <row r="40" spans="3:32">
      <c r="C40" s="40"/>
      <c r="D40" s="40"/>
      <c r="Z40" s="274">
        <f t="shared" si="0"/>
        <v>0</v>
      </c>
      <c r="AA40" s="276">
        <f t="shared" si="1"/>
        <v>0</v>
      </c>
      <c r="AB40" s="276" t="e">
        <f t="shared" si="2"/>
        <v>#NUM!</v>
      </c>
      <c r="AC40" s="276" t="e">
        <f t="shared" si="3"/>
        <v>#NUM!</v>
      </c>
      <c r="AD40" s="276">
        <f t="shared" si="4"/>
        <v>0</v>
      </c>
      <c r="AE40" s="276" t="e">
        <f t="shared" si="5"/>
        <v>#NUM!</v>
      </c>
      <c r="AF40" s="276" t="e">
        <f t="shared" si="6"/>
        <v>#NUM!</v>
      </c>
    </row>
    <row r="41" spans="3:32">
      <c r="C41" s="40"/>
      <c r="D41" s="40"/>
      <c r="Z41" s="274">
        <f t="shared" si="0"/>
        <v>0</v>
      </c>
      <c r="AA41" s="276">
        <f t="shared" si="1"/>
        <v>0</v>
      </c>
      <c r="AB41" s="276" t="e">
        <f t="shared" si="2"/>
        <v>#NUM!</v>
      </c>
      <c r="AC41" s="276" t="e">
        <f t="shared" si="3"/>
        <v>#NUM!</v>
      </c>
      <c r="AD41" s="276">
        <f t="shared" si="4"/>
        <v>0</v>
      </c>
      <c r="AE41" s="276" t="e">
        <f t="shared" si="5"/>
        <v>#NUM!</v>
      </c>
      <c r="AF41" s="276" t="e">
        <f t="shared" si="6"/>
        <v>#NUM!</v>
      </c>
    </row>
    <row r="42" spans="3:32">
      <c r="C42" s="40"/>
      <c r="D42" s="40"/>
      <c r="Z42" s="274">
        <f t="shared" si="0"/>
        <v>0</v>
      </c>
      <c r="AA42" s="276">
        <f t="shared" si="1"/>
        <v>0</v>
      </c>
      <c r="AB42" s="276" t="e">
        <f t="shared" si="2"/>
        <v>#NUM!</v>
      </c>
      <c r="AC42" s="276" t="e">
        <f t="shared" si="3"/>
        <v>#NUM!</v>
      </c>
      <c r="AD42" s="276">
        <f t="shared" si="4"/>
        <v>0</v>
      </c>
      <c r="AE42" s="276" t="e">
        <f t="shared" si="5"/>
        <v>#NUM!</v>
      </c>
      <c r="AF42" s="276" t="e">
        <f t="shared" si="6"/>
        <v>#NUM!</v>
      </c>
    </row>
    <row r="43" spans="3:32">
      <c r="C43" s="40"/>
      <c r="D43" s="40"/>
      <c r="Z43" s="274">
        <f t="shared" si="0"/>
        <v>0</v>
      </c>
      <c r="AA43" s="276">
        <f t="shared" si="1"/>
        <v>0</v>
      </c>
      <c r="AB43" s="276" t="e">
        <f t="shared" si="2"/>
        <v>#NUM!</v>
      </c>
      <c r="AC43" s="276" t="e">
        <f t="shared" si="3"/>
        <v>#NUM!</v>
      </c>
      <c r="AD43" s="276">
        <f t="shared" si="4"/>
        <v>0</v>
      </c>
      <c r="AE43" s="276" t="e">
        <f t="shared" si="5"/>
        <v>#NUM!</v>
      </c>
      <c r="AF43" s="276" t="e">
        <f t="shared" si="6"/>
        <v>#NUM!</v>
      </c>
    </row>
    <row r="44" spans="3:32">
      <c r="C44" s="40"/>
      <c r="D44" s="40"/>
      <c r="Z44" s="274">
        <f t="shared" si="0"/>
        <v>0</v>
      </c>
      <c r="AA44" s="276">
        <f t="shared" si="1"/>
        <v>0</v>
      </c>
      <c r="AB44" s="276" t="e">
        <f t="shared" si="2"/>
        <v>#NUM!</v>
      </c>
      <c r="AC44" s="276" t="e">
        <f t="shared" si="3"/>
        <v>#NUM!</v>
      </c>
      <c r="AD44" s="276">
        <f t="shared" si="4"/>
        <v>0</v>
      </c>
      <c r="AE44" s="276" t="e">
        <f t="shared" si="5"/>
        <v>#NUM!</v>
      </c>
      <c r="AF44" s="276" t="e">
        <f t="shared" si="6"/>
        <v>#NUM!</v>
      </c>
    </row>
    <row r="45" spans="3:32">
      <c r="C45" s="40"/>
      <c r="D45" s="40"/>
      <c r="Z45" s="274">
        <f t="shared" si="0"/>
        <v>0</v>
      </c>
      <c r="AA45" s="276">
        <f t="shared" si="1"/>
        <v>0</v>
      </c>
      <c r="AB45" s="276" t="e">
        <f t="shared" si="2"/>
        <v>#NUM!</v>
      </c>
      <c r="AC45" s="276" t="e">
        <f t="shared" si="3"/>
        <v>#NUM!</v>
      </c>
      <c r="AD45" s="276">
        <f t="shared" si="4"/>
        <v>0</v>
      </c>
      <c r="AE45" s="276" t="e">
        <f t="shared" si="5"/>
        <v>#NUM!</v>
      </c>
      <c r="AF45" s="276" t="e">
        <f t="shared" si="6"/>
        <v>#NUM!</v>
      </c>
    </row>
    <row r="46" spans="3:32">
      <c r="C46" s="40"/>
      <c r="D46" s="40"/>
      <c r="Z46" s="274">
        <f t="shared" si="0"/>
        <v>0</v>
      </c>
      <c r="AA46" s="276">
        <f t="shared" si="1"/>
        <v>0</v>
      </c>
      <c r="AB46" s="276" t="e">
        <f t="shared" si="2"/>
        <v>#NUM!</v>
      </c>
      <c r="AC46" s="276" t="e">
        <f t="shared" si="3"/>
        <v>#NUM!</v>
      </c>
      <c r="AD46" s="276">
        <f t="shared" si="4"/>
        <v>0</v>
      </c>
      <c r="AE46" s="276" t="e">
        <f t="shared" si="5"/>
        <v>#NUM!</v>
      </c>
      <c r="AF46" s="276" t="e">
        <f t="shared" si="6"/>
        <v>#NUM!</v>
      </c>
    </row>
    <row r="47" spans="3:32">
      <c r="C47" s="40"/>
      <c r="D47" s="40"/>
      <c r="Z47" s="274">
        <f t="shared" si="0"/>
        <v>0</v>
      </c>
      <c r="AA47" s="276">
        <f t="shared" si="1"/>
        <v>0</v>
      </c>
      <c r="AB47" s="276" t="e">
        <f t="shared" si="2"/>
        <v>#NUM!</v>
      </c>
      <c r="AC47" s="276" t="e">
        <f t="shared" si="3"/>
        <v>#NUM!</v>
      </c>
      <c r="AD47" s="276">
        <f t="shared" si="4"/>
        <v>0</v>
      </c>
      <c r="AE47" s="276" t="e">
        <f t="shared" si="5"/>
        <v>#NUM!</v>
      </c>
      <c r="AF47" s="276" t="e">
        <f t="shared" si="6"/>
        <v>#NUM!</v>
      </c>
    </row>
    <row r="48" spans="3:32">
      <c r="C48" s="40"/>
      <c r="D48" s="40"/>
      <c r="Z48" s="274">
        <f t="shared" si="0"/>
        <v>0</v>
      </c>
      <c r="AA48" s="276">
        <f t="shared" si="1"/>
        <v>0</v>
      </c>
      <c r="AB48" s="276" t="e">
        <f t="shared" si="2"/>
        <v>#NUM!</v>
      </c>
      <c r="AC48" s="276" t="e">
        <f t="shared" si="3"/>
        <v>#NUM!</v>
      </c>
      <c r="AD48" s="276">
        <f t="shared" si="4"/>
        <v>0</v>
      </c>
      <c r="AE48" s="276" t="e">
        <f t="shared" si="5"/>
        <v>#NUM!</v>
      </c>
      <c r="AF48" s="276" t="e">
        <f t="shared" si="6"/>
        <v>#NUM!</v>
      </c>
    </row>
    <row r="49" spans="3:32">
      <c r="C49" s="40"/>
      <c r="D49" s="40"/>
      <c r="Z49" s="274">
        <f t="shared" si="0"/>
        <v>0</v>
      </c>
      <c r="AA49" s="276">
        <f t="shared" si="1"/>
        <v>0</v>
      </c>
      <c r="AB49" s="276" t="e">
        <f t="shared" si="2"/>
        <v>#NUM!</v>
      </c>
      <c r="AC49" s="276" t="e">
        <f t="shared" si="3"/>
        <v>#NUM!</v>
      </c>
      <c r="AD49" s="276">
        <f t="shared" si="4"/>
        <v>0</v>
      </c>
      <c r="AE49" s="276" t="e">
        <f t="shared" si="5"/>
        <v>#NUM!</v>
      </c>
      <c r="AF49" s="276" t="e">
        <f t="shared" si="6"/>
        <v>#NUM!</v>
      </c>
    </row>
    <row r="50" spans="3:32">
      <c r="C50" s="40"/>
      <c r="D50" s="40"/>
      <c r="Z50" s="274">
        <f t="shared" si="0"/>
        <v>0</v>
      </c>
      <c r="AA50" s="276">
        <f t="shared" si="1"/>
        <v>0</v>
      </c>
      <c r="AB50" s="276" t="e">
        <f t="shared" si="2"/>
        <v>#NUM!</v>
      </c>
      <c r="AC50" s="276" t="e">
        <f t="shared" si="3"/>
        <v>#NUM!</v>
      </c>
      <c r="AD50" s="276">
        <f t="shared" si="4"/>
        <v>0</v>
      </c>
      <c r="AE50" s="276" t="e">
        <f t="shared" si="5"/>
        <v>#NUM!</v>
      </c>
      <c r="AF50" s="276" t="e">
        <f t="shared" si="6"/>
        <v>#NUM!</v>
      </c>
    </row>
    <row r="51" spans="3:32">
      <c r="C51" s="40"/>
      <c r="D51" s="40"/>
      <c r="Z51" s="274">
        <f t="shared" si="0"/>
        <v>0</v>
      </c>
      <c r="AA51" s="276">
        <f t="shared" si="1"/>
        <v>0</v>
      </c>
      <c r="AB51" s="276" t="e">
        <f t="shared" si="2"/>
        <v>#NUM!</v>
      </c>
      <c r="AC51" s="276" t="e">
        <f t="shared" si="3"/>
        <v>#NUM!</v>
      </c>
      <c r="AD51" s="276">
        <f t="shared" si="4"/>
        <v>0</v>
      </c>
      <c r="AE51" s="276" t="e">
        <f t="shared" si="5"/>
        <v>#NUM!</v>
      </c>
      <c r="AF51" s="276" t="e">
        <f t="shared" si="6"/>
        <v>#NUM!</v>
      </c>
    </row>
    <row r="52" spans="3:32">
      <c r="C52" s="40"/>
      <c r="D52" s="40"/>
      <c r="Z52" s="274">
        <f t="shared" si="0"/>
        <v>0</v>
      </c>
      <c r="AA52" s="276">
        <f t="shared" si="1"/>
        <v>0</v>
      </c>
      <c r="AB52" s="276" t="e">
        <f t="shared" si="2"/>
        <v>#NUM!</v>
      </c>
      <c r="AC52" s="276" t="e">
        <f t="shared" si="3"/>
        <v>#NUM!</v>
      </c>
      <c r="AD52" s="276">
        <f t="shared" si="4"/>
        <v>0</v>
      </c>
      <c r="AE52" s="276" t="e">
        <f t="shared" si="5"/>
        <v>#NUM!</v>
      </c>
      <c r="AF52" s="276" t="e">
        <f t="shared" si="6"/>
        <v>#NUM!</v>
      </c>
    </row>
    <row r="53" spans="3:32">
      <c r="C53" s="40"/>
      <c r="D53" s="40"/>
      <c r="Z53" s="274">
        <f t="shared" si="0"/>
        <v>0</v>
      </c>
      <c r="AA53" s="276">
        <f t="shared" si="1"/>
        <v>0</v>
      </c>
      <c r="AB53" s="276" t="e">
        <f t="shared" si="2"/>
        <v>#NUM!</v>
      </c>
      <c r="AC53" s="276" t="e">
        <f t="shared" si="3"/>
        <v>#NUM!</v>
      </c>
      <c r="AD53" s="276">
        <f t="shared" si="4"/>
        <v>0</v>
      </c>
      <c r="AE53" s="276" t="e">
        <f t="shared" si="5"/>
        <v>#NUM!</v>
      </c>
      <c r="AF53" s="276" t="e">
        <f t="shared" si="6"/>
        <v>#NUM!</v>
      </c>
    </row>
    <row r="54" spans="3:32">
      <c r="C54" s="40"/>
      <c r="D54" s="40"/>
      <c r="Z54" s="274">
        <f t="shared" si="0"/>
        <v>0</v>
      </c>
      <c r="AA54" s="276">
        <f t="shared" si="1"/>
        <v>0</v>
      </c>
      <c r="AB54" s="276" t="e">
        <f t="shared" si="2"/>
        <v>#NUM!</v>
      </c>
      <c r="AC54" s="276" t="e">
        <f t="shared" si="3"/>
        <v>#NUM!</v>
      </c>
      <c r="AD54" s="276">
        <f t="shared" si="4"/>
        <v>0</v>
      </c>
      <c r="AE54" s="276" t="e">
        <f t="shared" si="5"/>
        <v>#NUM!</v>
      </c>
      <c r="AF54" s="276" t="e">
        <f t="shared" si="6"/>
        <v>#NUM!</v>
      </c>
    </row>
    <row r="55" spans="3:32">
      <c r="C55" s="40"/>
      <c r="D55" s="40"/>
      <c r="Z55" s="274">
        <f t="shared" si="0"/>
        <v>0</v>
      </c>
      <c r="AA55" s="276">
        <f t="shared" si="1"/>
        <v>0</v>
      </c>
      <c r="AB55" s="276" t="e">
        <f t="shared" si="2"/>
        <v>#NUM!</v>
      </c>
      <c r="AC55" s="276" t="e">
        <f t="shared" si="3"/>
        <v>#NUM!</v>
      </c>
      <c r="AD55" s="276">
        <f t="shared" si="4"/>
        <v>0</v>
      </c>
      <c r="AE55" s="276" t="e">
        <f t="shared" si="5"/>
        <v>#NUM!</v>
      </c>
      <c r="AF55" s="276" t="e">
        <f t="shared" si="6"/>
        <v>#NUM!</v>
      </c>
    </row>
    <row r="56" spans="3:32">
      <c r="C56" s="40"/>
      <c r="D56" s="40"/>
      <c r="Z56" s="274">
        <f t="shared" si="0"/>
        <v>0</v>
      </c>
      <c r="AA56" s="276">
        <f t="shared" si="1"/>
        <v>0</v>
      </c>
      <c r="AB56" s="276" t="e">
        <f t="shared" si="2"/>
        <v>#NUM!</v>
      </c>
      <c r="AC56" s="276" t="e">
        <f t="shared" si="3"/>
        <v>#NUM!</v>
      </c>
      <c r="AD56" s="276">
        <f t="shared" si="4"/>
        <v>0</v>
      </c>
      <c r="AE56" s="276" t="e">
        <f t="shared" si="5"/>
        <v>#NUM!</v>
      </c>
      <c r="AF56" s="276" t="e">
        <f t="shared" si="6"/>
        <v>#NUM!</v>
      </c>
    </row>
    <row r="57" spans="3:32">
      <c r="C57" s="40"/>
      <c r="D57" s="40"/>
      <c r="Z57" s="274">
        <f t="shared" si="0"/>
        <v>0</v>
      </c>
      <c r="AA57" s="276">
        <f t="shared" si="1"/>
        <v>0</v>
      </c>
      <c r="AB57" s="276" t="e">
        <f t="shared" si="2"/>
        <v>#NUM!</v>
      </c>
      <c r="AC57" s="276" t="e">
        <f t="shared" si="3"/>
        <v>#NUM!</v>
      </c>
      <c r="AD57" s="276">
        <f t="shared" si="4"/>
        <v>0</v>
      </c>
      <c r="AE57" s="276" t="e">
        <f t="shared" si="5"/>
        <v>#NUM!</v>
      </c>
      <c r="AF57" s="276" t="e">
        <f t="shared" si="6"/>
        <v>#NUM!</v>
      </c>
    </row>
    <row r="58" spans="3:32">
      <c r="C58" s="40"/>
      <c r="D58" s="40"/>
      <c r="Z58" s="274">
        <f t="shared" si="0"/>
        <v>0</v>
      </c>
      <c r="AA58" s="276">
        <f t="shared" si="1"/>
        <v>0</v>
      </c>
      <c r="AB58" s="276" t="e">
        <f t="shared" si="2"/>
        <v>#NUM!</v>
      </c>
      <c r="AC58" s="276" t="e">
        <f t="shared" si="3"/>
        <v>#NUM!</v>
      </c>
      <c r="AD58" s="276">
        <f t="shared" si="4"/>
        <v>0</v>
      </c>
      <c r="AE58" s="276" t="e">
        <f t="shared" si="5"/>
        <v>#NUM!</v>
      </c>
      <c r="AF58" s="276" t="e">
        <f t="shared" si="6"/>
        <v>#NUM!</v>
      </c>
    </row>
    <row r="59" spans="3:32">
      <c r="C59" s="40"/>
      <c r="D59" s="40"/>
      <c r="Z59" s="274">
        <f t="shared" si="0"/>
        <v>0</v>
      </c>
      <c r="AA59" s="276">
        <f t="shared" si="1"/>
        <v>0</v>
      </c>
      <c r="AB59" s="276" t="e">
        <f t="shared" si="2"/>
        <v>#NUM!</v>
      </c>
      <c r="AC59" s="276" t="e">
        <f t="shared" si="3"/>
        <v>#NUM!</v>
      </c>
      <c r="AD59" s="276">
        <f t="shared" si="4"/>
        <v>0</v>
      </c>
      <c r="AE59" s="276" t="e">
        <f t="shared" si="5"/>
        <v>#NUM!</v>
      </c>
      <c r="AF59" s="276" t="e">
        <f t="shared" si="6"/>
        <v>#NUM!</v>
      </c>
    </row>
    <row r="60" spans="3:32">
      <c r="C60" s="40"/>
      <c r="D60" s="40"/>
      <c r="Z60" s="274">
        <f t="shared" si="0"/>
        <v>0</v>
      </c>
      <c r="AA60" s="276">
        <f t="shared" si="1"/>
        <v>0</v>
      </c>
      <c r="AB60" s="276" t="e">
        <f t="shared" si="2"/>
        <v>#NUM!</v>
      </c>
      <c r="AC60" s="276" t="e">
        <f t="shared" si="3"/>
        <v>#NUM!</v>
      </c>
      <c r="AD60" s="276">
        <f t="shared" si="4"/>
        <v>0</v>
      </c>
      <c r="AE60" s="276" t="e">
        <f t="shared" si="5"/>
        <v>#NUM!</v>
      </c>
      <c r="AF60" s="276" t="e">
        <f t="shared" si="6"/>
        <v>#NUM!</v>
      </c>
    </row>
    <row r="61" spans="3:32">
      <c r="C61" s="40"/>
      <c r="D61" s="40"/>
      <c r="Z61" s="274">
        <f t="shared" si="0"/>
        <v>0</v>
      </c>
      <c r="AA61" s="276">
        <f t="shared" si="1"/>
        <v>0</v>
      </c>
      <c r="AB61" s="276" t="e">
        <f t="shared" si="2"/>
        <v>#NUM!</v>
      </c>
      <c r="AC61" s="276" t="e">
        <f t="shared" si="3"/>
        <v>#NUM!</v>
      </c>
      <c r="AD61" s="276">
        <f t="shared" si="4"/>
        <v>0</v>
      </c>
      <c r="AE61" s="276" t="e">
        <f t="shared" si="5"/>
        <v>#NUM!</v>
      </c>
      <c r="AF61" s="276" t="e">
        <f t="shared" si="6"/>
        <v>#NUM!</v>
      </c>
    </row>
    <row r="62" spans="3:32">
      <c r="C62" s="40"/>
      <c r="D62" s="40"/>
      <c r="Z62" s="274">
        <f t="shared" si="0"/>
        <v>0</v>
      </c>
      <c r="AA62" s="276">
        <f t="shared" si="1"/>
        <v>0</v>
      </c>
      <c r="AB62" s="276" t="e">
        <f t="shared" si="2"/>
        <v>#NUM!</v>
      </c>
      <c r="AC62" s="276" t="e">
        <f t="shared" si="3"/>
        <v>#NUM!</v>
      </c>
      <c r="AD62" s="276">
        <f t="shared" si="4"/>
        <v>0</v>
      </c>
      <c r="AE62" s="276" t="e">
        <f t="shared" si="5"/>
        <v>#NUM!</v>
      </c>
      <c r="AF62" s="276" t="e">
        <f t="shared" si="6"/>
        <v>#NUM!</v>
      </c>
    </row>
    <row r="63" spans="3:32">
      <c r="C63" s="40"/>
      <c r="D63" s="40"/>
      <c r="Z63" s="274">
        <f t="shared" si="0"/>
        <v>0</v>
      </c>
      <c r="AA63" s="276">
        <f t="shared" si="1"/>
        <v>0</v>
      </c>
      <c r="AB63" s="276" t="e">
        <f t="shared" si="2"/>
        <v>#NUM!</v>
      </c>
      <c r="AC63" s="276" t="e">
        <f t="shared" si="3"/>
        <v>#NUM!</v>
      </c>
      <c r="AD63" s="276">
        <f t="shared" si="4"/>
        <v>0</v>
      </c>
      <c r="AE63" s="276" t="e">
        <f t="shared" si="5"/>
        <v>#NUM!</v>
      </c>
      <c r="AF63" s="276" t="e">
        <f t="shared" si="6"/>
        <v>#NUM!</v>
      </c>
    </row>
    <row r="64" spans="3:32">
      <c r="C64" s="40"/>
      <c r="D64" s="40"/>
      <c r="Z64" s="274">
        <f t="shared" si="0"/>
        <v>0</v>
      </c>
      <c r="AA64" s="276">
        <f t="shared" si="1"/>
        <v>0</v>
      </c>
      <c r="AB64" s="276" t="e">
        <f t="shared" si="2"/>
        <v>#NUM!</v>
      </c>
      <c r="AC64" s="276" t="e">
        <f t="shared" si="3"/>
        <v>#NUM!</v>
      </c>
      <c r="AD64" s="276">
        <f t="shared" si="4"/>
        <v>0</v>
      </c>
      <c r="AE64" s="276" t="e">
        <f t="shared" si="5"/>
        <v>#NUM!</v>
      </c>
      <c r="AF64" s="276" t="e">
        <f t="shared" si="6"/>
        <v>#NUM!</v>
      </c>
    </row>
    <row r="65" spans="3:32">
      <c r="C65" s="40"/>
      <c r="D65" s="40"/>
      <c r="Z65" s="274">
        <f t="shared" si="0"/>
        <v>0</v>
      </c>
      <c r="AA65" s="276">
        <f t="shared" si="1"/>
        <v>0</v>
      </c>
      <c r="AB65" s="276" t="e">
        <f t="shared" si="2"/>
        <v>#NUM!</v>
      </c>
      <c r="AC65" s="276" t="e">
        <f t="shared" si="3"/>
        <v>#NUM!</v>
      </c>
      <c r="AD65" s="276">
        <f t="shared" si="4"/>
        <v>0</v>
      </c>
      <c r="AE65" s="276" t="e">
        <f t="shared" si="5"/>
        <v>#NUM!</v>
      </c>
      <c r="AF65" s="276" t="e">
        <f t="shared" si="6"/>
        <v>#NUM!</v>
      </c>
    </row>
    <row r="66" spans="3:32">
      <c r="C66" s="40"/>
      <c r="D66" s="40"/>
      <c r="Z66" s="274">
        <f t="shared" si="0"/>
        <v>0</v>
      </c>
      <c r="AA66" s="276">
        <f t="shared" si="1"/>
        <v>0</v>
      </c>
      <c r="AB66" s="276" t="e">
        <f t="shared" si="2"/>
        <v>#NUM!</v>
      </c>
      <c r="AC66" s="276" t="e">
        <f t="shared" si="3"/>
        <v>#NUM!</v>
      </c>
      <c r="AD66" s="276">
        <f t="shared" si="4"/>
        <v>0</v>
      </c>
      <c r="AE66" s="276" t="e">
        <f t="shared" si="5"/>
        <v>#NUM!</v>
      </c>
      <c r="AF66" s="276" t="e">
        <f t="shared" si="6"/>
        <v>#NUM!</v>
      </c>
    </row>
    <row r="67" spans="3:32">
      <c r="C67" s="40"/>
      <c r="D67" s="40"/>
      <c r="Z67" s="274">
        <f t="shared" si="0"/>
        <v>0</v>
      </c>
      <c r="AA67" s="276">
        <f t="shared" si="1"/>
        <v>0</v>
      </c>
      <c r="AB67" s="276" t="e">
        <f t="shared" si="2"/>
        <v>#NUM!</v>
      </c>
      <c r="AC67" s="276" t="e">
        <f t="shared" si="3"/>
        <v>#NUM!</v>
      </c>
      <c r="AD67" s="276">
        <f t="shared" si="4"/>
        <v>0</v>
      </c>
      <c r="AE67" s="276" t="e">
        <f t="shared" si="5"/>
        <v>#NUM!</v>
      </c>
      <c r="AF67" s="276" t="e">
        <f t="shared" si="6"/>
        <v>#NUM!</v>
      </c>
    </row>
    <row r="68" spans="3:32">
      <c r="C68" s="40"/>
      <c r="D68" s="40"/>
      <c r="Z68" s="274">
        <f t="shared" si="0"/>
        <v>0</v>
      </c>
      <c r="AA68" s="276">
        <f t="shared" si="1"/>
        <v>0</v>
      </c>
      <c r="AB68" s="276" t="e">
        <f t="shared" si="2"/>
        <v>#NUM!</v>
      </c>
      <c r="AC68" s="276" t="e">
        <f t="shared" si="3"/>
        <v>#NUM!</v>
      </c>
      <c r="AD68" s="276">
        <f t="shared" si="4"/>
        <v>0</v>
      </c>
      <c r="AE68" s="276" t="e">
        <f t="shared" si="5"/>
        <v>#NUM!</v>
      </c>
      <c r="AF68" s="276" t="e">
        <f t="shared" si="6"/>
        <v>#NUM!</v>
      </c>
    </row>
    <row r="69" spans="3:32">
      <c r="C69" s="40"/>
      <c r="D69" s="40"/>
      <c r="Z69" s="274">
        <f t="shared" si="0"/>
        <v>0</v>
      </c>
      <c r="AA69" s="276">
        <f t="shared" si="1"/>
        <v>0</v>
      </c>
      <c r="AB69" s="276" t="e">
        <f t="shared" si="2"/>
        <v>#NUM!</v>
      </c>
      <c r="AC69" s="276" t="e">
        <f t="shared" si="3"/>
        <v>#NUM!</v>
      </c>
      <c r="AD69" s="276">
        <f t="shared" si="4"/>
        <v>0</v>
      </c>
      <c r="AE69" s="276" t="e">
        <f t="shared" si="5"/>
        <v>#NUM!</v>
      </c>
      <c r="AF69" s="276" t="e">
        <f t="shared" si="6"/>
        <v>#NUM!</v>
      </c>
    </row>
    <row r="70" spans="3:32">
      <c r="C70" s="40"/>
      <c r="D70" s="40"/>
      <c r="Z70" s="274">
        <f t="shared" si="0"/>
        <v>0</v>
      </c>
      <c r="AA70" s="276">
        <f t="shared" si="1"/>
        <v>0</v>
      </c>
      <c r="AB70" s="276" t="e">
        <f t="shared" si="2"/>
        <v>#NUM!</v>
      </c>
      <c r="AC70" s="276" t="e">
        <f t="shared" si="3"/>
        <v>#NUM!</v>
      </c>
      <c r="AD70" s="276">
        <f t="shared" si="4"/>
        <v>0</v>
      </c>
      <c r="AE70" s="276" t="e">
        <f t="shared" si="5"/>
        <v>#NUM!</v>
      </c>
      <c r="AF70" s="276" t="e">
        <f t="shared" si="6"/>
        <v>#NUM!</v>
      </c>
    </row>
    <row r="71" spans="3:32">
      <c r="C71" s="40"/>
      <c r="D71" s="40"/>
      <c r="Z71" s="274">
        <f t="shared" si="0"/>
        <v>0</v>
      </c>
      <c r="AA71" s="276">
        <f t="shared" si="1"/>
        <v>0</v>
      </c>
      <c r="AB71" s="276" t="e">
        <f t="shared" si="2"/>
        <v>#NUM!</v>
      </c>
      <c r="AC71" s="276" t="e">
        <f t="shared" si="3"/>
        <v>#NUM!</v>
      </c>
      <c r="AD71" s="276">
        <f t="shared" si="4"/>
        <v>0</v>
      </c>
      <c r="AE71" s="276" t="e">
        <f t="shared" si="5"/>
        <v>#NUM!</v>
      </c>
      <c r="AF71" s="276" t="e">
        <f t="shared" si="6"/>
        <v>#NUM!</v>
      </c>
    </row>
    <row r="72" spans="3:32">
      <c r="C72" s="40"/>
      <c r="D72" s="40"/>
      <c r="Z72" s="274">
        <f t="shared" si="0"/>
        <v>0</v>
      </c>
      <c r="AA72" s="276">
        <f t="shared" si="1"/>
        <v>0</v>
      </c>
      <c r="AB72" s="276" t="e">
        <f t="shared" si="2"/>
        <v>#NUM!</v>
      </c>
      <c r="AC72" s="276" t="e">
        <f t="shared" si="3"/>
        <v>#NUM!</v>
      </c>
      <c r="AD72" s="276">
        <f t="shared" si="4"/>
        <v>0</v>
      </c>
      <c r="AE72" s="276" t="e">
        <f t="shared" si="5"/>
        <v>#NUM!</v>
      </c>
      <c r="AF72" s="276" t="e">
        <f t="shared" si="6"/>
        <v>#NUM!</v>
      </c>
    </row>
    <row r="73" spans="3:32">
      <c r="C73" s="40"/>
      <c r="D73" s="40"/>
      <c r="Z73" s="274">
        <f t="shared" si="0"/>
        <v>0</v>
      </c>
      <c r="AA73" s="276">
        <f t="shared" si="1"/>
        <v>0</v>
      </c>
      <c r="AB73" s="276" t="e">
        <f t="shared" si="2"/>
        <v>#NUM!</v>
      </c>
      <c r="AC73" s="276" t="e">
        <f t="shared" si="3"/>
        <v>#NUM!</v>
      </c>
      <c r="AD73" s="276">
        <f t="shared" si="4"/>
        <v>0</v>
      </c>
      <c r="AE73" s="276" t="e">
        <f t="shared" si="5"/>
        <v>#NUM!</v>
      </c>
      <c r="AF73" s="276" t="e">
        <f t="shared" si="6"/>
        <v>#NUM!</v>
      </c>
    </row>
    <row r="74" spans="3:32">
      <c r="C74" s="40"/>
      <c r="D74" s="40"/>
      <c r="Z74" s="274">
        <f t="shared" si="0"/>
        <v>0</v>
      </c>
      <c r="AA74" s="276">
        <f t="shared" si="1"/>
        <v>0</v>
      </c>
      <c r="AB74" s="276" t="e">
        <f t="shared" si="2"/>
        <v>#NUM!</v>
      </c>
      <c r="AC74" s="276" t="e">
        <f t="shared" si="3"/>
        <v>#NUM!</v>
      </c>
      <c r="AD74" s="276">
        <f t="shared" si="4"/>
        <v>0</v>
      </c>
      <c r="AE74" s="276" t="e">
        <f t="shared" si="5"/>
        <v>#NUM!</v>
      </c>
      <c r="AF74" s="276" t="e">
        <f t="shared" si="6"/>
        <v>#NUM!</v>
      </c>
    </row>
    <row r="75" spans="3:32">
      <c r="C75" s="40"/>
      <c r="D75" s="40"/>
      <c r="Z75" s="274">
        <f t="shared" si="0"/>
        <v>0</v>
      </c>
      <c r="AA75" s="276">
        <f t="shared" si="1"/>
        <v>0</v>
      </c>
      <c r="AB75" s="276" t="e">
        <f t="shared" si="2"/>
        <v>#NUM!</v>
      </c>
      <c r="AC75" s="276" t="e">
        <f t="shared" si="3"/>
        <v>#NUM!</v>
      </c>
      <c r="AD75" s="276">
        <f t="shared" si="4"/>
        <v>0</v>
      </c>
      <c r="AE75" s="276" t="e">
        <f t="shared" si="5"/>
        <v>#NUM!</v>
      </c>
      <c r="AF75" s="276" t="e">
        <f t="shared" si="6"/>
        <v>#NUM!</v>
      </c>
    </row>
    <row r="76" spans="3:32">
      <c r="C76" s="40"/>
      <c r="D76" s="40"/>
      <c r="Z76" s="274">
        <f t="shared" si="0"/>
        <v>0</v>
      </c>
      <c r="AA76" s="276">
        <f t="shared" si="1"/>
        <v>0</v>
      </c>
      <c r="AB76" s="276" t="e">
        <f t="shared" si="2"/>
        <v>#NUM!</v>
      </c>
      <c r="AC76" s="276" t="e">
        <f t="shared" si="3"/>
        <v>#NUM!</v>
      </c>
      <c r="AD76" s="276">
        <f t="shared" si="4"/>
        <v>0</v>
      </c>
      <c r="AE76" s="276" t="e">
        <f t="shared" si="5"/>
        <v>#NUM!</v>
      </c>
      <c r="AF76" s="276" t="e">
        <f t="shared" si="6"/>
        <v>#NUM!</v>
      </c>
    </row>
    <row r="77" spans="3:32">
      <c r="C77" s="40"/>
      <c r="D77" s="40"/>
      <c r="Z77" s="274">
        <f t="shared" ref="Z77:Z140" si="7">B77</f>
        <v>0</v>
      </c>
      <c r="AA77" s="276">
        <f t="shared" ref="AA77:AA140" si="8">C77</f>
        <v>0</v>
      </c>
      <c r="AB77" s="276" t="e">
        <f t="shared" ref="AB77:AB140" si="9">$J$22</f>
        <v>#NUM!</v>
      </c>
      <c r="AC77" s="276" t="e">
        <f t="shared" ref="AC77:AC140" si="10">$J$23</f>
        <v>#NUM!</v>
      </c>
      <c r="AD77" s="276">
        <f t="shared" ref="AD77:AD140" si="11">D77</f>
        <v>0</v>
      </c>
      <c r="AE77" s="276" t="e">
        <f t="shared" ref="AE77:AE140" si="12">$K$22</f>
        <v>#NUM!</v>
      </c>
      <c r="AF77" s="276" t="e">
        <f t="shared" ref="AF77:AF140" si="13">$K$23</f>
        <v>#NUM!</v>
      </c>
    </row>
    <row r="78" spans="3:32">
      <c r="C78" s="40"/>
      <c r="D78" s="40"/>
      <c r="Z78" s="274">
        <f t="shared" si="7"/>
        <v>0</v>
      </c>
      <c r="AA78" s="276">
        <f t="shared" si="8"/>
        <v>0</v>
      </c>
      <c r="AB78" s="276" t="e">
        <f t="shared" si="9"/>
        <v>#NUM!</v>
      </c>
      <c r="AC78" s="276" t="e">
        <f t="shared" si="10"/>
        <v>#NUM!</v>
      </c>
      <c r="AD78" s="276">
        <f t="shared" si="11"/>
        <v>0</v>
      </c>
      <c r="AE78" s="276" t="e">
        <f t="shared" si="12"/>
        <v>#NUM!</v>
      </c>
      <c r="AF78" s="276" t="e">
        <f t="shared" si="13"/>
        <v>#NUM!</v>
      </c>
    </row>
    <row r="79" spans="3:32">
      <c r="C79" s="40"/>
      <c r="D79" s="40"/>
      <c r="Z79" s="274">
        <f t="shared" si="7"/>
        <v>0</v>
      </c>
      <c r="AA79" s="276">
        <f t="shared" si="8"/>
        <v>0</v>
      </c>
      <c r="AB79" s="276" t="e">
        <f t="shared" si="9"/>
        <v>#NUM!</v>
      </c>
      <c r="AC79" s="276" t="e">
        <f t="shared" si="10"/>
        <v>#NUM!</v>
      </c>
      <c r="AD79" s="276">
        <f t="shared" si="11"/>
        <v>0</v>
      </c>
      <c r="AE79" s="276" t="e">
        <f t="shared" si="12"/>
        <v>#NUM!</v>
      </c>
      <c r="AF79" s="276" t="e">
        <f t="shared" si="13"/>
        <v>#NUM!</v>
      </c>
    </row>
    <row r="80" spans="3:32">
      <c r="C80" s="40"/>
      <c r="D80" s="40"/>
      <c r="Z80" s="274">
        <f t="shared" si="7"/>
        <v>0</v>
      </c>
      <c r="AA80" s="276">
        <f t="shared" si="8"/>
        <v>0</v>
      </c>
      <c r="AB80" s="276" t="e">
        <f t="shared" si="9"/>
        <v>#NUM!</v>
      </c>
      <c r="AC80" s="276" t="e">
        <f t="shared" si="10"/>
        <v>#NUM!</v>
      </c>
      <c r="AD80" s="276">
        <f t="shared" si="11"/>
        <v>0</v>
      </c>
      <c r="AE80" s="276" t="e">
        <f t="shared" si="12"/>
        <v>#NUM!</v>
      </c>
      <c r="AF80" s="276" t="e">
        <f t="shared" si="13"/>
        <v>#NUM!</v>
      </c>
    </row>
    <row r="81" spans="3:32">
      <c r="C81" s="40"/>
      <c r="D81" s="40"/>
      <c r="Z81" s="274">
        <f t="shared" si="7"/>
        <v>0</v>
      </c>
      <c r="AA81" s="276">
        <f t="shared" si="8"/>
        <v>0</v>
      </c>
      <c r="AB81" s="276" t="e">
        <f t="shared" si="9"/>
        <v>#NUM!</v>
      </c>
      <c r="AC81" s="276" t="e">
        <f t="shared" si="10"/>
        <v>#NUM!</v>
      </c>
      <c r="AD81" s="276">
        <f t="shared" si="11"/>
        <v>0</v>
      </c>
      <c r="AE81" s="276" t="e">
        <f t="shared" si="12"/>
        <v>#NUM!</v>
      </c>
      <c r="AF81" s="276" t="e">
        <f t="shared" si="13"/>
        <v>#NUM!</v>
      </c>
    </row>
    <row r="82" spans="3:32">
      <c r="C82" s="40"/>
      <c r="D82" s="40"/>
      <c r="Z82" s="274">
        <f t="shared" si="7"/>
        <v>0</v>
      </c>
      <c r="AA82" s="276">
        <f t="shared" si="8"/>
        <v>0</v>
      </c>
      <c r="AB82" s="276" t="e">
        <f t="shared" si="9"/>
        <v>#NUM!</v>
      </c>
      <c r="AC82" s="276" t="e">
        <f t="shared" si="10"/>
        <v>#NUM!</v>
      </c>
      <c r="AD82" s="276">
        <f t="shared" si="11"/>
        <v>0</v>
      </c>
      <c r="AE82" s="276" t="e">
        <f t="shared" si="12"/>
        <v>#NUM!</v>
      </c>
      <c r="AF82" s="276" t="e">
        <f t="shared" si="13"/>
        <v>#NUM!</v>
      </c>
    </row>
    <row r="83" spans="3:32">
      <c r="C83" s="40"/>
      <c r="D83" s="40"/>
      <c r="Z83" s="274">
        <f t="shared" si="7"/>
        <v>0</v>
      </c>
      <c r="AA83" s="276">
        <f t="shared" si="8"/>
        <v>0</v>
      </c>
      <c r="AB83" s="276" t="e">
        <f t="shared" si="9"/>
        <v>#NUM!</v>
      </c>
      <c r="AC83" s="276" t="e">
        <f t="shared" si="10"/>
        <v>#NUM!</v>
      </c>
      <c r="AD83" s="276">
        <f t="shared" si="11"/>
        <v>0</v>
      </c>
      <c r="AE83" s="276" t="e">
        <f t="shared" si="12"/>
        <v>#NUM!</v>
      </c>
      <c r="AF83" s="276" t="e">
        <f t="shared" si="13"/>
        <v>#NUM!</v>
      </c>
    </row>
    <row r="84" spans="3:32">
      <c r="C84" s="40"/>
      <c r="D84" s="40"/>
      <c r="Z84" s="274">
        <f t="shared" si="7"/>
        <v>0</v>
      </c>
      <c r="AA84" s="276">
        <f t="shared" si="8"/>
        <v>0</v>
      </c>
      <c r="AB84" s="276" t="e">
        <f t="shared" si="9"/>
        <v>#NUM!</v>
      </c>
      <c r="AC84" s="276" t="e">
        <f t="shared" si="10"/>
        <v>#NUM!</v>
      </c>
      <c r="AD84" s="276">
        <f t="shared" si="11"/>
        <v>0</v>
      </c>
      <c r="AE84" s="276" t="e">
        <f t="shared" si="12"/>
        <v>#NUM!</v>
      </c>
      <c r="AF84" s="276" t="e">
        <f t="shared" si="13"/>
        <v>#NUM!</v>
      </c>
    </row>
    <row r="85" spans="3:32">
      <c r="C85" s="40"/>
      <c r="D85" s="40"/>
      <c r="Z85" s="274">
        <f t="shared" si="7"/>
        <v>0</v>
      </c>
      <c r="AA85" s="276">
        <f t="shared" si="8"/>
        <v>0</v>
      </c>
      <c r="AB85" s="276" t="e">
        <f t="shared" si="9"/>
        <v>#NUM!</v>
      </c>
      <c r="AC85" s="276" t="e">
        <f t="shared" si="10"/>
        <v>#NUM!</v>
      </c>
      <c r="AD85" s="276">
        <f t="shared" si="11"/>
        <v>0</v>
      </c>
      <c r="AE85" s="276" t="e">
        <f t="shared" si="12"/>
        <v>#NUM!</v>
      </c>
      <c r="AF85" s="276" t="e">
        <f t="shared" si="13"/>
        <v>#NUM!</v>
      </c>
    </row>
    <row r="86" spans="3:32">
      <c r="C86" s="40"/>
      <c r="D86" s="40"/>
      <c r="Z86" s="274">
        <f t="shared" si="7"/>
        <v>0</v>
      </c>
      <c r="AA86" s="276">
        <f t="shared" si="8"/>
        <v>0</v>
      </c>
      <c r="AB86" s="276" t="e">
        <f t="shared" si="9"/>
        <v>#NUM!</v>
      </c>
      <c r="AC86" s="276" t="e">
        <f t="shared" si="10"/>
        <v>#NUM!</v>
      </c>
      <c r="AD86" s="276">
        <f t="shared" si="11"/>
        <v>0</v>
      </c>
      <c r="AE86" s="276" t="e">
        <f t="shared" si="12"/>
        <v>#NUM!</v>
      </c>
      <c r="AF86" s="276" t="e">
        <f t="shared" si="13"/>
        <v>#NUM!</v>
      </c>
    </row>
    <row r="87" spans="3:32">
      <c r="C87" s="40"/>
      <c r="D87" s="40"/>
      <c r="Z87" s="274">
        <f t="shared" si="7"/>
        <v>0</v>
      </c>
      <c r="AA87" s="276">
        <f t="shared" si="8"/>
        <v>0</v>
      </c>
      <c r="AB87" s="276" t="e">
        <f t="shared" si="9"/>
        <v>#NUM!</v>
      </c>
      <c r="AC87" s="276" t="e">
        <f t="shared" si="10"/>
        <v>#NUM!</v>
      </c>
      <c r="AD87" s="276">
        <f t="shared" si="11"/>
        <v>0</v>
      </c>
      <c r="AE87" s="276" t="e">
        <f t="shared" si="12"/>
        <v>#NUM!</v>
      </c>
      <c r="AF87" s="276" t="e">
        <f t="shared" si="13"/>
        <v>#NUM!</v>
      </c>
    </row>
    <row r="88" spans="3:32">
      <c r="C88" s="40"/>
      <c r="D88" s="40"/>
      <c r="Z88" s="274">
        <f t="shared" si="7"/>
        <v>0</v>
      </c>
      <c r="AA88" s="276">
        <f t="shared" si="8"/>
        <v>0</v>
      </c>
      <c r="AB88" s="276" t="e">
        <f t="shared" si="9"/>
        <v>#NUM!</v>
      </c>
      <c r="AC88" s="276" t="e">
        <f t="shared" si="10"/>
        <v>#NUM!</v>
      </c>
      <c r="AD88" s="276">
        <f t="shared" si="11"/>
        <v>0</v>
      </c>
      <c r="AE88" s="276" t="e">
        <f t="shared" si="12"/>
        <v>#NUM!</v>
      </c>
      <c r="AF88" s="276" t="e">
        <f t="shared" si="13"/>
        <v>#NUM!</v>
      </c>
    </row>
    <row r="89" spans="3:32">
      <c r="C89" s="40"/>
      <c r="D89" s="40"/>
      <c r="Z89" s="274">
        <f t="shared" si="7"/>
        <v>0</v>
      </c>
      <c r="AA89" s="276">
        <f t="shared" si="8"/>
        <v>0</v>
      </c>
      <c r="AB89" s="276" t="e">
        <f t="shared" si="9"/>
        <v>#NUM!</v>
      </c>
      <c r="AC89" s="276" t="e">
        <f t="shared" si="10"/>
        <v>#NUM!</v>
      </c>
      <c r="AD89" s="276">
        <f t="shared" si="11"/>
        <v>0</v>
      </c>
      <c r="AE89" s="276" t="e">
        <f t="shared" si="12"/>
        <v>#NUM!</v>
      </c>
      <c r="AF89" s="276" t="e">
        <f t="shared" si="13"/>
        <v>#NUM!</v>
      </c>
    </row>
    <row r="90" spans="3:32">
      <c r="C90" s="40"/>
      <c r="D90" s="40"/>
      <c r="Z90" s="274">
        <f t="shared" si="7"/>
        <v>0</v>
      </c>
      <c r="AA90" s="276">
        <f t="shared" si="8"/>
        <v>0</v>
      </c>
      <c r="AB90" s="276" t="e">
        <f t="shared" si="9"/>
        <v>#NUM!</v>
      </c>
      <c r="AC90" s="276" t="e">
        <f t="shared" si="10"/>
        <v>#NUM!</v>
      </c>
      <c r="AD90" s="276">
        <f t="shared" si="11"/>
        <v>0</v>
      </c>
      <c r="AE90" s="276" t="e">
        <f t="shared" si="12"/>
        <v>#NUM!</v>
      </c>
      <c r="AF90" s="276" t="e">
        <f t="shared" si="13"/>
        <v>#NUM!</v>
      </c>
    </row>
    <row r="91" spans="3:32">
      <c r="C91" s="40"/>
      <c r="D91" s="40"/>
      <c r="Z91" s="274">
        <f t="shared" si="7"/>
        <v>0</v>
      </c>
      <c r="AA91" s="276">
        <f t="shared" si="8"/>
        <v>0</v>
      </c>
      <c r="AB91" s="276" t="e">
        <f t="shared" si="9"/>
        <v>#NUM!</v>
      </c>
      <c r="AC91" s="276" t="e">
        <f t="shared" si="10"/>
        <v>#NUM!</v>
      </c>
      <c r="AD91" s="276">
        <f t="shared" si="11"/>
        <v>0</v>
      </c>
      <c r="AE91" s="276" t="e">
        <f t="shared" si="12"/>
        <v>#NUM!</v>
      </c>
      <c r="AF91" s="276" t="e">
        <f t="shared" si="13"/>
        <v>#NUM!</v>
      </c>
    </row>
    <row r="92" spans="3:32">
      <c r="C92" s="40"/>
      <c r="D92" s="40"/>
      <c r="Z92" s="274">
        <f t="shared" si="7"/>
        <v>0</v>
      </c>
      <c r="AA92" s="276">
        <f t="shared" si="8"/>
        <v>0</v>
      </c>
      <c r="AB92" s="276" t="e">
        <f t="shared" si="9"/>
        <v>#NUM!</v>
      </c>
      <c r="AC92" s="276" t="e">
        <f t="shared" si="10"/>
        <v>#NUM!</v>
      </c>
      <c r="AD92" s="276">
        <f t="shared" si="11"/>
        <v>0</v>
      </c>
      <c r="AE92" s="276" t="e">
        <f t="shared" si="12"/>
        <v>#NUM!</v>
      </c>
      <c r="AF92" s="276" t="e">
        <f t="shared" si="13"/>
        <v>#NUM!</v>
      </c>
    </row>
    <row r="93" spans="3:32">
      <c r="C93" s="40"/>
      <c r="D93" s="40"/>
      <c r="Z93" s="274">
        <f t="shared" si="7"/>
        <v>0</v>
      </c>
      <c r="AA93" s="276">
        <f t="shared" si="8"/>
        <v>0</v>
      </c>
      <c r="AB93" s="276" t="e">
        <f t="shared" si="9"/>
        <v>#NUM!</v>
      </c>
      <c r="AC93" s="276" t="e">
        <f t="shared" si="10"/>
        <v>#NUM!</v>
      </c>
      <c r="AD93" s="276">
        <f t="shared" si="11"/>
        <v>0</v>
      </c>
      <c r="AE93" s="276" t="e">
        <f t="shared" si="12"/>
        <v>#NUM!</v>
      </c>
      <c r="AF93" s="276" t="e">
        <f t="shared" si="13"/>
        <v>#NUM!</v>
      </c>
    </row>
    <row r="94" spans="3:32">
      <c r="C94" s="40"/>
      <c r="D94" s="40"/>
      <c r="Z94" s="274">
        <f t="shared" si="7"/>
        <v>0</v>
      </c>
      <c r="AA94" s="276">
        <f t="shared" si="8"/>
        <v>0</v>
      </c>
      <c r="AB94" s="276" t="e">
        <f t="shared" si="9"/>
        <v>#NUM!</v>
      </c>
      <c r="AC94" s="276" t="e">
        <f t="shared" si="10"/>
        <v>#NUM!</v>
      </c>
      <c r="AD94" s="276">
        <f t="shared" si="11"/>
        <v>0</v>
      </c>
      <c r="AE94" s="276" t="e">
        <f t="shared" si="12"/>
        <v>#NUM!</v>
      </c>
      <c r="AF94" s="276" t="e">
        <f t="shared" si="13"/>
        <v>#NUM!</v>
      </c>
    </row>
    <row r="95" spans="3:32">
      <c r="C95" s="40"/>
      <c r="D95" s="40"/>
      <c r="Z95" s="274">
        <f t="shared" si="7"/>
        <v>0</v>
      </c>
      <c r="AA95" s="276">
        <f t="shared" si="8"/>
        <v>0</v>
      </c>
      <c r="AB95" s="276" t="e">
        <f t="shared" si="9"/>
        <v>#NUM!</v>
      </c>
      <c r="AC95" s="276" t="e">
        <f t="shared" si="10"/>
        <v>#NUM!</v>
      </c>
      <c r="AD95" s="276">
        <f t="shared" si="11"/>
        <v>0</v>
      </c>
      <c r="AE95" s="276" t="e">
        <f t="shared" si="12"/>
        <v>#NUM!</v>
      </c>
      <c r="AF95" s="276" t="e">
        <f t="shared" si="13"/>
        <v>#NUM!</v>
      </c>
    </row>
    <row r="96" spans="3:32">
      <c r="C96" s="40"/>
      <c r="D96" s="40"/>
      <c r="Z96" s="274">
        <f t="shared" si="7"/>
        <v>0</v>
      </c>
      <c r="AA96" s="276">
        <f t="shared" si="8"/>
        <v>0</v>
      </c>
      <c r="AB96" s="276" t="e">
        <f t="shared" si="9"/>
        <v>#NUM!</v>
      </c>
      <c r="AC96" s="276" t="e">
        <f t="shared" si="10"/>
        <v>#NUM!</v>
      </c>
      <c r="AD96" s="276">
        <f t="shared" si="11"/>
        <v>0</v>
      </c>
      <c r="AE96" s="276" t="e">
        <f t="shared" si="12"/>
        <v>#NUM!</v>
      </c>
      <c r="AF96" s="276" t="e">
        <f t="shared" si="13"/>
        <v>#NUM!</v>
      </c>
    </row>
    <row r="97" spans="3:32">
      <c r="C97" s="40"/>
      <c r="D97" s="40"/>
      <c r="Z97" s="274">
        <f t="shared" si="7"/>
        <v>0</v>
      </c>
      <c r="AA97" s="276">
        <f t="shared" si="8"/>
        <v>0</v>
      </c>
      <c r="AB97" s="276" t="e">
        <f t="shared" si="9"/>
        <v>#NUM!</v>
      </c>
      <c r="AC97" s="276" t="e">
        <f t="shared" si="10"/>
        <v>#NUM!</v>
      </c>
      <c r="AD97" s="276">
        <f t="shared" si="11"/>
        <v>0</v>
      </c>
      <c r="AE97" s="276" t="e">
        <f t="shared" si="12"/>
        <v>#NUM!</v>
      </c>
      <c r="AF97" s="276" t="e">
        <f t="shared" si="13"/>
        <v>#NUM!</v>
      </c>
    </row>
    <row r="98" spans="3:32">
      <c r="C98" s="40"/>
      <c r="D98" s="40"/>
      <c r="Z98" s="274">
        <f t="shared" si="7"/>
        <v>0</v>
      </c>
      <c r="AA98" s="276">
        <f t="shared" si="8"/>
        <v>0</v>
      </c>
      <c r="AB98" s="276" t="e">
        <f t="shared" si="9"/>
        <v>#NUM!</v>
      </c>
      <c r="AC98" s="276" t="e">
        <f t="shared" si="10"/>
        <v>#NUM!</v>
      </c>
      <c r="AD98" s="276">
        <f t="shared" si="11"/>
        <v>0</v>
      </c>
      <c r="AE98" s="276" t="e">
        <f t="shared" si="12"/>
        <v>#NUM!</v>
      </c>
      <c r="AF98" s="276" t="e">
        <f t="shared" si="13"/>
        <v>#NUM!</v>
      </c>
    </row>
    <row r="99" spans="3:32">
      <c r="C99" s="40"/>
      <c r="D99" s="40"/>
      <c r="Z99" s="274">
        <f t="shared" si="7"/>
        <v>0</v>
      </c>
      <c r="AA99" s="276">
        <f t="shared" si="8"/>
        <v>0</v>
      </c>
      <c r="AB99" s="276" t="e">
        <f t="shared" si="9"/>
        <v>#NUM!</v>
      </c>
      <c r="AC99" s="276" t="e">
        <f t="shared" si="10"/>
        <v>#NUM!</v>
      </c>
      <c r="AD99" s="276">
        <f t="shared" si="11"/>
        <v>0</v>
      </c>
      <c r="AE99" s="276" t="e">
        <f t="shared" si="12"/>
        <v>#NUM!</v>
      </c>
      <c r="AF99" s="276" t="e">
        <f t="shared" si="13"/>
        <v>#NUM!</v>
      </c>
    </row>
    <row r="100" spans="3:32">
      <c r="C100" s="40"/>
      <c r="D100" s="40"/>
      <c r="Z100" s="274">
        <f t="shared" si="7"/>
        <v>0</v>
      </c>
      <c r="AA100" s="276">
        <f t="shared" si="8"/>
        <v>0</v>
      </c>
      <c r="AB100" s="276" t="e">
        <f t="shared" si="9"/>
        <v>#NUM!</v>
      </c>
      <c r="AC100" s="276" t="e">
        <f t="shared" si="10"/>
        <v>#NUM!</v>
      </c>
      <c r="AD100" s="276">
        <f t="shared" si="11"/>
        <v>0</v>
      </c>
      <c r="AE100" s="276" t="e">
        <f t="shared" si="12"/>
        <v>#NUM!</v>
      </c>
      <c r="AF100" s="276" t="e">
        <f t="shared" si="13"/>
        <v>#NUM!</v>
      </c>
    </row>
    <row r="101" spans="3:32">
      <c r="C101" s="40"/>
      <c r="D101" s="40"/>
      <c r="Z101" s="274">
        <f t="shared" si="7"/>
        <v>0</v>
      </c>
      <c r="AA101" s="276">
        <f t="shared" si="8"/>
        <v>0</v>
      </c>
      <c r="AB101" s="276" t="e">
        <f t="shared" si="9"/>
        <v>#NUM!</v>
      </c>
      <c r="AC101" s="276" t="e">
        <f t="shared" si="10"/>
        <v>#NUM!</v>
      </c>
      <c r="AD101" s="276">
        <f t="shared" si="11"/>
        <v>0</v>
      </c>
      <c r="AE101" s="276" t="e">
        <f t="shared" si="12"/>
        <v>#NUM!</v>
      </c>
      <c r="AF101" s="276" t="e">
        <f t="shared" si="13"/>
        <v>#NUM!</v>
      </c>
    </row>
    <row r="102" spans="3:32">
      <c r="C102" s="40"/>
      <c r="D102" s="40"/>
      <c r="Z102" s="274">
        <f t="shared" si="7"/>
        <v>0</v>
      </c>
      <c r="AA102" s="276">
        <f t="shared" si="8"/>
        <v>0</v>
      </c>
      <c r="AB102" s="276" t="e">
        <f t="shared" si="9"/>
        <v>#NUM!</v>
      </c>
      <c r="AC102" s="276" t="e">
        <f t="shared" si="10"/>
        <v>#NUM!</v>
      </c>
      <c r="AD102" s="276">
        <f t="shared" si="11"/>
        <v>0</v>
      </c>
      <c r="AE102" s="276" t="e">
        <f t="shared" si="12"/>
        <v>#NUM!</v>
      </c>
      <c r="AF102" s="276" t="e">
        <f t="shared" si="13"/>
        <v>#NUM!</v>
      </c>
    </row>
    <row r="103" spans="3:32">
      <c r="C103" s="40"/>
      <c r="D103" s="40"/>
      <c r="Z103" s="274">
        <f t="shared" si="7"/>
        <v>0</v>
      </c>
      <c r="AA103" s="276">
        <f t="shared" si="8"/>
        <v>0</v>
      </c>
      <c r="AB103" s="276" t="e">
        <f t="shared" si="9"/>
        <v>#NUM!</v>
      </c>
      <c r="AC103" s="276" t="e">
        <f t="shared" si="10"/>
        <v>#NUM!</v>
      </c>
      <c r="AD103" s="276">
        <f t="shared" si="11"/>
        <v>0</v>
      </c>
      <c r="AE103" s="276" t="e">
        <f t="shared" si="12"/>
        <v>#NUM!</v>
      </c>
      <c r="AF103" s="276" t="e">
        <f t="shared" si="13"/>
        <v>#NUM!</v>
      </c>
    </row>
    <row r="104" spans="3:32">
      <c r="C104" s="40"/>
      <c r="D104" s="40"/>
      <c r="Z104" s="274">
        <f t="shared" si="7"/>
        <v>0</v>
      </c>
      <c r="AA104" s="276">
        <f t="shared" si="8"/>
        <v>0</v>
      </c>
      <c r="AB104" s="276" t="e">
        <f t="shared" si="9"/>
        <v>#NUM!</v>
      </c>
      <c r="AC104" s="276" t="e">
        <f t="shared" si="10"/>
        <v>#NUM!</v>
      </c>
      <c r="AD104" s="276">
        <f t="shared" si="11"/>
        <v>0</v>
      </c>
      <c r="AE104" s="276" t="e">
        <f t="shared" si="12"/>
        <v>#NUM!</v>
      </c>
      <c r="AF104" s="276" t="e">
        <f t="shared" si="13"/>
        <v>#NUM!</v>
      </c>
    </row>
    <row r="105" spans="3:32">
      <c r="C105" s="40"/>
      <c r="D105" s="40"/>
      <c r="Z105" s="274">
        <f t="shared" si="7"/>
        <v>0</v>
      </c>
      <c r="AA105" s="276">
        <f t="shared" si="8"/>
        <v>0</v>
      </c>
      <c r="AB105" s="276" t="e">
        <f t="shared" si="9"/>
        <v>#NUM!</v>
      </c>
      <c r="AC105" s="276" t="e">
        <f t="shared" si="10"/>
        <v>#NUM!</v>
      </c>
      <c r="AD105" s="276">
        <f t="shared" si="11"/>
        <v>0</v>
      </c>
      <c r="AE105" s="276" t="e">
        <f t="shared" si="12"/>
        <v>#NUM!</v>
      </c>
      <c r="AF105" s="276" t="e">
        <f t="shared" si="13"/>
        <v>#NUM!</v>
      </c>
    </row>
    <row r="106" spans="3:32">
      <c r="C106" s="40"/>
      <c r="D106" s="40"/>
      <c r="Z106" s="274">
        <f t="shared" si="7"/>
        <v>0</v>
      </c>
      <c r="AA106" s="276">
        <f t="shared" si="8"/>
        <v>0</v>
      </c>
      <c r="AB106" s="276" t="e">
        <f t="shared" si="9"/>
        <v>#NUM!</v>
      </c>
      <c r="AC106" s="276" t="e">
        <f t="shared" si="10"/>
        <v>#NUM!</v>
      </c>
      <c r="AD106" s="276">
        <f t="shared" si="11"/>
        <v>0</v>
      </c>
      <c r="AE106" s="276" t="e">
        <f t="shared" si="12"/>
        <v>#NUM!</v>
      </c>
      <c r="AF106" s="276" t="e">
        <f t="shared" si="13"/>
        <v>#NUM!</v>
      </c>
    </row>
    <row r="107" spans="3:32">
      <c r="C107" s="40"/>
      <c r="D107" s="40"/>
      <c r="Z107" s="274">
        <f t="shared" si="7"/>
        <v>0</v>
      </c>
      <c r="AA107" s="276">
        <f t="shared" si="8"/>
        <v>0</v>
      </c>
      <c r="AB107" s="276" t="e">
        <f t="shared" si="9"/>
        <v>#NUM!</v>
      </c>
      <c r="AC107" s="276" t="e">
        <f t="shared" si="10"/>
        <v>#NUM!</v>
      </c>
      <c r="AD107" s="276">
        <f t="shared" si="11"/>
        <v>0</v>
      </c>
      <c r="AE107" s="276" t="e">
        <f t="shared" si="12"/>
        <v>#NUM!</v>
      </c>
      <c r="AF107" s="276" t="e">
        <f t="shared" si="13"/>
        <v>#NUM!</v>
      </c>
    </row>
    <row r="108" spans="3:32">
      <c r="C108" s="40"/>
      <c r="D108" s="40"/>
      <c r="Z108" s="274">
        <f t="shared" si="7"/>
        <v>0</v>
      </c>
      <c r="AA108" s="276">
        <f t="shared" si="8"/>
        <v>0</v>
      </c>
      <c r="AB108" s="276" t="e">
        <f t="shared" si="9"/>
        <v>#NUM!</v>
      </c>
      <c r="AC108" s="276" t="e">
        <f t="shared" si="10"/>
        <v>#NUM!</v>
      </c>
      <c r="AD108" s="276">
        <f t="shared" si="11"/>
        <v>0</v>
      </c>
      <c r="AE108" s="276" t="e">
        <f t="shared" si="12"/>
        <v>#NUM!</v>
      </c>
      <c r="AF108" s="276" t="e">
        <f t="shared" si="13"/>
        <v>#NUM!</v>
      </c>
    </row>
    <row r="109" spans="3:32">
      <c r="C109" s="40"/>
      <c r="D109" s="40"/>
      <c r="Z109" s="274">
        <f t="shared" si="7"/>
        <v>0</v>
      </c>
      <c r="AA109" s="276">
        <f t="shared" si="8"/>
        <v>0</v>
      </c>
      <c r="AB109" s="276" t="e">
        <f t="shared" si="9"/>
        <v>#NUM!</v>
      </c>
      <c r="AC109" s="276" t="e">
        <f t="shared" si="10"/>
        <v>#NUM!</v>
      </c>
      <c r="AD109" s="276">
        <f t="shared" si="11"/>
        <v>0</v>
      </c>
      <c r="AE109" s="276" t="e">
        <f t="shared" si="12"/>
        <v>#NUM!</v>
      </c>
      <c r="AF109" s="276" t="e">
        <f t="shared" si="13"/>
        <v>#NUM!</v>
      </c>
    </row>
    <row r="110" spans="3:32">
      <c r="C110" s="40"/>
      <c r="D110" s="40"/>
      <c r="Z110" s="274">
        <f t="shared" si="7"/>
        <v>0</v>
      </c>
      <c r="AA110" s="276">
        <f t="shared" si="8"/>
        <v>0</v>
      </c>
      <c r="AB110" s="276" t="e">
        <f t="shared" si="9"/>
        <v>#NUM!</v>
      </c>
      <c r="AC110" s="276" t="e">
        <f t="shared" si="10"/>
        <v>#NUM!</v>
      </c>
      <c r="AD110" s="276">
        <f t="shared" si="11"/>
        <v>0</v>
      </c>
      <c r="AE110" s="276" t="e">
        <f t="shared" si="12"/>
        <v>#NUM!</v>
      </c>
      <c r="AF110" s="276" t="e">
        <f t="shared" si="13"/>
        <v>#NUM!</v>
      </c>
    </row>
    <row r="111" spans="3:32">
      <c r="C111" s="40"/>
      <c r="D111" s="40"/>
      <c r="Z111" s="274">
        <f t="shared" si="7"/>
        <v>0</v>
      </c>
      <c r="AA111" s="276">
        <f t="shared" si="8"/>
        <v>0</v>
      </c>
      <c r="AB111" s="276" t="e">
        <f t="shared" si="9"/>
        <v>#NUM!</v>
      </c>
      <c r="AC111" s="276" t="e">
        <f t="shared" si="10"/>
        <v>#NUM!</v>
      </c>
      <c r="AD111" s="276">
        <f t="shared" si="11"/>
        <v>0</v>
      </c>
      <c r="AE111" s="276" t="e">
        <f t="shared" si="12"/>
        <v>#NUM!</v>
      </c>
      <c r="AF111" s="276" t="e">
        <f t="shared" si="13"/>
        <v>#NUM!</v>
      </c>
    </row>
    <row r="112" spans="3:32">
      <c r="C112" s="40"/>
      <c r="D112" s="40"/>
      <c r="Z112" s="274">
        <f t="shared" si="7"/>
        <v>0</v>
      </c>
      <c r="AA112" s="276">
        <f t="shared" si="8"/>
        <v>0</v>
      </c>
      <c r="AB112" s="276" t="e">
        <f t="shared" si="9"/>
        <v>#NUM!</v>
      </c>
      <c r="AC112" s="276" t="e">
        <f t="shared" si="10"/>
        <v>#NUM!</v>
      </c>
      <c r="AD112" s="276">
        <f t="shared" si="11"/>
        <v>0</v>
      </c>
      <c r="AE112" s="276" t="e">
        <f t="shared" si="12"/>
        <v>#NUM!</v>
      </c>
      <c r="AF112" s="276" t="e">
        <f t="shared" si="13"/>
        <v>#NUM!</v>
      </c>
    </row>
    <row r="113" spans="3:32">
      <c r="C113" s="40"/>
      <c r="D113" s="40"/>
      <c r="Z113" s="274">
        <f t="shared" si="7"/>
        <v>0</v>
      </c>
      <c r="AA113" s="276">
        <f t="shared" si="8"/>
        <v>0</v>
      </c>
      <c r="AB113" s="276" t="e">
        <f t="shared" si="9"/>
        <v>#NUM!</v>
      </c>
      <c r="AC113" s="276" t="e">
        <f t="shared" si="10"/>
        <v>#NUM!</v>
      </c>
      <c r="AD113" s="276">
        <f t="shared" si="11"/>
        <v>0</v>
      </c>
      <c r="AE113" s="276" t="e">
        <f t="shared" si="12"/>
        <v>#NUM!</v>
      </c>
      <c r="AF113" s="276" t="e">
        <f t="shared" si="13"/>
        <v>#NUM!</v>
      </c>
    </row>
    <row r="114" spans="3:32">
      <c r="C114" s="40"/>
      <c r="D114" s="40"/>
      <c r="Z114" s="274">
        <f t="shared" si="7"/>
        <v>0</v>
      </c>
      <c r="AA114" s="276">
        <f t="shared" si="8"/>
        <v>0</v>
      </c>
      <c r="AB114" s="276" t="e">
        <f t="shared" si="9"/>
        <v>#NUM!</v>
      </c>
      <c r="AC114" s="276" t="e">
        <f t="shared" si="10"/>
        <v>#NUM!</v>
      </c>
      <c r="AD114" s="276">
        <f t="shared" si="11"/>
        <v>0</v>
      </c>
      <c r="AE114" s="276" t="e">
        <f t="shared" si="12"/>
        <v>#NUM!</v>
      </c>
      <c r="AF114" s="276" t="e">
        <f t="shared" si="13"/>
        <v>#NUM!</v>
      </c>
    </row>
    <row r="115" spans="3:32">
      <c r="C115" s="40"/>
      <c r="D115" s="40"/>
      <c r="Z115" s="274">
        <f t="shared" si="7"/>
        <v>0</v>
      </c>
      <c r="AA115" s="276">
        <f t="shared" si="8"/>
        <v>0</v>
      </c>
      <c r="AB115" s="276" t="e">
        <f t="shared" si="9"/>
        <v>#NUM!</v>
      </c>
      <c r="AC115" s="276" t="e">
        <f t="shared" si="10"/>
        <v>#NUM!</v>
      </c>
      <c r="AD115" s="276">
        <f t="shared" si="11"/>
        <v>0</v>
      </c>
      <c r="AE115" s="276" t="e">
        <f t="shared" si="12"/>
        <v>#NUM!</v>
      </c>
      <c r="AF115" s="276" t="e">
        <f t="shared" si="13"/>
        <v>#NUM!</v>
      </c>
    </row>
    <row r="116" spans="3:32">
      <c r="C116" s="40"/>
      <c r="D116" s="40"/>
      <c r="Z116" s="274">
        <f t="shared" si="7"/>
        <v>0</v>
      </c>
      <c r="AA116" s="276">
        <f t="shared" si="8"/>
        <v>0</v>
      </c>
      <c r="AB116" s="276" t="e">
        <f t="shared" si="9"/>
        <v>#NUM!</v>
      </c>
      <c r="AC116" s="276" t="e">
        <f t="shared" si="10"/>
        <v>#NUM!</v>
      </c>
      <c r="AD116" s="276">
        <f t="shared" si="11"/>
        <v>0</v>
      </c>
      <c r="AE116" s="276" t="e">
        <f t="shared" si="12"/>
        <v>#NUM!</v>
      </c>
      <c r="AF116" s="276" t="e">
        <f t="shared" si="13"/>
        <v>#NUM!</v>
      </c>
    </row>
    <row r="117" spans="3:32">
      <c r="C117" s="40"/>
      <c r="D117" s="40"/>
      <c r="Z117" s="274">
        <f t="shared" si="7"/>
        <v>0</v>
      </c>
      <c r="AA117" s="276">
        <f t="shared" si="8"/>
        <v>0</v>
      </c>
      <c r="AB117" s="276" t="e">
        <f t="shared" si="9"/>
        <v>#NUM!</v>
      </c>
      <c r="AC117" s="276" t="e">
        <f t="shared" si="10"/>
        <v>#NUM!</v>
      </c>
      <c r="AD117" s="276">
        <f t="shared" si="11"/>
        <v>0</v>
      </c>
      <c r="AE117" s="276" t="e">
        <f t="shared" si="12"/>
        <v>#NUM!</v>
      </c>
      <c r="AF117" s="276" t="e">
        <f t="shared" si="13"/>
        <v>#NUM!</v>
      </c>
    </row>
    <row r="118" spans="3:32">
      <c r="C118" s="40"/>
      <c r="D118" s="40"/>
      <c r="Z118" s="274">
        <f t="shared" si="7"/>
        <v>0</v>
      </c>
      <c r="AA118" s="276">
        <f t="shared" si="8"/>
        <v>0</v>
      </c>
      <c r="AB118" s="276" t="e">
        <f t="shared" si="9"/>
        <v>#NUM!</v>
      </c>
      <c r="AC118" s="276" t="e">
        <f t="shared" si="10"/>
        <v>#NUM!</v>
      </c>
      <c r="AD118" s="276">
        <f t="shared" si="11"/>
        <v>0</v>
      </c>
      <c r="AE118" s="276" t="e">
        <f t="shared" si="12"/>
        <v>#NUM!</v>
      </c>
      <c r="AF118" s="276" t="e">
        <f t="shared" si="13"/>
        <v>#NUM!</v>
      </c>
    </row>
    <row r="119" spans="3:32">
      <c r="C119" s="40"/>
      <c r="D119" s="40"/>
      <c r="Z119" s="274">
        <f t="shared" si="7"/>
        <v>0</v>
      </c>
      <c r="AA119" s="276">
        <f t="shared" si="8"/>
        <v>0</v>
      </c>
      <c r="AB119" s="276" t="e">
        <f t="shared" si="9"/>
        <v>#NUM!</v>
      </c>
      <c r="AC119" s="276" t="e">
        <f t="shared" si="10"/>
        <v>#NUM!</v>
      </c>
      <c r="AD119" s="276">
        <f t="shared" si="11"/>
        <v>0</v>
      </c>
      <c r="AE119" s="276" t="e">
        <f t="shared" si="12"/>
        <v>#NUM!</v>
      </c>
      <c r="AF119" s="276" t="e">
        <f t="shared" si="13"/>
        <v>#NUM!</v>
      </c>
    </row>
    <row r="120" spans="3:32">
      <c r="C120" s="40"/>
      <c r="D120" s="40"/>
      <c r="Z120" s="274">
        <f t="shared" si="7"/>
        <v>0</v>
      </c>
      <c r="AA120" s="276">
        <f t="shared" si="8"/>
        <v>0</v>
      </c>
      <c r="AB120" s="276" t="e">
        <f t="shared" si="9"/>
        <v>#NUM!</v>
      </c>
      <c r="AC120" s="276" t="e">
        <f t="shared" si="10"/>
        <v>#NUM!</v>
      </c>
      <c r="AD120" s="276">
        <f t="shared" si="11"/>
        <v>0</v>
      </c>
      <c r="AE120" s="276" t="e">
        <f t="shared" si="12"/>
        <v>#NUM!</v>
      </c>
      <c r="AF120" s="276" t="e">
        <f t="shared" si="13"/>
        <v>#NUM!</v>
      </c>
    </row>
    <row r="121" spans="3:32">
      <c r="C121" s="40"/>
      <c r="D121" s="40"/>
      <c r="Z121" s="274">
        <f t="shared" si="7"/>
        <v>0</v>
      </c>
      <c r="AA121" s="276">
        <f t="shared" si="8"/>
        <v>0</v>
      </c>
      <c r="AB121" s="276" t="e">
        <f t="shared" si="9"/>
        <v>#NUM!</v>
      </c>
      <c r="AC121" s="276" t="e">
        <f t="shared" si="10"/>
        <v>#NUM!</v>
      </c>
      <c r="AD121" s="276">
        <f t="shared" si="11"/>
        <v>0</v>
      </c>
      <c r="AE121" s="276" t="e">
        <f t="shared" si="12"/>
        <v>#NUM!</v>
      </c>
      <c r="AF121" s="276" t="e">
        <f t="shared" si="13"/>
        <v>#NUM!</v>
      </c>
    </row>
    <row r="122" spans="3:32">
      <c r="C122" s="40"/>
      <c r="D122" s="40"/>
      <c r="Z122" s="274">
        <f t="shared" si="7"/>
        <v>0</v>
      </c>
      <c r="AA122" s="276">
        <f t="shared" si="8"/>
        <v>0</v>
      </c>
      <c r="AB122" s="276" t="e">
        <f t="shared" si="9"/>
        <v>#NUM!</v>
      </c>
      <c r="AC122" s="276" t="e">
        <f t="shared" si="10"/>
        <v>#NUM!</v>
      </c>
      <c r="AD122" s="276">
        <f t="shared" si="11"/>
        <v>0</v>
      </c>
      <c r="AE122" s="276" t="e">
        <f t="shared" si="12"/>
        <v>#NUM!</v>
      </c>
      <c r="AF122" s="276" t="e">
        <f t="shared" si="13"/>
        <v>#NUM!</v>
      </c>
    </row>
    <row r="123" spans="3:32">
      <c r="C123" s="40"/>
      <c r="D123" s="40"/>
      <c r="Z123" s="274">
        <f t="shared" si="7"/>
        <v>0</v>
      </c>
      <c r="AA123" s="276">
        <f t="shared" si="8"/>
        <v>0</v>
      </c>
      <c r="AB123" s="276" t="e">
        <f t="shared" si="9"/>
        <v>#NUM!</v>
      </c>
      <c r="AC123" s="276" t="e">
        <f t="shared" si="10"/>
        <v>#NUM!</v>
      </c>
      <c r="AD123" s="276">
        <f t="shared" si="11"/>
        <v>0</v>
      </c>
      <c r="AE123" s="276" t="e">
        <f t="shared" si="12"/>
        <v>#NUM!</v>
      </c>
      <c r="AF123" s="276" t="e">
        <f t="shared" si="13"/>
        <v>#NUM!</v>
      </c>
    </row>
    <row r="124" spans="3:32">
      <c r="C124" s="40"/>
      <c r="D124" s="40"/>
      <c r="Z124" s="274">
        <f t="shared" si="7"/>
        <v>0</v>
      </c>
      <c r="AA124" s="276">
        <f t="shared" si="8"/>
        <v>0</v>
      </c>
      <c r="AB124" s="276" t="e">
        <f t="shared" si="9"/>
        <v>#NUM!</v>
      </c>
      <c r="AC124" s="276" t="e">
        <f t="shared" si="10"/>
        <v>#NUM!</v>
      </c>
      <c r="AD124" s="276">
        <f t="shared" si="11"/>
        <v>0</v>
      </c>
      <c r="AE124" s="276" t="e">
        <f t="shared" si="12"/>
        <v>#NUM!</v>
      </c>
      <c r="AF124" s="276" t="e">
        <f t="shared" si="13"/>
        <v>#NUM!</v>
      </c>
    </row>
    <row r="125" spans="3:32">
      <c r="C125" s="40"/>
      <c r="D125" s="40"/>
      <c r="Z125" s="274">
        <f t="shared" si="7"/>
        <v>0</v>
      </c>
      <c r="AA125" s="276">
        <f t="shared" si="8"/>
        <v>0</v>
      </c>
      <c r="AB125" s="276" t="e">
        <f t="shared" si="9"/>
        <v>#NUM!</v>
      </c>
      <c r="AC125" s="276" t="e">
        <f t="shared" si="10"/>
        <v>#NUM!</v>
      </c>
      <c r="AD125" s="276">
        <f t="shared" si="11"/>
        <v>0</v>
      </c>
      <c r="AE125" s="276" t="e">
        <f t="shared" si="12"/>
        <v>#NUM!</v>
      </c>
      <c r="AF125" s="276" t="e">
        <f t="shared" si="13"/>
        <v>#NUM!</v>
      </c>
    </row>
    <row r="126" spans="3:32">
      <c r="C126" s="40"/>
      <c r="D126" s="40"/>
      <c r="Z126" s="274">
        <f t="shared" si="7"/>
        <v>0</v>
      </c>
      <c r="AA126" s="276">
        <f t="shared" si="8"/>
        <v>0</v>
      </c>
      <c r="AB126" s="276" t="e">
        <f t="shared" si="9"/>
        <v>#NUM!</v>
      </c>
      <c r="AC126" s="276" t="e">
        <f t="shared" si="10"/>
        <v>#NUM!</v>
      </c>
      <c r="AD126" s="276">
        <f t="shared" si="11"/>
        <v>0</v>
      </c>
      <c r="AE126" s="276" t="e">
        <f t="shared" si="12"/>
        <v>#NUM!</v>
      </c>
      <c r="AF126" s="276" t="e">
        <f t="shared" si="13"/>
        <v>#NUM!</v>
      </c>
    </row>
    <row r="127" spans="3:32">
      <c r="C127" s="40"/>
      <c r="D127" s="40"/>
      <c r="Z127" s="274">
        <f t="shared" si="7"/>
        <v>0</v>
      </c>
      <c r="AA127" s="276">
        <f t="shared" si="8"/>
        <v>0</v>
      </c>
      <c r="AB127" s="276" t="e">
        <f t="shared" si="9"/>
        <v>#NUM!</v>
      </c>
      <c r="AC127" s="276" t="e">
        <f t="shared" si="10"/>
        <v>#NUM!</v>
      </c>
      <c r="AD127" s="276">
        <f t="shared" si="11"/>
        <v>0</v>
      </c>
      <c r="AE127" s="276" t="e">
        <f t="shared" si="12"/>
        <v>#NUM!</v>
      </c>
      <c r="AF127" s="276" t="e">
        <f t="shared" si="13"/>
        <v>#NUM!</v>
      </c>
    </row>
    <row r="128" spans="3:32">
      <c r="C128" s="40"/>
      <c r="D128" s="40"/>
      <c r="Z128" s="274">
        <f t="shared" si="7"/>
        <v>0</v>
      </c>
      <c r="AA128" s="276">
        <f t="shared" si="8"/>
        <v>0</v>
      </c>
      <c r="AB128" s="276" t="e">
        <f t="shared" si="9"/>
        <v>#NUM!</v>
      </c>
      <c r="AC128" s="276" t="e">
        <f t="shared" si="10"/>
        <v>#NUM!</v>
      </c>
      <c r="AD128" s="276">
        <f t="shared" si="11"/>
        <v>0</v>
      </c>
      <c r="AE128" s="276" t="e">
        <f t="shared" si="12"/>
        <v>#NUM!</v>
      </c>
      <c r="AF128" s="276" t="e">
        <f t="shared" si="13"/>
        <v>#NUM!</v>
      </c>
    </row>
    <row r="129" spans="3:32">
      <c r="C129" s="40"/>
      <c r="D129" s="40"/>
      <c r="Z129" s="274">
        <f t="shared" si="7"/>
        <v>0</v>
      </c>
      <c r="AA129" s="276">
        <f t="shared" si="8"/>
        <v>0</v>
      </c>
      <c r="AB129" s="276" t="e">
        <f t="shared" si="9"/>
        <v>#NUM!</v>
      </c>
      <c r="AC129" s="276" t="e">
        <f t="shared" si="10"/>
        <v>#NUM!</v>
      </c>
      <c r="AD129" s="276">
        <f t="shared" si="11"/>
        <v>0</v>
      </c>
      <c r="AE129" s="276" t="e">
        <f t="shared" si="12"/>
        <v>#NUM!</v>
      </c>
      <c r="AF129" s="276" t="e">
        <f t="shared" si="13"/>
        <v>#NUM!</v>
      </c>
    </row>
    <row r="130" spans="3:32">
      <c r="C130" s="40"/>
      <c r="D130" s="40"/>
      <c r="Z130" s="274">
        <f t="shared" si="7"/>
        <v>0</v>
      </c>
      <c r="AA130" s="276">
        <f t="shared" si="8"/>
        <v>0</v>
      </c>
      <c r="AB130" s="276" t="e">
        <f t="shared" si="9"/>
        <v>#NUM!</v>
      </c>
      <c r="AC130" s="276" t="e">
        <f t="shared" si="10"/>
        <v>#NUM!</v>
      </c>
      <c r="AD130" s="276">
        <f t="shared" si="11"/>
        <v>0</v>
      </c>
      <c r="AE130" s="276" t="e">
        <f t="shared" si="12"/>
        <v>#NUM!</v>
      </c>
      <c r="AF130" s="276" t="e">
        <f t="shared" si="13"/>
        <v>#NUM!</v>
      </c>
    </row>
    <row r="131" spans="3:32">
      <c r="C131" s="40"/>
      <c r="D131" s="40"/>
      <c r="Z131" s="274">
        <f t="shared" si="7"/>
        <v>0</v>
      </c>
      <c r="AA131" s="276">
        <f t="shared" si="8"/>
        <v>0</v>
      </c>
      <c r="AB131" s="276" t="e">
        <f t="shared" si="9"/>
        <v>#NUM!</v>
      </c>
      <c r="AC131" s="276" t="e">
        <f t="shared" si="10"/>
        <v>#NUM!</v>
      </c>
      <c r="AD131" s="276">
        <f t="shared" si="11"/>
        <v>0</v>
      </c>
      <c r="AE131" s="276" t="e">
        <f t="shared" si="12"/>
        <v>#NUM!</v>
      </c>
      <c r="AF131" s="276" t="e">
        <f t="shared" si="13"/>
        <v>#NUM!</v>
      </c>
    </row>
    <row r="132" spans="3:32">
      <c r="C132" s="40"/>
      <c r="D132" s="40"/>
      <c r="Z132" s="274">
        <f t="shared" si="7"/>
        <v>0</v>
      </c>
      <c r="AA132" s="276">
        <f t="shared" si="8"/>
        <v>0</v>
      </c>
      <c r="AB132" s="276" t="e">
        <f t="shared" si="9"/>
        <v>#NUM!</v>
      </c>
      <c r="AC132" s="276" t="e">
        <f t="shared" si="10"/>
        <v>#NUM!</v>
      </c>
      <c r="AD132" s="276">
        <f t="shared" si="11"/>
        <v>0</v>
      </c>
      <c r="AE132" s="276" t="e">
        <f t="shared" si="12"/>
        <v>#NUM!</v>
      </c>
      <c r="AF132" s="276" t="e">
        <f t="shared" si="13"/>
        <v>#NUM!</v>
      </c>
    </row>
    <row r="133" spans="3:32">
      <c r="C133" s="40"/>
      <c r="D133" s="40"/>
      <c r="Z133" s="274">
        <f t="shared" si="7"/>
        <v>0</v>
      </c>
      <c r="AA133" s="276">
        <f t="shared" si="8"/>
        <v>0</v>
      </c>
      <c r="AB133" s="276" t="e">
        <f t="shared" si="9"/>
        <v>#NUM!</v>
      </c>
      <c r="AC133" s="276" t="e">
        <f t="shared" si="10"/>
        <v>#NUM!</v>
      </c>
      <c r="AD133" s="276">
        <f t="shared" si="11"/>
        <v>0</v>
      </c>
      <c r="AE133" s="276" t="e">
        <f t="shared" si="12"/>
        <v>#NUM!</v>
      </c>
      <c r="AF133" s="276" t="e">
        <f t="shared" si="13"/>
        <v>#NUM!</v>
      </c>
    </row>
    <row r="134" spans="3:32">
      <c r="C134" s="40"/>
      <c r="D134" s="40"/>
      <c r="Z134" s="274">
        <f t="shared" si="7"/>
        <v>0</v>
      </c>
      <c r="AA134" s="276">
        <f t="shared" si="8"/>
        <v>0</v>
      </c>
      <c r="AB134" s="276" t="e">
        <f t="shared" si="9"/>
        <v>#NUM!</v>
      </c>
      <c r="AC134" s="276" t="e">
        <f t="shared" si="10"/>
        <v>#NUM!</v>
      </c>
      <c r="AD134" s="276">
        <f t="shared" si="11"/>
        <v>0</v>
      </c>
      <c r="AE134" s="276" t="e">
        <f t="shared" si="12"/>
        <v>#NUM!</v>
      </c>
      <c r="AF134" s="276" t="e">
        <f t="shared" si="13"/>
        <v>#NUM!</v>
      </c>
    </row>
    <row r="135" spans="3:32">
      <c r="C135" s="40"/>
      <c r="D135" s="40"/>
      <c r="Z135" s="274">
        <f t="shared" si="7"/>
        <v>0</v>
      </c>
      <c r="AA135" s="276">
        <f t="shared" si="8"/>
        <v>0</v>
      </c>
      <c r="AB135" s="276" t="e">
        <f t="shared" si="9"/>
        <v>#NUM!</v>
      </c>
      <c r="AC135" s="276" t="e">
        <f t="shared" si="10"/>
        <v>#NUM!</v>
      </c>
      <c r="AD135" s="276">
        <f t="shared" si="11"/>
        <v>0</v>
      </c>
      <c r="AE135" s="276" t="e">
        <f t="shared" si="12"/>
        <v>#NUM!</v>
      </c>
      <c r="AF135" s="276" t="e">
        <f t="shared" si="13"/>
        <v>#NUM!</v>
      </c>
    </row>
    <row r="136" spans="3:32">
      <c r="C136" s="40"/>
      <c r="D136" s="40"/>
      <c r="Z136" s="274">
        <f t="shared" si="7"/>
        <v>0</v>
      </c>
      <c r="AA136" s="276">
        <f t="shared" si="8"/>
        <v>0</v>
      </c>
      <c r="AB136" s="276" t="e">
        <f t="shared" si="9"/>
        <v>#NUM!</v>
      </c>
      <c r="AC136" s="276" t="e">
        <f t="shared" si="10"/>
        <v>#NUM!</v>
      </c>
      <c r="AD136" s="276">
        <f t="shared" si="11"/>
        <v>0</v>
      </c>
      <c r="AE136" s="276" t="e">
        <f t="shared" si="12"/>
        <v>#NUM!</v>
      </c>
      <c r="AF136" s="276" t="e">
        <f t="shared" si="13"/>
        <v>#NUM!</v>
      </c>
    </row>
    <row r="137" spans="3:32">
      <c r="C137" s="40"/>
      <c r="D137" s="40"/>
      <c r="Z137" s="274">
        <f t="shared" si="7"/>
        <v>0</v>
      </c>
      <c r="AA137" s="276">
        <f t="shared" si="8"/>
        <v>0</v>
      </c>
      <c r="AB137" s="276" t="e">
        <f t="shared" si="9"/>
        <v>#NUM!</v>
      </c>
      <c r="AC137" s="276" t="e">
        <f t="shared" si="10"/>
        <v>#NUM!</v>
      </c>
      <c r="AD137" s="276">
        <f t="shared" si="11"/>
        <v>0</v>
      </c>
      <c r="AE137" s="276" t="e">
        <f t="shared" si="12"/>
        <v>#NUM!</v>
      </c>
      <c r="AF137" s="276" t="e">
        <f t="shared" si="13"/>
        <v>#NUM!</v>
      </c>
    </row>
    <row r="138" spans="3:32">
      <c r="C138" s="40"/>
      <c r="D138" s="40"/>
      <c r="Z138" s="274">
        <f t="shared" si="7"/>
        <v>0</v>
      </c>
      <c r="AA138" s="276">
        <f t="shared" si="8"/>
        <v>0</v>
      </c>
      <c r="AB138" s="276" t="e">
        <f t="shared" si="9"/>
        <v>#NUM!</v>
      </c>
      <c r="AC138" s="276" t="e">
        <f t="shared" si="10"/>
        <v>#NUM!</v>
      </c>
      <c r="AD138" s="276">
        <f t="shared" si="11"/>
        <v>0</v>
      </c>
      <c r="AE138" s="276" t="e">
        <f t="shared" si="12"/>
        <v>#NUM!</v>
      </c>
      <c r="AF138" s="276" t="e">
        <f t="shared" si="13"/>
        <v>#NUM!</v>
      </c>
    </row>
    <row r="139" spans="3:32">
      <c r="C139" s="40"/>
      <c r="D139" s="40"/>
      <c r="Z139" s="274">
        <f t="shared" si="7"/>
        <v>0</v>
      </c>
      <c r="AA139" s="276">
        <f t="shared" si="8"/>
        <v>0</v>
      </c>
      <c r="AB139" s="276" t="e">
        <f t="shared" si="9"/>
        <v>#NUM!</v>
      </c>
      <c r="AC139" s="276" t="e">
        <f t="shared" si="10"/>
        <v>#NUM!</v>
      </c>
      <c r="AD139" s="276">
        <f t="shared" si="11"/>
        <v>0</v>
      </c>
      <c r="AE139" s="276" t="e">
        <f t="shared" si="12"/>
        <v>#NUM!</v>
      </c>
      <c r="AF139" s="276" t="e">
        <f t="shared" si="13"/>
        <v>#NUM!</v>
      </c>
    </row>
    <row r="140" spans="3:32">
      <c r="C140" s="40"/>
      <c r="D140" s="40"/>
      <c r="Z140" s="274">
        <f t="shared" si="7"/>
        <v>0</v>
      </c>
      <c r="AA140" s="276">
        <f t="shared" si="8"/>
        <v>0</v>
      </c>
      <c r="AB140" s="276" t="e">
        <f t="shared" si="9"/>
        <v>#NUM!</v>
      </c>
      <c r="AC140" s="276" t="e">
        <f t="shared" si="10"/>
        <v>#NUM!</v>
      </c>
      <c r="AD140" s="276">
        <f t="shared" si="11"/>
        <v>0</v>
      </c>
      <c r="AE140" s="276" t="e">
        <f t="shared" si="12"/>
        <v>#NUM!</v>
      </c>
      <c r="AF140" s="276" t="e">
        <f t="shared" si="13"/>
        <v>#NUM!</v>
      </c>
    </row>
    <row r="141" spans="3:32">
      <c r="C141" s="40"/>
      <c r="D141" s="40"/>
      <c r="Z141" s="274">
        <f t="shared" ref="Z141:Z204" si="14">B141</f>
        <v>0</v>
      </c>
      <c r="AA141" s="276">
        <f t="shared" ref="AA141:AA204" si="15">C141</f>
        <v>0</v>
      </c>
      <c r="AB141" s="276" t="e">
        <f t="shared" ref="AB141:AB204" si="16">$J$22</f>
        <v>#NUM!</v>
      </c>
      <c r="AC141" s="276" t="e">
        <f t="shared" ref="AC141:AC204" si="17">$J$23</f>
        <v>#NUM!</v>
      </c>
      <c r="AD141" s="276">
        <f t="shared" ref="AD141:AD204" si="18">D141</f>
        <v>0</v>
      </c>
      <c r="AE141" s="276" t="e">
        <f t="shared" ref="AE141:AE204" si="19">$K$22</f>
        <v>#NUM!</v>
      </c>
      <c r="AF141" s="276" t="e">
        <f t="shared" ref="AF141:AF204" si="20">$K$23</f>
        <v>#NUM!</v>
      </c>
    </row>
    <row r="142" spans="3:32">
      <c r="C142" s="40"/>
      <c r="D142" s="40"/>
      <c r="Z142" s="274">
        <f t="shared" si="14"/>
        <v>0</v>
      </c>
      <c r="AA142" s="276">
        <f t="shared" si="15"/>
        <v>0</v>
      </c>
      <c r="AB142" s="276" t="e">
        <f t="shared" si="16"/>
        <v>#NUM!</v>
      </c>
      <c r="AC142" s="276" t="e">
        <f t="shared" si="17"/>
        <v>#NUM!</v>
      </c>
      <c r="AD142" s="276">
        <f t="shared" si="18"/>
        <v>0</v>
      </c>
      <c r="AE142" s="276" t="e">
        <f t="shared" si="19"/>
        <v>#NUM!</v>
      </c>
      <c r="AF142" s="276" t="e">
        <f t="shared" si="20"/>
        <v>#NUM!</v>
      </c>
    </row>
    <row r="143" spans="3:32">
      <c r="C143" s="40"/>
      <c r="D143" s="40"/>
      <c r="Z143" s="274">
        <f t="shared" si="14"/>
        <v>0</v>
      </c>
      <c r="AA143" s="276">
        <f t="shared" si="15"/>
        <v>0</v>
      </c>
      <c r="AB143" s="276" t="e">
        <f t="shared" si="16"/>
        <v>#NUM!</v>
      </c>
      <c r="AC143" s="276" t="e">
        <f t="shared" si="17"/>
        <v>#NUM!</v>
      </c>
      <c r="AD143" s="276">
        <f t="shared" si="18"/>
        <v>0</v>
      </c>
      <c r="AE143" s="276" t="e">
        <f t="shared" si="19"/>
        <v>#NUM!</v>
      </c>
      <c r="AF143" s="276" t="e">
        <f t="shared" si="20"/>
        <v>#NUM!</v>
      </c>
    </row>
    <row r="144" spans="3:32">
      <c r="C144" s="40"/>
      <c r="D144" s="40"/>
      <c r="Z144" s="274">
        <f t="shared" si="14"/>
        <v>0</v>
      </c>
      <c r="AA144" s="276">
        <f t="shared" si="15"/>
        <v>0</v>
      </c>
      <c r="AB144" s="276" t="e">
        <f t="shared" si="16"/>
        <v>#NUM!</v>
      </c>
      <c r="AC144" s="276" t="e">
        <f t="shared" si="17"/>
        <v>#NUM!</v>
      </c>
      <c r="AD144" s="276">
        <f t="shared" si="18"/>
        <v>0</v>
      </c>
      <c r="AE144" s="276" t="e">
        <f t="shared" si="19"/>
        <v>#NUM!</v>
      </c>
      <c r="AF144" s="276" t="e">
        <f t="shared" si="20"/>
        <v>#NUM!</v>
      </c>
    </row>
    <row r="145" spans="3:32">
      <c r="C145" s="40"/>
      <c r="D145" s="40"/>
      <c r="Z145" s="274">
        <f t="shared" si="14"/>
        <v>0</v>
      </c>
      <c r="AA145" s="276">
        <f t="shared" si="15"/>
        <v>0</v>
      </c>
      <c r="AB145" s="276" t="e">
        <f t="shared" si="16"/>
        <v>#NUM!</v>
      </c>
      <c r="AC145" s="276" t="e">
        <f t="shared" si="17"/>
        <v>#NUM!</v>
      </c>
      <c r="AD145" s="276">
        <f t="shared" si="18"/>
        <v>0</v>
      </c>
      <c r="AE145" s="276" t="e">
        <f t="shared" si="19"/>
        <v>#NUM!</v>
      </c>
      <c r="AF145" s="276" t="e">
        <f t="shared" si="20"/>
        <v>#NUM!</v>
      </c>
    </row>
    <row r="146" spans="3:32">
      <c r="C146" s="40"/>
      <c r="D146" s="40"/>
      <c r="Z146" s="274">
        <f t="shared" si="14"/>
        <v>0</v>
      </c>
      <c r="AA146" s="276">
        <f t="shared" si="15"/>
        <v>0</v>
      </c>
      <c r="AB146" s="276" t="e">
        <f t="shared" si="16"/>
        <v>#NUM!</v>
      </c>
      <c r="AC146" s="276" t="e">
        <f t="shared" si="17"/>
        <v>#NUM!</v>
      </c>
      <c r="AD146" s="276">
        <f t="shared" si="18"/>
        <v>0</v>
      </c>
      <c r="AE146" s="276" t="e">
        <f t="shared" si="19"/>
        <v>#NUM!</v>
      </c>
      <c r="AF146" s="276" t="e">
        <f t="shared" si="20"/>
        <v>#NUM!</v>
      </c>
    </row>
    <row r="147" spans="3:32">
      <c r="C147" s="40"/>
      <c r="D147" s="40"/>
      <c r="Z147" s="274">
        <f t="shared" si="14"/>
        <v>0</v>
      </c>
      <c r="AA147" s="276">
        <f t="shared" si="15"/>
        <v>0</v>
      </c>
      <c r="AB147" s="276" t="e">
        <f t="shared" si="16"/>
        <v>#NUM!</v>
      </c>
      <c r="AC147" s="276" t="e">
        <f t="shared" si="17"/>
        <v>#NUM!</v>
      </c>
      <c r="AD147" s="276">
        <f t="shared" si="18"/>
        <v>0</v>
      </c>
      <c r="AE147" s="276" t="e">
        <f t="shared" si="19"/>
        <v>#NUM!</v>
      </c>
      <c r="AF147" s="276" t="e">
        <f t="shared" si="20"/>
        <v>#NUM!</v>
      </c>
    </row>
    <row r="148" spans="3:32">
      <c r="C148" s="40"/>
      <c r="D148" s="40"/>
      <c r="Z148" s="274">
        <f t="shared" si="14"/>
        <v>0</v>
      </c>
      <c r="AA148" s="276">
        <f t="shared" si="15"/>
        <v>0</v>
      </c>
      <c r="AB148" s="276" t="e">
        <f t="shared" si="16"/>
        <v>#NUM!</v>
      </c>
      <c r="AC148" s="276" t="e">
        <f t="shared" si="17"/>
        <v>#NUM!</v>
      </c>
      <c r="AD148" s="276">
        <f t="shared" si="18"/>
        <v>0</v>
      </c>
      <c r="AE148" s="276" t="e">
        <f t="shared" si="19"/>
        <v>#NUM!</v>
      </c>
      <c r="AF148" s="276" t="e">
        <f t="shared" si="20"/>
        <v>#NUM!</v>
      </c>
    </row>
    <row r="149" spans="3:32">
      <c r="C149" s="40"/>
      <c r="D149" s="40"/>
      <c r="Z149" s="274">
        <f t="shared" si="14"/>
        <v>0</v>
      </c>
      <c r="AA149" s="276">
        <f t="shared" si="15"/>
        <v>0</v>
      </c>
      <c r="AB149" s="276" t="e">
        <f t="shared" si="16"/>
        <v>#NUM!</v>
      </c>
      <c r="AC149" s="276" t="e">
        <f t="shared" si="17"/>
        <v>#NUM!</v>
      </c>
      <c r="AD149" s="276">
        <f t="shared" si="18"/>
        <v>0</v>
      </c>
      <c r="AE149" s="276" t="e">
        <f t="shared" si="19"/>
        <v>#NUM!</v>
      </c>
      <c r="AF149" s="276" t="e">
        <f t="shared" si="20"/>
        <v>#NUM!</v>
      </c>
    </row>
    <row r="150" spans="3:32">
      <c r="C150" s="40"/>
      <c r="D150" s="40"/>
      <c r="Z150" s="274">
        <f t="shared" si="14"/>
        <v>0</v>
      </c>
      <c r="AA150" s="276">
        <f t="shared" si="15"/>
        <v>0</v>
      </c>
      <c r="AB150" s="276" t="e">
        <f t="shared" si="16"/>
        <v>#NUM!</v>
      </c>
      <c r="AC150" s="276" t="e">
        <f t="shared" si="17"/>
        <v>#NUM!</v>
      </c>
      <c r="AD150" s="276">
        <f t="shared" si="18"/>
        <v>0</v>
      </c>
      <c r="AE150" s="276" t="e">
        <f t="shared" si="19"/>
        <v>#NUM!</v>
      </c>
      <c r="AF150" s="276" t="e">
        <f t="shared" si="20"/>
        <v>#NUM!</v>
      </c>
    </row>
    <row r="151" spans="3:32">
      <c r="C151" s="40"/>
      <c r="D151" s="40"/>
      <c r="Z151" s="274">
        <f t="shared" si="14"/>
        <v>0</v>
      </c>
      <c r="AA151" s="276">
        <f t="shared" si="15"/>
        <v>0</v>
      </c>
      <c r="AB151" s="276" t="e">
        <f t="shared" si="16"/>
        <v>#NUM!</v>
      </c>
      <c r="AC151" s="276" t="e">
        <f t="shared" si="17"/>
        <v>#NUM!</v>
      </c>
      <c r="AD151" s="276">
        <f t="shared" si="18"/>
        <v>0</v>
      </c>
      <c r="AE151" s="276" t="e">
        <f t="shared" si="19"/>
        <v>#NUM!</v>
      </c>
      <c r="AF151" s="276" t="e">
        <f t="shared" si="20"/>
        <v>#NUM!</v>
      </c>
    </row>
    <row r="152" spans="3:32">
      <c r="C152" s="40"/>
      <c r="D152" s="40"/>
      <c r="Z152" s="274">
        <f t="shared" si="14"/>
        <v>0</v>
      </c>
      <c r="AA152" s="276">
        <f t="shared" si="15"/>
        <v>0</v>
      </c>
      <c r="AB152" s="276" t="e">
        <f t="shared" si="16"/>
        <v>#NUM!</v>
      </c>
      <c r="AC152" s="276" t="e">
        <f t="shared" si="17"/>
        <v>#NUM!</v>
      </c>
      <c r="AD152" s="276">
        <f t="shared" si="18"/>
        <v>0</v>
      </c>
      <c r="AE152" s="276" t="e">
        <f t="shared" si="19"/>
        <v>#NUM!</v>
      </c>
      <c r="AF152" s="276" t="e">
        <f t="shared" si="20"/>
        <v>#NUM!</v>
      </c>
    </row>
    <row r="153" spans="3:32">
      <c r="C153" s="40"/>
      <c r="D153" s="40"/>
      <c r="Z153" s="274">
        <f t="shared" si="14"/>
        <v>0</v>
      </c>
      <c r="AA153" s="276">
        <f t="shared" si="15"/>
        <v>0</v>
      </c>
      <c r="AB153" s="276" t="e">
        <f t="shared" si="16"/>
        <v>#NUM!</v>
      </c>
      <c r="AC153" s="276" t="e">
        <f t="shared" si="17"/>
        <v>#NUM!</v>
      </c>
      <c r="AD153" s="276">
        <f t="shared" si="18"/>
        <v>0</v>
      </c>
      <c r="AE153" s="276" t="e">
        <f t="shared" si="19"/>
        <v>#NUM!</v>
      </c>
      <c r="AF153" s="276" t="e">
        <f t="shared" si="20"/>
        <v>#NUM!</v>
      </c>
    </row>
    <row r="154" spans="3:32">
      <c r="C154" s="40"/>
      <c r="D154" s="40"/>
      <c r="Z154" s="274">
        <f t="shared" si="14"/>
        <v>0</v>
      </c>
      <c r="AA154" s="276">
        <f t="shared" si="15"/>
        <v>0</v>
      </c>
      <c r="AB154" s="276" t="e">
        <f t="shared" si="16"/>
        <v>#NUM!</v>
      </c>
      <c r="AC154" s="276" t="e">
        <f t="shared" si="17"/>
        <v>#NUM!</v>
      </c>
      <c r="AD154" s="276">
        <f t="shared" si="18"/>
        <v>0</v>
      </c>
      <c r="AE154" s="276" t="e">
        <f t="shared" si="19"/>
        <v>#NUM!</v>
      </c>
      <c r="AF154" s="276" t="e">
        <f t="shared" si="20"/>
        <v>#NUM!</v>
      </c>
    </row>
    <row r="155" spans="3:32">
      <c r="C155" s="40"/>
      <c r="D155" s="40"/>
      <c r="Z155" s="274">
        <f t="shared" si="14"/>
        <v>0</v>
      </c>
      <c r="AA155" s="276">
        <f t="shared" si="15"/>
        <v>0</v>
      </c>
      <c r="AB155" s="276" t="e">
        <f t="shared" si="16"/>
        <v>#NUM!</v>
      </c>
      <c r="AC155" s="276" t="e">
        <f t="shared" si="17"/>
        <v>#NUM!</v>
      </c>
      <c r="AD155" s="276">
        <f t="shared" si="18"/>
        <v>0</v>
      </c>
      <c r="AE155" s="276" t="e">
        <f t="shared" si="19"/>
        <v>#NUM!</v>
      </c>
      <c r="AF155" s="276" t="e">
        <f t="shared" si="20"/>
        <v>#NUM!</v>
      </c>
    </row>
    <row r="156" spans="3:32">
      <c r="C156" s="40"/>
      <c r="D156" s="40"/>
      <c r="Z156" s="274">
        <f t="shared" si="14"/>
        <v>0</v>
      </c>
      <c r="AA156" s="276">
        <f t="shared" si="15"/>
        <v>0</v>
      </c>
      <c r="AB156" s="276" t="e">
        <f t="shared" si="16"/>
        <v>#NUM!</v>
      </c>
      <c r="AC156" s="276" t="e">
        <f t="shared" si="17"/>
        <v>#NUM!</v>
      </c>
      <c r="AD156" s="276">
        <f t="shared" si="18"/>
        <v>0</v>
      </c>
      <c r="AE156" s="276" t="e">
        <f t="shared" si="19"/>
        <v>#NUM!</v>
      </c>
      <c r="AF156" s="276" t="e">
        <f t="shared" si="20"/>
        <v>#NUM!</v>
      </c>
    </row>
    <row r="157" spans="3:32">
      <c r="C157" s="40"/>
      <c r="D157" s="40"/>
      <c r="Z157" s="274">
        <f t="shared" si="14"/>
        <v>0</v>
      </c>
      <c r="AA157" s="276">
        <f t="shared" si="15"/>
        <v>0</v>
      </c>
      <c r="AB157" s="276" t="e">
        <f t="shared" si="16"/>
        <v>#NUM!</v>
      </c>
      <c r="AC157" s="276" t="e">
        <f t="shared" si="17"/>
        <v>#NUM!</v>
      </c>
      <c r="AD157" s="276">
        <f t="shared" si="18"/>
        <v>0</v>
      </c>
      <c r="AE157" s="276" t="e">
        <f t="shared" si="19"/>
        <v>#NUM!</v>
      </c>
      <c r="AF157" s="276" t="e">
        <f t="shared" si="20"/>
        <v>#NUM!</v>
      </c>
    </row>
    <row r="158" spans="3:32">
      <c r="C158" s="40"/>
      <c r="D158" s="40"/>
      <c r="Z158" s="274">
        <f t="shared" si="14"/>
        <v>0</v>
      </c>
      <c r="AA158" s="276">
        <f t="shared" si="15"/>
        <v>0</v>
      </c>
      <c r="AB158" s="276" t="e">
        <f t="shared" si="16"/>
        <v>#NUM!</v>
      </c>
      <c r="AC158" s="276" t="e">
        <f t="shared" si="17"/>
        <v>#NUM!</v>
      </c>
      <c r="AD158" s="276">
        <f t="shared" si="18"/>
        <v>0</v>
      </c>
      <c r="AE158" s="276" t="e">
        <f t="shared" si="19"/>
        <v>#NUM!</v>
      </c>
      <c r="AF158" s="276" t="e">
        <f t="shared" si="20"/>
        <v>#NUM!</v>
      </c>
    </row>
    <row r="159" spans="3:32">
      <c r="C159" s="40"/>
      <c r="D159" s="40"/>
      <c r="Z159" s="274">
        <f t="shared" si="14"/>
        <v>0</v>
      </c>
      <c r="AA159" s="276">
        <f t="shared" si="15"/>
        <v>0</v>
      </c>
      <c r="AB159" s="276" t="e">
        <f t="shared" si="16"/>
        <v>#NUM!</v>
      </c>
      <c r="AC159" s="276" t="e">
        <f t="shared" si="17"/>
        <v>#NUM!</v>
      </c>
      <c r="AD159" s="276">
        <f t="shared" si="18"/>
        <v>0</v>
      </c>
      <c r="AE159" s="276" t="e">
        <f t="shared" si="19"/>
        <v>#NUM!</v>
      </c>
      <c r="AF159" s="276" t="e">
        <f t="shared" si="20"/>
        <v>#NUM!</v>
      </c>
    </row>
    <row r="160" spans="3:32">
      <c r="C160" s="40"/>
      <c r="D160" s="40"/>
      <c r="Z160" s="274">
        <f t="shared" si="14"/>
        <v>0</v>
      </c>
      <c r="AA160" s="276">
        <f t="shared" si="15"/>
        <v>0</v>
      </c>
      <c r="AB160" s="276" t="e">
        <f t="shared" si="16"/>
        <v>#NUM!</v>
      </c>
      <c r="AC160" s="276" t="e">
        <f t="shared" si="17"/>
        <v>#NUM!</v>
      </c>
      <c r="AD160" s="276">
        <f t="shared" si="18"/>
        <v>0</v>
      </c>
      <c r="AE160" s="276" t="e">
        <f t="shared" si="19"/>
        <v>#NUM!</v>
      </c>
      <c r="AF160" s="276" t="e">
        <f t="shared" si="20"/>
        <v>#NUM!</v>
      </c>
    </row>
    <row r="161" spans="3:32">
      <c r="C161" s="40"/>
      <c r="D161" s="40"/>
      <c r="Z161" s="274">
        <f t="shared" si="14"/>
        <v>0</v>
      </c>
      <c r="AA161" s="276">
        <f t="shared" si="15"/>
        <v>0</v>
      </c>
      <c r="AB161" s="276" t="e">
        <f t="shared" si="16"/>
        <v>#NUM!</v>
      </c>
      <c r="AC161" s="276" t="e">
        <f t="shared" si="17"/>
        <v>#NUM!</v>
      </c>
      <c r="AD161" s="276">
        <f t="shared" si="18"/>
        <v>0</v>
      </c>
      <c r="AE161" s="276" t="e">
        <f t="shared" si="19"/>
        <v>#NUM!</v>
      </c>
      <c r="AF161" s="276" t="e">
        <f t="shared" si="20"/>
        <v>#NUM!</v>
      </c>
    </row>
    <row r="162" spans="3:32">
      <c r="C162" s="40"/>
      <c r="D162" s="40"/>
      <c r="Z162" s="274">
        <f t="shared" si="14"/>
        <v>0</v>
      </c>
      <c r="AA162" s="276">
        <f t="shared" si="15"/>
        <v>0</v>
      </c>
      <c r="AB162" s="276" t="e">
        <f t="shared" si="16"/>
        <v>#NUM!</v>
      </c>
      <c r="AC162" s="276" t="e">
        <f t="shared" si="17"/>
        <v>#NUM!</v>
      </c>
      <c r="AD162" s="276">
        <f t="shared" si="18"/>
        <v>0</v>
      </c>
      <c r="AE162" s="276" t="e">
        <f t="shared" si="19"/>
        <v>#NUM!</v>
      </c>
      <c r="AF162" s="276" t="e">
        <f t="shared" si="20"/>
        <v>#NUM!</v>
      </c>
    </row>
    <row r="163" spans="3:32">
      <c r="C163" s="40"/>
      <c r="D163" s="40"/>
      <c r="Z163" s="274">
        <f t="shared" si="14"/>
        <v>0</v>
      </c>
      <c r="AA163" s="276">
        <f t="shared" si="15"/>
        <v>0</v>
      </c>
      <c r="AB163" s="276" t="e">
        <f t="shared" si="16"/>
        <v>#NUM!</v>
      </c>
      <c r="AC163" s="276" t="e">
        <f t="shared" si="17"/>
        <v>#NUM!</v>
      </c>
      <c r="AD163" s="276">
        <f t="shared" si="18"/>
        <v>0</v>
      </c>
      <c r="AE163" s="276" t="e">
        <f t="shared" si="19"/>
        <v>#NUM!</v>
      </c>
      <c r="AF163" s="276" t="e">
        <f t="shared" si="20"/>
        <v>#NUM!</v>
      </c>
    </row>
    <row r="164" spans="3:32">
      <c r="C164" s="40"/>
      <c r="D164" s="40"/>
      <c r="Z164" s="274">
        <f t="shared" si="14"/>
        <v>0</v>
      </c>
      <c r="AA164" s="276">
        <f t="shared" si="15"/>
        <v>0</v>
      </c>
      <c r="AB164" s="276" t="e">
        <f t="shared" si="16"/>
        <v>#NUM!</v>
      </c>
      <c r="AC164" s="276" t="e">
        <f t="shared" si="17"/>
        <v>#NUM!</v>
      </c>
      <c r="AD164" s="276">
        <f t="shared" si="18"/>
        <v>0</v>
      </c>
      <c r="AE164" s="276" t="e">
        <f t="shared" si="19"/>
        <v>#NUM!</v>
      </c>
      <c r="AF164" s="276" t="e">
        <f t="shared" si="20"/>
        <v>#NUM!</v>
      </c>
    </row>
    <row r="165" spans="3:32">
      <c r="C165" s="40"/>
      <c r="D165" s="40"/>
      <c r="Z165" s="274">
        <f t="shared" si="14"/>
        <v>0</v>
      </c>
      <c r="AA165" s="276">
        <f t="shared" si="15"/>
        <v>0</v>
      </c>
      <c r="AB165" s="276" t="e">
        <f t="shared" si="16"/>
        <v>#NUM!</v>
      </c>
      <c r="AC165" s="276" t="e">
        <f t="shared" si="17"/>
        <v>#NUM!</v>
      </c>
      <c r="AD165" s="276">
        <f t="shared" si="18"/>
        <v>0</v>
      </c>
      <c r="AE165" s="276" t="e">
        <f t="shared" si="19"/>
        <v>#NUM!</v>
      </c>
      <c r="AF165" s="276" t="e">
        <f t="shared" si="20"/>
        <v>#NUM!</v>
      </c>
    </row>
    <row r="166" spans="3:32">
      <c r="C166" s="40"/>
      <c r="D166" s="40"/>
      <c r="Z166" s="274">
        <f t="shared" si="14"/>
        <v>0</v>
      </c>
      <c r="AA166" s="276">
        <f t="shared" si="15"/>
        <v>0</v>
      </c>
      <c r="AB166" s="276" t="e">
        <f t="shared" si="16"/>
        <v>#NUM!</v>
      </c>
      <c r="AC166" s="276" t="e">
        <f t="shared" si="17"/>
        <v>#NUM!</v>
      </c>
      <c r="AD166" s="276">
        <f t="shared" si="18"/>
        <v>0</v>
      </c>
      <c r="AE166" s="276" t="e">
        <f t="shared" si="19"/>
        <v>#NUM!</v>
      </c>
      <c r="AF166" s="276" t="e">
        <f t="shared" si="20"/>
        <v>#NUM!</v>
      </c>
    </row>
    <row r="167" spans="3:32">
      <c r="C167" s="40"/>
      <c r="D167" s="40"/>
      <c r="Z167" s="274">
        <f t="shared" si="14"/>
        <v>0</v>
      </c>
      <c r="AA167" s="276">
        <f t="shared" si="15"/>
        <v>0</v>
      </c>
      <c r="AB167" s="276" t="e">
        <f t="shared" si="16"/>
        <v>#NUM!</v>
      </c>
      <c r="AC167" s="276" t="e">
        <f t="shared" si="17"/>
        <v>#NUM!</v>
      </c>
      <c r="AD167" s="276">
        <f t="shared" si="18"/>
        <v>0</v>
      </c>
      <c r="AE167" s="276" t="e">
        <f t="shared" si="19"/>
        <v>#NUM!</v>
      </c>
      <c r="AF167" s="276" t="e">
        <f t="shared" si="20"/>
        <v>#NUM!</v>
      </c>
    </row>
    <row r="168" spans="3:32">
      <c r="C168" s="40"/>
      <c r="D168" s="40"/>
      <c r="Z168" s="274">
        <f t="shared" si="14"/>
        <v>0</v>
      </c>
      <c r="AA168" s="276">
        <f t="shared" si="15"/>
        <v>0</v>
      </c>
      <c r="AB168" s="276" t="e">
        <f t="shared" si="16"/>
        <v>#NUM!</v>
      </c>
      <c r="AC168" s="276" t="e">
        <f t="shared" si="17"/>
        <v>#NUM!</v>
      </c>
      <c r="AD168" s="276">
        <f t="shared" si="18"/>
        <v>0</v>
      </c>
      <c r="AE168" s="276" t="e">
        <f t="shared" si="19"/>
        <v>#NUM!</v>
      </c>
      <c r="AF168" s="276" t="e">
        <f t="shared" si="20"/>
        <v>#NUM!</v>
      </c>
    </row>
    <row r="169" spans="3:32">
      <c r="C169" s="40"/>
      <c r="D169" s="40"/>
      <c r="Z169" s="274">
        <f t="shared" si="14"/>
        <v>0</v>
      </c>
      <c r="AA169" s="276">
        <f t="shared" si="15"/>
        <v>0</v>
      </c>
      <c r="AB169" s="276" t="e">
        <f t="shared" si="16"/>
        <v>#NUM!</v>
      </c>
      <c r="AC169" s="276" t="e">
        <f t="shared" si="17"/>
        <v>#NUM!</v>
      </c>
      <c r="AD169" s="276">
        <f t="shared" si="18"/>
        <v>0</v>
      </c>
      <c r="AE169" s="276" t="e">
        <f t="shared" si="19"/>
        <v>#NUM!</v>
      </c>
      <c r="AF169" s="276" t="e">
        <f t="shared" si="20"/>
        <v>#NUM!</v>
      </c>
    </row>
    <row r="170" spans="3:32">
      <c r="C170" s="40"/>
      <c r="D170" s="40"/>
      <c r="Z170" s="274">
        <f t="shared" si="14"/>
        <v>0</v>
      </c>
      <c r="AA170" s="276">
        <f t="shared" si="15"/>
        <v>0</v>
      </c>
      <c r="AB170" s="276" t="e">
        <f t="shared" si="16"/>
        <v>#NUM!</v>
      </c>
      <c r="AC170" s="276" t="e">
        <f t="shared" si="17"/>
        <v>#NUM!</v>
      </c>
      <c r="AD170" s="276">
        <f t="shared" si="18"/>
        <v>0</v>
      </c>
      <c r="AE170" s="276" t="e">
        <f t="shared" si="19"/>
        <v>#NUM!</v>
      </c>
      <c r="AF170" s="276" t="e">
        <f t="shared" si="20"/>
        <v>#NUM!</v>
      </c>
    </row>
    <row r="171" spans="3:32">
      <c r="C171" s="40"/>
      <c r="D171" s="40"/>
      <c r="Z171" s="274">
        <f t="shared" si="14"/>
        <v>0</v>
      </c>
      <c r="AA171" s="276">
        <f t="shared" si="15"/>
        <v>0</v>
      </c>
      <c r="AB171" s="276" t="e">
        <f t="shared" si="16"/>
        <v>#NUM!</v>
      </c>
      <c r="AC171" s="276" t="e">
        <f t="shared" si="17"/>
        <v>#NUM!</v>
      </c>
      <c r="AD171" s="276">
        <f t="shared" si="18"/>
        <v>0</v>
      </c>
      <c r="AE171" s="276" t="e">
        <f t="shared" si="19"/>
        <v>#NUM!</v>
      </c>
      <c r="AF171" s="276" t="e">
        <f t="shared" si="20"/>
        <v>#NUM!</v>
      </c>
    </row>
    <row r="172" spans="3:32">
      <c r="C172" s="40"/>
      <c r="D172" s="40"/>
      <c r="Z172" s="274">
        <f t="shared" si="14"/>
        <v>0</v>
      </c>
      <c r="AA172" s="276">
        <f t="shared" si="15"/>
        <v>0</v>
      </c>
      <c r="AB172" s="276" t="e">
        <f t="shared" si="16"/>
        <v>#NUM!</v>
      </c>
      <c r="AC172" s="276" t="e">
        <f t="shared" si="17"/>
        <v>#NUM!</v>
      </c>
      <c r="AD172" s="276">
        <f t="shared" si="18"/>
        <v>0</v>
      </c>
      <c r="AE172" s="276" t="e">
        <f t="shared" si="19"/>
        <v>#NUM!</v>
      </c>
      <c r="AF172" s="276" t="e">
        <f t="shared" si="20"/>
        <v>#NUM!</v>
      </c>
    </row>
    <row r="173" spans="3:32">
      <c r="C173" s="40"/>
      <c r="D173" s="40"/>
      <c r="Z173" s="274">
        <f t="shared" si="14"/>
        <v>0</v>
      </c>
      <c r="AA173" s="276">
        <f t="shared" si="15"/>
        <v>0</v>
      </c>
      <c r="AB173" s="276" t="e">
        <f t="shared" si="16"/>
        <v>#NUM!</v>
      </c>
      <c r="AC173" s="276" t="e">
        <f t="shared" si="17"/>
        <v>#NUM!</v>
      </c>
      <c r="AD173" s="276">
        <f t="shared" si="18"/>
        <v>0</v>
      </c>
      <c r="AE173" s="276" t="e">
        <f t="shared" si="19"/>
        <v>#NUM!</v>
      </c>
      <c r="AF173" s="276" t="e">
        <f t="shared" si="20"/>
        <v>#NUM!</v>
      </c>
    </row>
    <row r="174" spans="3:32">
      <c r="C174" s="40"/>
      <c r="D174" s="40"/>
      <c r="Z174" s="274">
        <f t="shared" si="14"/>
        <v>0</v>
      </c>
      <c r="AA174" s="276">
        <f t="shared" si="15"/>
        <v>0</v>
      </c>
      <c r="AB174" s="276" t="e">
        <f t="shared" si="16"/>
        <v>#NUM!</v>
      </c>
      <c r="AC174" s="276" t="e">
        <f t="shared" si="17"/>
        <v>#NUM!</v>
      </c>
      <c r="AD174" s="276">
        <f t="shared" si="18"/>
        <v>0</v>
      </c>
      <c r="AE174" s="276" t="e">
        <f t="shared" si="19"/>
        <v>#NUM!</v>
      </c>
      <c r="AF174" s="276" t="e">
        <f t="shared" si="20"/>
        <v>#NUM!</v>
      </c>
    </row>
    <row r="175" spans="3:32">
      <c r="C175" s="40"/>
      <c r="D175" s="40"/>
      <c r="Z175" s="274">
        <f t="shared" si="14"/>
        <v>0</v>
      </c>
      <c r="AA175" s="276">
        <f t="shared" si="15"/>
        <v>0</v>
      </c>
      <c r="AB175" s="276" t="e">
        <f t="shared" si="16"/>
        <v>#NUM!</v>
      </c>
      <c r="AC175" s="276" t="e">
        <f t="shared" si="17"/>
        <v>#NUM!</v>
      </c>
      <c r="AD175" s="276">
        <f t="shared" si="18"/>
        <v>0</v>
      </c>
      <c r="AE175" s="276" t="e">
        <f t="shared" si="19"/>
        <v>#NUM!</v>
      </c>
      <c r="AF175" s="276" t="e">
        <f t="shared" si="20"/>
        <v>#NUM!</v>
      </c>
    </row>
    <row r="176" spans="3:32">
      <c r="C176" s="40"/>
      <c r="D176" s="40"/>
      <c r="Z176" s="274">
        <f t="shared" si="14"/>
        <v>0</v>
      </c>
      <c r="AA176" s="276">
        <f t="shared" si="15"/>
        <v>0</v>
      </c>
      <c r="AB176" s="276" t="e">
        <f t="shared" si="16"/>
        <v>#NUM!</v>
      </c>
      <c r="AC176" s="276" t="e">
        <f t="shared" si="17"/>
        <v>#NUM!</v>
      </c>
      <c r="AD176" s="276">
        <f t="shared" si="18"/>
        <v>0</v>
      </c>
      <c r="AE176" s="276" t="e">
        <f t="shared" si="19"/>
        <v>#NUM!</v>
      </c>
      <c r="AF176" s="276" t="e">
        <f t="shared" si="20"/>
        <v>#NUM!</v>
      </c>
    </row>
    <row r="177" spans="3:32">
      <c r="C177" s="40"/>
      <c r="D177" s="40"/>
      <c r="Z177" s="274">
        <f t="shared" si="14"/>
        <v>0</v>
      </c>
      <c r="AA177" s="276">
        <f t="shared" si="15"/>
        <v>0</v>
      </c>
      <c r="AB177" s="276" t="e">
        <f t="shared" si="16"/>
        <v>#NUM!</v>
      </c>
      <c r="AC177" s="276" t="e">
        <f t="shared" si="17"/>
        <v>#NUM!</v>
      </c>
      <c r="AD177" s="276">
        <f t="shared" si="18"/>
        <v>0</v>
      </c>
      <c r="AE177" s="276" t="e">
        <f t="shared" si="19"/>
        <v>#NUM!</v>
      </c>
      <c r="AF177" s="276" t="e">
        <f t="shared" si="20"/>
        <v>#NUM!</v>
      </c>
    </row>
    <row r="178" spans="3:32">
      <c r="C178" s="40"/>
      <c r="D178" s="40"/>
      <c r="Z178" s="274">
        <f t="shared" si="14"/>
        <v>0</v>
      </c>
      <c r="AA178" s="276">
        <f t="shared" si="15"/>
        <v>0</v>
      </c>
      <c r="AB178" s="276" t="e">
        <f t="shared" si="16"/>
        <v>#NUM!</v>
      </c>
      <c r="AC178" s="276" t="e">
        <f t="shared" si="17"/>
        <v>#NUM!</v>
      </c>
      <c r="AD178" s="276">
        <f t="shared" si="18"/>
        <v>0</v>
      </c>
      <c r="AE178" s="276" t="e">
        <f t="shared" si="19"/>
        <v>#NUM!</v>
      </c>
      <c r="AF178" s="276" t="e">
        <f t="shared" si="20"/>
        <v>#NUM!</v>
      </c>
    </row>
    <row r="179" spans="3:32">
      <c r="C179" s="40"/>
      <c r="D179" s="40"/>
      <c r="Z179" s="274">
        <f t="shared" si="14"/>
        <v>0</v>
      </c>
      <c r="AA179" s="276">
        <f t="shared" si="15"/>
        <v>0</v>
      </c>
      <c r="AB179" s="276" t="e">
        <f t="shared" si="16"/>
        <v>#NUM!</v>
      </c>
      <c r="AC179" s="276" t="e">
        <f t="shared" si="17"/>
        <v>#NUM!</v>
      </c>
      <c r="AD179" s="276">
        <f t="shared" si="18"/>
        <v>0</v>
      </c>
      <c r="AE179" s="276" t="e">
        <f t="shared" si="19"/>
        <v>#NUM!</v>
      </c>
      <c r="AF179" s="276" t="e">
        <f t="shared" si="20"/>
        <v>#NUM!</v>
      </c>
    </row>
    <row r="180" spans="3:32">
      <c r="C180" s="40"/>
      <c r="D180" s="40"/>
      <c r="Z180" s="274">
        <f t="shared" si="14"/>
        <v>0</v>
      </c>
      <c r="AA180" s="276">
        <f t="shared" si="15"/>
        <v>0</v>
      </c>
      <c r="AB180" s="276" t="e">
        <f t="shared" si="16"/>
        <v>#NUM!</v>
      </c>
      <c r="AC180" s="276" t="e">
        <f t="shared" si="17"/>
        <v>#NUM!</v>
      </c>
      <c r="AD180" s="276">
        <f t="shared" si="18"/>
        <v>0</v>
      </c>
      <c r="AE180" s="276" t="e">
        <f t="shared" si="19"/>
        <v>#NUM!</v>
      </c>
      <c r="AF180" s="276" t="e">
        <f t="shared" si="20"/>
        <v>#NUM!</v>
      </c>
    </row>
    <row r="181" spans="3:32">
      <c r="C181" s="40"/>
      <c r="D181" s="40"/>
      <c r="Z181" s="274">
        <f t="shared" si="14"/>
        <v>0</v>
      </c>
      <c r="AA181" s="276">
        <f t="shared" si="15"/>
        <v>0</v>
      </c>
      <c r="AB181" s="276" t="e">
        <f t="shared" si="16"/>
        <v>#NUM!</v>
      </c>
      <c r="AC181" s="276" t="e">
        <f t="shared" si="17"/>
        <v>#NUM!</v>
      </c>
      <c r="AD181" s="276">
        <f t="shared" si="18"/>
        <v>0</v>
      </c>
      <c r="AE181" s="276" t="e">
        <f t="shared" si="19"/>
        <v>#NUM!</v>
      </c>
      <c r="AF181" s="276" t="e">
        <f t="shared" si="20"/>
        <v>#NUM!</v>
      </c>
    </row>
    <row r="182" spans="3:32">
      <c r="C182" s="40"/>
      <c r="D182" s="40"/>
      <c r="Z182" s="274">
        <f t="shared" si="14"/>
        <v>0</v>
      </c>
      <c r="AA182" s="276">
        <f t="shared" si="15"/>
        <v>0</v>
      </c>
      <c r="AB182" s="276" t="e">
        <f t="shared" si="16"/>
        <v>#NUM!</v>
      </c>
      <c r="AC182" s="276" t="e">
        <f t="shared" si="17"/>
        <v>#NUM!</v>
      </c>
      <c r="AD182" s="276">
        <f t="shared" si="18"/>
        <v>0</v>
      </c>
      <c r="AE182" s="276" t="e">
        <f t="shared" si="19"/>
        <v>#NUM!</v>
      </c>
      <c r="AF182" s="276" t="e">
        <f t="shared" si="20"/>
        <v>#NUM!</v>
      </c>
    </row>
    <row r="183" spans="3:32">
      <c r="C183" s="40"/>
      <c r="D183" s="40"/>
      <c r="Z183" s="274">
        <f t="shared" si="14"/>
        <v>0</v>
      </c>
      <c r="AA183" s="276">
        <f t="shared" si="15"/>
        <v>0</v>
      </c>
      <c r="AB183" s="276" t="e">
        <f t="shared" si="16"/>
        <v>#NUM!</v>
      </c>
      <c r="AC183" s="276" t="e">
        <f t="shared" si="17"/>
        <v>#NUM!</v>
      </c>
      <c r="AD183" s="276">
        <f t="shared" si="18"/>
        <v>0</v>
      </c>
      <c r="AE183" s="276" t="e">
        <f t="shared" si="19"/>
        <v>#NUM!</v>
      </c>
      <c r="AF183" s="276" t="e">
        <f t="shared" si="20"/>
        <v>#NUM!</v>
      </c>
    </row>
    <row r="184" spans="3:32">
      <c r="C184" s="40"/>
      <c r="D184" s="40"/>
      <c r="Z184" s="274">
        <f t="shared" si="14"/>
        <v>0</v>
      </c>
      <c r="AA184" s="276">
        <f t="shared" si="15"/>
        <v>0</v>
      </c>
      <c r="AB184" s="276" t="e">
        <f t="shared" si="16"/>
        <v>#NUM!</v>
      </c>
      <c r="AC184" s="276" t="e">
        <f t="shared" si="17"/>
        <v>#NUM!</v>
      </c>
      <c r="AD184" s="276">
        <f t="shared" si="18"/>
        <v>0</v>
      </c>
      <c r="AE184" s="276" t="e">
        <f t="shared" si="19"/>
        <v>#NUM!</v>
      </c>
      <c r="AF184" s="276" t="e">
        <f t="shared" si="20"/>
        <v>#NUM!</v>
      </c>
    </row>
    <row r="185" spans="3:32">
      <c r="C185" s="40"/>
      <c r="D185" s="40"/>
      <c r="Z185" s="274">
        <f t="shared" si="14"/>
        <v>0</v>
      </c>
      <c r="AA185" s="276">
        <f t="shared" si="15"/>
        <v>0</v>
      </c>
      <c r="AB185" s="276" t="e">
        <f t="shared" si="16"/>
        <v>#NUM!</v>
      </c>
      <c r="AC185" s="276" t="e">
        <f t="shared" si="17"/>
        <v>#NUM!</v>
      </c>
      <c r="AD185" s="276">
        <f t="shared" si="18"/>
        <v>0</v>
      </c>
      <c r="AE185" s="276" t="e">
        <f t="shared" si="19"/>
        <v>#NUM!</v>
      </c>
      <c r="AF185" s="276" t="e">
        <f t="shared" si="20"/>
        <v>#NUM!</v>
      </c>
    </row>
    <row r="186" spans="3:32">
      <c r="C186" s="40"/>
      <c r="D186" s="40"/>
      <c r="Z186" s="274">
        <f t="shared" si="14"/>
        <v>0</v>
      </c>
      <c r="AA186" s="276">
        <f t="shared" si="15"/>
        <v>0</v>
      </c>
      <c r="AB186" s="276" t="e">
        <f t="shared" si="16"/>
        <v>#NUM!</v>
      </c>
      <c r="AC186" s="276" t="e">
        <f t="shared" si="17"/>
        <v>#NUM!</v>
      </c>
      <c r="AD186" s="276">
        <f t="shared" si="18"/>
        <v>0</v>
      </c>
      <c r="AE186" s="276" t="e">
        <f t="shared" si="19"/>
        <v>#NUM!</v>
      </c>
      <c r="AF186" s="276" t="e">
        <f t="shared" si="20"/>
        <v>#NUM!</v>
      </c>
    </row>
    <row r="187" spans="3:32">
      <c r="C187" s="40"/>
      <c r="D187" s="40"/>
      <c r="Z187" s="274">
        <f t="shared" si="14"/>
        <v>0</v>
      </c>
      <c r="AA187" s="276">
        <f t="shared" si="15"/>
        <v>0</v>
      </c>
      <c r="AB187" s="276" t="e">
        <f t="shared" si="16"/>
        <v>#NUM!</v>
      </c>
      <c r="AC187" s="276" t="e">
        <f t="shared" si="17"/>
        <v>#NUM!</v>
      </c>
      <c r="AD187" s="276">
        <f t="shared" si="18"/>
        <v>0</v>
      </c>
      <c r="AE187" s="276" t="e">
        <f t="shared" si="19"/>
        <v>#NUM!</v>
      </c>
      <c r="AF187" s="276" t="e">
        <f t="shared" si="20"/>
        <v>#NUM!</v>
      </c>
    </row>
    <row r="188" spans="3:32">
      <c r="C188" s="40"/>
      <c r="D188" s="40"/>
      <c r="Z188" s="274">
        <f t="shared" si="14"/>
        <v>0</v>
      </c>
      <c r="AA188" s="276">
        <f t="shared" si="15"/>
        <v>0</v>
      </c>
      <c r="AB188" s="276" t="e">
        <f t="shared" si="16"/>
        <v>#NUM!</v>
      </c>
      <c r="AC188" s="276" t="e">
        <f t="shared" si="17"/>
        <v>#NUM!</v>
      </c>
      <c r="AD188" s="276">
        <f t="shared" si="18"/>
        <v>0</v>
      </c>
      <c r="AE188" s="276" t="e">
        <f t="shared" si="19"/>
        <v>#NUM!</v>
      </c>
      <c r="AF188" s="276" t="e">
        <f t="shared" si="20"/>
        <v>#NUM!</v>
      </c>
    </row>
    <row r="189" spans="3:32">
      <c r="C189" s="40"/>
      <c r="D189" s="40"/>
      <c r="Z189" s="274">
        <f t="shared" si="14"/>
        <v>0</v>
      </c>
      <c r="AA189" s="276">
        <f t="shared" si="15"/>
        <v>0</v>
      </c>
      <c r="AB189" s="276" t="e">
        <f t="shared" si="16"/>
        <v>#NUM!</v>
      </c>
      <c r="AC189" s="276" t="e">
        <f t="shared" si="17"/>
        <v>#NUM!</v>
      </c>
      <c r="AD189" s="276">
        <f t="shared" si="18"/>
        <v>0</v>
      </c>
      <c r="AE189" s="276" t="e">
        <f t="shared" si="19"/>
        <v>#NUM!</v>
      </c>
      <c r="AF189" s="276" t="e">
        <f t="shared" si="20"/>
        <v>#NUM!</v>
      </c>
    </row>
    <row r="190" spans="3:32">
      <c r="C190" s="40"/>
      <c r="D190" s="40"/>
      <c r="Z190" s="274">
        <f t="shared" si="14"/>
        <v>0</v>
      </c>
      <c r="AA190" s="276">
        <f t="shared" si="15"/>
        <v>0</v>
      </c>
      <c r="AB190" s="276" t="e">
        <f t="shared" si="16"/>
        <v>#NUM!</v>
      </c>
      <c r="AC190" s="276" t="e">
        <f t="shared" si="17"/>
        <v>#NUM!</v>
      </c>
      <c r="AD190" s="276">
        <f t="shared" si="18"/>
        <v>0</v>
      </c>
      <c r="AE190" s="276" t="e">
        <f t="shared" si="19"/>
        <v>#NUM!</v>
      </c>
      <c r="AF190" s="276" t="e">
        <f t="shared" si="20"/>
        <v>#NUM!</v>
      </c>
    </row>
    <row r="191" spans="3:32">
      <c r="C191" s="40"/>
      <c r="D191" s="40"/>
      <c r="Z191" s="274">
        <f t="shared" si="14"/>
        <v>0</v>
      </c>
      <c r="AA191" s="276">
        <f t="shared" si="15"/>
        <v>0</v>
      </c>
      <c r="AB191" s="276" t="e">
        <f t="shared" si="16"/>
        <v>#NUM!</v>
      </c>
      <c r="AC191" s="276" t="e">
        <f t="shared" si="17"/>
        <v>#NUM!</v>
      </c>
      <c r="AD191" s="276">
        <f t="shared" si="18"/>
        <v>0</v>
      </c>
      <c r="AE191" s="276" t="e">
        <f t="shared" si="19"/>
        <v>#NUM!</v>
      </c>
      <c r="AF191" s="276" t="e">
        <f t="shared" si="20"/>
        <v>#NUM!</v>
      </c>
    </row>
    <row r="192" spans="3:32">
      <c r="C192" s="40"/>
      <c r="D192" s="40"/>
      <c r="Z192" s="274">
        <f t="shared" si="14"/>
        <v>0</v>
      </c>
      <c r="AA192" s="276">
        <f t="shared" si="15"/>
        <v>0</v>
      </c>
      <c r="AB192" s="276" t="e">
        <f t="shared" si="16"/>
        <v>#NUM!</v>
      </c>
      <c r="AC192" s="276" t="e">
        <f t="shared" si="17"/>
        <v>#NUM!</v>
      </c>
      <c r="AD192" s="276">
        <f t="shared" si="18"/>
        <v>0</v>
      </c>
      <c r="AE192" s="276" t="e">
        <f t="shared" si="19"/>
        <v>#NUM!</v>
      </c>
      <c r="AF192" s="276" t="e">
        <f t="shared" si="20"/>
        <v>#NUM!</v>
      </c>
    </row>
    <row r="193" spans="3:32">
      <c r="C193" s="40"/>
      <c r="D193" s="40"/>
      <c r="Z193" s="274">
        <f t="shared" si="14"/>
        <v>0</v>
      </c>
      <c r="AA193" s="276">
        <f t="shared" si="15"/>
        <v>0</v>
      </c>
      <c r="AB193" s="276" t="e">
        <f t="shared" si="16"/>
        <v>#NUM!</v>
      </c>
      <c r="AC193" s="276" t="e">
        <f t="shared" si="17"/>
        <v>#NUM!</v>
      </c>
      <c r="AD193" s="276">
        <f t="shared" si="18"/>
        <v>0</v>
      </c>
      <c r="AE193" s="276" t="e">
        <f t="shared" si="19"/>
        <v>#NUM!</v>
      </c>
      <c r="AF193" s="276" t="e">
        <f t="shared" si="20"/>
        <v>#NUM!</v>
      </c>
    </row>
    <row r="194" spans="3:32">
      <c r="C194" s="40"/>
      <c r="D194" s="40"/>
      <c r="Z194" s="274">
        <f t="shared" si="14"/>
        <v>0</v>
      </c>
      <c r="AA194" s="276">
        <f t="shared" si="15"/>
        <v>0</v>
      </c>
      <c r="AB194" s="276" t="e">
        <f t="shared" si="16"/>
        <v>#NUM!</v>
      </c>
      <c r="AC194" s="276" t="e">
        <f t="shared" si="17"/>
        <v>#NUM!</v>
      </c>
      <c r="AD194" s="276">
        <f t="shared" si="18"/>
        <v>0</v>
      </c>
      <c r="AE194" s="276" t="e">
        <f t="shared" si="19"/>
        <v>#NUM!</v>
      </c>
      <c r="AF194" s="276" t="e">
        <f t="shared" si="20"/>
        <v>#NUM!</v>
      </c>
    </row>
    <row r="195" spans="3:32">
      <c r="C195" s="40"/>
      <c r="D195" s="40"/>
      <c r="Z195" s="274">
        <f t="shared" si="14"/>
        <v>0</v>
      </c>
      <c r="AA195" s="276">
        <f t="shared" si="15"/>
        <v>0</v>
      </c>
      <c r="AB195" s="276" t="e">
        <f t="shared" si="16"/>
        <v>#NUM!</v>
      </c>
      <c r="AC195" s="276" t="e">
        <f t="shared" si="17"/>
        <v>#NUM!</v>
      </c>
      <c r="AD195" s="276">
        <f t="shared" si="18"/>
        <v>0</v>
      </c>
      <c r="AE195" s="276" t="e">
        <f t="shared" si="19"/>
        <v>#NUM!</v>
      </c>
      <c r="AF195" s="276" t="e">
        <f t="shared" si="20"/>
        <v>#NUM!</v>
      </c>
    </row>
    <row r="196" spans="3:32">
      <c r="C196" s="40"/>
      <c r="D196" s="40"/>
      <c r="Z196" s="274">
        <f t="shared" si="14"/>
        <v>0</v>
      </c>
      <c r="AA196" s="276">
        <f t="shared" si="15"/>
        <v>0</v>
      </c>
      <c r="AB196" s="276" t="e">
        <f t="shared" si="16"/>
        <v>#NUM!</v>
      </c>
      <c r="AC196" s="276" t="e">
        <f t="shared" si="17"/>
        <v>#NUM!</v>
      </c>
      <c r="AD196" s="276">
        <f t="shared" si="18"/>
        <v>0</v>
      </c>
      <c r="AE196" s="276" t="e">
        <f t="shared" si="19"/>
        <v>#NUM!</v>
      </c>
      <c r="AF196" s="276" t="e">
        <f t="shared" si="20"/>
        <v>#NUM!</v>
      </c>
    </row>
    <row r="197" spans="3:32">
      <c r="C197" s="40"/>
      <c r="D197" s="40"/>
      <c r="Z197" s="274">
        <f t="shared" si="14"/>
        <v>0</v>
      </c>
      <c r="AA197" s="276">
        <f t="shared" si="15"/>
        <v>0</v>
      </c>
      <c r="AB197" s="276" t="e">
        <f t="shared" si="16"/>
        <v>#NUM!</v>
      </c>
      <c r="AC197" s="276" t="e">
        <f t="shared" si="17"/>
        <v>#NUM!</v>
      </c>
      <c r="AD197" s="276">
        <f t="shared" si="18"/>
        <v>0</v>
      </c>
      <c r="AE197" s="276" t="e">
        <f t="shared" si="19"/>
        <v>#NUM!</v>
      </c>
      <c r="AF197" s="276" t="e">
        <f t="shared" si="20"/>
        <v>#NUM!</v>
      </c>
    </row>
    <row r="198" spans="3:32">
      <c r="C198" s="40"/>
      <c r="D198" s="40"/>
      <c r="Z198" s="274">
        <f t="shared" si="14"/>
        <v>0</v>
      </c>
      <c r="AA198" s="276">
        <f t="shared" si="15"/>
        <v>0</v>
      </c>
      <c r="AB198" s="276" t="e">
        <f t="shared" si="16"/>
        <v>#NUM!</v>
      </c>
      <c r="AC198" s="276" t="e">
        <f t="shared" si="17"/>
        <v>#NUM!</v>
      </c>
      <c r="AD198" s="276">
        <f t="shared" si="18"/>
        <v>0</v>
      </c>
      <c r="AE198" s="276" t="e">
        <f t="shared" si="19"/>
        <v>#NUM!</v>
      </c>
      <c r="AF198" s="276" t="e">
        <f t="shared" si="20"/>
        <v>#NUM!</v>
      </c>
    </row>
    <row r="199" spans="3:32">
      <c r="C199" s="40"/>
      <c r="D199" s="40"/>
      <c r="Z199" s="274">
        <f t="shared" si="14"/>
        <v>0</v>
      </c>
      <c r="AA199" s="276">
        <f t="shared" si="15"/>
        <v>0</v>
      </c>
      <c r="AB199" s="276" t="e">
        <f t="shared" si="16"/>
        <v>#NUM!</v>
      </c>
      <c r="AC199" s="276" t="e">
        <f t="shared" si="17"/>
        <v>#NUM!</v>
      </c>
      <c r="AD199" s="276">
        <f t="shared" si="18"/>
        <v>0</v>
      </c>
      <c r="AE199" s="276" t="e">
        <f t="shared" si="19"/>
        <v>#NUM!</v>
      </c>
      <c r="AF199" s="276" t="e">
        <f t="shared" si="20"/>
        <v>#NUM!</v>
      </c>
    </row>
    <row r="200" spans="3:32">
      <c r="C200" s="40"/>
      <c r="D200" s="40"/>
      <c r="Z200" s="274">
        <f t="shared" si="14"/>
        <v>0</v>
      </c>
      <c r="AA200" s="276">
        <f t="shared" si="15"/>
        <v>0</v>
      </c>
      <c r="AB200" s="276" t="e">
        <f t="shared" si="16"/>
        <v>#NUM!</v>
      </c>
      <c r="AC200" s="276" t="e">
        <f t="shared" si="17"/>
        <v>#NUM!</v>
      </c>
      <c r="AD200" s="276">
        <f t="shared" si="18"/>
        <v>0</v>
      </c>
      <c r="AE200" s="276" t="e">
        <f t="shared" si="19"/>
        <v>#NUM!</v>
      </c>
      <c r="AF200" s="276" t="e">
        <f t="shared" si="20"/>
        <v>#NUM!</v>
      </c>
    </row>
    <row r="201" spans="3:32">
      <c r="C201" s="40"/>
      <c r="D201" s="40"/>
      <c r="Z201" s="274">
        <f t="shared" si="14"/>
        <v>0</v>
      </c>
      <c r="AA201" s="276">
        <f t="shared" si="15"/>
        <v>0</v>
      </c>
      <c r="AB201" s="276" t="e">
        <f t="shared" si="16"/>
        <v>#NUM!</v>
      </c>
      <c r="AC201" s="276" t="e">
        <f t="shared" si="17"/>
        <v>#NUM!</v>
      </c>
      <c r="AD201" s="276">
        <f t="shared" si="18"/>
        <v>0</v>
      </c>
      <c r="AE201" s="276" t="e">
        <f t="shared" si="19"/>
        <v>#NUM!</v>
      </c>
      <c r="AF201" s="276" t="e">
        <f t="shared" si="20"/>
        <v>#NUM!</v>
      </c>
    </row>
    <row r="202" spans="3:32">
      <c r="C202" s="40"/>
      <c r="D202" s="40"/>
      <c r="Z202" s="274">
        <f t="shared" si="14"/>
        <v>0</v>
      </c>
      <c r="AA202" s="276">
        <f t="shared" si="15"/>
        <v>0</v>
      </c>
      <c r="AB202" s="276" t="e">
        <f t="shared" si="16"/>
        <v>#NUM!</v>
      </c>
      <c r="AC202" s="276" t="e">
        <f t="shared" si="17"/>
        <v>#NUM!</v>
      </c>
      <c r="AD202" s="276">
        <f t="shared" si="18"/>
        <v>0</v>
      </c>
      <c r="AE202" s="276" t="e">
        <f t="shared" si="19"/>
        <v>#NUM!</v>
      </c>
      <c r="AF202" s="276" t="e">
        <f t="shared" si="20"/>
        <v>#NUM!</v>
      </c>
    </row>
    <row r="203" spans="3:32">
      <c r="C203" s="40"/>
      <c r="D203" s="40"/>
      <c r="Z203" s="274">
        <f t="shared" si="14"/>
        <v>0</v>
      </c>
      <c r="AA203" s="276">
        <f t="shared" si="15"/>
        <v>0</v>
      </c>
      <c r="AB203" s="276" t="e">
        <f t="shared" si="16"/>
        <v>#NUM!</v>
      </c>
      <c r="AC203" s="276" t="e">
        <f t="shared" si="17"/>
        <v>#NUM!</v>
      </c>
      <c r="AD203" s="276">
        <f t="shared" si="18"/>
        <v>0</v>
      </c>
      <c r="AE203" s="276" t="e">
        <f t="shared" si="19"/>
        <v>#NUM!</v>
      </c>
      <c r="AF203" s="276" t="e">
        <f t="shared" si="20"/>
        <v>#NUM!</v>
      </c>
    </row>
    <row r="204" spans="3:32">
      <c r="C204" s="40"/>
      <c r="D204" s="40"/>
      <c r="Z204" s="274">
        <f t="shared" si="14"/>
        <v>0</v>
      </c>
      <c r="AA204" s="276">
        <f t="shared" si="15"/>
        <v>0</v>
      </c>
      <c r="AB204" s="276" t="e">
        <f t="shared" si="16"/>
        <v>#NUM!</v>
      </c>
      <c r="AC204" s="276" t="e">
        <f t="shared" si="17"/>
        <v>#NUM!</v>
      </c>
      <c r="AD204" s="276">
        <f t="shared" si="18"/>
        <v>0</v>
      </c>
      <c r="AE204" s="276" t="e">
        <f t="shared" si="19"/>
        <v>#NUM!</v>
      </c>
      <c r="AF204" s="276" t="e">
        <f t="shared" si="20"/>
        <v>#NUM!</v>
      </c>
    </row>
    <row r="205" spans="3:32">
      <c r="C205" s="40"/>
      <c r="D205" s="40"/>
      <c r="Z205" s="274">
        <f t="shared" ref="Z205:Z268" si="21">B205</f>
        <v>0</v>
      </c>
      <c r="AA205" s="276">
        <f t="shared" ref="AA205:AA268" si="22">C205</f>
        <v>0</v>
      </c>
      <c r="AB205" s="276" t="e">
        <f t="shared" ref="AB205:AB268" si="23">$J$22</f>
        <v>#NUM!</v>
      </c>
      <c r="AC205" s="276" t="e">
        <f t="shared" ref="AC205:AC268" si="24">$J$23</f>
        <v>#NUM!</v>
      </c>
      <c r="AD205" s="276">
        <f t="shared" ref="AD205:AD268" si="25">D205</f>
        <v>0</v>
      </c>
      <c r="AE205" s="276" t="e">
        <f t="shared" ref="AE205:AE268" si="26">$K$22</f>
        <v>#NUM!</v>
      </c>
      <c r="AF205" s="276" t="e">
        <f t="shared" ref="AF205:AF268" si="27">$K$23</f>
        <v>#NUM!</v>
      </c>
    </row>
    <row r="206" spans="3:32">
      <c r="C206" s="40"/>
      <c r="D206" s="40"/>
      <c r="Z206" s="274">
        <f t="shared" si="21"/>
        <v>0</v>
      </c>
      <c r="AA206" s="276">
        <f t="shared" si="22"/>
        <v>0</v>
      </c>
      <c r="AB206" s="276" t="e">
        <f t="shared" si="23"/>
        <v>#NUM!</v>
      </c>
      <c r="AC206" s="276" t="e">
        <f t="shared" si="24"/>
        <v>#NUM!</v>
      </c>
      <c r="AD206" s="276">
        <f t="shared" si="25"/>
        <v>0</v>
      </c>
      <c r="AE206" s="276" t="e">
        <f t="shared" si="26"/>
        <v>#NUM!</v>
      </c>
      <c r="AF206" s="276" t="e">
        <f t="shared" si="27"/>
        <v>#NUM!</v>
      </c>
    </row>
    <row r="207" spans="3:32">
      <c r="C207" s="40"/>
      <c r="D207" s="40"/>
      <c r="Z207" s="274">
        <f t="shared" si="21"/>
        <v>0</v>
      </c>
      <c r="AA207" s="276">
        <f t="shared" si="22"/>
        <v>0</v>
      </c>
      <c r="AB207" s="276" t="e">
        <f t="shared" si="23"/>
        <v>#NUM!</v>
      </c>
      <c r="AC207" s="276" t="e">
        <f t="shared" si="24"/>
        <v>#NUM!</v>
      </c>
      <c r="AD207" s="276">
        <f t="shared" si="25"/>
        <v>0</v>
      </c>
      <c r="AE207" s="276" t="e">
        <f t="shared" si="26"/>
        <v>#NUM!</v>
      </c>
      <c r="AF207" s="276" t="e">
        <f t="shared" si="27"/>
        <v>#NUM!</v>
      </c>
    </row>
    <row r="208" spans="3:32">
      <c r="C208" s="40"/>
      <c r="D208" s="40"/>
      <c r="Z208" s="274">
        <f t="shared" si="21"/>
        <v>0</v>
      </c>
      <c r="AA208" s="276">
        <f t="shared" si="22"/>
        <v>0</v>
      </c>
      <c r="AB208" s="276" t="e">
        <f t="shared" si="23"/>
        <v>#NUM!</v>
      </c>
      <c r="AC208" s="276" t="e">
        <f t="shared" si="24"/>
        <v>#NUM!</v>
      </c>
      <c r="AD208" s="276">
        <f t="shared" si="25"/>
        <v>0</v>
      </c>
      <c r="AE208" s="276" t="e">
        <f t="shared" si="26"/>
        <v>#NUM!</v>
      </c>
      <c r="AF208" s="276" t="e">
        <f t="shared" si="27"/>
        <v>#NUM!</v>
      </c>
    </row>
    <row r="209" spans="3:32">
      <c r="C209" s="40"/>
      <c r="D209" s="40"/>
      <c r="Z209" s="274">
        <f t="shared" si="21"/>
        <v>0</v>
      </c>
      <c r="AA209" s="276">
        <f t="shared" si="22"/>
        <v>0</v>
      </c>
      <c r="AB209" s="276" t="e">
        <f t="shared" si="23"/>
        <v>#NUM!</v>
      </c>
      <c r="AC209" s="276" t="e">
        <f t="shared" si="24"/>
        <v>#NUM!</v>
      </c>
      <c r="AD209" s="276">
        <f t="shared" si="25"/>
        <v>0</v>
      </c>
      <c r="AE209" s="276" t="e">
        <f t="shared" si="26"/>
        <v>#NUM!</v>
      </c>
      <c r="AF209" s="276" t="e">
        <f t="shared" si="27"/>
        <v>#NUM!</v>
      </c>
    </row>
    <row r="210" spans="3:32">
      <c r="C210" s="40"/>
      <c r="D210" s="40"/>
      <c r="Z210" s="274">
        <f t="shared" si="21"/>
        <v>0</v>
      </c>
      <c r="AA210" s="276">
        <f t="shared" si="22"/>
        <v>0</v>
      </c>
      <c r="AB210" s="276" t="e">
        <f t="shared" si="23"/>
        <v>#NUM!</v>
      </c>
      <c r="AC210" s="276" t="e">
        <f t="shared" si="24"/>
        <v>#NUM!</v>
      </c>
      <c r="AD210" s="276">
        <f t="shared" si="25"/>
        <v>0</v>
      </c>
      <c r="AE210" s="276" t="e">
        <f t="shared" si="26"/>
        <v>#NUM!</v>
      </c>
      <c r="AF210" s="276" t="e">
        <f t="shared" si="27"/>
        <v>#NUM!</v>
      </c>
    </row>
    <row r="211" spans="3:32">
      <c r="C211" s="40"/>
      <c r="D211" s="40"/>
      <c r="Z211" s="274">
        <f t="shared" si="21"/>
        <v>0</v>
      </c>
      <c r="AA211" s="276">
        <f t="shared" si="22"/>
        <v>0</v>
      </c>
      <c r="AB211" s="276" t="e">
        <f t="shared" si="23"/>
        <v>#NUM!</v>
      </c>
      <c r="AC211" s="276" t="e">
        <f t="shared" si="24"/>
        <v>#NUM!</v>
      </c>
      <c r="AD211" s="276">
        <f t="shared" si="25"/>
        <v>0</v>
      </c>
      <c r="AE211" s="276" t="e">
        <f t="shared" si="26"/>
        <v>#NUM!</v>
      </c>
      <c r="AF211" s="276" t="e">
        <f t="shared" si="27"/>
        <v>#NUM!</v>
      </c>
    </row>
    <row r="212" spans="3:32">
      <c r="C212" s="40"/>
      <c r="D212" s="40"/>
      <c r="Z212" s="274">
        <f t="shared" si="21"/>
        <v>0</v>
      </c>
      <c r="AA212" s="276">
        <f t="shared" si="22"/>
        <v>0</v>
      </c>
      <c r="AB212" s="276" t="e">
        <f t="shared" si="23"/>
        <v>#NUM!</v>
      </c>
      <c r="AC212" s="276" t="e">
        <f t="shared" si="24"/>
        <v>#NUM!</v>
      </c>
      <c r="AD212" s="276">
        <f t="shared" si="25"/>
        <v>0</v>
      </c>
      <c r="AE212" s="276" t="e">
        <f t="shared" si="26"/>
        <v>#NUM!</v>
      </c>
      <c r="AF212" s="276" t="e">
        <f t="shared" si="27"/>
        <v>#NUM!</v>
      </c>
    </row>
    <row r="213" spans="3:32">
      <c r="C213" s="40"/>
      <c r="D213" s="40"/>
      <c r="Z213" s="274">
        <f t="shared" si="21"/>
        <v>0</v>
      </c>
      <c r="AA213" s="276">
        <f t="shared" si="22"/>
        <v>0</v>
      </c>
      <c r="AB213" s="276" t="e">
        <f t="shared" si="23"/>
        <v>#NUM!</v>
      </c>
      <c r="AC213" s="276" t="e">
        <f t="shared" si="24"/>
        <v>#NUM!</v>
      </c>
      <c r="AD213" s="276">
        <f t="shared" si="25"/>
        <v>0</v>
      </c>
      <c r="AE213" s="276" t="e">
        <f t="shared" si="26"/>
        <v>#NUM!</v>
      </c>
      <c r="AF213" s="276" t="e">
        <f t="shared" si="27"/>
        <v>#NUM!</v>
      </c>
    </row>
    <row r="214" spans="3:32">
      <c r="C214" s="40"/>
      <c r="D214" s="40"/>
      <c r="Z214" s="274">
        <f t="shared" si="21"/>
        <v>0</v>
      </c>
      <c r="AA214" s="276">
        <f t="shared" si="22"/>
        <v>0</v>
      </c>
      <c r="AB214" s="276" t="e">
        <f t="shared" si="23"/>
        <v>#NUM!</v>
      </c>
      <c r="AC214" s="276" t="e">
        <f t="shared" si="24"/>
        <v>#NUM!</v>
      </c>
      <c r="AD214" s="276">
        <f t="shared" si="25"/>
        <v>0</v>
      </c>
      <c r="AE214" s="276" t="e">
        <f t="shared" si="26"/>
        <v>#NUM!</v>
      </c>
      <c r="AF214" s="276" t="e">
        <f t="shared" si="27"/>
        <v>#NUM!</v>
      </c>
    </row>
    <row r="215" spans="3:32">
      <c r="C215" s="40"/>
      <c r="D215" s="40"/>
      <c r="Z215" s="274">
        <f t="shared" si="21"/>
        <v>0</v>
      </c>
      <c r="AA215" s="276">
        <f t="shared" si="22"/>
        <v>0</v>
      </c>
      <c r="AB215" s="276" t="e">
        <f t="shared" si="23"/>
        <v>#NUM!</v>
      </c>
      <c r="AC215" s="276" t="e">
        <f t="shared" si="24"/>
        <v>#NUM!</v>
      </c>
      <c r="AD215" s="276">
        <f t="shared" si="25"/>
        <v>0</v>
      </c>
      <c r="AE215" s="276" t="e">
        <f t="shared" si="26"/>
        <v>#NUM!</v>
      </c>
      <c r="AF215" s="276" t="e">
        <f t="shared" si="27"/>
        <v>#NUM!</v>
      </c>
    </row>
    <row r="216" spans="3:32">
      <c r="C216" s="40"/>
      <c r="D216" s="40"/>
      <c r="Z216" s="274">
        <f t="shared" si="21"/>
        <v>0</v>
      </c>
      <c r="AA216" s="276">
        <f t="shared" si="22"/>
        <v>0</v>
      </c>
      <c r="AB216" s="276" t="e">
        <f t="shared" si="23"/>
        <v>#NUM!</v>
      </c>
      <c r="AC216" s="276" t="e">
        <f t="shared" si="24"/>
        <v>#NUM!</v>
      </c>
      <c r="AD216" s="276">
        <f t="shared" si="25"/>
        <v>0</v>
      </c>
      <c r="AE216" s="276" t="e">
        <f t="shared" si="26"/>
        <v>#NUM!</v>
      </c>
      <c r="AF216" s="276" t="e">
        <f t="shared" si="27"/>
        <v>#NUM!</v>
      </c>
    </row>
    <row r="217" spans="3:32">
      <c r="C217" s="40"/>
      <c r="D217" s="40"/>
      <c r="Z217" s="274">
        <f t="shared" si="21"/>
        <v>0</v>
      </c>
      <c r="AA217" s="276">
        <f t="shared" si="22"/>
        <v>0</v>
      </c>
      <c r="AB217" s="276" t="e">
        <f t="shared" si="23"/>
        <v>#NUM!</v>
      </c>
      <c r="AC217" s="276" t="e">
        <f t="shared" si="24"/>
        <v>#NUM!</v>
      </c>
      <c r="AD217" s="276">
        <f t="shared" si="25"/>
        <v>0</v>
      </c>
      <c r="AE217" s="276" t="e">
        <f t="shared" si="26"/>
        <v>#NUM!</v>
      </c>
      <c r="AF217" s="276" t="e">
        <f t="shared" si="27"/>
        <v>#NUM!</v>
      </c>
    </row>
    <row r="218" spans="3:32">
      <c r="C218" s="40"/>
      <c r="D218" s="40"/>
      <c r="Z218" s="274">
        <f t="shared" si="21"/>
        <v>0</v>
      </c>
      <c r="AA218" s="276">
        <f t="shared" si="22"/>
        <v>0</v>
      </c>
      <c r="AB218" s="276" t="e">
        <f t="shared" si="23"/>
        <v>#NUM!</v>
      </c>
      <c r="AC218" s="276" t="e">
        <f t="shared" si="24"/>
        <v>#NUM!</v>
      </c>
      <c r="AD218" s="276">
        <f t="shared" si="25"/>
        <v>0</v>
      </c>
      <c r="AE218" s="276" t="e">
        <f t="shared" si="26"/>
        <v>#NUM!</v>
      </c>
      <c r="AF218" s="276" t="e">
        <f t="shared" si="27"/>
        <v>#NUM!</v>
      </c>
    </row>
    <row r="219" spans="3:32">
      <c r="C219" s="40"/>
      <c r="D219" s="40"/>
      <c r="Z219" s="274">
        <f t="shared" si="21"/>
        <v>0</v>
      </c>
      <c r="AA219" s="276">
        <f t="shared" si="22"/>
        <v>0</v>
      </c>
      <c r="AB219" s="276" t="e">
        <f t="shared" si="23"/>
        <v>#NUM!</v>
      </c>
      <c r="AC219" s="276" t="e">
        <f t="shared" si="24"/>
        <v>#NUM!</v>
      </c>
      <c r="AD219" s="276">
        <f t="shared" si="25"/>
        <v>0</v>
      </c>
      <c r="AE219" s="276" t="e">
        <f t="shared" si="26"/>
        <v>#NUM!</v>
      </c>
      <c r="AF219" s="276" t="e">
        <f t="shared" si="27"/>
        <v>#NUM!</v>
      </c>
    </row>
    <row r="220" spans="3:32">
      <c r="C220" s="40"/>
      <c r="D220" s="40"/>
      <c r="Z220" s="274">
        <f t="shared" si="21"/>
        <v>0</v>
      </c>
      <c r="AA220" s="276">
        <f t="shared" si="22"/>
        <v>0</v>
      </c>
      <c r="AB220" s="276" t="e">
        <f t="shared" si="23"/>
        <v>#NUM!</v>
      </c>
      <c r="AC220" s="276" t="e">
        <f t="shared" si="24"/>
        <v>#NUM!</v>
      </c>
      <c r="AD220" s="276">
        <f t="shared" si="25"/>
        <v>0</v>
      </c>
      <c r="AE220" s="276" t="e">
        <f t="shared" si="26"/>
        <v>#NUM!</v>
      </c>
      <c r="AF220" s="276" t="e">
        <f t="shared" si="27"/>
        <v>#NUM!</v>
      </c>
    </row>
    <row r="221" spans="3:32">
      <c r="C221" s="40"/>
      <c r="D221" s="40"/>
      <c r="Z221" s="274">
        <f t="shared" si="21"/>
        <v>0</v>
      </c>
      <c r="AA221" s="276">
        <f t="shared" si="22"/>
        <v>0</v>
      </c>
      <c r="AB221" s="276" t="e">
        <f t="shared" si="23"/>
        <v>#NUM!</v>
      </c>
      <c r="AC221" s="276" t="e">
        <f t="shared" si="24"/>
        <v>#NUM!</v>
      </c>
      <c r="AD221" s="276">
        <f t="shared" si="25"/>
        <v>0</v>
      </c>
      <c r="AE221" s="276" t="e">
        <f t="shared" si="26"/>
        <v>#NUM!</v>
      </c>
      <c r="AF221" s="276" t="e">
        <f t="shared" si="27"/>
        <v>#NUM!</v>
      </c>
    </row>
    <row r="222" spans="3:32">
      <c r="C222" s="40"/>
      <c r="D222" s="40"/>
      <c r="Z222" s="274">
        <f t="shared" si="21"/>
        <v>0</v>
      </c>
      <c r="AA222" s="276">
        <f t="shared" si="22"/>
        <v>0</v>
      </c>
      <c r="AB222" s="276" t="e">
        <f t="shared" si="23"/>
        <v>#NUM!</v>
      </c>
      <c r="AC222" s="276" t="e">
        <f t="shared" si="24"/>
        <v>#NUM!</v>
      </c>
      <c r="AD222" s="276">
        <f t="shared" si="25"/>
        <v>0</v>
      </c>
      <c r="AE222" s="276" t="e">
        <f t="shared" si="26"/>
        <v>#NUM!</v>
      </c>
      <c r="AF222" s="276" t="e">
        <f t="shared" si="27"/>
        <v>#NUM!</v>
      </c>
    </row>
    <row r="223" spans="3:32">
      <c r="C223" s="40"/>
      <c r="D223" s="40"/>
      <c r="Z223" s="274">
        <f t="shared" si="21"/>
        <v>0</v>
      </c>
      <c r="AA223" s="276">
        <f t="shared" si="22"/>
        <v>0</v>
      </c>
      <c r="AB223" s="276" t="e">
        <f t="shared" si="23"/>
        <v>#NUM!</v>
      </c>
      <c r="AC223" s="276" t="e">
        <f t="shared" si="24"/>
        <v>#NUM!</v>
      </c>
      <c r="AD223" s="276">
        <f t="shared" si="25"/>
        <v>0</v>
      </c>
      <c r="AE223" s="276" t="e">
        <f t="shared" si="26"/>
        <v>#NUM!</v>
      </c>
      <c r="AF223" s="276" t="e">
        <f t="shared" si="27"/>
        <v>#NUM!</v>
      </c>
    </row>
    <row r="224" spans="3:32">
      <c r="C224" s="40"/>
      <c r="D224" s="40"/>
      <c r="Z224" s="274">
        <f t="shared" si="21"/>
        <v>0</v>
      </c>
      <c r="AA224" s="276">
        <f t="shared" si="22"/>
        <v>0</v>
      </c>
      <c r="AB224" s="276" t="e">
        <f t="shared" si="23"/>
        <v>#NUM!</v>
      </c>
      <c r="AC224" s="276" t="e">
        <f t="shared" si="24"/>
        <v>#NUM!</v>
      </c>
      <c r="AD224" s="276">
        <f t="shared" si="25"/>
        <v>0</v>
      </c>
      <c r="AE224" s="276" t="e">
        <f t="shared" si="26"/>
        <v>#NUM!</v>
      </c>
      <c r="AF224" s="276" t="e">
        <f t="shared" si="27"/>
        <v>#NUM!</v>
      </c>
    </row>
    <row r="225" spans="3:32">
      <c r="C225" s="40"/>
      <c r="D225" s="40"/>
      <c r="Z225" s="274">
        <f t="shared" si="21"/>
        <v>0</v>
      </c>
      <c r="AA225" s="276">
        <f t="shared" si="22"/>
        <v>0</v>
      </c>
      <c r="AB225" s="276" t="e">
        <f t="shared" si="23"/>
        <v>#NUM!</v>
      </c>
      <c r="AC225" s="276" t="e">
        <f t="shared" si="24"/>
        <v>#NUM!</v>
      </c>
      <c r="AD225" s="276">
        <f t="shared" si="25"/>
        <v>0</v>
      </c>
      <c r="AE225" s="276" t="e">
        <f t="shared" si="26"/>
        <v>#NUM!</v>
      </c>
      <c r="AF225" s="276" t="e">
        <f t="shared" si="27"/>
        <v>#NUM!</v>
      </c>
    </row>
    <row r="226" spans="3:32">
      <c r="C226" s="40"/>
      <c r="D226" s="40"/>
      <c r="Z226" s="274">
        <f t="shared" si="21"/>
        <v>0</v>
      </c>
      <c r="AA226" s="276">
        <f t="shared" si="22"/>
        <v>0</v>
      </c>
      <c r="AB226" s="276" t="e">
        <f t="shared" si="23"/>
        <v>#NUM!</v>
      </c>
      <c r="AC226" s="276" t="e">
        <f t="shared" si="24"/>
        <v>#NUM!</v>
      </c>
      <c r="AD226" s="276">
        <f t="shared" si="25"/>
        <v>0</v>
      </c>
      <c r="AE226" s="276" t="e">
        <f t="shared" si="26"/>
        <v>#NUM!</v>
      </c>
      <c r="AF226" s="276" t="e">
        <f t="shared" si="27"/>
        <v>#NUM!</v>
      </c>
    </row>
    <row r="227" spans="3:32">
      <c r="C227" s="40"/>
      <c r="D227" s="40"/>
      <c r="Z227" s="274">
        <f t="shared" si="21"/>
        <v>0</v>
      </c>
      <c r="AA227" s="276">
        <f t="shared" si="22"/>
        <v>0</v>
      </c>
      <c r="AB227" s="276" t="e">
        <f t="shared" si="23"/>
        <v>#NUM!</v>
      </c>
      <c r="AC227" s="276" t="e">
        <f t="shared" si="24"/>
        <v>#NUM!</v>
      </c>
      <c r="AD227" s="276">
        <f t="shared" si="25"/>
        <v>0</v>
      </c>
      <c r="AE227" s="276" t="e">
        <f t="shared" si="26"/>
        <v>#NUM!</v>
      </c>
      <c r="AF227" s="276" t="e">
        <f t="shared" si="27"/>
        <v>#NUM!</v>
      </c>
    </row>
    <row r="228" spans="3:32">
      <c r="C228" s="40"/>
      <c r="D228" s="40"/>
      <c r="Z228" s="274">
        <f t="shared" si="21"/>
        <v>0</v>
      </c>
      <c r="AA228" s="276">
        <f t="shared" si="22"/>
        <v>0</v>
      </c>
      <c r="AB228" s="276" t="e">
        <f t="shared" si="23"/>
        <v>#NUM!</v>
      </c>
      <c r="AC228" s="276" t="e">
        <f t="shared" si="24"/>
        <v>#NUM!</v>
      </c>
      <c r="AD228" s="276">
        <f t="shared" si="25"/>
        <v>0</v>
      </c>
      <c r="AE228" s="276" t="e">
        <f t="shared" si="26"/>
        <v>#NUM!</v>
      </c>
      <c r="AF228" s="276" t="e">
        <f t="shared" si="27"/>
        <v>#NUM!</v>
      </c>
    </row>
    <row r="229" spans="3:32">
      <c r="C229" s="40"/>
      <c r="D229" s="40"/>
      <c r="Z229" s="274">
        <f t="shared" si="21"/>
        <v>0</v>
      </c>
      <c r="AA229" s="276">
        <f t="shared" si="22"/>
        <v>0</v>
      </c>
      <c r="AB229" s="276" t="e">
        <f t="shared" si="23"/>
        <v>#NUM!</v>
      </c>
      <c r="AC229" s="276" t="e">
        <f t="shared" si="24"/>
        <v>#NUM!</v>
      </c>
      <c r="AD229" s="276">
        <f t="shared" si="25"/>
        <v>0</v>
      </c>
      <c r="AE229" s="276" t="e">
        <f t="shared" si="26"/>
        <v>#NUM!</v>
      </c>
      <c r="AF229" s="276" t="e">
        <f t="shared" si="27"/>
        <v>#NUM!</v>
      </c>
    </row>
    <row r="230" spans="3:32">
      <c r="C230" s="40"/>
      <c r="D230" s="40"/>
      <c r="Z230" s="274">
        <f t="shared" si="21"/>
        <v>0</v>
      </c>
      <c r="AA230" s="276">
        <f t="shared" si="22"/>
        <v>0</v>
      </c>
      <c r="AB230" s="276" t="e">
        <f t="shared" si="23"/>
        <v>#NUM!</v>
      </c>
      <c r="AC230" s="276" t="e">
        <f t="shared" si="24"/>
        <v>#NUM!</v>
      </c>
      <c r="AD230" s="276">
        <f t="shared" si="25"/>
        <v>0</v>
      </c>
      <c r="AE230" s="276" t="e">
        <f t="shared" si="26"/>
        <v>#NUM!</v>
      </c>
      <c r="AF230" s="276" t="e">
        <f t="shared" si="27"/>
        <v>#NUM!</v>
      </c>
    </row>
    <row r="231" spans="3:32">
      <c r="C231" s="40"/>
      <c r="D231" s="40"/>
      <c r="Z231" s="274">
        <f t="shared" si="21"/>
        <v>0</v>
      </c>
      <c r="AA231" s="276">
        <f t="shared" si="22"/>
        <v>0</v>
      </c>
      <c r="AB231" s="276" t="e">
        <f t="shared" si="23"/>
        <v>#NUM!</v>
      </c>
      <c r="AC231" s="276" t="e">
        <f t="shared" si="24"/>
        <v>#NUM!</v>
      </c>
      <c r="AD231" s="276">
        <f t="shared" si="25"/>
        <v>0</v>
      </c>
      <c r="AE231" s="276" t="e">
        <f t="shared" si="26"/>
        <v>#NUM!</v>
      </c>
      <c r="AF231" s="276" t="e">
        <f t="shared" si="27"/>
        <v>#NUM!</v>
      </c>
    </row>
    <row r="232" spans="3:32">
      <c r="C232" s="40"/>
      <c r="D232" s="40"/>
      <c r="Z232" s="274">
        <f t="shared" si="21"/>
        <v>0</v>
      </c>
      <c r="AA232" s="276">
        <f t="shared" si="22"/>
        <v>0</v>
      </c>
      <c r="AB232" s="276" t="e">
        <f t="shared" si="23"/>
        <v>#NUM!</v>
      </c>
      <c r="AC232" s="276" t="e">
        <f t="shared" si="24"/>
        <v>#NUM!</v>
      </c>
      <c r="AD232" s="276">
        <f t="shared" si="25"/>
        <v>0</v>
      </c>
      <c r="AE232" s="276" t="e">
        <f t="shared" si="26"/>
        <v>#NUM!</v>
      </c>
      <c r="AF232" s="276" t="e">
        <f t="shared" si="27"/>
        <v>#NUM!</v>
      </c>
    </row>
    <row r="233" spans="3:32">
      <c r="C233" s="40"/>
      <c r="D233" s="40"/>
      <c r="Z233" s="274">
        <f t="shared" si="21"/>
        <v>0</v>
      </c>
      <c r="AA233" s="276">
        <f t="shared" si="22"/>
        <v>0</v>
      </c>
      <c r="AB233" s="276" t="e">
        <f t="shared" si="23"/>
        <v>#NUM!</v>
      </c>
      <c r="AC233" s="276" t="e">
        <f t="shared" si="24"/>
        <v>#NUM!</v>
      </c>
      <c r="AD233" s="276">
        <f t="shared" si="25"/>
        <v>0</v>
      </c>
      <c r="AE233" s="276" t="e">
        <f t="shared" si="26"/>
        <v>#NUM!</v>
      </c>
      <c r="AF233" s="276" t="e">
        <f t="shared" si="27"/>
        <v>#NUM!</v>
      </c>
    </row>
    <row r="234" spans="3:32">
      <c r="C234" s="40"/>
      <c r="D234" s="40"/>
      <c r="Z234" s="274">
        <f t="shared" si="21"/>
        <v>0</v>
      </c>
      <c r="AA234" s="276">
        <f t="shared" si="22"/>
        <v>0</v>
      </c>
      <c r="AB234" s="276" t="e">
        <f t="shared" si="23"/>
        <v>#NUM!</v>
      </c>
      <c r="AC234" s="276" t="e">
        <f t="shared" si="24"/>
        <v>#NUM!</v>
      </c>
      <c r="AD234" s="276">
        <f t="shared" si="25"/>
        <v>0</v>
      </c>
      <c r="AE234" s="276" t="e">
        <f t="shared" si="26"/>
        <v>#NUM!</v>
      </c>
      <c r="AF234" s="276" t="e">
        <f t="shared" si="27"/>
        <v>#NUM!</v>
      </c>
    </row>
    <row r="235" spans="3:32">
      <c r="C235" s="40"/>
      <c r="D235" s="40"/>
      <c r="Z235" s="274">
        <f t="shared" si="21"/>
        <v>0</v>
      </c>
      <c r="AA235" s="276">
        <f t="shared" si="22"/>
        <v>0</v>
      </c>
      <c r="AB235" s="276" t="e">
        <f t="shared" si="23"/>
        <v>#NUM!</v>
      </c>
      <c r="AC235" s="276" t="e">
        <f t="shared" si="24"/>
        <v>#NUM!</v>
      </c>
      <c r="AD235" s="276">
        <f t="shared" si="25"/>
        <v>0</v>
      </c>
      <c r="AE235" s="276" t="e">
        <f t="shared" si="26"/>
        <v>#NUM!</v>
      </c>
      <c r="AF235" s="276" t="e">
        <f t="shared" si="27"/>
        <v>#NUM!</v>
      </c>
    </row>
    <row r="236" spans="3:32">
      <c r="C236" s="40"/>
      <c r="D236" s="40"/>
      <c r="Z236" s="274">
        <f t="shared" si="21"/>
        <v>0</v>
      </c>
      <c r="AA236" s="276">
        <f t="shared" si="22"/>
        <v>0</v>
      </c>
      <c r="AB236" s="276" t="e">
        <f t="shared" si="23"/>
        <v>#NUM!</v>
      </c>
      <c r="AC236" s="276" t="e">
        <f t="shared" si="24"/>
        <v>#NUM!</v>
      </c>
      <c r="AD236" s="276">
        <f t="shared" si="25"/>
        <v>0</v>
      </c>
      <c r="AE236" s="276" t="e">
        <f t="shared" si="26"/>
        <v>#NUM!</v>
      </c>
      <c r="AF236" s="276" t="e">
        <f t="shared" si="27"/>
        <v>#NUM!</v>
      </c>
    </row>
    <row r="237" spans="3:32">
      <c r="C237" s="40"/>
      <c r="D237" s="40"/>
      <c r="Z237" s="274">
        <f t="shared" si="21"/>
        <v>0</v>
      </c>
      <c r="AA237" s="276">
        <f t="shared" si="22"/>
        <v>0</v>
      </c>
      <c r="AB237" s="276" t="e">
        <f t="shared" si="23"/>
        <v>#NUM!</v>
      </c>
      <c r="AC237" s="276" t="e">
        <f t="shared" si="24"/>
        <v>#NUM!</v>
      </c>
      <c r="AD237" s="276">
        <f t="shared" si="25"/>
        <v>0</v>
      </c>
      <c r="AE237" s="276" t="e">
        <f t="shared" si="26"/>
        <v>#NUM!</v>
      </c>
      <c r="AF237" s="276" t="e">
        <f t="shared" si="27"/>
        <v>#NUM!</v>
      </c>
    </row>
    <row r="238" spans="3:32">
      <c r="C238" s="40"/>
      <c r="D238" s="40"/>
      <c r="Z238" s="274">
        <f t="shared" si="21"/>
        <v>0</v>
      </c>
      <c r="AA238" s="276">
        <f t="shared" si="22"/>
        <v>0</v>
      </c>
      <c r="AB238" s="276" t="e">
        <f t="shared" si="23"/>
        <v>#NUM!</v>
      </c>
      <c r="AC238" s="276" t="e">
        <f t="shared" si="24"/>
        <v>#NUM!</v>
      </c>
      <c r="AD238" s="276">
        <f t="shared" si="25"/>
        <v>0</v>
      </c>
      <c r="AE238" s="276" t="e">
        <f t="shared" si="26"/>
        <v>#NUM!</v>
      </c>
      <c r="AF238" s="276" t="e">
        <f t="shared" si="27"/>
        <v>#NUM!</v>
      </c>
    </row>
    <row r="239" spans="3:32">
      <c r="C239" s="40"/>
      <c r="D239" s="40"/>
      <c r="Z239" s="274">
        <f t="shared" si="21"/>
        <v>0</v>
      </c>
      <c r="AA239" s="276">
        <f t="shared" si="22"/>
        <v>0</v>
      </c>
      <c r="AB239" s="276" t="e">
        <f t="shared" si="23"/>
        <v>#NUM!</v>
      </c>
      <c r="AC239" s="276" t="e">
        <f t="shared" si="24"/>
        <v>#NUM!</v>
      </c>
      <c r="AD239" s="276">
        <f t="shared" si="25"/>
        <v>0</v>
      </c>
      <c r="AE239" s="276" t="e">
        <f t="shared" si="26"/>
        <v>#NUM!</v>
      </c>
      <c r="AF239" s="276" t="e">
        <f t="shared" si="27"/>
        <v>#NUM!</v>
      </c>
    </row>
    <row r="240" spans="3:32">
      <c r="C240" s="40"/>
      <c r="D240" s="40"/>
      <c r="Z240" s="274">
        <f t="shared" si="21"/>
        <v>0</v>
      </c>
      <c r="AA240" s="276">
        <f t="shared" si="22"/>
        <v>0</v>
      </c>
      <c r="AB240" s="276" t="e">
        <f t="shared" si="23"/>
        <v>#NUM!</v>
      </c>
      <c r="AC240" s="276" t="e">
        <f t="shared" si="24"/>
        <v>#NUM!</v>
      </c>
      <c r="AD240" s="276">
        <f t="shared" si="25"/>
        <v>0</v>
      </c>
      <c r="AE240" s="276" t="e">
        <f t="shared" si="26"/>
        <v>#NUM!</v>
      </c>
      <c r="AF240" s="276" t="e">
        <f t="shared" si="27"/>
        <v>#NUM!</v>
      </c>
    </row>
    <row r="241" spans="3:32">
      <c r="C241" s="40"/>
      <c r="D241" s="40"/>
      <c r="Z241" s="274">
        <f t="shared" si="21"/>
        <v>0</v>
      </c>
      <c r="AA241" s="276">
        <f t="shared" si="22"/>
        <v>0</v>
      </c>
      <c r="AB241" s="276" t="e">
        <f t="shared" si="23"/>
        <v>#NUM!</v>
      </c>
      <c r="AC241" s="276" t="e">
        <f t="shared" si="24"/>
        <v>#NUM!</v>
      </c>
      <c r="AD241" s="276">
        <f t="shared" si="25"/>
        <v>0</v>
      </c>
      <c r="AE241" s="276" t="e">
        <f t="shared" si="26"/>
        <v>#NUM!</v>
      </c>
      <c r="AF241" s="276" t="e">
        <f t="shared" si="27"/>
        <v>#NUM!</v>
      </c>
    </row>
    <row r="242" spans="3:32">
      <c r="C242" s="40"/>
      <c r="D242" s="40"/>
      <c r="Z242" s="274">
        <f t="shared" si="21"/>
        <v>0</v>
      </c>
      <c r="AA242" s="276">
        <f t="shared" si="22"/>
        <v>0</v>
      </c>
      <c r="AB242" s="276" t="e">
        <f t="shared" si="23"/>
        <v>#NUM!</v>
      </c>
      <c r="AC242" s="276" t="e">
        <f t="shared" si="24"/>
        <v>#NUM!</v>
      </c>
      <c r="AD242" s="276">
        <f t="shared" si="25"/>
        <v>0</v>
      </c>
      <c r="AE242" s="276" t="e">
        <f t="shared" si="26"/>
        <v>#NUM!</v>
      </c>
      <c r="AF242" s="276" t="e">
        <f t="shared" si="27"/>
        <v>#NUM!</v>
      </c>
    </row>
    <row r="243" spans="3:32">
      <c r="C243" s="40"/>
      <c r="D243" s="40"/>
      <c r="Z243" s="274">
        <f t="shared" si="21"/>
        <v>0</v>
      </c>
      <c r="AA243" s="276">
        <f t="shared" si="22"/>
        <v>0</v>
      </c>
      <c r="AB243" s="276" t="e">
        <f t="shared" si="23"/>
        <v>#NUM!</v>
      </c>
      <c r="AC243" s="276" t="e">
        <f t="shared" si="24"/>
        <v>#NUM!</v>
      </c>
      <c r="AD243" s="276">
        <f t="shared" si="25"/>
        <v>0</v>
      </c>
      <c r="AE243" s="276" t="e">
        <f t="shared" si="26"/>
        <v>#NUM!</v>
      </c>
      <c r="AF243" s="276" t="e">
        <f t="shared" si="27"/>
        <v>#NUM!</v>
      </c>
    </row>
    <row r="244" spans="3:32">
      <c r="C244" s="40"/>
      <c r="D244" s="40"/>
      <c r="Z244" s="274">
        <f t="shared" si="21"/>
        <v>0</v>
      </c>
      <c r="AA244" s="276">
        <f t="shared" si="22"/>
        <v>0</v>
      </c>
      <c r="AB244" s="276" t="e">
        <f t="shared" si="23"/>
        <v>#NUM!</v>
      </c>
      <c r="AC244" s="276" t="e">
        <f t="shared" si="24"/>
        <v>#NUM!</v>
      </c>
      <c r="AD244" s="276">
        <f t="shared" si="25"/>
        <v>0</v>
      </c>
      <c r="AE244" s="276" t="e">
        <f t="shared" si="26"/>
        <v>#NUM!</v>
      </c>
      <c r="AF244" s="276" t="e">
        <f t="shared" si="27"/>
        <v>#NUM!</v>
      </c>
    </row>
    <row r="245" spans="3:32">
      <c r="C245" s="40"/>
      <c r="D245" s="40"/>
      <c r="Z245" s="274">
        <f t="shared" si="21"/>
        <v>0</v>
      </c>
      <c r="AA245" s="276">
        <f t="shared" si="22"/>
        <v>0</v>
      </c>
      <c r="AB245" s="276" t="e">
        <f t="shared" si="23"/>
        <v>#NUM!</v>
      </c>
      <c r="AC245" s="276" t="e">
        <f t="shared" si="24"/>
        <v>#NUM!</v>
      </c>
      <c r="AD245" s="276">
        <f t="shared" si="25"/>
        <v>0</v>
      </c>
      <c r="AE245" s="276" t="e">
        <f t="shared" si="26"/>
        <v>#NUM!</v>
      </c>
      <c r="AF245" s="276" t="e">
        <f t="shared" si="27"/>
        <v>#NUM!</v>
      </c>
    </row>
    <row r="246" spans="3:32">
      <c r="C246" s="40"/>
      <c r="D246" s="40"/>
      <c r="Z246" s="274">
        <f t="shared" si="21"/>
        <v>0</v>
      </c>
      <c r="AA246" s="276">
        <f t="shared" si="22"/>
        <v>0</v>
      </c>
      <c r="AB246" s="276" t="e">
        <f t="shared" si="23"/>
        <v>#NUM!</v>
      </c>
      <c r="AC246" s="276" t="e">
        <f t="shared" si="24"/>
        <v>#NUM!</v>
      </c>
      <c r="AD246" s="276">
        <f t="shared" si="25"/>
        <v>0</v>
      </c>
      <c r="AE246" s="276" t="e">
        <f t="shared" si="26"/>
        <v>#NUM!</v>
      </c>
      <c r="AF246" s="276" t="e">
        <f t="shared" si="27"/>
        <v>#NUM!</v>
      </c>
    </row>
    <row r="247" spans="3:32">
      <c r="C247" s="40"/>
      <c r="D247" s="40"/>
      <c r="Z247" s="274">
        <f t="shared" si="21"/>
        <v>0</v>
      </c>
      <c r="AA247" s="276">
        <f t="shared" si="22"/>
        <v>0</v>
      </c>
      <c r="AB247" s="276" t="e">
        <f t="shared" si="23"/>
        <v>#NUM!</v>
      </c>
      <c r="AC247" s="276" t="e">
        <f t="shared" si="24"/>
        <v>#NUM!</v>
      </c>
      <c r="AD247" s="276">
        <f t="shared" si="25"/>
        <v>0</v>
      </c>
      <c r="AE247" s="276" t="e">
        <f t="shared" si="26"/>
        <v>#NUM!</v>
      </c>
      <c r="AF247" s="276" t="e">
        <f t="shared" si="27"/>
        <v>#NUM!</v>
      </c>
    </row>
    <row r="248" spans="3:32">
      <c r="C248" s="40"/>
      <c r="D248" s="40"/>
      <c r="Z248" s="274">
        <f t="shared" si="21"/>
        <v>0</v>
      </c>
      <c r="AA248" s="276">
        <f t="shared" si="22"/>
        <v>0</v>
      </c>
      <c r="AB248" s="276" t="e">
        <f t="shared" si="23"/>
        <v>#NUM!</v>
      </c>
      <c r="AC248" s="276" t="e">
        <f t="shared" si="24"/>
        <v>#NUM!</v>
      </c>
      <c r="AD248" s="276">
        <f t="shared" si="25"/>
        <v>0</v>
      </c>
      <c r="AE248" s="276" t="e">
        <f t="shared" si="26"/>
        <v>#NUM!</v>
      </c>
      <c r="AF248" s="276" t="e">
        <f t="shared" si="27"/>
        <v>#NUM!</v>
      </c>
    </row>
    <row r="249" spans="3:32">
      <c r="C249" s="40"/>
      <c r="D249" s="40"/>
      <c r="Z249" s="274">
        <f t="shared" si="21"/>
        <v>0</v>
      </c>
      <c r="AA249" s="276">
        <f t="shared" si="22"/>
        <v>0</v>
      </c>
      <c r="AB249" s="276" t="e">
        <f t="shared" si="23"/>
        <v>#NUM!</v>
      </c>
      <c r="AC249" s="276" t="e">
        <f t="shared" si="24"/>
        <v>#NUM!</v>
      </c>
      <c r="AD249" s="276">
        <f t="shared" si="25"/>
        <v>0</v>
      </c>
      <c r="AE249" s="276" t="e">
        <f t="shared" si="26"/>
        <v>#NUM!</v>
      </c>
      <c r="AF249" s="276" t="e">
        <f t="shared" si="27"/>
        <v>#NUM!</v>
      </c>
    </row>
    <row r="250" spans="3:32">
      <c r="C250" s="40"/>
      <c r="D250" s="40"/>
      <c r="Z250" s="274">
        <f t="shared" si="21"/>
        <v>0</v>
      </c>
      <c r="AA250" s="276">
        <f t="shared" si="22"/>
        <v>0</v>
      </c>
      <c r="AB250" s="276" t="e">
        <f t="shared" si="23"/>
        <v>#NUM!</v>
      </c>
      <c r="AC250" s="276" t="e">
        <f t="shared" si="24"/>
        <v>#NUM!</v>
      </c>
      <c r="AD250" s="276">
        <f t="shared" si="25"/>
        <v>0</v>
      </c>
      <c r="AE250" s="276" t="e">
        <f t="shared" si="26"/>
        <v>#NUM!</v>
      </c>
      <c r="AF250" s="276" t="e">
        <f t="shared" si="27"/>
        <v>#NUM!</v>
      </c>
    </row>
    <row r="251" spans="3:32">
      <c r="C251" s="40"/>
      <c r="D251" s="40"/>
      <c r="Z251" s="274">
        <f t="shared" si="21"/>
        <v>0</v>
      </c>
      <c r="AA251" s="276">
        <f t="shared" si="22"/>
        <v>0</v>
      </c>
      <c r="AB251" s="276" t="e">
        <f t="shared" si="23"/>
        <v>#NUM!</v>
      </c>
      <c r="AC251" s="276" t="e">
        <f t="shared" si="24"/>
        <v>#NUM!</v>
      </c>
      <c r="AD251" s="276">
        <f t="shared" si="25"/>
        <v>0</v>
      </c>
      <c r="AE251" s="276" t="e">
        <f t="shared" si="26"/>
        <v>#NUM!</v>
      </c>
      <c r="AF251" s="276" t="e">
        <f t="shared" si="27"/>
        <v>#NUM!</v>
      </c>
    </row>
    <row r="252" spans="3:32">
      <c r="C252" s="40"/>
      <c r="D252" s="40"/>
      <c r="Z252" s="274">
        <f t="shared" si="21"/>
        <v>0</v>
      </c>
      <c r="AA252" s="276">
        <f t="shared" si="22"/>
        <v>0</v>
      </c>
      <c r="AB252" s="276" t="e">
        <f t="shared" si="23"/>
        <v>#NUM!</v>
      </c>
      <c r="AC252" s="276" t="e">
        <f t="shared" si="24"/>
        <v>#NUM!</v>
      </c>
      <c r="AD252" s="276">
        <f t="shared" si="25"/>
        <v>0</v>
      </c>
      <c r="AE252" s="276" t="e">
        <f t="shared" si="26"/>
        <v>#NUM!</v>
      </c>
      <c r="AF252" s="276" t="e">
        <f t="shared" si="27"/>
        <v>#NUM!</v>
      </c>
    </row>
    <row r="253" spans="3:32">
      <c r="C253" s="40"/>
      <c r="D253" s="40"/>
      <c r="Z253" s="274">
        <f t="shared" si="21"/>
        <v>0</v>
      </c>
      <c r="AA253" s="276">
        <f t="shared" si="22"/>
        <v>0</v>
      </c>
      <c r="AB253" s="276" t="e">
        <f t="shared" si="23"/>
        <v>#NUM!</v>
      </c>
      <c r="AC253" s="276" t="e">
        <f t="shared" si="24"/>
        <v>#NUM!</v>
      </c>
      <c r="AD253" s="276">
        <f t="shared" si="25"/>
        <v>0</v>
      </c>
      <c r="AE253" s="276" t="e">
        <f t="shared" si="26"/>
        <v>#NUM!</v>
      </c>
      <c r="AF253" s="276" t="e">
        <f t="shared" si="27"/>
        <v>#NUM!</v>
      </c>
    </row>
    <row r="254" spans="3:32">
      <c r="C254" s="40"/>
      <c r="D254" s="40"/>
      <c r="Z254" s="274">
        <f t="shared" si="21"/>
        <v>0</v>
      </c>
      <c r="AA254" s="276">
        <f t="shared" si="22"/>
        <v>0</v>
      </c>
      <c r="AB254" s="276" t="e">
        <f t="shared" si="23"/>
        <v>#NUM!</v>
      </c>
      <c r="AC254" s="276" t="e">
        <f t="shared" si="24"/>
        <v>#NUM!</v>
      </c>
      <c r="AD254" s="276">
        <f t="shared" si="25"/>
        <v>0</v>
      </c>
      <c r="AE254" s="276" t="e">
        <f t="shared" si="26"/>
        <v>#NUM!</v>
      </c>
      <c r="AF254" s="276" t="e">
        <f t="shared" si="27"/>
        <v>#NUM!</v>
      </c>
    </row>
    <row r="255" spans="3:32">
      <c r="C255" s="40"/>
      <c r="D255" s="40"/>
      <c r="Z255" s="274">
        <f t="shared" si="21"/>
        <v>0</v>
      </c>
      <c r="AA255" s="276">
        <f t="shared" si="22"/>
        <v>0</v>
      </c>
      <c r="AB255" s="276" t="e">
        <f t="shared" si="23"/>
        <v>#NUM!</v>
      </c>
      <c r="AC255" s="276" t="e">
        <f t="shared" si="24"/>
        <v>#NUM!</v>
      </c>
      <c r="AD255" s="276">
        <f t="shared" si="25"/>
        <v>0</v>
      </c>
      <c r="AE255" s="276" t="e">
        <f t="shared" si="26"/>
        <v>#NUM!</v>
      </c>
      <c r="AF255" s="276" t="e">
        <f t="shared" si="27"/>
        <v>#NUM!</v>
      </c>
    </row>
    <row r="256" spans="3:32">
      <c r="C256" s="40"/>
      <c r="D256" s="40"/>
      <c r="Z256" s="274">
        <f t="shared" si="21"/>
        <v>0</v>
      </c>
      <c r="AA256" s="276">
        <f t="shared" si="22"/>
        <v>0</v>
      </c>
      <c r="AB256" s="276" t="e">
        <f t="shared" si="23"/>
        <v>#NUM!</v>
      </c>
      <c r="AC256" s="276" t="e">
        <f t="shared" si="24"/>
        <v>#NUM!</v>
      </c>
      <c r="AD256" s="276">
        <f t="shared" si="25"/>
        <v>0</v>
      </c>
      <c r="AE256" s="276" t="e">
        <f t="shared" si="26"/>
        <v>#NUM!</v>
      </c>
      <c r="AF256" s="276" t="e">
        <f t="shared" si="27"/>
        <v>#NUM!</v>
      </c>
    </row>
    <row r="257" spans="3:32">
      <c r="C257" s="40"/>
      <c r="D257" s="40"/>
      <c r="Z257" s="274">
        <f t="shared" si="21"/>
        <v>0</v>
      </c>
      <c r="AA257" s="276">
        <f t="shared" si="22"/>
        <v>0</v>
      </c>
      <c r="AB257" s="276" t="e">
        <f t="shared" si="23"/>
        <v>#NUM!</v>
      </c>
      <c r="AC257" s="276" t="e">
        <f t="shared" si="24"/>
        <v>#NUM!</v>
      </c>
      <c r="AD257" s="276">
        <f t="shared" si="25"/>
        <v>0</v>
      </c>
      <c r="AE257" s="276" t="e">
        <f t="shared" si="26"/>
        <v>#NUM!</v>
      </c>
      <c r="AF257" s="276" t="e">
        <f t="shared" si="27"/>
        <v>#NUM!</v>
      </c>
    </row>
    <row r="258" spans="3:32">
      <c r="C258" s="40"/>
      <c r="D258" s="40"/>
      <c r="Z258" s="274">
        <f t="shared" si="21"/>
        <v>0</v>
      </c>
      <c r="AA258" s="276">
        <f t="shared" si="22"/>
        <v>0</v>
      </c>
      <c r="AB258" s="276" t="e">
        <f t="shared" si="23"/>
        <v>#NUM!</v>
      </c>
      <c r="AC258" s="276" t="e">
        <f t="shared" si="24"/>
        <v>#NUM!</v>
      </c>
      <c r="AD258" s="276">
        <f t="shared" si="25"/>
        <v>0</v>
      </c>
      <c r="AE258" s="276" t="e">
        <f t="shared" si="26"/>
        <v>#NUM!</v>
      </c>
      <c r="AF258" s="276" t="e">
        <f t="shared" si="27"/>
        <v>#NUM!</v>
      </c>
    </row>
    <row r="259" spans="3:32">
      <c r="C259" s="40"/>
      <c r="D259" s="40"/>
      <c r="Z259" s="274">
        <f t="shared" si="21"/>
        <v>0</v>
      </c>
      <c r="AA259" s="276">
        <f t="shared" si="22"/>
        <v>0</v>
      </c>
      <c r="AB259" s="276" t="e">
        <f t="shared" si="23"/>
        <v>#NUM!</v>
      </c>
      <c r="AC259" s="276" t="e">
        <f t="shared" si="24"/>
        <v>#NUM!</v>
      </c>
      <c r="AD259" s="276">
        <f t="shared" si="25"/>
        <v>0</v>
      </c>
      <c r="AE259" s="276" t="e">
        <f t="shared" si="26"/>
        <v>#NUM!</v>
      </c>
      <c r="AF259" s="276" t="e">
        <f t="shared" si="27"/>
        <v>#NUM!</v>
      </c>
    </row>
    <row r="260" spans="3:32">
      <c r="C260" s="40"/>
      <c r="D260" s="40"/>
      <c r="Z260" s="274">
        <f t="shared" si="21"/>
        <v>0</v>
      </c>
      <c r="AA260" s="276">
        <f t="shared" si="22"/>
        <v>0</v>
      </c>
      <c r="AB260" s="276" t="e">
        <f t="shared" si="23"/>
        <v>#NUM!</v>
      </c>
      <c r="AC260" s="276" t="e">
        <f t="shared" si="24"/>
        <v>#NUM!</v>
      </c>
      <c r="AD260" s="276">
        <f t="shared" si="25"/>
        <v>0</v>
      </c>
      <c r="AE260" s="276" t="e">
        <f t="shared" si="26"/>
        <v>#NUM!</v>
      </c>
      <c r="AF260" s="276" t="e">
        <f t="shared" si="27"/>
        <v>#NUM!</v>
      </c>
    </row>
    <row r="261" spans="3:32">
      <c r="C261" s="40"/>
      <c r="D261" s="40"/>
      <c r="Z261" s="274">
        <f t="shared" si="21"/>
        <v>0</v>
      </c>
      <c r="AA261" s="276">
        <f t="shared" si="22"/>
        <v>0</v>
      </c>
      <c r="AB261" s="276" t="e">
        <f t="shared" si="23"/>
        <v>#NUM!</v>
      </c>
      <c r="AC261" s="276" t="e">
        <f t="shared" si="24"/>
        <v>#NUM!</v>
      </c>
      <c r="AD261" s="276">
        <f t="shared" si="25"/>
        <v>0</v>
      </c>
      <c r="AE261" s="276" t="e">
        <f t="shared" si="26"/>
        <v>#NUM!</v>
      </c>
      <c r="AF261" s="276" t="e">
        <f t="shared" si="27"/>
        <v>#NUM!</v>
      </c>
    </row>
    <row r="262" spans="3:32">
      <c r="C262" s="40"/>
      <c r="D262" s="40"/>
      <c r="Z262" s="274">
        <f t="shared" si="21"/>
        <v>0</v>
      </c>
      <c r="AA262" s="276">
        <f t="shared" si="22"/>
        <v>0</v>
      </c>
      <c r="AB262" s="276" t="e">
        <f t="shared" si="23"/>
        <v>#NUM!</v>
      </c>
      <c r="AC262" s="276" t="e">
        <f t="shared" si="24"/>
        <v>#NUM!</v>
      </c>
      <c r="AD262" s="276">
        <f t="shared" si="25"/>
        <v>0</v>
      </c>
      <c r="AE262" s="276" t="e">
        <f t="shared" si="26"/>
        <v>#NUM!</v>
      </c>
      <c r="AF262" s="276" t="e">
        <f t="shared" si="27"/>
        <v>#NUM!</v>
      </c>
    </row>
    <row r="263" spans="3:32">
      <c r="C263" s="40"/>
      <c r="D263" s="40"/>
      <c r="Z263" s="274">
        <f t="shared" si="21"/>
        <v>0</v>
      </c>
      <c r="AA263" s="276">
        <f t="shared" si="22"/>
        <v>0</v>
      </c>
      <c r="AB263" s="276" t="e">
        <f t="shared" si="23"/>
        <v>#NUM!</v>
      </c>
      <c r="AC263" s="276" t="e">
        <f t="shared" si="24"/>
        <v>#NUM!</v>
      </c>
      <c r="AD263" s="276">
        <f t="shared" si="25"/>
        <v>0</v>
      </c>
      <c r="AE263" s="276" t="e">
        <f t="shared" si="26"/>
        <v>#NUM!</v>
      </c>
      <c r="AF263" s="276" t="e">
        <f t="shared" si="27"/>
        <v>#NUM!</v>
      </c>
    </row>
    <row r="264" spans="3:32">
      <c r="C264" s="40"/>
      <c r="D264" s="40"/>
      <c r="Z264" s="274">
        <f t="shared" si="21"/>
        <v>0</v>
      </c>
      <c r="AA264" s="276">
        <f t="shared" si="22"/>
        <v>0</v>
      </c>
      <c r="AB264" s="276" t="e">
        <f t="shared" si="23"/>
        <v>#NUM!</v>
      </c>
      <c r="AC264" s="276" t="e">
        <f t="shared" si="24"/>
        <v>#NUM!</v>
      </c>
      <c r="AD264" s="276">
        <f t="shared" si="25"/>
        <v>0</v>
      </c>
      <c r="AE264" s="276" t="e">
        <f t="shared" si="26"/>
        <v>#NUM!</v>
      </c>
      <c r="AF264" s="276" t="e">
        <f t="shared" si="27"/>
        <v>#NUM!</v>
      </c>
    </row>
    <row r="265" spans="3:32">
      <c r="C265" s="40"/>
      <c r="D265" s="40"/>
      <c r="Z265" s="274">
        <f t="shared" si="21"/>
        <v>0</v>
      </c>
      <c r="AA265" s="276">
        <f t="shared" si="22"/>
        <v>0</v>
      </c>
      <c r="AB265" s="276" t="e">
        <f t="shared" si="23"/>
        <v>#NUM!</v>
      </c>
      <c r="AC265" s="276" t="e">
        <f t="shared" si="24"/>
        <v>#NUM!</v>
      </c>
      <c r="AD265" s="276">
        <f t="shared" si="25"/>
        <v>0</v>
      </c>
      <c r="AE265" s="276" t="e">
        <f t="shared" si="26"/>
        <v>#NUM!</v>
      </c>
      <c r="AF265" s="276" t="e">
        <f t="shared" si="27"/>
        <v>#NUM!</v>
      </c>
    </row>
    <row r="266" spans="3:32">
      <c r="C266" s="40"/>
      <c r="D266" s="40"/>
      <c r="Z266" s="274">
        <f t="shared" si="21"/>
        <v>0</v>
      </c>
      <c r="AA266" s="276">
        <f t="shared" si="22"/>
        <v>0</v>
      </c>
      <c r="AB266" s="276" t="e">
        <f t="shared" si="23"/>
        <v>#NUM!</v>
      </c>
      <c r="AC266" s="276" t="e">
        <f t="shared" si="24"/>
        <v>#NUM!</v>
      </c>
      <c r="AD266" s="276">
        <f t="shared" si="25"/>
        <v>0</v>
      </c>
      <c r="AE266" s="276" t="e">
        <f t="shared" si="26"/>
        <v>#NUM!</v>
      </c>
      <c r="AF266" s="276" t="e">
        <f t="shared" si="27"/>
        <v>#NUM!</v>
      </c>
    </row>
    <row r="267" spans="3:32">
      <c r="C267" s="40"/>
      <c r="D267" s="40"/>
      <c r="Z267" s="274">
        <f t="shared" si="21"/>
        <v>0</v>
      </c>
      <c r="AA267" s="276">
        <f t="shared" si="22"/>
        <v>0</v>
      </c>
      <c r="AB267" s="276" t="e">
        <f t="shared" si="23"/>
        <v>#NUM!</v>
      </c>
      <c r="AC267" s="276" t="e">
        <f t="shared" si="24"/>
        <v>#NUM!</v>
      </c>
      <c r="AD267" s="276">
        <f t="shared" si="25"/>
        <v>0</v>
      </c>
      <c r="AE267" s="276" t="e">
        <f t="shared" si="26"/>
        <v>#NUM!</v>
      </c>
      <c r="AF267" s="276" t="e">
        <f t="shared" si="27"/>
        <v>#NUM!</v>
      </c>
    </row>
    <row r="268" spans="3:32">
      <c r="C268" s="40"/>
      <c r="D268" s="40"/>
      <c r="Z268" s="274">
        <f t="shared" si="21"/>
        <v>0</v>
      </c>
      <c r="AA268" s="276">
        <f t="shared" si="22"/>
        <v>0</v>
      </c>
      <c r="AB268" s="276" t="e">
        <f t="shared" si="23"/>
        <v>#NUM!</v>
      </c>
      <c r="AC268" s="276" t="e">
        <f t="shared" si="24"/>
        <v>#NUM!</v>
      </c>
      <c r="AD268" s="276">
        <f t="shared" si="25"/>
        <v>0</v>
      </c>
      <c r="AE268" s="276" t="e">
        <f t="shared" si="26"/>
        <v>#NUM!</v>
      </c>
      <c r="AF268" s="276" t="e">
        <f t="shared" si="27"/>
        <v>#NUM!</v>
      </c>
    </row>
    <row r="269" spans="3:32">
      <c r="C269" s="40"/>
      <c r="D269" s="40"/>
      <c r="Z269" s="274">
        <f t="shared" ref="Z269:Z332" si="28">B269</f>
        <v>0</v>
      </c>
      <c r="AA269" s="276">
        <f t="shared" ref="AA269:AA332" si="29">C269</f>
        <v>0</v>
      </c>
      <c r="AB269" s="276" t="e">
        <f t="shared" ref="AB269:AB332" si="30">$J$22</f>
        <v>#NUM!</v>
      </c>
      <c r="AC269" s="276" t="e">
        <f t="shared" ref="AC269:AC332" si="31">$J$23</f>
        <v>#NUM!</v>
      </c>
      <c r="AD269" s="276">
        <f t="shared" ref="AD269:AD332" si="32">D269</f>
        <v>0</v>
      </c>
      <c r="AE269" s="276" t="e">
        <f t="shared" ref="AE269:AE332" si="33">$K$22</f>
        <v>#NUM!</v>
      </c>
      <c r="AF269" s="276" t="e">
        <f t="shared" ref="AF269:AF332" si="34">$K$23</f>
        <v>#NUM!</v>
      </c>
    </row>
    <row r="270" spans="3:32">
      <c r="C270" s="40"/>
      <c r="D270" s="40"/>
      <c r="Z270" s="274">
        <f t="shared" si="28"/>
        <v>0</v>
      </c>
      <c r="AA270" s="276">
        <f t="shared" si="29"/>
        <v>0</v>
      </c>
      <c r="AB270" s="276" t="e">
        <f t="shared" si="30"/>
        <v>#NUM!</v>
      </c>
      <c r="AC270" s="276" t="e">
        <f t="shared" si="31"/>
        <v>#NUM!</v>
      </c>
      <c r="AD270" s="276">
        <f t="shared" si="32"/>
        <v>0</v>
      </c>
      <c r="AE270" s="276" t="e">
        <f t="shared" si="33"/>
        <v>#NUM!</v>
      </c>
      <c r="AF270" s="276" t="e">
        <f t="shared" si="34"/>
        <v>#NUM!</v>
      </c>
    </row>
    <row r="271" spans="3:32">
      <c r="C271" s="40"/>
      <c r="D271" s="40"/>
      <c r="Z271" s="274">
        <f t="shared" si="28"/>
        <v>0</v>
      </c>
      <c r="AA271" s="276">
        <f t="shared" si="29"/>
        <v>0</v>
      </c>
      <c r="AB271" s="276" t="e">
        <f t="shared" si="30"/>
        <v>#NUM!</v>
      </c>
      <c r="AC271" s="276" t="e">
        <f t="shared" si="31"/>
        <v>#NUM!</v>
      </c>
      <c r="AD271" s="276">
        <f t="shared" si="32"/>
        <v>0</v>
      </c>
      <c r="AE271" s="276" t="e">
        <f t="shared" si="33"/>
        <v>#NUM!</v>
      </c>
      <c r="AF271" s="276" t="e">
        <f t="shared" si="34"/>
        <v>#NUM!</v>
      </c>
    </row>
    <row r="272" spans="3:32">
      <c r="C272" s="40"/>
      <c r="D272" s="40"/>
      <c r="Z272" s="274">
        <f t="shared" si="28"/>
        <v>0</v>
      </c>
      <c r="AA272" s="276">
        <f t="shared" si="29"/>
        <v>0</v>
      </c>
      <c r="AB272" s="276" t="e">
        <f t="shared" si="30"/>
        <v>#NUM!</v>
      </c>
      <c r="AC272" s="276" t="e">
        <f t="shared" si="31"/>
        <v>#NUM!</v>
      </c>
      <c r="AD272" s="276">
        <f t="shared" si="32"/>
        <v>0</v>
      </c>
      <c r="AE272" s="276" t="e">
        <f t="shared" si="33"/>
        <v>#NUM!</v>
      </c>
      <c r="AF272" s="276" t="e">
        <f t="shared" si="34"/>
        <v>#NUM!</v>
      </c>
    </row>
    <row r="273" spans="3:32">
      <c r="C273" s="40"/>
      <c r="D273" s="40"/>
      <c r="Z273" s="274">
        <f t="shared" si="28"/>
        <v>0</v>
      </c>
      <c r="AA273" s="276">
        <f t="shared" si="29"/>
        <v>0</v>
      </c>
      <c r="AB273" s="276" t="e">
        <f t="shared" si="30"/>
        <v>#NUM!</v>
      </c>
      <c r="AC273" s="276" t="e">
        <f t="shared" si="31"/>
        <v>#NUM!</v>
      </c>
      <c r="AD273" s="276">
        <f t="shared" si="32"/>
        <v>0</v>
      </c>
      <c r="AE273" s="276" t="e">
        <f t="shared" si="33"/>
        <v>#NUM!</v>
      </c>
      <c r="AF273" s="276" t="e">
        <f t="shared" si="34"/>
        <v>#NUM!</v>
      </c>
    </row>
    <row r="274" spans="3:32">
      <c r="C274" s="40"/>
      <c r="D274" s="40"/>
      <c r="Z274" s="274">
        <f t="shared" si="28"/>
        <v>0</v>
      </c>
      <c r="AA274" s="276">
        <f t="shared" si="29"/>
        <v>0</v>
      </c>
      <c r="AB274" s="276" t="e">
        <f t="shared" si="30"/>
        <v>#NUM!</v>
      </c>
      <c r="AC274" s="276" t="e">
        <f t="shared" si="31"/>
        <v>#NUM!</v>
      </c>
      <c r="AD274" s="276">
        <f t="shared" si="32"/>
        <v>0</v>
      </c>
      <c r="AE274" s="276" t="e">
        <f t="shared" si="33"/>
        <v>#NUM!</v>
      </c>
      <c r="AF274" s="276" t="e">
        <f t="shared" si="34"/>
        <v>#NUM!</v>
      </c>
    </row>
    <row r="275" spans="3:32">
      <c r="C275" s="40"/>
      <c r="D275" s="40"/>
      <c r="Z275" s="274">
        <f t="shared" si="28"/>
        <v>0</v>
      </c>
      <c r="AA275" s="276">
        <f t="shared" si="29"/>
        <v>0</v>
      </c>
      <c r="AB275" s="276" t="e">
        <f t="shared" si="30"/>
        <v>#NUM!</v>
      </c>
      <c r="AC275" s="276" t="e">
        <f t="shared" si="31"/>
        <v>#NUM!</v>
      </c>
      <c r="AD275" s="276">
        <f t="shared" si="32"/>
        <v>0</v>
      </c>
      <c r="AE275" s="276" t="e">
        <f t="shared" si="33"/>
        <v>#NUM!</v>
      </c>
      <c r="AF275" s="276" t="e">
        <f t="shared" si="34"/>
        <v>#NUM!</v>
      </c>
    </row>
    <row r="276" spans="3:32">
      <c r="C276" s="40"/>
      <c r="D276" s="40"/>
      <c r="Z276" s="274">
        <f t="shared" si="28"/>
        <v>0</v>
      </c>
      <c r="AA276" s="276">
        <f t="shared" si="29"/>
        <v>0</v>
      </c>
      <c r="AB276" s="276" t="e">
        <f t="shared" si="30"/>
        <v>#NUM!</v>
      </c>
      <c r="AC276" s="276" t="e">
        <f t="shared" si="31"/>
        <v>#NUM!</v>
      </c>
      <c r="AD276" s="276">
        <f t="shared" si="32"/>
        <v>0</v>
      </c>
      <c r="AE276" s="276" t="e">
        <f t="shared" si="33"/>
        <v>#NUM!</v>
      </c>
      <c r="AF276" s="276" t="e">
        <f t="shared" si="34"/>
        <v>#NUM!</v>
      </c>
    </row>
    <row r="277" spans="3:32">
      <c r="C277" s="40"/>
      <c r="D277" s="40"/>
      <c r="Z277" s="274">
        <f t="shared" si="28"/>
        <v>0</v>
      </c>
      <c r="AA277" s="276">
        <f t="shared" si="29"/>
        <v>0</v>
      </c>
      <c r="AB277" s="276" t="e">
        <f t="shared" si="30"/>
        <v>#NUM!</v>
      </c>
      <c r="AC277" s="276" t="e">
        <f t="shared" si="31"/>
        <v>#NUM!</v>
      </c>
      <c r="AD277" s="276">
        <f t="shared" si="32"/>
        <v>0</v>
      </c>
      <c r="AE277" s="276" t="e">
        <f t="shared" si="33"/>
        <v>#NUM!</v>
      </c>
      <c r="AF277" s="276" t="e">
        <f t="shared" si="34"/>
        <v>#NUM!</v>
      </c>
    </row>
    <row r="278" spans="3:32">
      <c r="C278" s="40"/>
      <c r="D278" s="40"/>
      <c r="Z278" s="274">
        <f t="shared" si="28"/>
        <v>0</v>
      </c>
      <c r="AA278" s="276">
        <f t="shared" si="29"/>
        <v>0</v>
      </c>
      <c r="AB278" s="276" t="e">
        <f t="shared" si="30"/>
        <v>#NUM!</v>
      </c>
      <c r="AC278" s="276" t="e">
        <f t="shared" si="31"/>
        <v>#NUM!</v>
      </c>
      <c r="AD278" s="276">
        <f t="shared" si="32"/>
        <v>0</v>
      </c>
      <c r="AE278" s="276" t="e">
        <f t="shared" si="33"/>
        <v>#NUM!</v>
      </c>
      <c r="AF278" s="276" t="e">
        <f t="shared" si="34"/>
        <v>#NUM!</v>
      </c>
    </row>
    <row r="279" spans="3:32">
      <c r="C279" s="40"/>
      <c r="D279" s="40"/>
      <c r="Z279" s="274">
        <f t="shared" si="28"/>
        <v>0</v>
      </c>
      <c r="AA279" s="276">
        <f t="shared" si="29"/>
        <v>0</v>
      </c>
      <c r="AB279" s="276" t="e">
        <f t="shared" si="30"/>
        <v>#NUM!</v>
      </c>
      <c r="AC279" s="276" t="e">
        <f t="shared" si="31"/>
        <v>#NUM!</v>
      </c>
      <c r="AD279" s="276">
        <f t="shared" si="32"/>
        <v>0</v>
      </c>
      <c r="AE279" s="276" t="e">
        <f t="shared" si="33"/>
        <v>#NUM!</v>
      </c>
      <c r="AF279" s="276" t="e">
        <f t="shared" si="34"/>
        <v>#NUM!</v>
      </c>
    </row>
    <row r="280" spans="3:32">
      <c r="C280" s="40"/>
      <c r="D280" s="40"/>
      <c r="Z280" s="274">
        <f t="shared" si="28"/>
        <v>0</v>
      </c>
      <c r="AA280" s="276">
        <f t="shared" si="29"/>
        <v>0</v>
      </c>
      <c r="AB280" s="276" t="e">
        <f t="shared" si="30"/>
        <v>#NUM!</v>
      </c>
      <c r="AC280" s="276" t="e">
        <f t="shared" si="31"/>
        <v>#NUM!</v>
      </c>
      <c r="AD280" s="276">
        <f t="shared" si="32"/>
        <v>0</v>
      </c>
      <c r="AE280" s="276" t="e">
        <f t="shared" si="33"/>
        <v>#NUM!</v>
      </c>
      <c r="AF280" s="276" t="e">
        <f t="shared" si="34"/>
        <v>#NUM!</v>
      </c>
    </row>
    <row r="281" spans="3:32">
      <c r="C281" s="40"/>
      <c r="D281" s="40"/>
      <c r="Z281" s="274">
        <f t="shared" si="28"/>
        <v>0</v>
      </c>
      <c r="AA281" s="276">
        <f t="shared" si="29"/>
        <v>0</v>
      </c>
      <c r="AB281" s="276" t="e">
        <f t="shared" si="30"/>
        <v>#NUM!</v>
      </c>
      <c r="AC281" s="276" t="e">
        <f t="shared" si="31"/>
        <v>#NUM!</v>
      </c>
      <c r="AD281" s="276">
        <f t="shared" si="32"/>
        <v>0</v>
      </c>
      <c r="AE281" s="276" t="e">
        <f t="shared" si="33"/>
        <v>#NUM!</v>
      </c>
      <c r="AF281" s="276" t="e">
        <f t="shared" si="34"/>
        <v>#NUM!</v>
      </c>
    </row>
    <row r="282" spans="3:32">
      <c r="C282" s="40"/>
      <c r="D282" s="40"/>
      <c r="Z282" s="274">
        <f t="shared" si="28"/>
        <v>0</v>
      </c>
      <c r="AA282" s="276">
        <f t="shared" si="29"/>
        <v>0</v>
      </c>
      <c r="AB282" s="276" t="e">
        <f t="shared" si="30"/>
        <v>#NUM!</v>
      </c>
      <c r="AC282" s="276" t="e">
        <f t="shared" si="31"/>
        <v>#NUM!</v>
      </c>
      <c r="AD282" s="276">
        <f t="shared" si="32"/>
        <v>0</v>
      </c>
      <c r="AE282" s="276" t="e">
        <f t="shared" si="33"/>
        <v>#NUM!</v>
      </c>
      <c r="AF282" s="276" t="e">
        <f t="shared" si="34"/>
        <v>#NUM!</v>
      </c>
    </row>
    <row r="283" spans="3:32">
      <c r="C283" s="40"/>
      <c r="D283" s="40"/>
      <c r="Z283" s="274">
        <f t="shared" si="28"/>
        <v>0</v>
      </c>
      <c r="AA283" s="276">
        <f t="shared" si="29"/>
        <v>0</v>
      </c>
      <c r="AB283" s="276" t="e">
        <f t="shared" si="30"/>
        <v>#NUM!</v>
      </c>
      <c r="AC283" s="276" t="e">
        <f t="shared" si="31"/>
        <v>#NUM!</v>
      </c>
      <c r="AD283" s="276">
        <f t="shared" si="32"/>
        <v>0</v>
      </c>
      <c r="AE283" s="276" t="e">
        <f t="shared" si="33"/>
        <v>#NUM!</v>
      </c>
      <c r="AF283" s="276" t="e">
        <f t="shared" si="34"/>
        <v>#NUM!</v>
      </c>
    </row>
    <row r="284" spans="3:32">
      <c r="C284" s="40"/>
      <c r="D284" s="40"/>
      <c r="Z284" s="274">
        <f t="shared" si="28"/>
        <v>0</v>
      </c>
      <c r="AA284" s="276">
        <f t="shared" si="29"/>
        <v>0</v>
      </c>
      <c r="AB284" s="276" t="e">
        <f t="shared" si="30"/>
        <v>#NUM!</v>
      </c>
      <c r="AC284" s="276" t="e">
        <f t="shared" si="31"/>
        <v>#NUM!</v>
      </c>
      <c r="AD284" s="276">
        <f t="shared" si="32"/>
        <v>0</v>
      </c>
      <c r="AE284" s="276" t="e">
        <f t="shared" si="33"/>
        <v>#NUM!</v>
      </c>
      <c r="AF284" s="276" t="e">
        <f t="shared" si="34"/>
        <v>#NUM!</v>
      </c>
    </row>
    <row r="285" spans="3:32">
      <c r="C285" s="40"/>
      <c r="D285" s="40"/>
      <c r="Z285" s="274">
        <f t="shared" si="28"/>
        <v>0</v>
      </c>
      <c r="AA285" s="276">
        <f t="shared" si="29"/>
        <v>0</v>
      </c>
      <c r="AB285" s="276" t="e">
        <f t="shared" si="30"/>
        <v>#NUM!</v>
      </c>
      <c r="AC285" s="276" t="e">
        <f t="shared" si="31"/>
        <v>#NUM!</v>
      </c>
      <c r="AD285" s="276">
        <f t="shared" si="32"/>
        <v>0</v>
      </c>
      <c r="AE285" s="276" t="e">
        <f t="shared" si="33"/>
        <v>#NUM!</v>
      </c>
      <c r="AF285" s="276" t="e">
        <f t="shared" si="34"/>
        <v>#NUM!</v>
      </c>
    </row>
    <row r="286" spans="3:32">
      <c r="C286" s="40"/>
      <c r="D286" s="40"/>
      <c r="Z286" s="274">
        <f t="shared" si="28"/>
        <v>0</v>
      </c>
      <c r="AA286" s="276">
        <f t="shared" si="29"/>
        <v>0</v>
      </c>
      <c r="AB286" s="276" t="e">
        <f t="shared" si="30"/>
        <v>#NUM!</v>
      </c>
      <c r="AC286" s="276" t="e">
        <f t="shared" si="31"/>
        <v>#NUM!</v>
      </c>
      <c r="AD286" s="276">
        <f t="shared" si="32"/>
        <v>0</v>
      </c>
      <c r="AE286" s="276" t="e">
        <f t="shared" si="33"/>
        <v>#NUM!</v>
      </c>
      <c r="AF286" s="276" t="e">
        <f t="shared" si="34"/>
        <v>#NUM!</v>
      </c>
    </row>
    <row r="287" spans="3:32">
      <c r="C287" s="40"/>
      <c r="D287" s="40"/>
      <c r="Z287" s="274">
        <f t="shared" si="28"/>
        <v>0</v>
      </c>
      <c r="AA287" s="276">
        <f t="shared" si="29"/>
        <v>0</v>
      </c>
      <c r="AB287" s="276" t="e">
        <f t="shared" si="30"/>
        <v>#NUM!</v>
      </c>
      <c r="AC287" s="276" t="e">
        <f t="shared" si="31"/>
        <v>#NUM!</v>
      </c>
      <c r="AD287" s="276">
        <f t="shared" si="32"/>
        <v>0</v>
      </c>
      <c r="AE287" s="276" t="e">
        <f t="shared" si="33"/>
        <v>#NUM!</v>
      </c>
      <c r="AF287" s="276" t="e">
        <f t="shared" si="34"/>
        <v>#NUM!</v>
      </c>
    </row>
    <row r="288" spans="3:32">
      <c r="C288" s="40"/>
      <c r="D288" s="40"/>
      <c r="Z288" s="274">
        <f t="shared" si="28"/>
        <v>0</v>
      </c>
      <c r="AA288" s="276">
        <f t="shared" si="29"/>
        <v>0</v>
      </c>
      <c r="AB288" s="276" t="e">
        <f t="shared" si="30"/>
        <v>#NUM!</v>
      </c>
      <c r="AC288" s="276" t="e">
        <f t="shared" si="31"/>
        <v>#NUM!</v>
      </c>
      <c r="AD288" s="276">
        <f t="shared" si="32"/>
        <v>0</v>
      </c>
      <c r="AE288" s="276" t="e">
        <f t="shared" si="33"/>
        <v>#NUM!</v>
      </c>
      <c r="AF288" s="276" t="e">
        <f t="shared" si="34"/>
        <v>#NUM!</v>
      </c>
    </row>
    <row r="289" spans="3:32">
      <c r="C289" s="40"/>
      <c r="D289" s="40"/>
      <c r="Z289" s="274">
        <f t="shared" si="28"/>
        <v>0</v>
      </c>
      <c r="AA289" s="276">
        <f t="shared" si="29"/>
        <v>0</v>
      </c>
      <c r="AB289" s="276" t="e">
        <f t="shared" si="30"/>
        <v>#NUM!</v>
      </c>
      <c r="AC289" s="276" t="e">
        <f t="shared" si="31"/>
        <v>#NUM!</v>
      </c>
      <c r="AD289" s="276">
        <f t="shared" si="32"/>
        <v>0</v>
      </c>
      <c r="AE289" s="276" t="e">
        <f t="shared" si="33"/>
        <v>#NUM!</v>
      </c>
      <c r="AF289" s="276" t="e">
        <f t="shared" si="34"/>
        <v>#NUM!</v>
      </c>
    </row>
    <row r="290" spans="3:32">
      <c r="C290" s="40"/>
      <c r="D290" s="40"/>
      <c r="Z290" s="274">
        <f t="shared" si="28"/>
        <v>0</v>
      </c>
      <c r="AA290" s="276">
        <f t="shared" si="29"/>
        <v>0</v>
      </c>
      <c r="AB290" s="276" t="e">
        <f t="shared" si="30"/>
        <v>#NUM!</v>
      </c>
      <c r="AC290" s="276" t="e">
        <f t="shared" si="31"/>
        <v>#NUM!</v>
      </c>
      <c r="AD290" s="276">
        <f t="shared" si="32"/>
        <v>0</v>
      </c>
      <c r="AE290" s="276" t="e">
        <f t="shared" si="33"/>
        <v>#NUM!</v>
      </c>
      <c r="AF290" s="276" t="e">
        <f t="shared" si="34"/>
        <v>#NUM!</v>
      </c>
    </row>
    <row r="291" spans="3:32">
      <c r="C291" s="40"/>
      <c r="D291" s="40"/>
      <c r="Z291" s="274">
        <f t="shared" si="28"/>
        <v>0</v>
      </c>
      <c r="AA291" s="276">
        <f t="shared" si="29"/>
        <v>0</v>
      </c>
      <c r="AB291" s="276" t="e">
        <f t="shared" si="30"/>
        <v>#NUM!</v>
      </c>
      <c r="AC291" s="276" t="e">
        <f t="shared" si="31"/>
        <v>#NUM!</v>
      </c>
      <c r="AD291" s="276">
        <f t="shared" si="32"/>
        <v>0</v>
      </c>
      <c r="AE291" s="276" t="e">
        <f t="shared" si="33"/>
        <v>#NUM!</v>
      </c>
      <c r="AF291" s="276" t="e">
        <f t="shared" si="34"/>
        <v>#NUM!</v>
      </c>
    </row>
    <row r="292" spans="3:32">
      <c r="C292" s="40"/>
      <c r="D292" s="40"/>
      <c r="Z292" s="274">
        <f t="shared" si="28"/>
        <v>0</v>
      </c>
      <c r="AA292" s="276">
        <f t="shared" si="29"/>
        <v>0</v>
      </c>
      <c r="AB292" s="276" t="e">
        <f t="shared" si="30"/>
        <v>#NUM!</v>
      </c>
      <c r="AC292" s="276" t="e">
        <f t="shared" si="31"/>
        <v>#NUM!</v>
      </c>
      <c r="AD292" s="276">
        <f t="shared" si="32"/>
        <v>0</v>
      </c>
      <c r="AE292" s="276" t="e">
        <f t="shared" si="33"/>
        <v>#NUM!</v>
      </c>
      <c r="AF292" s="276" t="e">
        <f t="shared" si="34"/>
        <v>#NUM!</v>
      </c>
    </row>
    <row r="293" spans="3:32">
      <c r="C293" s="40"/>
      <c r="D293" s="40"/>
      <c r="Z293" s="274">
        <f t="shared" si="28"/>
        <v>0</v>
      </c>
      <c r="AA293" s="276">
        <f t="shared" si="29"/>
        <v>0</v>
      </c>
      <c r="AB293" s="276" t="e">
        <f t="shared" si="30"/>
        <v>#NUM!</v>
      </c>
      <c r="AC293" s="276" t="e">
        <f t="shared" si="31"/>
        <v>#NUM!</v>
      </c>
      <c r="AD293" s="276">
        <f t="shared" si="32"/>
        <v>0</v>
      </c>
      <c r="AE293" s="276" t="e">
        <f t="shared" si="33"/>
        <v>#NUM!</v>
      </c>
      <c r="AF293" s="276" t="e">
        <f t="shared" si="34"/>
        <v>#NUM!</v>
      </c>
    </row>
    <row r="294" spans="3:32">
      <c r="C294" s="40"/>
      <c r="D294" s="40"/>
      <c r="Z294" s="274">
        <f t="shared" si="28"/>
        <v>0</v>
      </c>
      <c r="AA294" s="276">
        <f t="shared" si="29"/>
        <v>0</v>
      </c>
      <c r="AB294" s="276" t="e">
        <f t="shared" si="30"/>
        <v>#NUM!</v>
      </c>
      <c r="AC294" s="276" t="e">
        <f t="shared" si="31"/>
        <v>#NUM!</v>
      </c>
      <c r="AD294" s="276">
        <f t="shared" si="32"/>
        <v>0</v>
      </c>
      <c r="AE294" s="276" t="e">
        <f t="shared" si="33"/>
        <v>#NUM!</v>
      </c>
      <c r="AF294" s="276" t="e">
        <f t="shared" si="34"/>
        <v>#NUM!</v>
      </c>
    </row>
    <row r="295" spans="3:32">
      <c r="C295" s="40"/>
      <c r="D295" s="40"/>
      <c r="Z295" s="274">
        <f t="shared" si="28"/>
        <v>0</v>
      </c>
      <c r="AA295" s="276">
        <f t="shared" si="29"/>
        <v>0</v>
      </c>
      <c r="AB295" s="276" t="e">
        <f t="shared" si="30"/>
        <v>#NUM!</v>
      </c>
      <c r="AC295" s="276" t="e">
        <f t="shared" si="31"/>
        <v>#NUM!</v>
      </c>
      <c r="AD295" s="276">
        <f t="shared" si="32"/>
        <v>0</v>
      </c>
      <c r="AE295" s="276" t="e">
        <f t="shared" si="33"/>
        <v>#NUM!</v>
      </c>
      <c r="AF295" s="276" t="e">
        <f t="shared" si="34"/>
        <v>#NUM!</v>
      </c>
    </row>
    <row r="296" spans="3:32">
      <c r="C296" s="40"/>
      <c r="D296" s="40"/>
      <c r="Z296" s="274">
        <f t="shared" si="28"/>
        <v>0</v>
      </c>
      <c r="AA296" s="276">
        <f t="shared" si="29"/>
        <v>0</v>
      </c>
      <c r="AB296" s="276" t="e">
        <f t="shared" si="30"/>
        <v>#NUM!</v>
      </c>
      <c r="AC296" s="276" t="e">
        <f t="shared" si="31"/>
        <v>#NUM!</v>
      </c>
      <c r="AD296" s="276">
        <f t="shared" si="32"/>
        <v>0</v>
      </c>
      <c r="AE296" s="276" t="e">
        <f t="shared" si="33"/>
        <v>#NUM!</v>
      </c>
      <c r="AF296" s="276" t="e">
        <f t="shared" si="34"/>
        <v>#NUM!</v>
      </c>
    </row>
    <row r="297" spans="3:32">
      <c r="C297" s="40"/>
      <c r="D297" s="40"/>
      <c r="Z297" s="274">
        <f t="shared" si="28"/>
        <v>0</v>
      </c>
      <c r="AA297" s="276">
        <f t="shared" si="29"/>
        <v>0</v>
      </c>
      <c r="AB297" s="276" t="e">
        <f t="shared" si="30"/>
        <v>#NUM!</v>
      </c>
      <c r="AC297" s="276" t="e">
        <f t="shared" si="31"/>
        <v>#NUM!</v>
      </c>
      <c r="AD297" s="276">
        <f t="shared" si="32"/>
        <v>0</v>
      </c>
      <c r="AE297" s="276" t="e">
        <f t="shared" si="33"/>
        <v>#NUM!</v>
      </c>
      <c r="AF297" s="276" t="e">
        <f t="shared" si="34"/>
        <v>#NUM!</v>
      </c>
    </row>
    <row r="298" spans="3:32">
      <c r="C298" s="40"/>
      <c r="D298" s="40"/>
      <c r="Z298" s="274">
        <f t="shared" si="28"/>
        <v>0</v>
      </c>
      <c r="AA298" s="276">
        <f t="shared" si="29"/>
        <v>0</v>
      </c>
      <c r="AB298" s="276" t="e">
        <f t="shared" si="30"/>
        <v>#NUM!</v>
      </c>
      <c r="AC298" s="276" t="e">
        <f t="shared" si="31"/>
        <v>#NUM!</v>
      </c>
      <c r="AD298" s="276">
        <f t="shared" si="32"/>
        <v>0</v>
      </c>
      <c r="AE298" s="276" t="e">
        <f t="shared" si="33"/>
        <v>#NUM!</v>
      </c>
      <c r="AF298" s="276" t="e">
        <f t="shared" si="34"/>
        <v>#NUM!</v>
      </c>
    </row>
    <row r="299" spans="3:32">
      <c r="C299" s="40"/>
      <c r="D299" s="40"/>
      <c r="Z299" s="274">
        <f t="shared" si="28"/>
        <v>0</v>
      </c>
      <c r="AA299" s="276">
        <f t="shared" si="29"/>
        <v>0</v>
      </c>
      <c r="AB299" s="276" t="e">
        <f t="shared" si="30"/>
        <v>#NUM!</v>
      </c>
      <c r="AC299" s="276" t="e">
        <f t="shared" si="31"/>
        <v>#NUM!</v>
      </c>
      <c r="AD299" s="276">
        <f t="shared" si="32"/>
        <v>0</v>
      </c>
      <c r="AE299" s="276" t="e">
        <f t="shared" si="33"/>
        <v>#NUM!</v>
      </c>
      <c r="AF299" s="276" t="e">
        <f t="shared" si="34"/>
        <v>#NUM!</v>
      </c>
    </row>
    <row r="300" spans="3:32">
      <c r="C300" s="40"/>
      <c r="D300" s="40"/>
      <c r="Z300" s="274">
        <f t="shared" si="28"/>
        <v>0</v>
      </c>
      <c r="AA300" s="276">
        <f t="shared" si="29"/>
        <v>0</v>
      </c>
      <c r="AB300" s="276" t="e">
        <f t="shared" si="30"/>
        <v>#NUM!</v>
      </c>
      <c r="AC300" s="276" t="e">
        <f t="shared" si="31"/>
        <v>#NUM!</v>
      </c>
      <c r="AD300" s="276">
        <f t="shared" si="32"/>
        <v>0</v>
      </c>
      <c r="AE300" s="276" t="e">
        <f t="shared" si="33"/>
        <v>#NUM!</v>
      </c>
      <c r="AF300" s="276" t="e">
        <f t="shared" si="34"/>
        <v>#NUM!</v>
      </c>
    </row>
    <row r="301" spans="3:32">
      <c r="C301" s="40"/>
      <c r="D301" s="40"/>
      <c r="Z301" s="274">
        <f t="shared" si="28"/>
        <v>0</v>
      </c>
      <c r="AA301" s="276">
        <f t="shared" si="29"/>
        <v>0</v>
      </c>
      <c r="AB301" s="276" t="e">
        <f t="shared" si="30"/>
        <v>#NUM!</v>
      </c>
      <c r="AC301" s="276" t="e">
        <f t="shared" si="31"/>
        <v>#NUM!</v>
      </c>
      <c r="AD301" s="276">
        <f t="shared" si="32"/>
        <v>0</v>
      </c>
      <c r="AE301" s="276" t="e">
        <f t="shared" si="33"/>
        <v>#NUM!</v>
      </c>
      <c r="AF301" s="276" t="e">
        <f t="shared" si="34"/>
        <v>#NUM!</v>
      </c>
    </row>
    <row r="302" spans="3:32">
      <c r="C302" s="40"/>
      <c r="D302" s="40"/>
      <c r="Z302" s="274">
        <f t="shared" si="28"/>
        <v>0</v>
      </c>
      <c r="AA302" s="276">
        <f t="shared" si="29"/>
        <v>0</v>
      </c>
      <c r="AB302" s="276" t="e">
        <f t="shared" si="30"/>
        <v>#NUM!</v>
      </c>
      <c r="AC302" s="276" t="e">
        <f t="shared" si="31"/>
        <v>#NUM!</v>
      </c>
      <c r="AD302" s="276">
        <f t="shared" si="32"/>
        <v>0</v>
      </c>
      <c r="AE302" s="276" t="e">
        <f t="shared" si="33"/>
        <v>#NUM!</v>
      </c>
      <c r="AF302" s="276" t="e">
        <f t="shared" si="34"/>
        <v>#NUM!</v>
      </c>
    </row>
    <row r="303" spans="3:32">
      <c r="C303" s="40"/>
      <c r="D303" s="40"/>
      <c r="Z303" s="274">
        <f t="shared" si="28"/>
        <v>0</v>
      </c>
      <c r="AA303" s="276">
        <f t="shared" si="29"/>
        <v>0</v>
      </c>
      <c r="AB303" s="276" t="e">
        <f t="shared" si="30"/>
        <v>#NUM!</v>
      </c>
      <c r="AC303" s="276" t="e">
        <f t="shared" si="31"/>
        <v>#NUM!</v>
      </c>
      <c r="AD303" s="276">
        <f t="shared" si="32"/>
        <v>0</v>
      </c>
      <c r="AE303" s="276" t="e">
        <f t="shared" si="33"/>
        <v>#NUM!</v>
      </c>
      <c r="AF303" s="276" t="e">
        <f t="shared" si="34"/>
        <v>#NUM!</v>
      </c>
    </row>
    <row r="304" spans="3:32">
      <c r="C304" s="40"/>
      <c r="D304" s="40"/>
      <c r="Z304" s="274">
        <f t="shared" si="28"/>
        <v>0</v>
      </c>
      <c r="AA304" s="276">
        <f t="shared" si="29"/>
        <v>0</v>
      </c>
      <c r="AB304" s="276" t="e">
        <f t="shared" si="30"/>
        <v>#NUM!</v>
      </c>
      <c r="AC304" s="276" t="e">
        <f t="shared" si="31"/>
        <v>#NUM!</v>
      </c>
      <c r="AD304" s="276">
        <f t="shared" si="32"/>
        <v>0</v>
      </c>
      <c r="AE304" s="276" t="e">
        <f t="shared" si="33"/>
        <v>#NUM!</v>
      </c>
      <c r="AF304" s="276" t="e">
        <f t="shared" si="34"/>
        <v>#NUM!</v>
      </c>
    </row>
    <row r="305" spans="3:32">
      <c r="C305" s="40"/>
      <c r="D305" s="40"/>
      <c r="Z305" s="274">
        <f t="shared" si="28"/>
        <v>0</v>
      </c>
      <c r="AA305" s="276">
        <f t="shared" si="29"/>
        <v>0</v>
      </c>
      <c r="AB305" s="276" t="e">
        <f t="shared" si="30"/>
        <v>#NUM!</v>
      </c>
      <c r="AC305" s="276" t="e">
        <f t="shared" si="31"/>
        <v>#NUM!</v>
      </c>
      <c r="AD305" s="276">
        <f t="shared" si="32"/>
        <v>0</v>
      </c>
      <c r="AE305" s="276" t="e">
        <f t="shared" si="33"/>
        <v>#NUM!</v>
      </c>
      <c r="AF305" s="276" t="e">
        <f t="shared" si="34"/>
        <v>#NUM!</v>
      </c>
    </row>
    <row r="306" spans="3:32">
      <c r="C306" s="40"/>
      <c r="D306" s="40"/>
      <c r="Z306" s="274">
        <f t="shared" si="28"/>
        <v>0</v>
      </c>
      <c r="AA306" s="276">
        <f t="shared" si="29"/>
        <v>0</v>
      </c>
      <c r="AB306" s="276" t="e">
        <f t="shared" si="30"/>
        <v>#NUM!</v>
      </c>
      <c r="AC306" s="276" t="e">
        <f t="shared" si="31"/>
        <v>#NUM!</v>
      </c>
      <c r="AD306" s="276">
        <f t="shared" si="32"/>
        <v>0</v>
      </c>
      <c r="AE306" s="276" t="e">
        <f t="shared" si="33"/>
        <v>#NUM!</v>
      </c>
      <c r="AF306" s="276" t="e">
        <f t="shared" si="34"/>
        <v>#NUM!</v>
      </c>
    </row>
    <row r="307" spans="3:32">
      <c r="C307" s="40"/>
      <c r="D307" s="40"/>
      <c r="Z307" s="274">
        <f t="shared" si="28"/>
        <v>0</v>
      </c>
      <c r="AA307" s="276">
        <f t="shared" si="29"/>
        <v>0</v>
      </c>
      <c r="AB307" s="276" t="e">
        <f t="shared" si="30"/>
        <v>#NUM!</v>
      </c>
      <c r="AC307" s="276" t="e">
        <f t="shared" si="31"/>
        <v>#NUM!</v>
      </c>
      <c r="AD307" s="276">
        <f t="shared" si="32"/>
        <v>0</v>
      </c>
      <c r="AE307" s="276" t="e">
        <f t="shared" si="33"/>
        <v>#NUM!</v>
      </c>
      <c r="AF307" s="276" t="e">
        <f t="shared" si="34"/>
        <v>#NUM!</v>
      </c>
    </row>
    <row r="308" spans="3:32">
      <c r="C308" s="40"/>
      <c r="D308" s="40"/>
      <c r="Z308" s="274">
        <f t="shared" si="28"/>
        <v>0</v>
      </c>
      <c r="AA308" s="276">
        <f t="shared" si="29"/>
        <v>0</v>
      </c>
      <c r="AB308" s="276" t="e">
        <f t="shared" si="30"/>
        <v>#NUM!</v>
      </c>
      <c r="AC308" s="276" t="e">
        <f t="shared" si="31"/>
        <v>#NUM!</v>
      </c>
      <c r="AD308" s="276">
        <f t="shared" si="32"/>
        <v>0</v>
      </c>
      <c r="AE308" s="276" t="e">
        <f t="shared" si="33"/>
        <v>#NUM!</v>
      </c>
      <c r="AF308" s="276" t="e">
        <f t="shared" si="34"/>
        <v>#NUM!</v>
      </c>
    </row>
    <row r="309" spans="3:32">
      <c r="C309" s="40"/>
      <c r="D309" s="40"/>
      <c r="Z309" s="274">
        <f t="shared" si="28"/>
        <v>0</v>
      </c>
      <c r="AA309" s="276">
        <f t="shared" si="29"/>
        <v>0</v>
      </c>
      <c r="AB309" s="276" t="e">
        <f t="shared" si="30"/>
        <v>#NUM!</v>
      </c>
      <c r="AC309" s="276" t="e">
        <f t="shared" si="31"/>
        <v>#NUM!</v>
      </c>
      <c r="AD309" s="276">
        <f t="shared" si="32"/>
        <v>0</v>
      </c>
      <c r="AE309" s="276" t="e">
        <f t="shared" si="33"/>
        <v>#NUM!</v>
      </c>
      <c r="AF309" s="276" t="e">
        <f t="shared" si="34"/>
        <v>#NUM!</v>
      </c>
    </row>
    <row r="310" spans="3:32">
      <c r="C310" s="40"/>
      <c r="D310" s="40"/>
      <c r="Z310" s="274">
        <f t="shared" si="28"/>
        <v>0</v>
      </c>
      <c r="AA310" s="276">
        <f t="shared" si="29"/>
        <v>0</v>
      </c>
      <c r="AB310" s="276" t="e">
        <f t="shared" si="30"/>
        <v>#NUM!</v>
      </c>
      <c r="AC310" s="276" t="e">
        <f t="shared" si="31"/>
        <v>#NUM!</v>
      </c>
      <c r="AD310" s="276">
        <f t="shared" si="32"/>
        <v>0</v>
      </c>
      <c r="AE310" s="276" t="e">
        <f t="shared" si="33"/>
        <v>#NUM!</v>
      </c>
      <c r="AF310" s="276" t="e">
        <f t="shared" si="34"/>
        <v>#NUM!</v>
      </c>
    </row>
    <row r="311" spans="3:32">
      <c r="C311" s="40"/>
      <c r="D311" s="40"/>
      <c r="Z311" s="274">
        <f t="shared" si="28"/>
        <v>0</v>
      </c>
      <c r="AA311" s="276">
        <f t="shared" si="29"/>
        <v>0</v>
      </c>
      <c r="AB311" s="276" t="e">
        <f t="shared" si="30"/>
        <v>#NUM!</v>
      </c>
      <c r="AC311" s="276" t="e">
        <f t="shared" si="31"/>
        <v>#NUM!</v>
      </c>
      <c r="AD311" s="276">
        <f t="shared" si="32"/>
        <v>0</v>
      </c>
      <c r="AE311" s="276" t="e">
        <f t="shared" si="33"/>
        <v>#NUM!</v>
      </c>
      <c r="AF311" s="276" t="e">
        <f t="shared" si="34"/>
        <v>#NUM!</v>
      </c>
    </row>
    <row r="312" spans="3:32">
      <c r="C312" s="40"/>
      <c r="D312" s="40"/>
      <c r="Z312" s="274">
        <f t="shared" si="28"/>
        <v>0</v>
      </c>
      <c r="AA312" s="276">
        <f t="shared" si="29"/>
        <v>0</v>
      </c>
      <c r="AB312" s="276" t="e">
        <f t="shared" si="30"/>
        <v>#NUM!</v>
      </c>
      <c r="AC312" s="276" t="e">
        <f t="shared" si="31"/>
        <v>#NUM!</v>
      </c>
      <c r="AD312" s="276">
        <f t="shared" si="32"/>
        <v>0</v>
      </c>
      <c r="AE312" s="276" t="e">
        <f t="shared" si="33"/>
        <v>#NUM!</v>
      </c>
      <c r="AF312" s="276" t="e">
        <f t="shared" si="34"/>
        <v>#NUM!</v>
      </c>
    </row>
    <row r="313" spans="3:32">
      <c r="C313" s="40"/>
      <c r="D313" s="40"/>
      <c r="Z313" s="274">
        <f t="shared" si="28"/>
        <v>0</v>
      </c>
      <c r="AA313" s="276">
        <f t="shared" si="29"/>
        <v>0</v>
      </c>
      <c r="AB313" s="276" t="e">
        <f t="shared" si="30"/>
        <v>#NUM!</v>
      </c>
      <c r="AC313" s="276" t="e">
        <f t="shared" si="31"/>
        <v>#NUM!</v>
      </c>
      <c r="AD313" s="276">
        <f t="shared" si="32"/>
        <v>0</v>
      </c>
      <c r="AE313" s="276" t="e">
        <f t="shared" si="33"/>
        <v>#NUM!</v>
      </c>
      <c r="AF313" s="276" t="e">
        <f t="shared" si="34"/>
        <v>#NUM!</v>
      </c>
    </row>
    <row r="314" spans="3:32">
      <c r="C314" s="40"/>
      <c r="D314" s="40"/>
      <c r="Z314" s="274">
        <f t="shared" si="28"/>
        <v>0</v>
      </c>
      <c r="AA314" s="276">
        <f t="shared" si="29"/>
        <v>0</v>
      </c>
      <c r="AB314" s="276" t="e">
        <f t="shared" si="30"/>
        <v>#NUM!</v>
      </c>
      <c r="AC314" s="276" t="e">
        <f t="shared" si="31"/>
        <v>#NUM!</v>
      </c>
      <c r="AD314" s="276">
        <f t="shared" si="32"/>
        <v>0</v>
      </c>
      <c r="AE314" s="276" t="e">
        <f t="shared" si="33"/>
        <v>#NUM!</v>
      </c>
      <c r="AF314" s="276" t="e">
        <f t="shared" si="34"/>
        <v>#NUM!</v>
      </c>
    </row>
    <row r="315" spans="3:32">
      <c r="C315" s="40"/>
      <c r="D315" s="40"/>
      <c r="Z315" s="274">
        <f t="shared" si="28"/>
        <v>0</v>
      </c>
      <c r="AA315" s="276">
        <f t="shared" si="29"/>
        <v>0</v>
      </c>
      <c r="AB315" s="276" t="e">
        <f t="shared" si="30"/>
        <v>#NUM!</v>
      </c>
      <c r="AC315" s="276" t="e">
        <f t="shared" si="31"/>
        <v>#NUM!</v>
      </c>
      <c r="AD315" s="276">
        <f t="shared" si="32"/>
        <v>0</v>
      </c>
      <c r="AE315" s="276" t="e">
        <f t="shared" si="33"/>
        <v>#NUM!</v>
      </c>
      <c r="AF315" s="276" t="e">
        <f t="shared" si="34"/>
        <v>#NUM!</v>
      </c>
    </row>
    <row r="316" spans="3:32">
      <c r="C316" s="40"/>
      <c r="D316" s="40"/>
      <c r="Z316" s="274">
        <f t="shared" si="28"/>
        <v>0</v>
      </c>
      <c r="AA316" s="276">
        <f t="shared" si="29"/>
        <v>0</v>
      </c>
      <c r="AB316" s="276" t="e">
        <f t="shared" si="30"/>
        <v>#NUM!</v>
      </c>
      <c r="AC316" s="276" t="e">
        <f t="shared" si="31"/>
        <v>#NUM!</v>
      </c>
      <c r="AD316" s="276">
        <f t="shared" si="32"/>
        <v>0</v>
      </c>
      <c r="AE316" s="276" t="e">
        <f t="shared" si="33"/>
        <v>#NUM!</v>
      </c>
      <c r="AF316" s="276" t="e">
        <f t="shared" si="34"/>
        <v>#NUM!</v>
      </c>
    </row>
    <row r="317" spans="3:32">
      <c r="C317" s="40"/>
      <c r="D317" s="40"/>
      <c r="Z317" s="274">
        <f t="shared" si="28"/>
        <v>0</v>
      </c>
      <c r="AA317" s="276">
        <f t="shared" si="29"/>
        <v>0</v>
      </c>
      <c r="AB317" s="276" t="e">
        <f t="shared" si="30"/>
        <v>#NUM!</v>
      </c>
      <c r="AC317" s="276" t="e">
        <f t="shared" si="31"/>
        <v>#NUM!</v>
      </c>
      <c r="AD317" s="276">
        <f t="shared" si="32"/>
        <v>0</v>
      </c>
      <c r="AE317" s="276" t="e">
        <f t="shared" si="33"/>
        <v>#NUM!</v>
      </c>
      <c r="AF317" s="276" t="e">
        <f t="shared" si="34"/>
        <v>#NUM!</v>
      </c>
    </row>
    <row r="318" spans="3:32">
      <c r="C318" s="40"/>
      <c r="D318" s="40"/>
      <c r="Z318" s="274">
        <f t="shared" si="28"/>
        <v>0</v>
      </c>
      <c r="AA318" s="276">
        <f t="shared" si="29"/>
        <v>0</v>
      </c>
      <c r="AB318" s="276" t="e">
        <f t="shared" si="30"/>
        <v>#NUM!</v>
      </c>
      <c r="AC318" s="276" t="e">
        <f t="shared" si="31"/>
        <v>#NUM!</v>
      </c>
      <c r="AD318" s="276">
        <f t="shared" si="32"/>
        <v>0</v>
      </c>
      <c r="AE318" s="276" t="e">
        <f t="shared" si="33"/>
        <v>#NUM!</v>
      </c>
      <c r="AF318" s="276" t="e">
        <f t="shared" si="34"/>
        <v>#NUM!</v>
      </c>
    </row>
    <row r="319" spans="3:32">
      <c r="C319" s="40"/>
      <c r="D319" s="40"/>
      <c r="Z319" s="274">
        <f t="shared" si="28"/>
        <v>0</v>
      </c>
      <c r="AA319" s="276">
        <f t="shared" si="29"/>
        <v>0</v>
      </c>
      <c r="AB319" s="276" t="e">
        <f t="shared" si="30"/>
        <v>#NUM!</v>
      </c>
      <c r="AC319" s="276" t="e">
        <f t="shared" si="31"/>
        <v>#NUM!</v>
      </c>
      <c r="AD319" s="276">
        <f t="shared" si="32"/>
        <v>0</v>
      </c>
      <c r="AE319" s="276" t="e">
        <f t="shared" si="33"/>
        <v>#NUM!</v>
      </c>
      <c r="AF319" s="276" t="e">
        <f t="shared" si="34"/>
        <v>#NUM!</v>
      </c>
    </row>
    <row r="320" spans="3:32">
      <c r="C320" s="40"/>
      <c r="D320" s="40"/>
      <c r="Z320" s="274">
        <f t="shared" si="28"/>
        <v>0</v>
      </c>
      <c r="AA320" s="276">
        <f t="shared" si="29"/>
        <v>0</v>
      </c>
      <c r="AB320" s="276" t="e">
        <f t="shared" si="30"/>
        <v>#NUM!</v>
      </c>
      <c r="AC320" s="276" t="e">
        <f t="shared" si="31"/>
        <v>#NUM!</v>
      </c>
      <c r="AD320" s="276">
        <f t="shared" si="32"/>
        <v>0</v>
      </c>
      <c r="AE320" s="276" t="e">
        <f t="shared" si="33"/>
        <v>#NUM!</v>
      </c>
      <c r="AF320" s="276" t="e">
        <f t="shared" si="34"/>
        <v>#NUM!</v>
      </c>
    </row>
    <row r="321" spans="3:32">
      <c r="C321" s="40"/>
      <c r="D321" s="40"/>
      <c r="Z321" s="274">
        <f t="shared" si="28"/>
        <v>0</v>
      </c>
      <c r="AA321" s="276">
        <f t="shared" si="29"/>
        <v>0</v>
      </c>
      <c r="AB321" s="276" t="e">
        <f t="shared" si="30"/>
        <v>#NUM!</v>
      </c>
      <c r="AC321" s="276" t="e">
        <f t="shared" si="31"/>
        <v>#NUM!</v>
      </c>
      <c r="AD321" s="276">
        <f t="shared" si="32"/>
        <v>0</v>
      </c>
      <c r="AE321" s="276" t="e">
        <f t="shared" si="33"/>
        <v>#NUM!</v>
      </c>
      <c r="AF321" s="276" t="e">
        <f t="shared" si="34"/>
        <v>#NUM!</v>
      </c>
    </row>
    <row r="322" spans="3:32">
      <c r="C322" s="40"/>
      <c r="D322" s="40"/>
      <c r="Z322" s="274">
        <f t="shared" si="28"/>
        <v>0</v>
      </c>
      <c r="AA322" s="276">
        <f t="shared" si="29"/>
        <v>0</v>
      </c>
      <c r="AB322" s="276" t="e">
        <f t="shared" si="30"/>
        <v>#NUM!</v>
      </c>
      <c r="AC322" s="276" t="e">
        <f t="shared" si="31"/>
        <v>#NUM!</v>
      </c>
      <c r="AD322" s="276">
        <f t="shared" si="32"/>
        <v>0</v>
      </c>
      <c r="AE322" s="276" t="e">
        <f t="shared" si="33"/>
        <v>#NUM!</v>
      </c>
      <c r="AF322" s="276" t="e">
        <f t="shared" si="34"/>
        <v>#NUM!</v>
      </c>
    </row>
    <row r="323" spans="3:32">
      <c r="C323" s="40"/>
      <c r="D323" s="40"/>
      <c r="Z323" s="274">
        <f t="shared" si="28"/>
        <v>0</v>
      </c>
      <c r="AA323" s="276">
        <f t="shared" si="29"/>
        <v>0</v>
      </c>
      <c r="AB323" s="276" t="e">
        <f t="shared" si="30"/>
        <v>#NUM!</v>
      </c>
      <c r="AC323" s="276" t="e">
        <f t="shared" si="31"/>
        <v>#NUM!</v>
      </c>
      <c r="AD323" s="276">
        <f t="shared" si="32"/>
        <v>0</v>
      </c>
      <c r="AE323" s="276" t="e">
        <f t="shared" si="33"/>
        <v>#NUM!</v>
      </c>
      <c r="AF323" s="276" t="e">
        <f t="shared" si="34"/>
        <v>#NUM!</v>
      </c>
    </row>
    <row r="324" spans="3:32">
      <c r="C324" s="40"/>
      <c r="D324" s="40"/>
      <c r="Z324" s="274">
        <f t="shared" si="28"/>
        <v>0</v>
      </c>
      <c r="AA324" s="276">
        <f t="shared" si="29"/>
        <v>0</v>
      </c>
      <c r="AB324" s="276" t="e">
        <f t="shared" si="30"/>
        <v>#NUM!</v>
      </c>
      <c r="AC324" s="276" t="e">
        <f t="shared" si="31"/>
        <v>#NUM!</v>
      </c>
      <c r="AD324" s="276">
        <f t="shared" si="32"/>
        <v>0</v>
      </c>
      <c r="AE324" s="276" t="e">
        <f t="shared" si="33"/>
        <v>#NUM!</v>
      </c>
      <c r="AF324" s="276" t="e">
        <f t="shared" si="34"/>
        <v>#NUM!</v>
      </c>
    </row>
    <row r="325" spans="3:32">
      <c r="C325" s="40"/>
      <c r="D325" s="40"/>
      <c r="Z325" s="274">
        <f t="shared" si="28"/>
        <v>0</v>
      </c>
      <c r="AA325" s="276">
        <f t="shared" si="29"/>
        <v>0</v>
      </c>
      <c r="AB325" s="276" t="e">
        <f t="shared" si="30"/>
        <v>#NUM!</v>
      </c>
      <c r="AC325" s="276" t="e">
        <f t="shared" si="31"/>
        <v>#NUM!</v>
      </c>
      <c r="AD325" s="276">
        <f t="shared" si="32"/>
        <v>0</v>
      </c>
      <c r="AE325" s="276" t="e">
        <f t="shared" si="33"/>
        <v>#NUM!</v>
      </c>
      <c r="AF325" s="276" t="e">
        <f t="shared" si="34"/>
        <v>#NUM!</v>
      </c>
    </row>
    <row r="326" spans="3:32">
      <c r="C326" s="40"/>
      <c r="D326" s="40"/>
      <c r="Z326" s="274">
        <f t="shared" si="28"/>
        <v>0</v>
      </c>
      <c r="AA326" s="276">
        <f t="shared" si="29"/>
        <v>0</v>
      </c>
      <c r="AB326" s="276" t="e">
        <f t="shared" si="30"/>
        <v>#NUM!</v>
      </c>
      <c r="AC326" s="276" t="e">
        <f t="shared" si="31"/>
        <v>#NUM!</v>
      </c>
      <c r="AD326" s="276">
        <f t="shared" si="32"/>
        <v>0</v>
      </c>
      <c r="AE326" s="276" t="e">
        <f t="shared" si="33"/>
        <v>#NUM!</v>
      </c>
      <c r="AF326" s="276" t="e">
        <f t="shared" si="34"/>
        <v>#NUM!</v>
      </c>
    </row>
    <row r="327" spans="3:32">
      <c r="C327" s="40"/>
      <c r="D327" s="40"/>
      <c r="Z327" s="274">
        <f t="shared" si="28"/>
        <v>0</v>
      </c>
      <c r="AA327" s="276">
        <f t="shared" si="29"/>
        <v>0</v>
      </c>
      <c r="AB327" s="276" t="e">
        <f t="shared" si="30"/>
        <v>#NUM!</v>
      </c>
      <c r="AC327" s="276" t="e">
        <f t="shared" si="31"/>
        <v>#NUM!</v>
      </c>
      <c r="AD327" s="276">
        <f t="shared" si="32"/>
        <v>0</v>
      </c>
      <c r="AE327" s="276" t="e">
        <f t="shared" si="33"/>
        <v>#NUM!</v>
      </c>
      <c r="AF327" s="276" t="e">
        <f t="shared" si="34"/>
        <v>#NUM!</v>
      </c>
    </row>
    <row r="328" spans="3:32">
      <c r="C328" s="40"/>
      <c r="D328" s="40"/>
      <c r="Z328" s="274">
        <f t="shared" si="28"/>
        <v>0</v>
      </c>
      <c r="AA328" s="276">
        <f t="shared" si="29"/>
        <v>0</v>
      </c>
      <c r="AB328" s="276" t="e">
        <f t="shared" si="30"/>
        <v>#NUM!</v>
      </c>
      <c r="AC328" s="276" t="e">
        <f t="shared" si="31"/>
        <v>#NUM!</v>
      </c>
      <c r="AD328" s="276">
        <f t="shared" si="32"/>
        <v>0</v>
      </c>
      <c r="AE328" s="276" t="e">
        <f t="shared" si="33"/>
        <v>#NUM!</v>
      </c>
      <c r="AF328" s="276" t="e">
        <f t="shared" si="34"/>
        <v>#NUM!</v>
      </c>
    </row>
    <row r="329" spans="3:32">
      <c r="C329" s="40"/>
      <c r="D329" s="40"/>
      <c r="Z329" s="274">
        <f t="shared" si="28"/>
        <v>0</v>
      </c>
      <c r="AA329" s="276">
        <f t="shared" si="29"/>
        <v>0</v>
      </c>
      <c r="AB329" s="276" t="e">
        <f t="shared" si="30"/>
        <v>#NUM!</v>
      </c>
      <c r="AC329" s="276" t="e">
        <f t="shared" si="31"/>
        <v>#NUM!</v>
      </c>
      <c r="AD329" s="276">
        <f t="shared" si="32"/>
        <v>0</v>
      </c>
      <c r="AE329" s="276" t="e">
        <f t="shared" si="33"/>
        <v>#NUM!</v>
      </c>
      <c r="AF329" s="276" t="e">
        <f t="shared" si="34"/>
        <v>#NUM!</v>
      </c>
    </row>
    <row r="330" spans="3:32">
      <c r="C330" s="40"/>
      <c r="D330" s="40"/>
      <c r="Z330" s="274">
        <f t="shared" si="28"/>
        <v>0</v>
      </c>
      <c r="AA330" s="276">
        <f t="shared" si="29"/>
        <v>0</v>
      </c>
      <c r="AB330" s="276" t="e">
        <f t="shared" si="30"/>
        <v>#NUM!</v>
      </c>
      <c r="AC330" s="276" t="e">
        <f t="shared" si="31"/>
        <v>#NUM!</v>
      </c>
      <c r="AD330" s="276">
        <f t="shared" si="32"/>
        <v>0</v>
      </c>
      <c r="AE330" s="276" t="e">
        <f t="shared" si="33"/>
        <v>#NUM!</v>
      </c>
      <c r="AF330" s="276" t="e">
        <f t="shared" si="34"/>
        <v>#NUM!</v>
      </c>
    </row>
    <row r="331" spans="3:32">
      <c r="C331" s="40"/>
      <c r="D331" s="40"/>
      <c r="Z331" s="274">
        <f t="shared" si="28"/>
        <v>0</v>
      </c>
      <c r="AA331" s="276">
        <f t="shared" si="29"/>
        <v>0</v>
      </c>
      <c r="AB331" s="276" t="e">
        <f t="shared" si="30"/>
        <v>#NUM!</v>
      </c>
      <c r="AC331" s="276" t="e">
        <f t="shared" si="31"/>
        <v>#NUM!</v>
      </c>
      <c r="AD331" s="276">
        <f t="shared" si="32"/>
        <v>0</v>
      </c>
      <c r="AE331" s="276" t="e">
        <f t="shared" si="33"/>
        <v>#NUM!</v>
      </c>
      <c r="AF331" s="276" t="e">
        <f t="shared" si="34"/>
        <v>#NUM!</v>
      </c>
    </row>
    <row r="332" spans="3:32">
      <c r="C332" s="40"/>
      <c r="D332" s="40"/>
      <c r="Z332" s="274">
        <f t="shared" si="28"/>
        <v>0</v>
      </c>
      <c r="AA332" s="276">
        <f t="shared" si="29"/>
        <v>0</v>
      </c>
      <c r="AB332" s="276" t="e">
        <f t="shared" si="30"/>
        <v>#NUM!</v>
      </c>
      <c r="AC332" s="276" t="e">
        <f t="shared" si="31"/>
        <v>#NUM!</v>
      </c>
      <c r="AD332" s="276">
        <f t="shared" si="32"/>
        <v>0</v>
      </c>
      <c r="AE332" s="276" t="e">
        <f t="shared" si="33"/>
        <v>#NUM!</v>
      </c>
      <c r="AF332" s="276" t="e">
        <f t="shared" si="34"/>
        <v>#NUM!</v>
      </c>
    </row>
    <row r="333" spans="3:32">
      <c r="C333" s="40"/>
      <c r="D333" s="40"/>
      <c r="Z333" s="274">
        <f t="shared" ref="Z333:Z396" si="35">B333</f>
        <v>0</v>
      </c>
      <c r="AA333" s="276">
        <f t="shared" ref="AA333:AA396" si="36">C333</f>
        <v>0</v>
      </c>
      <c r="AB333" s="276" t="e">
        <f t="shared" ref="AB333:AB396" si="37">$J$22</f>
        <v>#NUM!</v>
      </c>
      <c r="AC333" s="276" t="e">
        <f t="shared" ref="AC333:AC396" si="38">$J$23</f>
        <v>#NUM!</v>
      </c>
      <c r="AD333" s="276">
        <f t="shared" ref="AD333:AD396" si="39">D333</f>
        <v>0</v>
      </c>
      <c r="AE333" s="276" t="e">
        <f t="shared" ref="AE333:AE396" si="40">$K$22</f>
        <v>#NUM!</v>
      </c>
      <c r="AF333" s="276" t="e">
        <f t="shared" ref="AF333:AF396" si="41">$K$23</f>
        <v>#NUM!</v>
      </c>
    </row>
    <row r="334" spans="3:32">
      <c r="C334" s="40"/>
      <c r="D334" s="40"/>
      <c r="Z334" s="274">
        <f t="shared" si="35"/>
        <v>0</v>
      </c>
      <c r="AA334" s="276">
        <f t="shared" si="36"/>
        <v>0</v>
      </c>
      <c r="AB334" s="276" t="e">
        <f t="shared" si="37"/>
        <v>#NUM!</v>
      </c>
      <c r="AC334" s="276" t="e">
        <f t="shared" si="38"/>
        <v>#NUM!</v>
      </c>
      <c r="AD334" s="276">
        <f t="shared" si="39"/>
        <v>0</v>
      </c>
      <c r="AE334" s="276" t="e">
        <f t="shared" si="40"/>
        <v>#NUM!</v>
      </c>
      <c r="AF334" s="276" t="e">
        <f t="shared" si="41"/>
        <v>#NUM!</v>
      </c>
    </row>
    <row r="335" spans="3:32">
      <c r="C335" s="40"/>
      <c r="D335" s="40"/>
      <c r="Z335" s="274">
        <f t="shared" si="35"/>
        <v>0</v>
      </c>
      <c r="AA335" s="276">
        <f t="shared" si="36"/>
        <v>0</v>
      </c>
      <c r="AB335" s="276" t="e">
        <f t="shared" si="37"/>
        <v>#NUM!</v>
      </c>
      <c r="AC335" s="276" t="e">
        <f t="shared" si="38"/>
        <v>#NUM!</v>
      </c>
      <c r="AD335" s="276">
        <f t="shared" si="39"/>
        <v>0</v>
      </c>
      <c r="AE335" s="276" t="e">
        <f t="shared" si="40"/>
        <v>#NUM!</v>
      </c>
      <c r="AF335" s="276" t="e">
        <f t="shared" si="41"/>
        <v>#NUM!</v>
      </c>
    </row>
    <row r="336" spans="3:32">
      <c r="C336" s="40"/>
      <c r="D336" s="40"/>
      <c r="Z336" s="274">
        <f t="shared" si="35"/>
        <v>0</v>
      </c>
      <c r="AA336" s="276">
        <f t="shared" si="36"/>
        <v>0</v>
      </c>
      <c r="AB336" s="276" t="e">
        <f t="shared" si="37"/>
        <v>#NUM!</v>
      </c>
      <c r="AC336" s="276" t="e">
        <f t="shared" si="38"/>
        <v>#NUM!</v>
      </c>
      <c r="AD336" s="276">
        <f t="shared" si="39"/>
        <v>0</v>
      </c>
      <c r="AE336" s="276" t="e">
        <f t="shared" si="40"/>
        <v>#NUM!</v>
      </c>
      <c r="AF336" s="276" t="e">
        <f t="shared" si="41"/>
        <v>#NUM!</v>
      </c>
    </row>
    <row r="337" spans="3:32">
      <c r="C337" s="40"/>
      <c r="D337" s="40"/>
      <c r="Z337" s="274">
        <f t="shared" si="35"/>
        <v>0</v>
      </c>
      <c r="AA337" s="276">
        <f t="shared" si="36"/>
        <v>0</v>
      </c>
      <c r="AB337" s="276" t="e">
        <f t="shared" si="37"/>
        <v>#NUM!</v>
      </c>
      <c r="AC337" s="276" t="e">
        <f t="shared" si="38"/>
        <v>#NUM!</v>
      </c>
      <c r="AD337" s="276">
        <f t="shared" si="39"/>
        <v>0</v>
      </c>
      <c r="AE337" s="276" t="e">
        <f t="shared" si="40"/>
        <v>#NUM!</v>
      </c>
      <c r="AF337" s="276" t="e">
        <f t="shared" si="41"/>
        <v>#NUM!</v>
      </c>
    </row>
    <row r="338" spans="3:32">
      <c r="C338" s="40"/>
      <c r="D338" s="40"/>
      <c r="Z338" s="274">
        <f t="shared" si="35"/>
        <v>0</v>
      </c>
      <c r="AA338" s="276">
        <f t="shared" si="36"/>
        <v>0</v>
      </c>
      <c r="AB338" s="276" t="e">
        <f t="shared" si="37"/>
        <v>#NUM!</v>
      </c>
      <c r="AC338" s="276" t="e">
        <f t="shared" si="38"/>
        <v>#NUM!</v>
      </c>
      <c r="AD338" s="276">
        <f t="shared" si="39"/>
        <v>0</v>
      </c>
      <c r="AE338" s="276" t="e">
        <f t="shared" si="40"/>
        <v>#NUM!</v>
      </c>
      <c r="AF338" s="276" t="e">
        <f t="shared" si="41"/>
        <v>#NUM!</v>
      </c>
    </row>
    <row r="339" spans="3:32">
      <c r="C339" s="40"/>
      <c r="D339" s="40"/>
      <c r="Z339" s="274">
        <f t="shared" si="35"/>
        <v>0</v>
      </c>
      <c r="AA339" s="276">
        <f t="shared" si="36"/>
        <v>0</v>
      </c>
      <c r="AB339" s="276" t="e">
        <f t="shared" si="37"/>
        <v>#NUM!</v>
      </c>
      <c r="AC339" s="276" t="e">
        <f t="shared" si="38"/>
        <v>#NUM!</v>
      </c>
      <c r="AD339" s="276">
        <f t="shared" si="39"/>
        <v>0</v>
      </c>
      <c r="AE339" s="276" t="e">
        <f t="shared" si="40"/>
        <v>#NUM!</v>
      </c>
      <c r="AF339" s="276" t="e">
        <f t="shared" si="41"/>
        <v>#NUM!</v>
      </c>
    </row>
    <row r="340" spans="3:32">
      <c r="C340" s="40"/>
      <c r="D340" s="40"/>
      <c r="Z340" s="274">
        <f t="shared" si="35"/>
        <v>0</v>
      </c>
      <c r="AA340" s="276">
        <f t="shared" si="36"/>
        <v>0</v>
      </c>
      <c r="AB340" s="276" t="e">
        <f t="shared" si="37"/>
        <v>#NUM!</v>
      </c>
      <c r="AC340" s="276" t="e">
        <f t="shared" si="38"/>
        <v>#NUM!</v>
      </c>
      <c r="AD340" s="276">
        <f t="shared" si="39"/>
        <v>0</v>
      </c>
      <c r="AE340" s="276" t="e">
        <f t="shared" si="40"/>
        <v>#NUM!</v>
      </c>
      <c r="AF340" s="276" t="e">
        <f t="shared" si="41"/>
        <v>#NUM!</v>
      </c>
    </row>
    <row r="341" spans="3:32">
      <c r="C341" s="40"/>
      <c r="D341" s="40"/>
      <c r="Z341" s="274">
        <f t="shared" si="35"/>
        <v>0</v>
      </c>
      <c r="AA341" s="276">
        <f t="shared" si="36"/>
        <v>0</v>
      </c>
      <c r="AB341" s="276" t="e">
        <f t="shared" si="37"/>
        <v>#NUM!</v>
      </c>
      <c r="AC341" s="276" t="e">
        <f t="shared" si="38"/>
        <v>#NUM!</v>
      </c>
      <c r="AD341" s="276">
        <f t="shared" si="39"/>
        <v>0</v>
      </c>
      <c r="AE341" s="276" t="e">
        <f t="shared" si="40"/>
        <v>#NUM!</v>
      </c>
      <c r="AF341" s="276" t="e">
        <f t="shared" si="41"/>
        <v>#NUM!</v>
      </c>
    </row>
    <row r="342" spans="3:32">
      <c r="C342" s="40"/>
      <c r="D342" s="40"/>
      <c r="Z342" s="274">
        <f t="shared" si="35"/>
        <v>0</v>
      </c>
      <c r="AA342" s="276">
        <f t="shared" si="36"/>
        <v>0</v>
      </c>
      <c r="AB342" s="276" t="e">
        <f t="shared" si="37"/>
        <v>#NUM!</v>
      </c>
      <c r="AC342" s="276" t="e">
        <f t="shared" si="38"/>
        <v>#NUM!</v>
      </c>
      <c r="AD342" s="276">
        <f t="shared" si="39"/>
        <v>0</v>
      </c>
      <c r="AE342" s="276" t="e">
        <f t="shared" si="40"/>
        <v>#NUM!</v>
      </c>
      <c r="AF342" s="276" t="e">
        <f t="shared" si="41"/>
        <v>#NUM!</v>
      </c>
    </row>
    <row r="343" spans="3:32">
      <c r="C343" s="40"/>
      <c r="D343" s="40"/>
      <c r="Z343" s="274">
        <f t="shared" si="35"/>
        <v>0</v>
      </c>
      <c r="AA343" s="276">
        <f t="shared" si="36"/>
        <v>0</v>
      </c>
      <c r="AB343" s="276" t="e">
        <f t="shared" si="37"/>
        <v>#NUM!</v>
      </c>
      <c r="AC343" s="276" t="e">
        <f t="shared" si="38"/>
        <v>#NUM!</v>
      </c>
      <c r="AD343" s="276">
        <f t="shared" si="39"/>
        <v>0</v>
      </c>
      <c r="AE343" s="276" t="e">
        <f t="shared" si="40"/>
        <v>#NUM!</v>
      </c>
      <c r="AF343" s="276" t="e">
        <f t="shared" si="41"/>
        <v>#NUM!</v>
      </c>
    </row>
    <row r="344" spans="3:32">
      <c r="C344" s="40"/>
      <c r="D344" s="40"/>
      <c r="Z344" s="274">
        <f t="shared" si="35"/>
        <v>0</v>
      </c>
      <c r="AA344" s="276">
        <f t="shared" si="36"/>
        <v>0</v>
      </c>
      <c r="AB344" s="276" t="e">
        <f t="shared" si="37"/>
        <v>#NUM!</v>
      </c>
      <c r="AC344" s="276" t="e">
        <f t="shared" si="38"/>
        <v>#NUM!</v>
      </c>
      <c r="AD344" s="276">
        <f t="shared" si="39"/>
        <v>0</v>
      </c>
      <c r="AE344" s="276" t="e">
        <f t="shared" si="40"/>
        <v>#NUM!</v>
      </c>
      <c r="AF344" s="276" t="e">
        <f t="shared" si="41"/>
        <v>#NUM!</v>
      </c>
    </row>
    <row r="345" spans="3:32">
      <c r="C345" s="40"/>
      <c r="D345" s="40"/>
      <c r="Z345" s="274">
        <f t="shared" si="35"/>
        <v>0</v>
      </c>
      <c r="AA345" s="276">
        <f t="shared" si="36"/>
        <v>0</v>
      </c>
      <c r="AB345" s="276" t="e">
        <f t="shared" si="37"/>
        <v>#NUM!</v>
      </c>
      <c r="AC345" s="276" t="e">
        <f t="shared" si="38"/>
        <v>#NUM!</v>
      </c>
      <c r="AD345" s="276">
        <f t="shared" si="39"/>
        <v>0</v>
      </c>
      <c r="AE345" s="276" t="e">
        <f t="shared" si="40"/>
        <v>#NUM!</v>
      </c>
      <c r="AF345" s="276" t="e">
        <f t="shared" si="41"/>
        <v>#NUM!</v>
      </c>
    </row>
    <row r="346" spans="3:32">
      <c r="C346" s="40"/>
      <c r="D346" s="40"/>
      <c r="Z346" s="274">
        <f t="shared" si="35"/>
        <v>0</v>
      </c>
      <c r="AA346" s="276">
        <f t="shared" si="36"/>
        <v>0</v>
      </c>
      <c r="AB346" s="276" t="e">
        <f t="shared" si="37"/>
        <v>#NUM!</v>
      </c>
      <c r="AC346" s="276" t="e">
        <f t="shared" si="38"/>
        <v>#NUM!</v>
      </c>
      <c r="AD346" s="276">
        <f t="shared" si="39"/>
        <v>0</v>
      </c>
      <c r="AE346" s="276" t="e">
        <f t="shared" si="40"/>
        <v>#NUM!</v>
      </c>
      <c r="AF346" s="276" t="e">
        <f t="shared" si="41"/>
        <v>#NUM!</v>
      </c>
    </row>
    <row r="347" spans="3:32">
      <c r="C347" s="40"/>
      <c r="D347" s="40"/>
      <c r="Z347" s="274">
        <f t="shared" si="35"/>
        <v>0</v>
      </c>
      <c r="AA347" s="276">
        <f t="shared" si="36"/>
        <v>0</v>
      </c>
      <c r="AB347" s="276" t="e">
        <f t="shared" si="37"/>
        <v>#NUM!</v>
      </c>
      <c r="AC347" s="276" t="e">
        <f t="shared" si="38"/>
        <v>#NUM!</v>
      </c>
      <c r="AD347" s="276">
        <f t="shared" si="39"/>
        <v>0</v>
      </c>
      <c r="AE347" s="276" t="e">
        <f t="shared" si="40"/>
        <v>#NUM!</v>
      </c>
      <c r="AF347" s="276" t="e">
        <f t="shared" si="41"/>
        <v>#NUM!</v>
      </c>
    </row>
    <row r="348" spans="3:32">
      <c r="C348" s="40"/>
      <c r="D348" s="40"/>
      <c r="Z348" s="274">
        <f t="shared" si="35"/>
        <v>0</v>
      </c>
      <c r="AA348" s="276">
        <f t="shared" si="36"/>
        <v>0</v>
      </c>
      <c r="AB348" s="276" t="e">
        <f t="shared" si="37"/>
        <v>#NUM!</v>
      </c>
      <c r="AC348" s="276" t="e">
        <f t="shared" si="38"/>
        <v>#NUM!</v>
      </c>
      <c r="AD348" s="276">
        <f t="shared" si="39"/>
        <v>0</v>
      </c>
      <c r="AE348" s="276" t="e">
        <f t="shared" si="40"/>
        <v>#NUM!</v>
      </c>
      <c r="AF348" s="276" t="e">
        <f t="shared" si="41"/>
        <v>#NUM!</v>
      </c>
    </row>
    <row r="349" spans="3:32">
      <c r="C349" s="40"/>
      <c r="D349" s="40"/>
      <c r="Z349" s="274">
        <f t="shared" si="35"/>
        <v>0</v>
      </c>
      <c r="AA349" s="276">
        <f t="shared" si="36"/>
        <v>0</v>
      </c>
      <c r="AB349" s="276" t="e">
        <f t="shared" si="37"/>
        <v>#NUM!</v>
      </c>
      <c r="AC349" s="276" t="e">
        <f t="shared" si="38"/>
        <v>#NUM!</v>
      </c>
      <c r="AD349" s="276">
        <f t="shared" si="39"/>
        <v>0</v>
      </c>
      <c r="AE349" s="276" t="e">
        <f t="shared" si="40"/>
        <v>#NUM!</v>
      </c>
      <c r="AF349" s="276" t="e">
        <f t="shared" si="41"/>
        <v>#NUM!</v>
      </c>
    </row>
    <row r="350" spans="3:32">
      <c r="C350" s="40"/>
      <c r="D350" s="40"/>
      <c r="Z350" s="274">
        <f t="shared" si="35"/>
        <v>0</v>
      </c>
      <c r="AA350" s="276">
        <f t="shared" si="36"/>
        <v>0</v>
      </c>
      <c r="AB350" s="276" t="e">
        <f t="shared" si="37"/>
        <v>#NUM!</v>
      </c>
      <c r="AC350" s="276" t="e">
        <f t="shared" si="38"/>
        <v>#NUM!</v>
      </c>
      <c r="AD350" s="276">
        <f t="shared" si="39"/>
        <v>0</v>
      </c>
      <c r="AE350" s="276" t="e">
        <f t="shared" si="40"/>
        <v>#NUM!</v>
      </c>
      <c r="AF350" s="276" t="e">
        <f t="shared" si="41"/>
        <v>#NUM!</v>
      </c>
    </row>
    <row r="351" spans="3:32">
      <c r="C351" s="40"/>
      <c r="D351" s="40"/>
      <c r="Z351" s="274">
        <f t="shared" si="35"/>
        <v>0</v>
      </c>
      <c r="AA351" s="276">
        <f t="shared" si="36"/>
        <v>0</v>
      </c>
      <c r="AB351" s="276" t="e">
        <f t="shared" si="37"/>
        <v>#NUM!</v>
      </c>
      <c r="AC351" s="276" t="e">
        <f t="shared" si="38"/>
        <v>#NUM!</v>
      </c>
      <c r="AD351" s="276">
        <f t="shared" si="39"/>
        <v>0</v>
      </c>
      <c r="AE351" s="276" t="e">
        <f t="shared" si="40"/>
        <v>#NUM!</v>
      </c>
      <c r="AF351" s="276" t="e">
        <f t="shared" si="41"/>
        <v>#NUM!</v>
      </c>
    </row>
    <row r="352" spans="3:32">
      <c r="C352" s="40"/>
      <c r="D352" s="40"/>
      <c r="Z352" s="274">
        <f t="shared" si="35"/>
        <v>0</v>
      </c>
      <c r="AA352" s="276">
        <f t="shared" si="36"/>
        <v>0</v>
      </c>
      <c r="AB352" s="276" t="e">
        <f t="shared" si="37"/>
        <v>#NUM!</v>
      </c>
      <c r="AC352" s="276" t="e">
        <f t="shared" si="38"/>
        <v>#NUM!</v>
      </c>
      <c r="AD352" s="276">
        <f t="shared" si="39"/>
        <v>0</v>
      </c>
      <c r="AE352" s="276" t="e">
        <f t="shared" si="40"/>
        <v>#NUM!</v>
      </c>
      <c r="AF352" s="276" t="e">
        <f t="shared" si="41"/>
        <v>#NUM!</v>
      </c>
    </row>
    <row r="353" spans="3:32">
      <c r="C353" s="40"/>
      <c r="D353" s="40"/>
      <c r="Z353" s="274">
        <f t="shared" si="35"/>
        <v>0</v>
      </c>
      <c r="AA353" s="276">
        <f t="shared" si="36"/>
        <v>0</v>
      </c>
      <c r="AB353" s="276" t="e">
        <f t="shared" si="37"/>
        <v>#NUM!</v>
      </c>
      <c r="AC353" s="276" t="e">
        <f t="shared" si="38"/>
        <v>#NUM!</v>
      </c>
      <c r="AD353" s="276">
        <f t="shared" si="39"/>
        <v>0</v>
      </c>
      <c r="AE353" s="276" t="e">
        <f t="shared" si="40"/>
        <v>#NUM!</v>
      </c>
      <c r="AF353" s="276" t="e">
        <f t="shared" si="41"/>
        <v>#NUM!</v>
      </c>
    </row>
    <row r="354" spans="3:32">
      <c r="C354" s="40"/>
      <c r="D354" s="40"/>
      <c r="Z354" s="274">
        <f t="shared" si="35"/>
        <v>0</v>
      </c>
      <c r="AA354" s="276">
        <f t="shared" si="36"/>
        <v>0</v>
      </c>
      <c r="AB354" s="276" t="e">
        <f t="shared" si="37"/>
        <v>#NUM!</v>
      </c>
      <c r="AC354" s="276" t="e">
        <f t="shared" si="38"/>
        <v>#NUM!</v>
      </c>
      <c r="AD354" s="276">
        <f t="shared" si="39"/>
        <v>0</v>
      </c>
      <c r="AE354" s="276" t="e">
        <f t="shared" si="40"/>
        <v>#NUM!</v>
      </c>
      <c r="AF354" s="276" t="e">
        <f t="shared" si="41"/>
        <v>#NUM!</v>
      </c>
    </row>
    <row r="355" spans="3:32">
      <c r="C355" s="40"/>
      <c r="D355" s="40"/>
      <c r="Z355" s="274">
        <f t="shared" si="35"/>
        <v>0</v>
      </c>
      <c r="AA355" s="276">
        <f t="shared" si="36"/>
        <v>0</v>
      </c>
      <c r="AB355" s="276" t="e">
        <f t="shared" si="37"/>
        <v>#NUM!</v>
      </c>
      <c r="AC355" s="276" t="e">
        <f t="shared" si="38"/>
        <v>#NUM!</v>
      </c>
      <c r="AD355" s="276">
        <f t="shared" si="39"/>
        <v>0</v>
      </c>
      <c r="AE355" s="276" t="e">
        <f t="shared" si="40"/>
        <v>#NUM!</v>
      </c>
      <c r="AF355" s="276" t="e">
        <f t="shared" si="41"/>
        <v>#NUM!</v>
      </c>
    </row>
    <row r="356" spans="3:32">
      <c r="C356" s="40"/>
      <c r="D356" s="40"/>
      <c r="Z356" s="274">
        <f t="shared" si="35"/>
        <v>0</v>
      </c>
      <c r="AA356" s="276">
        <f t="shared" si="36"/>
        <v>0</v>
      </c>
      <c r="AB356" s="276" t="e">
        <f t="shared" si="37"/>
        <v>#NUM!</v>
      </c>
      <c r="AC356" s="276" t="e">
        <f t="shared" si="38"/>
        <v>#NUM!</v>
      </c>
      <c r="AD356" s="276">
        <f t="shared" si="39"/>
        <v>0</v>
      </c>
      <c r="AE356" s="276" t="e">
        <f t="shared" si="40"/>
        <v>#NUM!</v>
      </c>
      <c r="AF356" s="276" t="e">
        <f t="shared" si="41"/>
        <v>#NUM!</v>
      </c>
    </row>
    <row r="357" spans="3:32">
      <c r="C357" s="40"/>
      <c r="D357" s="40"/>
      <c r="Z357" s="274">
        <f t="shared" si="35"/>
        <v>0</v>
      </c>
      <c r="AA357" s="276">
        <f t="shared" si="36"/>
        <v>0</v>
      </c>
      <c r="AB357" s="276" t="e">
        <f t="shared" si="37"/>
        <v>#NUM!</v>
      </c>
      <c r="AC357" s="276" t="e">
        <f t="shared" si="38"/>
        <v>#NUM!</v>
      </c>
      <c r="AD357" s="276">
        <f t="shared" si="39"/>
        <v>0</v>
      </c>
      <c r="AE357" s="276" t="e">
        <f t="shared" si="40"/>
        <v>#NUM!</v>
      </c>
      <c r="AF357" s="276" t="e">
        <f t="shared" si="41"/>
        <v>#NUM!</v>
      </c>
    </row>
    <row r="358" spans="3:32">
      <c r="C358" s="40"/>
      <c r="D358" s="40"/>
      <c r="Z358" s="274">
        <f t="shared" si="35"/>
        <v>0</v>
      </c>
      <c r="AA358" s="276">
        <f t="shared" si="36"/>
        <v>0</v>
      </c>
      <c r="AB358" s="276" t="e">
        <f t="shared" si="37"/>
        <v>#NUM!</v>
      </c>
      <c r="AC358" s="276" t="e">
        <f t="shared" si="38"/>
        <v>#NUM!</v>
      </c>
      <c r="AD358" s="276">
        <f t="shared" si="39"/>
        <v>0</v>
      </c>
      <c r="AE358" s="276" t="e">
        <f t="shared" si="40"/>
        <v>#NUM!</v>
      </c>
      <c r="AF358" s="276" t="e">
        <f t="shared" si="41"/>
        <v>#NUM!</v>
      </c>
    </row>
    <row r="359" spans="3:32">
      <c r="C359" s="40"/>
      <c r="D359" s="40"/>
      <c r="Z359" s="274">
        <f t="shared" si="35"/>
        <v>0</v>
      </c>
      <c r="AA359" s="276">
        <f t="shared" si="36"/>
        <v>0</v>
      </c>
      <c r="AB359" s="276" t="e">
        <f t="shared" si="37"/>
        <v>#NUM!</v>
      </c>
      <c r="AC359" s="276" t="e">
        <f t="shared" si="38"/>
        <v>#NUM!</v>
      </c>
      <c r="AD359" s="276">
        <f t="shared" si="39"/>
        <v>0</v>
      </c>
      <c r="AE359" s="276" t="e">
        <f t="shared" si="40"/>
        <v>#NUM!</v>
      </c>
      <c r="AF359" s="276" t="e">
        <f t="shared" si="41"/>
        <v>#NUM!</v>
      </c>
    </row>
    <row r="360" spans="3:32">
      <c r="C360" s="40"/>
      <c r="D360" s="40"/>
      <c r="Z360" s="274">
        <f t="shared" si="35"/>
        <v>0</v>
      </c>
      <c r="AA360" s="276">
        <f t="shared" si="36"/>
        <v>0</v>
      </c>
      <c r="AB360" s="276" t="e">
        <f t="shared" si="37"/>
        <v>#NUM!</v>
      </c>
      <c r="AC360" s="276" t="e">
        <f t="shared" si="38"/>
        <v>#NUM!</v>
      </c>
      <c r="AD360" s="276">
        <f t="shared" si="39"/>
        <v>0</v>
      </c>
      <c r="AE360" s="276" t="e">
        <f t="shared" si="40"/>
        <v>#NUM!</v>
      </c>
      <c r="AF360" s="276" t="e">
        <f t="shared" si="41"/>
        <v>#NUM!</v>
      </c>
    </row>
    <row r="361" spans="3:32">
      <c r="C361" s="40"/>
      <c r="D361" s="40"/>
      <c r="Z361" s="274">
        <f t="shared" si="35"/>
        <v>0</v>
      </c>
      <c r="AA361" s="276">
        <f t="shared" si="36"/>
        <v>0</v>
      </c>
      <c r="AB361" s="276" t="e">
        <f t="shared" si="37"/>
        <v>#NUM!</v>
      </c>
      <c r="AC361" s="276" t="e">
        <f t="shared" si="38"/>
        <v>#NUM!</v>
      </c>
      <c r="AD361" s="276">
        <f t="shared" si="39"/>
        <v>0</v>
      </c>
      <c r="AE361" s="276" t="e">
        <f t="shared" si="40"/>
        <v>#NUM!</v>
      </c>
      <c r="AF361" s="276" t="e">
        <f t="shared" si="41"/>
        <v>#NUM!</v>
      </c>
    </row>
    <row r="362" spans="3:32">
      <c r="C362" s="40"/>
      <c r="D362" s="40"/>
      <c r="Z362" s="274">
        <f t="shared" si="35"/>
        <v>0</v>
      </c>
      <c r="AA362" s="276">
        <f t="shared" si="36"/>
        <v>0</v>
      </c>
      <c r="AB362" s="276" t="e">
        <f t="shared" si="37"/>
        <v>#NUM!</v>
      </c>
      <c r="AC362" s="276" t="e">
        <f t="shared" si="38"/>
        <v>#NUM!</v>
      </c>
      <c r="AD362" s="276">
        <f t="shared" si="39"/>
        <v>0</v>
      </c>
      <c r="AE362" s="276" t="e">
        <f t="shared" si="40"/>
        <v>#NUM!</v>
      </c>
      <c r="AF362" s="276" t="e">
        <f t="shared" si="41"/>
        <v>#NUM!</v>
      </c>
    </row>
    <row r="363" spans="3:32">
      <c r="C363" s="40"/>
      <c r="D363" s="40"/>
      <c r="Z363" s="274">
        <f t="shared" si="35"/>
        <v>0</v>
      </c>
      <c r="AA363" s="276">
        <f t="shared" si="36"/>
        <v>0</v>
      </c>
      <c r="AB363" s="276" t="e">
        <f t="shared" si="37"/>
        <v>#NUM!</v>
      </c>
      <c r="AC363" s="276" t="e">
        <f t="shared" si="38"/>
        <v>#NUM!</v>
      </c>
      <c r="AD363" s="276">
        <f t="shared" si="39"/>
        <v>0</v>
      </c>
      <c r="AE363" s="276" t="e">
        <f t="shared" si="40"/>
        <v>#NUM!</v>
      </c>
      <c r="AF363" s="276" t="e">
        <f t="shared" si="41"/>
        <v>#NUM!</v>
      </c>
    </row>
    <row r="364" spans="3:32">
      <c r="C364" s="40"/>
      <c r="D364" s="40"/>
      <c r="Z364" s="274">
        <f t="shared" si="35"/>
        <v>0</v>
      </c>
      <c r="AA364" s="276">
        <f t="shared" si="36"/>
        <v>0</v>
      </c>
      <c r="AB364" s="276" t="e">
        <f t="shared" si="37"/>
        <v>#NUM!</v>
      </c>
      <c r="AC364" s="276" t="e">
        <f t="shared" si="38"/>
        <v>#NUM!</v>
      </c>
      <c r="AD364" s="276">
        <f t="shared" si="39"/>
        <v>0</v>
      </c>
      <c r="AE364" s="276" t="e">
        <f t="shared" si="40"/>
        <v>#NUM!</v>
      </c>
      <c r="AF364" s="276" t="e">
        <f t="shared" si="41"/>
        <v>#NUM!</v>
      </c>
    </row>
    <row r="365" spans="3:32">
      <c r="C365" s="40"/>
      <c r="D365" s="40"/>
      <c r="Z365" s="274">
        <f t="shared" si="35"/>
        <v>0</v>
      </c>
      <c r="AA365" s="276">
        <f t="shared" si="36"/>
        <v>0</v>
      </c>
      <c r="AB365" s="276" t="e">
        <f t="shared" si="37"/>
        <v>#NUM!</v>
      </c>
      <c r="AC365" s="276" t="e">
        <f t="shared" si="38"/>
        <v>#NUM!</v>
      </c>
      <c r="AD365" s="276">
        <f t="shared" si="39"/>
        <v>0</v>
      </c>
      <c r="AE365" s="276" t="e">
        <f t="shared" si="40"/>
        <v>#NUM!</v>
      </c>
      <c r="AF365" s="276" t="e">
        <f t="shared" si="41"/>
        <v>#NUM!</v>
      </c>
    </row>
    <row r="366" spans="3:32">
      <c r="C366" s="40"/>
      <c r="D366" s="40"/>
      <c r="Z366" s="274">
        <f t="shared" si="35"/>
        <v>0</v>
      </c>
      <c r="AA366" s="276">
        <f t="shared" si="36"/>
        <v>0</v>
      </c>
      <c r="AB366" s="276" t="e">
        <f t="shared" si="37"/>
        <v>#NUM!</v>
      </c>
      <c r="AC366" s="276" t="e">
        <f t="shared" si="38"/>
        <v>#NUM!</v>
      </c>
      <c r="AD366" s="276">
        <f t="shared" si="39"/>
        <v>0</v>
      </c>
      <c r="AE366" s="276" t="e">
        <f t="shared" si="40"/>
        <v>#NUM!</v>
      </c>
      <c r="AF366" s="276" t="e">
        <f t="shared" si="41"/>
        <v>#NUM!</v>
      </c>
    </row>
    <row r="367" spans="3:32">
      <c r="C367" s="40"/>
      <c r="D367" s="40"/>
      <c r="Z367" s="274">
        <f t="shared" si="35"/>
        <v>0</v>
      </c>
      <c r="AA367" s="276">
        <f t="shared" si="36"/>
        <v>0</v>
      </c>
      <c r="AB367" s="276" t="e">
        <f t="shared" si="37"/>
        <v>#NUM!</v>
      </c>
      <c r="AC367" s="276" t="e">
        <f t="shared" si="38"/>
        <v>#NUM!</v>
      </c>
      <c r="AD367" s="276">
        <f t="shared" si="39"/>
        <v>0</v>
      </c>
      <c r="AE367" s="276" t="e">
        <f t="shared" si="40"/>
        <v>#NUM!</v>
      </c>
      <c r="AF367" s="276" t="e">
        <f t="shared" si="41"/>
        <v>#NUM!</v>
      </c>
    </row>
    <row r="368" spans="3:32">
      <c r="C368" s="40"/>
      <c r="D368" s="40"/>
      <c r="Z368" s="274">
        <f t="shared" si="35"/>
        <v>0</v>
      </c>
      <c r="AA368" s="276">
        <f t="shared" si="36"/>
        <v>0</v>
      </c>
      <c r="AB368" s="276" t="e">
        <f t="shared" si="37"/>
        <v>#NUM!</v>
      </c>
      <c r="AC368" s="276" t="e">
        <f t="shared" si="38"/>
        <v>#NUM!</v>
      </c>
      <c r="AD368" s="276">
        <f t="shared" si="39"/>
        <v>0</v>
      </c>
      <c r="AE368" s="276" t="e">
        <f t="shared" si="40"/>
        <v>#NUM!</v>
      </c>
      <c r="AF368" s="276" t="e">
        <f t="shared" si="41"/>
        <v>#NUM!</v>
      </c>
    </row>
    <row r="369" spans="3:32">
      <c r="C369" s="40"/>
      <c r="D369" s="40"/>
      <c r="Z369" s="274">
        <f t="shared" si="35"/>
        <v>0</v>
      </c>
      <c r="AA369" s="276">
        <f t="shared" si="36"/>
        <v>0</v>
      </c>
      <c r="AB369" s="276" t="e">
        <f t="shared" si="37"/>
        <v>#NUM!</v>
      </c>
      <c r="AC369" s="276" t="e">
        <f t="shared" si="38"/>
        <v>#NUM!</v>
      </c>
      <c r="AD369" s="276">
        <f t="shared" si="39"/>
        <v>0</v>
      </c>
      <c r="AE369" s="276" t="e">
        <f t="shared" si="40"/>
        <v>#NUM!</v>
      </c>
      <c r="AF369" s="276" t="e">
        <f t="shared" si="41"/>
        <v>#NUM!</v>
      </c>
    </row>
    <row r="370" spans="3:32">
      <c r="C370" s="40"/>
      <c r="D370" s="40"/>
      <c r="Z370" s="274">
        <f t="shared" si="35"/>
        <v>0</v>
      </c>
      <c r="AA370" s="276">
        <f t="shared" si="36"/>
        <v>0</v>
      </c>
      <c r="AB370" s="276" t="e">
        <f t="shared" si="37"/>
        <v>#NUM!</v>
      </c>
      <c r="AC370" s="276" t="e">
        <f t="shared" si="38"/>
        <v>#NUM!</v>
      </c>
      <c r="AD370" s="276">
        <f t="shared" si="39"/>
        <v>0</v>
      </c>
      <c r="AE370" s="276" t="e">
        <f t="shared" si="40"/>
        <v>#NUM!</v>
      </c>
      <c r="AF370" s="276" t="e">
        <f t="shared" si="41"/>
        <v>#NUM!</v>
      </c>
    </row>
    <row r="371" spans="3:32">
      <c r="C371" s="40"/>
      <c r="D371" s="40"/>
      <c r="Z371" s="274">
        <f t="shared" si="35"/>
        <v>0</v>
      </c>
      <c r="AA371" s="276">
        <f t="shared" si="36"/>
        <v>0</v>
      </c>
      <c r="AB371" s="276" t="e">
        <f t="shared" si="37"/>
        <v>#NUM!</v>
      </c>
      <c r="AC371" s="276" t="e">
        <f t="shared" si="38"/>
        <v>#NUM!</v>
      </c>
      <c r="AD371" s="276">
        <f t="shared" si="39"/>
        <v>0</v>
      </c>
      <c r="AE371" s="276" t="e">
        <f t="shared" si="40"/>
        <v>#NUM!</v>
      </c>
      <c r="AF371" s="276" t="e">
        <f t="shared" si="41"/>
        <v>#NUM!</v>
      </c>
    </row>
    <row r="372" spans="3:32">
      <c r="C372" s="40"/>
      <c r="D372" s="40"/>
      <c r="Z372" s="274">
        <f t="shared" si="35"/>
        <v>0</v>
      </c>
      <c r="AA372" s="276">
        <f t="shared" si="36"/>
        <v>0</v>
      </c>
      <c r="AB372" s="276" t="e">
        <f t="shared" si="37"/>
        <v>#NUM!</v>
      </c>
      <c r="AC372" s="276" t="e">
        <f t="shared" si="38"/>
        <v>#NUM!</v>
      </c>
      <c r="AD372" s="276">
        <f t="shared" si="39"/>
        <v>0</v>
      </c>
      <c r="AE372" s="276" t="e">
        <f t="shared" si="40"/>
        <v>#NUM!</v>
      </c>
      <c r="AF372" s="276" t="e">
        <f t="shared" si="41"/>
        <v>#NUM!</v>
      </c>
    </row>
    <row r="373" spans="3:32">
      <c r="C373" s="40"/>
      <c r="D373" s="40"/>
      <c r="Z373" s="274">
        <f t="shared" si="35"/>
        <v>0</v>
      </c>
      <c r="AA373" s="276">
        <f t="shared" si="36"/>
        <v>0</v>
      </c>
      <c r="AB373" s="276" t="e">
        <f t="shared" si="37"/>
        <v>#NUM!</v>
      </c>
      <c r="AC373" s="276" t="e">
        <f t="shared" si="38"/>
        <v>#NUM!</v>
      </c>
      <c r="AD373" s="276">
        <f t="shared" si="39"/>
        <v>0</v>
      </c>
      <c r="AE373" s="276" t="e">
        <f t="shared" si="40"/>
        <v>#NUM!</v>
      </c>
      <c r="AF373" s="276" t="e">
        <f t="shared" si="41"/>
        <v>#NUM!</v>
      </c>
    </row>
    <row r="374" spans="3:32">
      <c r="C374" s="40"/>
      <c r="D374" s="40"/>
      <c r="Z374" s="274">
        <f t="shared" si="35"/>
        <v>0</v>
      </c>
      <c r="AA374" s="276">
        <f t="shared" si="36"/>
        <v>0</v>
      </c>
      <c r="AB374" s="276" t="e">
        <f t="shared" si="37"/>
        <v>#NUM!</v>
      </c>
      <c r="AC374" s="276" t="e">
        <f t="shared" si="38"/>
        <v>#NUM!</v>
      </c>
      <c r="AD374" s="276">
        <f t="shared" si="39"/>
        <v>0</v>
      </c>
      <c r="AE374" s="276" t="e">
        <f t="shared" si="40"/>
        <v>#NUM!</v>
      </c>
      <c r="AF374" s="276" t="e">
        <f t="shared" si="41"/>
        <v>#NUM!</v>
      </c>
    </row>
    <row r="375" spans="3:32">
      <c r="C375" s="40"/>
      <c r="D375" s="40"/>
      <c r="Z375" s="274">
        <f t="shared" si="35"/>
        <v>0</v>
      </c>
      <c r="AA375" s="276">
        <f t="shared" si="36"/>
        <v>0</v>
      </c>
      <c r="AB375" s="276" t="e">
        <f t="shared" si="37"/>
        <v>#NUM!</v>
      </c>
      <c r="AC375" s="276" t="e">
        <f t="shared" si="38"/>
        <v>#NUM!</v>
      </c>
      <c r="AD375" s="276">
        <f t="shared" si="39"/>
        <v>0</v>
      </c>
      <c r="AE375" s="276" t="e">
        <f t="shared" si="40"/>
        <v>#NUM!</v>
      </c>
      <c r="AF375" s="276" t="e">
        <f t="shared" si="41"/>
        <v>#NUM!</v>
      </c>
    </row>
    <row r="376" spans="3:32">
      <c r="C376" s="40"/>
      <c r="D376" s="40"/>
      <c r="Z376" s="274">
        <f t="shared" si="35"/>
        <v>0</v>
      </c>
      <c r="AA376" s="276">
        <f t="shared" si="36"/>
        <v>0</v>
      </c>
      <c r="AB376" s="276" t="e">
        <f t="shared" si="37"/>
        <v>#NUM!</v>
      </c>
      <c r="AC376" s="276" t="e">
        <f t="shared" si="38"/>
        <v>#NUM!</v>
      </c>
      <c r="AD376" s="276">
        <f t="shared" si="39"/>
        <v>0</v>
      </c>
      <c r="AE376" s="276" t="e">
        <f t="shared" si="40"/>
        <v>#NUM!</v>
      </c>
      <c r="AF376" s="276" t="e">
        <f t="shared" si="41"/>
        <v>#NUM!</v>
      </c>
    </row>
    <row r="377" spans="3:32">
      <c r="C377" s="40"/>
      <c r="D377" s="40"/>
      <c r="Z377" s="274">
        <f t="shared" si="35"/>
        <v>0</v>
      </c>
      <c r="AA377" s="276">
        <f t="shared" si="36"/>
        <v>0</v>
      </c>
      <c r="AB377" s="276" t="e">
        <f t="shared" si="37"/>
        <v>#NUM!</v>
      </c>
      <c r="AC377" s="276" t="e">
        <f t="shared" si="38"/>
        <v>#NUM!</v>
      </c>
      <c r="AD377" s="276">
        <f t="shared" si="39"/>
        <v>0</v>
      </c>
      <c r="AE377" s="276" t="e">
        <f t="shared" si="40"/>
        <v>#NUM!</v>
      </c>
      <c r="AF377" s="276" t="e">
        <f t="shared" si="41"/>
        <v>#NUM!</v>
      </c>
    </row>
    <row r="378" spans="3:32">
      <c r="C378" s="40"/>
      <c r="D378" s="40"/>
      <c r="Z378" s="274">
        <f t="shared" si="35"/>
        <v>0</v>
      </c>
      <c r="AA378" s="276">
        <f t="shared" si="36"/>
        <v>0</v>
      </c>
      <c r="AB378" s="276" t="e">
        <f t="shared" si="37"/>
        <v>#NUM!</v>
      </c>
      <c r="AC378" s="276" t="e">
        <f t="shared" si="38"/>
        <v>#NUM!</v>
      </c>
      <c r="AD378" s="276">
        <f t="shared" si="39"/>
        <v>0</v>
      </c>
      <c r="AE378" s="276" t="e">
        <f t="shared" si="40"/>
        <v>#NUM!</v>
      </c>
      <c r="AF378" s="276" t="e">
        <f t="shared" si="41"/>
        <v>#NUM!</v>
      </c>
    </row>
    <row r="379" spans="3:32">
      <c r="C379" s="40"/>
      <c r="D379" s="40"/>
      <c r="Z379" s="274">
        <f t="shared" si="35"/>
        <v>0</v>
      </c>
      <c r="AA379" s="276">
        <f t="shared" si="36"/>
        <v>0</v>
      </c>
      <c r="AB379" s="276" t="e">
        <f t="shared" si="37"/>
        <v>#NUM!</v>
      </c>
      <c r="AC379" s="276" t="e">
        <f t="shared" si="38"/>
        <v>#NUM!</v>
      </c>
      <c r="AD379" s="276">
        <f t="shared" si="39"/>
        <v>0</v>
      </c>
      <c r="AE379" s="276" t="e">
        <f t="shared" si="40"/>
        <v>#NUM!</v>
      </c>
      <c r="AF379" s="276" t="e">
        <f t="shared" si="41"/>
        <v>#NUM!</v>
      </c>
    </row>
    <row r="380" spans="3:32">
      <c r="C380" s="40"/>
      <c r="D380" s="40"/>
      <c r="Z380" s="274">
        <f t="shared" si="35"/>
        <v>0</v>
      </c>
      <c r="AA380" s="276">
        <f t="shared" si="36"/>
        <v>0</v>
      </c>
      <c r="AB380" s="276" t="e">
        <f t="shared" si="37"/>
        <v>#NUM!</v>
      </c>
      <c r="AC380" s="276" t="e">
        <f t="shared" si="38"/>
        <v>#NUM!</v>
      </c>
      <c r="AD380" s="276">
        <f t="shared" si="39"/>
        <v>0</v>
      </c>
      <c r="AE380" s="276" t="e">
        <f t="shared" si="40"/>
        <v>#NUM!</v>
      </c>
      <c r="AF380" s="276" t="e">
        <f t="shared" si="41"/>
        <v>#NUM!</v>
      </c>
    </row>
    <row r="381" spans="3:32">
      <c r="C381" s="40"/>
      <c r="D381" s="40"/>
      <c r="Z381" s="274">
        <f t="shared" si="35"/>
        <v>0</v>
      </c>
      <c r="AA381" s="276">
        <f t="shared" si="36"/>
        <v>0</v>
      </c>
      <c r="AB381" s="276" t="e">
        <f t="shared" si="37"/>
        <v>#NUM!</v>
      </c>
      <c r="AC381" s="276" t="e">
        <f t="shared" si="38"/>
        <v>#NUM!</v>
      </c>
      <c r="AD381" s="276">
        <f t="shared" si="39"/>
        <v>0</v>
      </c>
      <c r="AE381" s="276" t="e">
        <f t="shared" si="40"/>
        <v>#NUM!</v>
      </c>
      <c r="AF381" s="276" t="e">
        <f t="shared" si="41"/>
        <v>#NUM!</v>
      </c>
    </row>
    <row r="382" spans="3:32">
      <c r="C382" s="40"/>
      <c r="D382" s="40"/>
      <c r="Z382" s="274">
        <f t="shared" si="35"/>
        <v>0</v>
      </c>
      <c r="AA382" s="276">
        <f t="shared" si="36"/>
        <v>0</v>
      </c>
      <c r="AB382" s="276" t="e">
        <f t="shared" si="37"/>
        <v>#NUM!</v>
      </c>
      <c r="AC382" s="276" t="e">
        <f t="shared" si="38"/>
        <v>#NUM!</v>
      </c>
      <c r="AD382" s="276">
        <f t="shared" si="39"/>
        <v>0</v>
      </c>
      <c r="AE382" s="276" t="e">
        <f t="shared" si="40"/>
        <v>#NUM!</v>
      </c>
      <c r="AF382" s="276" t="e">
        <f t="shared" si="41"/>
        <v>#NUM!</v>
      </c>
    </row>
    <row r="383" spans="3:32">
      <c r="C383" s="40"/>
      <c r="D383" s="40"/>
      <c r="Z383" s="274">
        <f t="shared" si="35"/>
        <v>0</v>
      </c>
      <c r="AA383" s="276">
        <f t="shared" si="36"/>
        <v>0</v>
      </c>
      <c r="AB383" s="276" t="e">
        <f t="shared" si="37"/>
        <v>#NUM!</v>
      </c>
      <c r="AC383" s="276" t="e">
        <f t="shared" si="38"/>
        <v>#NUM!</v>
      </c>
      <c r="AD383" s="276">
        <f t="shared" si="39"/>
        <v>0</v>
      </c>
      <c r="AE383" s="276" t="e">
        <f t="shared" si="40"/>
        <v>#NUM!</v>
      </c>
      <c r="AF383" s="276" t="e">
        <f t="shared" si="41"/>
        <v>#NUM!</v>
      </c>
    </row>
    <row r="384" spans="3:32">
      <c r="C384" s="40"/>
      <c r="D384" s="40"/>
      <c r="Z384" s="274">
        <f t="shared" si="35"/>
        <v>0</v>
      </c>
      <c r="AA384" s="276">
        <f t="shared" si="36"/>
        <v>0</v>
      </c>
      <c r="AB384" s="276" t="e">
        <f t="shared" si="37"/>
        <v>#NUM!</v>
      </c>
      <c r="AC384" s="276" t="e">
        <f t="shared" si="38"/>
        <v>#NUM!</v>
      </c>
      <c r="AD384" s="276">
        <f t="shared" si="39"/>
        <v>0</v>
      </c>
      <c r="AE384" s="276" t="e">
        <f t="shared" si="40"/>
        <v>#NUM!</v>
      </c>
      <c r="AF384" s="276" t="e">
        <f t="shared" si="41"/>
        <v>#NUM!</v>
      </c>
    </row>
    <row r="385" spans="3:32">
      <c r="C385" s="40"/>
      <c r="D385" s="40"/>
      <c r="Z385" s="274">
        <f t="shared" si="35"/>
        <v>0</v>
      </c>
      <c r="AA385" s="276">
        <f t="shared" si="36"/>
        <v>0</v>
      </c>
      <c r="AB385" s="276" t="e">
        <f t="shared" si="37"/>
        <v>#NUM!</v>
      </c>
      <c r="AC385" s="276" t="e">
        <f t="shared" si="38"/>
        <v>#NUM!</v>
      </c>
      <c r="AD385" s="276">
        <f t="shared" si="39"/>
        <v>0</v>
      </c>
      <c r="AE385" s="276" t="e">
        <f t="shared" si="40"/>
        <v>#NUM!</v>
      </c>
      <c r="AF385" s="276" t="e">
        <f t="shared" si="41"/>
        <v>#NUM!</v>
      </c>
    </row>
    <row r="386" spans="3:32">
      <c r="C386" s="40"/>
      <c r="D386" s="40"/>
      <c r="Z386" s="274">
        <f t="shared" si="35"/>
        <v>0</v>
      </c>
      <c r="AA386" s="276">
        <f t="shared" si="36"/>
        <v>0</v>
      </c>
      <c r="AB386" s="276" t="e">
        <f t="shared" si="37"/>
        <v>#NUM!</v>
      </c>
      <c r="AC386" s="276" t="e">
        <f t="shared" si="38"/>
        <v>#NUM!</v>
      </c>
      <c r="AD386" s="276">
        <f t="shared" si="39"/>
        <v>0</v>
      </c>
      <c r="AE386" s="276" t="e">
        <f t="shared" si="40"/>
        <v>#NUM!</v>
      </c>
      <c r="AF386" s="276" t="e">
        <f t="shared" si="41"/>
        <v>#NUM!</v>
      </c>
    </row>
    <row r="387" spans="3:32">
      <c r="C387" s="40"/>
      <c r="D387" s="40"/>
      <c r="Z387" s="274">
        <f t="shared" si="35"/>
        <v>0</v>
      </c>
      <c r="AA387" s="276">
        <f t="shared" si="36"/>
        <v>0</v>
      </c>
      <c r="AB387" s="276" t="e">
        <f t="shared" si="37"/>
        <v>#NUM!</v>
      </c>
      <c r="AC387" s="276" t="e">
        <f t="shared" si="38"/>
        <v>#NUM!</v>
      </c>
      <c r="AD387" s="276">
        <f t="shared" si="39"/>
        <v>0</v>
      </c>
      <c r="AE387" s="276" t="e">
        <f t="shared" si="40"/>
        <v>#NUM!</v>
      </c>
      <c r="AF387" s="276" t="e">
        <f t="shared" si="41"/>
        <v>#NUM!</v>
      </c>
    </row>
    <row r="388" spans="3:32">
      <c r="C388" s="40"/>
      <c r="D388" s="40"/>
      <c r="Z388" s="274">
        <f t="shared" si="35"/>
        <v>0</v>
      </c>
      <c r="AA388" s="276">
        <f t="shared" si="36"/>
        <v>0</v>
      </c>
      <c r="AB388" s="276" t="e">
        <f t="shared" si="37"/>
        <v>#NUM!</v>
      </c>
      <c r="AC388" s="276" t="e">
        <f t="shared" si="38"/>
        <v>#NUM!</v>
      </c>
      <c r="AD388" s="276">
        <f t="shared" si="39"/>
        <v>0</v>
      </c>
      <c r="AE388" s="276" t="e">
        <f t="shared" si="40"/>
        <v>#NUM!</v>
      </c>
      <c r="AF388" s="276" t="e">
        <f t="shared" si="41"/>
        <v>#NUM!</v>
      </c>
    </row>
    <row r="389" spans="3:32">
      <c r="C389" s="40"/>
      <c r="D389" s="40"/>
      <c r="Z389" s="274">
        <f t="shared" si="35"/>
        <v>0</v>
      </c>
      <c r="AA389" s="276">
        <f t="shared" si="36"/>
        <v>0</v>
      </c>
      <c r="AB389" s="276" t="e">
        <f t="shared" si="37"/>
        <v>#NUM!</v>
      </c>
      <c r="AC389" s="276" t="e">
        <f t="shared" si="38"/>
        <v>#NUM!</v>
      </c>
      <c r="AD389" s="276">
        <f t="shared" si="39"/>
        <v>0</v>
      </c>
      <c r="AE389" s="276" t="e">
        <f t="shared" si="40"/>
        <v>#NUM!</v>
      </c>
      <c r="AF389" s="276" t="e">
        <f t="shared" si="41"/>
        <v>#NUM!</v>
      </c>
    </row>
    <row r="390" spans="3:32">
      <c r="C390" s="40"/>
      <c r="D390" s="40"/>
      <c r="Z390" s="274">
        <f t="shared" si="35"/>
        <v>0</v>
      </c>
      <c r="AA390" s="276">
        <f t="shared" si="36"/>
        <v>0</v>
      </c>
      <c r="AB390" s="276" t="e">
        <f t="shared" si="37"/>
        <v>#NUM!</v>
      </c>
      <c r="AC390" s="276" t="e">
        <f t="shared" si="38"/>
        <v>#NUM!</v>
      </c>
      <c r="AD390" s="276">
        <f t="shared" si="39"/>
        <v>0</v>
      </c>
      <c r="AE390" s="276" t="e">
        <f t="shared" si="40"/>
        <v>#NUM!</v>
      </c>
      <c r="AF390" s="276" t="e">
        <f t="shared" si="41"/>
        <v>#NUM!</v>
      </c>
    </row>
    <row r="391" spans="3:32">
      <c r="C391" s="40"/>
      <c r="D391" s="40"/>
      <c r="Z391" s="274">
        <f t="shared" si="35"/>
        <v>0</v>
      </c>
      <c r="AA391" s="276">
        <f t="shared" si="36"/>
        <v>0</v>
      </c>
      <c r="AB391" s="276" t="e">
        <f t="shared" si="37"/>
        <v>#NUM!</v>
      </c>
      <c r="AC391" s="276" t="e">
        <f t="shared" si="38"/>
        <v>#NUM!</v>
      </c>
      <c r="AD391" s="276">
        <f t="shared" si="39"/>
        <v>0</v>
      </c>
      <c r="AE391" s="276" t="e">
        <f t="shared" si="40"/>
        <v>#NUM!</v>
      </c>
      <c r="AF391" s="276" t="e">
        <f t="shared" si="41"/>
        <v>#NUM!</v>
      </c>
    </row>
    <row r="392" spans="3:32">
      <c r="C392" s="40"/>
      <c r="D392" s="40"/>
      <c r="Z392" s="274">
        <f t="shared" si="35"/>
        <v>0</v>
      </c>
      <c r="AA392" s="276">
        <f t="shared" si="36"/>
        <v>0</v>
      </c>
      <c r="AB392" s="276" t="e">
        <f t="shared" si="37"/>
        <v>#NUM!</v>
      </c>
      <c r="AC392" s="276" t="e">
        <f t="shared" si="38"/>
        <v>#NUM!</v>
      </c>
      <c r="AD392" s="276">
        <f t="shared" si="39"/>
        <v>0</v>
      </c>
      <c r="AE392" s="276" t="e">
        <f t="shared" si="40"/>
        <v>#NUM!</v>
      </c>
      <c r="AF392" s="276" t="e">
        <f t="shared" si="41"/>
        <v>#NUM!</v>
      </c>
    </row>
    <row r="393" spans="3:32">
      <c r="C393" s="40"/>
      <c r="D393" s="40"/>
      <c r="Z393" s="274">
        <f t="shared" si="35"/>
        <v>0</v>
      </c>
      <c r="AA393" s="276">
        <f t="shared" si="36"/>
        <v>0</v>
      </c>
      <c r="AB393" s="276" t="e">
        <f t="shared" si="37"/>
        <v>#NUM!</v>
      </c>
      <c r="AC393" s="276" t="e">
        <f t="shared" si="38"/>
        <v>#NUM!</v>
      </c>
      <c r="AD393" s="276">
        <f t="shared" si="39"/>
        <v>0</v>
      </c>
      <c r="AE393" s="276" t="e">
        <f t="shared" si="40"/>
        <v>#NUM!</v>
      </c>
      <c r="AF393" s="276" t="e">
        <f t="shared" si="41"/>
        <v>#NUM!</v>
      </c>
    </row>
    <row r="394" spans="3:32">
      <c r="C394" s="40"/>
      <c r="D394" s="40"/>
      <c r="Z394" s="274">
        <f t="shared" si="35"/>
        <v>0</v>
      </c>
      <c r="AA394" s="276">
        <f t="shared" si="36"/>
        <v>0</v>
      </c>
      <c r="AB394" s="276" t="e">
        <f t="shared" si="37"/>
        <v>#NUM!</v>
      </c>
      <c r="AC394" s="276" t="e">
        <f t="shared" si="38"/>
        <v>#NUM!</v>
      </c>
      <c r="AD394" s="276">
        <f t="shared" si="39"/>
        <v>0</v>
      </c>
      <c r="AE394" s="276" t="e">
        <f t="shared" si="40"/>
        <v>#NUM!</v>
      </c>
      <c r="AF394" s="276" t="e">
        <f t="shared" si="41"/>
        <v>#NUM!</v>
      </c>
    </row>
    <row r="395" spans="3:32">
      <c r="C395" s="40"/>
      <c r="D395" s="40"/>
      <c r="Z395" s="274">
        <f t="shared" si="35"/>
        <v>0</v>
      </c>
      <c r="AA395" s="276">
        <f t="shared" si="36"/>
        <v>0</v>
      </c>
      <c r="AB395" s="276" t="e">
        <f t="shared" si="37"/>
        <v>#NUM!</v>
      </c>
      <c r="AC395" s="276" t="e">
        <f t="shared" si="38"/>
        <v>#NUM!</v>
      </c>
      <c r="AD395" s="276">
        <f t="shared" si="39"/>
        <v>0</v>
      </c>
      <c r="AE395" s="276" t="e">
        <f t="shared" si="40"/>
        <v>#NUM!</v>
      </c>
      <c r="AF395" s="276" t="e">
        <f t="shared" si="41"/>
        <v>#NUM!</v>
      </c>
    </row>
    <row r="396" spans="3:32">
      <c r="C396" s="40"/>
      <c r="D396" s="40"/>
      <c r="Z396" s="274">
        <f t="shared" si="35"/>
        <v>0</v>
      </c>
      <c r="AA396" s="276">
        <f t="shared" si="36"/>
        <v>0</v>
      </c>
      <c r="AB396" s="276" t="e">
        <f t="shared" si="37"/>
        <v>#NUM!</v>
      </c>
      <c r="AC396" s="276" t="e">
        <f t="shared" si="38"/>
        <v>#NUM!</v>
      </c>
      <c r="AD396" s="276">
        <f t="shared" si="39"/>
        <v>0</v>
      </c>
      <c r="AE396" s="276" t="e">
        <f t="shared" si="40"/>
        <v>#NUM!</v>
      </c>
      <c r="AF396" s="276" t="e">
        <f t="shared" si="41"/>
        <v>#NUM!</v>
      </c>
    </row>
    <row r="397" spans="3:32">
      <c r="C397" s="40"/>
      <c r="D397" s="40"/>
      <c r="Z397" s="274">
        <f t="shared" ref="Z397:Z460" si="42">B397</f>
        <v>0</v>
      </c>
      <c r="AA397" s="276">
        <f t="shared" ref="AA397:AA460" si="43">C397</f>
        <v>0</v>
      </c>
      <c r="AB397" s="276" t="e">
        <f t="shared" ref="AB397:AB460" si="44">$J$22</f>
        <v>#NUM!</v>
      </c>
      <c r="AC397" s="276" t="e">
        <f t="shared" ref="AC397:AC460" si="45">$J$23</f>
        <v>#NUM!</v>
      </c>
      <c r="AD397" s="276">
        <f t="shared" ref="AD397:AD460" si="46">D397</f>
        <v>0</v>
      </c>
      <c r="AE397" s="276" t="e">
        <f t="shared" ref="AE397:AE460" si="47">$K$22</f>
        <v>#NUM!</v>
      </c>
      <c r="AF397" s="276" t="e">
        <f t="shared" ref="AF397:AF460" si="48">$K$23</f>
        <v>#NUM!</v>
      </c>
    </row>
    <row r="398" spans="3:32">
      <c r="C398" s="40"/>
      <c r="D398" s="40"/>
      <c r="Z398" s="274">
        <f t="shared" si="42"/>
        <v>0</v>
      </c>
      <c r="AA398" s="276">
        <f t="shared" si="43"/>
        <v>0</v>
      </c>
      <c r="AB398" s="276" t="e">
        <f t="shared" si="44"/>
        <v>#NUM!</v>
      </c>
      <c r="AC398" s="276" t="e">
        <f t="shared" si="45"/>
        <v>#NUM!</v>
      </c>
      <c r="AD398" s="276">
        <f t="shared" si="46"/>
        <v>0</v>
      </c>
      <c r="AE398" s="276" t="e">
        <f t="shared" si="47"/>
        <v>#NUM!</v>
      </c>
      <c r="AF398" s="276" t="e">
        <f t="shared" si="48"/>
        <v>#NUM!</v>
      </c>
    </row>
    <row r="399" spans="3:32">
      <c r="C399" s="40"/>
      <c r="D399" s="40"/>
      <c r="Z399" s="274">
        <f t="shared" si="42"/>
        <v>0</v>
      </c>
      <c r="AA399" s="276">
        <f t="shared" si="43"/>
        <v>0</v>
      </c>
      <c r="AB399" s="276" t="e">
        <f t="shared" si="44"/>
        <v>#NUM!</v>
      </c>
      <c r="AC399" s="276" t="e">
        <f t="shared" si="45"/>
        <v>#NUM!</v>
      </c>
      <c r="AD399" s="276">
        <f t="shared" si="46"/>
        <v>0</v>
      </c>
      <c r="AE399" s="276" t="e">
        <f t="shared" si="47"/>
        <v>#NUM!</v>
      </c>
      <c r="AF399" s="276" t="e">
        <f t="shared" si="48"/>
        <v>#NUM!</v>
      </c>
    </row>
    <row r="400" spans="3:32">
      <c r="C400" s="40"/>
      <c r="D400" s="40"/>
      <c r="Z400" s="274">
        <f t="shared" si="42"/>
        <v>0</v>
      </c>
      <c r="AA400" s="276">
        <f t="shared" si="43"/>
        <v>0</v>
      </c>
      <c r="AB400" s="276" t="e">
        <f t="shared" si="44"/>
        <v>#NUM!</v>
      </c>
      <c r="AC400" s="276" t="e">
        <f t="shared" si="45"/>
        <v>#NUM!</v>
      </c>
      <c r="AD400" s="276">
        <f t="shared" si="46"/>
        <v>0</v>
      </c>
      <c r="AE400" s="276" t="e">
        <f t="shared" si="47"/>
        <v>#NUM!</v>
      </c>
      <c r="AF400" s="276" t="e">
        <f t="shared" si="48"/>
        <v>#NUM!</v>
      </c>
    </row>
    <row r="401" spans="3:32">
      <c r="C401" s="40"/>
      <c r="D401" s="40"/>
      <c r="Z401" s="274">
        <f t="shared" si="42"/>
        <v>0</v>
      </c>
      <c r="AA401" s="276">
        <f t="shared" si="43"/>
        <v>0</v>
      </c>
      <c r="AB401" s="276" t="e">
        <f t="shared" si="44"/>
        <v>#NUM!</v>
      </c>
      <c r="AC401" s="276" t="e">
        <f t="shared" si="45"/>
        <v>#NUM!</v>
      </c>
      <c r="AD401" s="276">
        <f t="shared" si="46"/>
        <v>0</v>
      </c>
      <c r="AE401" s="276" t="e">
        <f t="shared" si="47"/>
        <v>#NUM!</v>
      </c>
      <c r="AF401" s="276" t="e">
        <f t="shared" si="48"/>
        <v>#NUM!</v>
      </c>
    </row>
    <row r="402" spans="3:32">
      <c r="C402" s="40"/>
      <c r="D402" s="40"/>
      <c r="Z402" s="274">
        <f t="shared" si="42"/>
        <v>0</v>
      </c>
      <c r="AA402" s="276">
        <f t="shared" si="43"/>
        <v>0</v>
      </c>
      <c r="AB402" s="276" t="e">
        <f t="shared" si="44"/>
        <v>#NUM!</v>
      </c>
      <c r="AC402" s="276" t="e">
        <f t="shared" si="45"/>
        <v>#NUM!</v>
      </c>
      <c r="AD402" s="276">
        <f t="shared" si="46"/>
        <v>0</v>
      </c>
      <c r="AE402" s="276" t="e">
        <f t="shared" si="47"/>
        <v>#NUM!</v>
      </c>
      <c r="AF402" s="276" t="e">
        <f t="shared" si="48"/>
        <v>#NUM!</v>
      </c>
    </row>
    <row r="403" spans="3:32">
      <c r="C403" s="40"/>
      <c r="D403" s="40"/>
      <c r="Z403" s="274">
        <f t="shared" si="42"/>
        <v>0</v>
      </c>
      <c r="AA403" s="276">
        <f t="shared" si="43"/>
        <v>0</v>
      </c>
      <c r="AB403" s="276" t="e">
        <f t="shared" si="44"/>
        <v>#NUM!</v>
      </c>
      <c r="AC403" s="276" t="e">
        <f t="shared" si="45"/>
        <v>#NUM!</v>
      </c>
      <c r="AD403" s="276">
        <f t="shared" si="46"/>
        <v>0</v>
      </c>
      <c r="AE403" s="276" t="e">
        <f t="shared" si="47"/>
        <v>#NUM!</v>
      </c>
      <c r="AF403" s="276" t="e">
        <f t="shared" si="48"/>
        <v>#NUM!</v>
      </c>
    </row>
    <row r="404" spans="3:32">
      <c r="C404" s="40"/>
      <c r="D404" s="40"/>
      <c r="Z404" s="274">
        <f t="shared" si="42"/>
        <v>0</v>
      </c>
      <c r="AA404" s="276">
        <f t="shared" si="43"/>
        <v>0</v>
      </c>
      <c r="AB404" s="276" t="e">
        <f t="shared" si="44"/>
        <v>#NUM!</v>
      </c>
      <c r="AC404" s="276" t="e">
        <f t="shared" si="45"/>
        <v>#NUM!</v>
      </c>
      <c r="AD404" s="276">
        <f t="shared" si="46"/>
        <v>0</v>
      </c>
      <c r="AE404" s="276" t="e">
        <f t="shared" si="47"/>
        <v>#NUM!</v>
      </c>
      <c r="AF404" s="276" t="e">
        <f t="shared" si="48"/>
        <v>#NUM!</v>
      </c>
    </row>
    <row r="405" spans="3:32">
      <c r="C405" s="40"/>
      <c r="D405" s="40"/>
      <c r="Z405" s="274">
        <f t="shared" si="42"/>
        <v>0</v>
      </c>
      <c r="AA405" s="276">
        <f t="shared" si="43"/>
        <v>0</v>
      </c>
      <c r="AB405" s="276" t="e">
        <f t="shared" si="44"/>
        <v>#NUM!</v>
      </c>
      <c r="AC405" s="276" t="e">
        <f t="shared" si="45"/>
        <v>#NUM!</v>
      </c>
      <c r="AD405" s="276">
        <f t="shared" si="46"/>
        <v>0</v>
      </c>
      <c r="AE405" s="276" t="e">
        <f t="shared" si="47"/>
        <v>#NUM!</v>
      </c>
      <c r="AF405" s="276" t="e">
        <f t="shared" si="48"/>
        <v>#NUM!</v>
      </c>
    </row>
    <row r="406" spans="3:32">
      <c r="C406" s="40"/>
      <c r="D406" s="40"/>
      <c r="Z406" s="274">
        <f t="shared" si="42"/>
        <v>0</v>
      </c>
      <c r="AA406" s="276">
        <f t="shared" si="43"/>
        <v>0</v>
      </c>
      <c r="AB406" s="276" t="e">
        <f t="shared" si="44"/>
        <v>#NUM!</v>
      </c>
      <c r="AC406" s="276" t="e">
        <f t="shared" si="45"/>
        <v>#NUM!</v>
      </c>
      <c r="AD406" s="276">
        <f t="shared" si="46"/>
        <v>0</v>
      </c>
      <c r="AE406" s="276" t="e">
        <f t="shared" si="47"/>
        <v>#NUM!</v>
      </c>
      <c r="AF406" s="276" t="e">
        <f t="shared" si="48"/>
        <v>#NUM!</v>
      </c>
    </row>
    <row r="407" spans="3:32">
      <c r="C407" s="40"/>
      <c r="D407" s="40"/>
      <c r="Z407" s="274">
        <f t="shared" si="42"/>
        <v>0</v>
      </c>
      <c r="AA407" s="276">
        <f t="shared" si="43"/>
        <v>0</v>
      </c>
      <c r="AB407" s="276" t="e">
        <f t="shared" si="44"/>
        <v>#NUM!</v>
      </c>
      <c r="AC407" s="276" t="e">
        <f t="shared" si="45"/>
        <v>#NUM!</v>
      </c>
      <c r="AD407" s="276">
        <f t="shared" si="46"/>
        <v>0</v>
      </c>
      <c r="AE407" s="276" t="e">
        <f t="shared" si="47"/>
        <v>#NUM!</v>
      </c>
      <c r="AF407" s="276" t="e">
        <f t="shared" si="48"/>
        <v>#NUM!</v>
      </c>
    </row>
    <row r="408" spans="3:32">
      <c r="C408" s="40"/>
      <c r="D408" s="40"/>
      <c r="Z408" s="274">
        <f t="shared" si="42"/>
        <v>0</v>
      </c>
      <c r="AA408" s="276">
        <f t="shared" si="43"/>
        <v>0</v>
      </c>
      <c r="AB408" s="276" t="e">
        <f t="shared" si="44"/>
        <v>#NUM!</v>
      </c>
      <c r="AC408" s="276" t="e">
        <f t="shared" si="45"/>
        <v>#NUM!</v>
      </c>
      <c r="AD408" s="276">
        <f t="shared" si="46"/>
        <v>0</v>
      </c>
      <c r="AE408" s="276" t="e">
        <f t="shared" si="47"/>
        <v>#NUM!</v>
      </c>
      <c r="AF408" s="276" t="e">
        <f t="shared" si="48"/>
        <v>#NUM!</v>
      </c>
    </row>
    <row r="409" spans="3:32">
      <c r="C409" s="40"/>
      <c r="D409" s="40"/>
      <c r="Z409" s="274">
        <f t="shared" si="42"/>
        <v>0</v>
      </c>
      <c r="AA409" s="276">
        <f t="shared" si="43"/>
        <v>0</v>
      </c>
      <c r="AB409" s="276" t="e">
        <f t="shared" si="44"/>
        <v>#NUM!</v>
      </c>
      <c r="AC409" s="276" t="e">
        <f t="shared" si="45"/>
        <v>#NUM!</v>
      </c>
      <c r="AD409" s="276">
        <f t="shared" si="46"/>
        <v>0</v>
      </c>
      <c r="AE409" s="276" t="e">
        <f t="shared" si="47"/>
        <v>#NUM!</v>
      </c>
      <c r="AF409" s="276" t="e">
        <f t="shared" si="48"/>
        <v>#NUM!</v>
      </c>
    </row>
    <row r="410" spans="3:32">
      <c r="C410" s="40"/>
      <c r="D410" s="40"/>
      <c r="Z410" s="274">
        <f t="shared" si="42"/>
        <v>0</v>
      </c>
      <c r="AA410" s="276">
        <f t="shared" si="43"/>
        <v>0</v>
      </c>
      <c r="AB410" s="276" t="e">
        <f t="shared" si="44"/>
        <v>#NUM!</v>
      </c>
      <c r="AC410" s="276" t="e">
        <f t="shared" si="45"/>
        <v>#NUM!</v>
      </c>
      <c r="AD410" s="276">
        <f t="shared" si="46"/>
        <v>0</v>
      </c>
      <c r="AE410" s="276" t="e">
        <f t="shared" si="47"/>
        <v>#NUM!</v>
      </c>
      <c r="AF410" s="276" t="e">
        <f t="shared" si="48"/>
        <v>#NUM!</v>
      </c>
    </row>
    <row r="411" spans="3:32">
      <c r="C411" s="40"/>
      <c r="D411" s="40"/>
      <c r="Z411" s="274">
        <f t="shared" si="42"/>
        <v>0</v>
      </c>
      <c r="AA411" s="276">
        <f t="shared" si="43"/>
        <v>0</v>
      </c>
      <c r="AB411" s="276" t="e">
        <f t="shared" si="44"/>
        <v>#NUM!</v>
      </c>
      <c r="AC411" s="276" t="e">
        <f t="shared" si="45"/>
        <v>#NUM!</v>
      </c>
      <c r="AD411" s="276">
        <f t="shared" si="46"/>
        <v>0</v>
      </c>
      <c r="AE411" s="276" t="e">
        <f t="shared" si="47"/>
        <v>#NUM!</v>
      </c>
      <c r="AF411" s="276" t="e">
        <f t="shared" si="48"/>
        <v>#NUM!</v>
      </c>
    </row>
    <row r="412" spans="3:32">
      <c r="C412" s="40"/>
      <c r="D412" s="40"/>
      <c r="Z412" s="274">
        <f t="shared" si="42"/>
        <v>0</v>
      </c>
      <c r="AA412" s="276">
        <f t="shared" si="43"/>
        <v>0</v>
      </c>
      <c r="AB412" s="276" t="e">
        <f t="shared" si="44"/>
        <v>#NUM!</v>
      </c>
      <c r="AC412" s="276" t="e">
        <f t="shared" si="45"/>
        <v>#NUM!</v>
      </c>
      <c r="AD412" s="276">
        <f t="shared" si="46"/>
        <v>0</v>
      </c>
      <c r="AE412" s="276" t="e">
        <f t="shared" si="47"/>
        <v>#NUM!</v>
      </c>
      <c r="AF412" s="276" t="e">
        <f t="shared" si="48"/>
        <v>#NUM!</v>
      </c>
    </row>
    <row r="413" spans="3:32">
      <c r="C413" s="40"/>
      <c r="D413" s="40"/>
      <c r="Z413" s="274">
        <f t="shared" si="42"/>
        <v>0</v>
      </c>
      <c r="AA413" s="276">
        <f t="shared" si="43"/>
        <v>0</v>
      </c>
      <c r="AB413" s="276" t="e">
        <f t="shared" si="44"/>
        <v>#NUM!</v>
      </c>
      <c r="AC413" s="276" t="e">
        <f t="shared" si="45"/>
        <v>#NUM!</v>
      </c>
      <c r="AD413" s="276">
        <f t="shared" si="46"/>
        <v>0</v>
      </c>
      <c r="AE413" s="276" t="e">
        <f t="shared" si="47"/>
        <v>#NUM!</v>
      </c>
      <c r="AF413" s="276" t="e">
        <f t="shared" si="48"/>
        <v>#NUM!</v>
      </c>
    </row>
    <row r="414" spans="3:32">
      <c r="C414" s="40"/>
      <c r="D414" s="40"/>
      <c r="Z414" s="274">
        <f t="shared" si="42"/>
        <v>0</v>
      </c>
      <c r="AA414" s="276">
        <f t="shared" si="43"/>
        <v>0</v>
      </c>
      <c r="AB414" s="276" t="e">
        <f t="shared" si="44"/>
        <v>#NUM!</v>
      </c>
      <c r="AC414" s="276" t="e">
        <f t="shared" si="45"/>
        <v>#NUM!</v>
      </c>
      <c r="AD414" s="276">
        <f t="shared" si="46"/>
        <v>0</v>
      </c>
      <c r="AE414" s="276" t="e">
        <f t="shared" si="47"/>
        <v>#NUM!</v>
      </c>
      <c r="AF414" s="276" t="e">
        <f t="shared" si="48"/>
        <v>#NUM!</v>
      </c>
    </row>
    <row r="415" spans="3:32">
      <c r="C415" s="40"/>
      <c r="D415" s="40"/>
      <c r="Z415" s="274">
        <f t="shared" si="42"/>
        <v>0</v>
      </c>
      <c r="AA415" s="276">
        <f t="shared" si="43"/>
        <v>0</v>
      </c>
      <c r="AB415" s="276" t="e">
        <f t="shared" si="44"/>
        <v>#NUM!</v>
      </c>
      <c r="AC415" s="276" t="e">
        <f t="shared" si="45"/>
        <v>#NUM!</v>
      </c>
      <c r="AD415" s="276">
        <f t="shared" si="46"/>
        <v>0</v>
      </c>
      <c r="AE415" s="276" t="e">
        <f t="shared" si="47"/>
        <v>#NUM!</v>
      </c>
      <c r="AF415" s="276" t="e">
        <f t="shared" si="48"/>
        <v>#NUM!</v>
      </c>
    </row>
    <row r="416" spans="3:32">
      <c r="C416" s="40"/>
      <c r="D416" s="40"/>
      <c r="Z416" s="274">
        <f t="shared" si="42"/>
        <v>0</v>
      </c>
      <c r="AA416" s="276">
        <f t="shared" si="43"/>
        <v>0</v>
      </c>
      <c r="AB416" s="276" t="e">
        <f t="shared" si="44"/>
        <v>#NUM!</v>
      </c>
      <c r="AC416" s="276" t="e">
        <f t="shared" si="45"/>
        <v>#NUM!</v>
      </c>
      <c r="AD416" s="276">
        <f t="shared" si="46"/>
        <v>0</v>
      </c>
      <c r="AE416" s="276" t="e">
        <f t="shared" si="47"/>
        <v>#NUM!</v>
      </c>
      <c r="AF416" s="276" t="e">
        <f t="shared" si="48"/>
        <v>#NUM!</v>
      </c>
    </row>
    <row r="417" spans="3:32">
      <c r="C417" s="40"/>
      <c r="D417" s="40"/>
      <c r="Z417" s="274">
        <f t="shared" si="42"/>
        <v>0</v>
      </c>
      <c r="AA417" s="276">
        <f t="shared" si="43"/>
        <v>0</v>
      </c>
      <c r="AB417" s="276" t="e">
        <f t="shared" si="44"/>
        <v>#NUM!</v>
      </c>
      <c r="AC417" s="276" t="e">
        <f t="shared" si="45"/>
        <v>#NUM!</v>
      </c>
      <c r="AD417" s="276">
        <f t="shared" si="46"/>
        <v>0</v>
      </c>
      <c r="AE417" s="276" t="e">
        <f t="shared" si="47"/>
        <v>#NUM!</v>
      </c>
      <c r="AF417" s="276" t="e">
        <f t="shared" si="48"/>
        <v>#NUM!</v>
      </c>
    </row>
    <row r="418" spans="3:32">
      <c r="C418" s="40"/>
      <c r="D418" s="40"/>
      <c r="Z418" s="274">
        <f t="shared" si="42"/>
        <v>0</v>
      </c>
      <c r="AA418" s="276">
        <f t="shared" si="43"/>
        <v>0</v>
      </c>
      <c r="AB418" s="276" t="e">
        <f t="shared" si="44"/>
        <v>#NUM!</v>
      </c>
      <c r="AC418" s="276" t="e">
        <f t="shared" si="45"/>
        <v>#NUM!</v>
      </c>
      <c r="AD418" s="276">
        <f t="shared" si="46"/>
        <v>0</v>
      </c>
      <c r="AE418" s="276" t="e">
        <f t="shared" si="47"/>
        <v>#NUM!</v>
      </c>
      <c r="AF418" s="276" t="e">
        <f t="shared" si="48"/>
        <v>#NUM!</v>
      </c>
    </row>
    <row r="419" spans="3:32">
      <c r="C419" s="40"/>
      <c r="D419" s="40"/>
      <c r="Z419" s="274">
        <f t="shared" si="42"/>
        <v>0</v>
      </c>
      <c r="AA419" s="276">
        <f t="shared" si="43"/>
        <v>0</v>
      </c>
      <c r="AB419" s="276" t="e">
        <f t="shared" si="44"/>
        <v>#NUM!</v>
      </c>
      <c r="AC419" s="276" t="e">
        <f t="shared" si="45"/>
        <v>#NUM!</v>
      </c>
      <c r="AD419" s="276">
        <f t="shared" si="46"/>
        <v>0</v>
      </c>
      <c r="AE419" s="276" t="e">
        <f t="shared" si="47"/>
        <v>#NUM!</v>
      </c>
      <c r="AF419" s="276" t="e">
        <f t="shared" si="48"/>
        <v>#NUM!</v>
      </c>
    </row>
    <row r="420" spans="3:32">
      <c r="C420" s="40"/>
      <c r="D420" s="40"/>
      <c r="Z420" s="274">
        <f t="shared" si="42"/>
        <v>0</v>
      </c>
      <c r="AA420" s="276">
        <f t="shared" si="43"/>
        <v>0</v>
      </c>
      <c r="AB420" s="276" t="e">
        <f t="shared" si="44"/>
        <v>#NUM!</v>
      </c>
      <c r="AC420" s="276" t="e">
        <f t="shared" si="45"/>
        <v>#NUM!</v>
      </c>
      <c r="AD420" s="276">
        <f t="shared" si="46"/>
        <v>0</v>
      </c>
      <c r="AE420" s="276" t="e">
        <f t="shared" si="47"/>
        <v>#NUM!</v>
      </c>
      <c r="AF420" s="276" t="e">
        <f t="shared" si="48"/>
        <v>#NUM!</v>
      </c>
    </row>
    <row r="421" spans="3:32">
      <c r="C421" s="40"/>
      <c r="D421" s="40"/>
      <c r="Z421" s="274">
        <f t="shared" si="42"/>
        <v>0</v>
      </c>
      <c r="AA421" s="276">
        <f t="shared" si="43"/>
        <v>0</v>
      </c>
      <c r="AB421" s="276" t="e">
        <f t="shared" si="44"/>
        <v>#NUM!</v>
      </c>
      <c r="AC421" s="276" t="e">
        <f t="shared" si="45"/>
        <v>#NUM!</v>
      </c>
      <c r="AD421" s="276">
        <f t="shared" si="46"/>
        <v>0</v>
      </c>
      <c r="AE421" s="276" t="e">
        <f t="shared" si="47"/>
        <v>#NUM!</v>
      </c>
      <c r="AF421" s="276" t="e">
        <f t="shared" si="48"/>
        <v>#NUM!</v>
      </c>
    </row>
    <row r="422" spans="3:32">
      <c r="C422" s="40"/>
      <c r="D422" s="40"/>
      <c r="Z422" s="274">
        <f t="shared" si="42"/>
        <v>0</v>
      </c>
      <c r="AA422" s="276">
        <f t="shared" si="43"/>
        <v>0</v>
      </c>
      <c r="AB422" s="276" t="e">
        <f t="shared" si="44"/>
        <v>#NUM!</v>
      </c>
      <c r="AC422" s="276" t="e">
        <f t="shared" si="45"/>
        <v>#NUM!</v>
      </c>
      <c r="AD422" s="276">
        <f t="shared" si="46"/>
        <v>0</v>
      </c>
      <c r="AE422" s="276" t="e">
        <f t="shared" si="47"/>
        <v>#NUM!</v>
      </c>
      <c r="AF422" s="276" t="e">
        <f t="shared" si="48"/>
        <v>#NUM!</v>
      </c>
    </row>
    <row r="423" spans="3:32">
      <c r="C423" s="40"/>
      <c r="D423" s="40"/>
      <c r="Z423" s="274">
        <f t="shared" si="42"/>
        <v>0</v>
      </c>
      <c r="AA423" s="276">
        <f t="shared" si="43"/>
        <v>0</v>
      </c>
      <c r="AB423" s="276" t="e">
        <f t="shared" si="44"/>
        <v>#NUM!</v>
      </c>
      <c r="AC423" s="276" t="e">
        <f t="shared" si="45"/>
        <v>#NUM!</v>
      </c>
      <c r="AD423" s="276">
        <f t="shared" si="46"/>
        <v>0</v>
      </c>
      <c r="AE423" s="276" t="e">
        <f t="shared" si="47"/>
        <v>#NUM!</v>
      </c>
      <c r="AF423" s="276" t="e">
        <f t="shared" si="48"/>
        <v>#NUM!</v>
      </c>
    </row>
    <row r="424" spans="3:32">
      <c r="C424" s="40"/>
      <c r="D424" s="40"/>
      <c r="Z424" s="274">
        <f t="shared" si="42"/>
        <v>0</v>
      </c>
      <c r="AA424" s="276">
        <f t="shared" si="43"/>
        <v>0</v>
      </c>
      <c r="AB424" s="276" t="e">
        <f t="shared" si="44"/>
        <v>#NUM!</v>
      </c>
      <c r="AC424" s="276" t="e">
        <f t="shared" si="45"/>
        <v>#NUM!</v>
      </c>
      <c r="AD424" s="276">
        <f t="shared" si="46"/>
        <v>0</v>
      </c>
      <c r="AE424" s="276" t="e">
        <f t="shared" si="47"/>
        <v>#NUM!</v>
      </c>
      <c r="AF424" s="276" t="e">
        <f t="shared" si="48"/>
        <v>#NUM!</v>
      </c>
    </row>
    <row r="425" spans="3:32">
      <c r="C425" s="40"/>
      <c r="D425" s="40"/>
      <c r="Z425" s="274">
        <f t="shared" si="42"/>
        <v>0</v>
      </c>
      <c r="AA425" s="276">
        <f t="shared" si="43"/>
        <v>0</v>
      </c>
      <c r="AB425" s="276" t="e">
        <f t="shared" si="44"/>
        <v>#NUM!</v>
      </c>
      <c r="AC425" s="276" t="e">
        <f t="shared" si="45"/>
        <v>#NUM!</v>
      </c>
      <c r="AD425" s="276">
        <f t="shared" si="46"/>
        <v>0</v>
      </c>
      <c r="AE425" s="276" t="e">
        <f t="shared" si="47"/>
        <v>#NUM!</v>
      </c>
      <c r="AF425" s="276" t="e">
        <f t="shared" si="48"/>
        <v>#NUM!</v>
      </c>
    </row>
    <row r="426" spans="3:32">
      <c r="C426" s="40"/>
      <c r="D426" s="40"/>
      <c r="Z426" s="274">
        <f t="shared" si="42"/>
        <v>0</v>
      </c>
      <c r="AA426" s="276">
        <f t="shared" si="43"/>
        <v>0</v>
      </c>
      <c r="AB426" s="276" t="e">
        <f t="shared" si="44"/>
        <v>#NUM!</v>
      </c>
      <c r="AC426" s="276" t="e">
        <f t="shared" si="45"/>
        <v>#NUM!</v>
      </c>
      <c r="AD426" s="276">
        <f t="shared" si="46"/>
        <v>0</v>
      </c>
      <c r="AE426" s="276" t="e">
        <f t="shared" si="47"/>
        <v>#NUM!</v>
      </c>
      <c r="AF426" s="276" t="e">
        <f t="shared" si="48"/>
        <v>#NUM!</v>
      </c>
    </row>
    <row r="427" spans="3:32">
      <c r="C427" s="40"/>
      <c r="D427" s="40"/>
      <c r="Z427" s="274">
        <f t="shared" si="42"/>
        <v>0</v>
      </c>
      <c r="AA427" s="276">
        <f t="shared" si="43"/>
        <v>0</v>
      </c>
      <c r="AB427" s="276" t="e">
        <f t="shared" si="44"/>
        <v>#NUM!</v>
      </c>
      <c r="AC427" s="276" t="e">
        <f t="shared" si="45"/>
        <v>#NUM!</v>
      </c>
      <c r="AD427" s="276">
        <f t="shared" si="46"/>
        <v>0</v>
      </c>
      <c r="AE427" s="276" t="e">
        <f t="shared" si="47"/>
        <v>#NUM!</v>
      </c>
      <c r="AF427" s="276" t="e">
        <f t="shared" si="48"/>
        <v>#NUM!</v>
      </c>
    </row>
    <row r="428" spans="3:32">
      <c r="C428" s="40"/>
      <c r="D428" s="40"/>
      <c r="Z428" s="274">
        <f t="shared" si="42"/>
        <v>0</v>
      </c>
      <c r="AA428" s="276">
        <f t="shared" si="43"/>
        <v>0</v>
      </c>
      <c r="AB428" s="276" t="e">
        <f t="shared" si="44"/>
        <v>#NUM!</v>
      </c>
      <c r="AC428" s="276" t="e">
        <f t="shared" si="45"/>
        <v>#NUM!</v>
      </c>
      <c r="AD428" s="276">
        <f t="shared" si="46"/>
        <v>0</v>
      </c>
      <c r="AE428" s="276" t="e">
        <f t="shared" si="47"/>
        <v>#NUM!</v>
      </c>
      <c r="AF428" s="276" t="e">
        <f t="shared" si="48"/>
        <v>#NUM!</v>
      </c>
    </row>
    <row r="429" spans="3:32">
      <c r="C429" s="40"/>
      <c r="D429" s="40"/>
      <c r="Z429" s="274">
        <f t="shared" si="42"/>
        <v>0</v>
      </c>
      <c r="AA429" s="276">
        <f t="shared" si="43"/>
        <v>0</v>
      </c>
      <c r="AB429" s="276" t="e">
        <f t="shared" si="44"/>
        <v>#NUM!</v>
      </c>
      <c r="AC429" s="276" t="e">
        <f t="shared" si="45"/>
        <v>#NUM!</v>
      </c>
      <c r="AD429" s="276">
        <f t="shared" si="46"/>
        <v>0</v>
      </c>
      <c r="AE429" s="276" t="e">
        <f t="shared" si="47"/>
        <v>#NUM!</v>
      </c>
      <c r="AF429" s="276" t="e">
        <f t="shared" si="48"/>
        <v>#NUM!</v>
      </c>
    </row>
    <row r="430" spans="3:32">
      <c r="C430" s="40"/>
      <c r="D430" s="40"/>
      <c r="Z430" s="274">
        <f t="shared" si="42"/>
        <v>0</v>
      </c>
      <c r="AA430" s="276">
        <f t="shared" si="43"/>
        <v>0</v>
      </c>
      <c r="AB430" s="276" t="e">
        <f t="shared" si="44"/>
        <v>#NUM!</v>
      </c>
      <c r="AC430" s="276" t="e">
        <f t="shared" si="45"/>
        <v>#NUM!</v>
      </c>
      <c r="AD430" s="276">
        <f t="shared" si="46"/>
        <v>0</v>
      </c>
      <c r="AE430" s="276" t="e">
        <f t="shared" si="47"/>
        <v>#NUM!</v>
      </c>
      <c r="AF430" s="276" t="e">
        <f t="shared" si="48"/>
        <v>#NUM!</v>
      </c>
    </row>
    <row r="431" spans="3:32">
      <c r="C431" s="40"/>
      <c r="D431" s="40"/>
      <c r="Z431" s="274">
        <f t="shared" si="42"/>
        <v>0</v>
      </c>
      <c r="AA431" s="276">
        <f t="shared" si="43"/>
        <v>0</v>
      </c>
      <c r="AB431" s="276" t="e">
        <f t="shared" si="44"/>
        <v>#NUM!</v>
      </c>
      <c r="AC431" s="276" t="e">
        <f t="shared" si="45"/>
        <v>#NUM!</v>
      </c>
      <c r="AD431" s="276">
        <f t="shared" si="46"/>
        <v>0</v>
      </c>
      <c r="AE431" s="276" t="e">
        <f t="shared" si="47"/>
        <v>#NUM!</v>
      </c>
      <c r="AF431" s="276" t="e">
        <f t="shared" si="48"/>
        <v>#NUM!</v>
      </c>
    </row>
    <row r="432" spans="3:32">
      <c r="C432" s="40"/>
      <c r="D432" s="40"/>
      <c r="Z432" s="274">
        <f t="shared" si="42"/>
        <v>0</v>
      </c>
      <c r="AA432" s="276">
        <f t="shared" si="43"/>
        <v>0</v>
      </c>
      <c r="AB432" s="276" t="e">
        <f t="shared" si="44"/>
        <v>#NUM!</v>
      </c>
      <c r="AC432" s="276" t="e">
        <f t="shared" si="45"/>
        <v>#NUM!</v>
      </c>
      <c r="AD432" s="276">
        <f t="shared" si="46"/>
        <v>0</v>
      </c>
      <c r="AE432" s="276" t="e">
        <f t="shared" si="47"/>
        <v>#NUM!</v>
      </c>
      <c r="AF432" s="276" t="e">
        <f t="shared" si="48"/>
        <v>#NUM!</v>
      </c>
    </row>
    <row r="433" spans="3:32">
      <c r="C433" s="40"/>
      <c r="D433" s="40"/>
      <c r="Z433" s="274">
        <f t="shared" si="42"/>
        <v>0</v>
      </c>
      <c r="AA433" s="276">
        <f t="shared" si="43"/>
        <v>0</v>
      </c>
      <c r="AB433" s="276" t="e">
        <f t="shared" si="44"/>
        <v>#NUM!</v>
      </c>
      <c r="AC433" s="276" t="e">
        <f t="shared" si="45"/>
        <v>#NUM!</v>
      </c>
      <c r="AD433" s="276">
        <f t="shared" si="46"/>
        <v>0</v>
      </c>
      <c r="AE433" s="276" t="e">
        <f t="shared" si="47"/>
        <v>#NUM!</v>
      </c>
      <c r="AF433" s="276" t="e">
        <f t="shared" si="48"/>
        <v>#NUM!</v>
      </c>
    </row>
    <row r="434" spans="3:32">
      <c r="C434" s="40"/>
      <c r="D434" s="40"/>
      <c r="Z434" s="274">
        <f t="shared" si="42"/>
        <v>0</v>
      </c>
      <c r="AA434" s="276">
        <f t="shared" si="43"/>
        <v>0</v>
      </c>
      <c r="AB434" s="276" t="e">
        <f t="shared" si="44"/>
        <v>#NUM!</v>
      </c>
      <c r="AC434" s="276" t="e">
        <f t="shared" si="45"/>
        <v>#NUM!</v>
      </c>
      <c r="AD434" s="276">
        <f t="shared" si="46"/>
        <v>0</v>
      </c>
      <c r="AE434" s="276" t="e">
        <f t="shared" si="47"/>
        <v>#NUM!</v>
      </c>
      <c r="AF434" s="276" t="e">
        <f t="shared" si="48"/>
        <v>#NUM!</v>
      </c>
    </row>
    <row r="435" spans="3:32">
      <c r="C435" s="40"/>
      <c r="D435" s="40"/>
      <c r="Z435" s="274">
        <f t="shared" si="42"/>
        <v>0</v>
      </c>
      <c r="AA435" s="276">
        <f t="shared" si="43"/>
        <v>0</v>
      </c>
      <c r="AB435" s="276" t="e">
        <f t="shared" si="44"/>
        <v>#NUM!</v>
      </c>
      <c r="AC435" s="276" t="e">
        <f t="shared" si="45"/>
        <v>#NUM!</v>
      </c>
      <c r="AD435" s="276">
        <f t="shared" si="46"/>
        <v>0</v>
      </c>
      <c r="AE435" s="276" t="e">
        <f t="shared" si="47"/>
        <v>#NUM!</v>
      </c>
      <c r="AF435" s="276" t="e">
        <f t="shared" si="48"/>
        <v>#NUM!</v>
      </c>
    </row>
    <row r="436" spans="3:32">
      <c r="C436" s="40"/>
      <c r="D436" s="40"/>
      <c r="Z436" s="274">
        <f t="shared" si="42"/>
        <v>0</v>
      </c>
      <c r="AA436" s="276">
        <f t="shared" si="43"/>
        <v>0</v>
      </c>
      <c r="AB436" s="276" t="e">
        <f t="shared" si="44"/>
        <v>#NUM!</v>
      </c>
      <c r="AC436" s="276" t="e">
        <f t="shared" si="45"/>
        <v>#NUM!</v>
      </c>
      <c r="AD436" s="276">
        <f t="shared" si="46"/>
        <v>0</v>
      </c>
      <c r="AE436" s="276" t="e">
        <f t="shared" si="47"/>
        <v>#NUM!</v>
      </c>
      <c r="AF436" s="276" t="e">
        <f t="shared" si="48"/>
        <v>#NUM!</v>
      </c>
    </row>
    <row r="437" spans="3:32">
      <c r="C437" s="40"/>
      <c r="D437" s="40"/>
      <c r="Z437" s="274">
        <f t="shared" si="42"/>
        <v>0</v>
      </c>
      <c r="AA437" s="276">
        <f t="shared" si="43"/>
        <v>0</v>
      </c>
      <c r="AB437" s="276" t="e">
        <f t="shared" si="44"/>
        <v>#NUM!</v>
      </c>
      <c r="AC437" s="276" t="e">
        <f t="shared" si="45"/>
        <v>#NUM!</v>
      </c>
      <c r="AD437" s="276">
        <f t="shared" si="46"/>
        <v>0</v>
      </c>
      <c r="AE437" s="276" t="e">
        <f t="shared" si="47"/>
        <v>#NUM!</v>
      </c>
      <c r="AF437" s="276" t="e">
        <f t="shared" si="48"/>
        <v>#NUM!</v>
      </c>
    </row>
    <row r="438" spans="3:32">
      <c r="C438" s="40"/>
      <c r="D438" s="40"/>
      <c r="Z438" s="274">
        <f t="shared" si="42"/>
        <v>0</v>
      </c>
      <c r="AA438" s="276">
        <f t="shared" si="43"/>
        <v>0</v>
      </c>
      <c r="AB438" s="276" t="e">
        <f t="shared" si="44"/>
        <v>#NUM!</v>
      </c>
      <c r="AC438" s="276" t="e">
        <f t="shared" si="45"/>
        <v>#NUM!</v>
      </c>
      <c r="AD438" s="276">
        <f t="shared" si="46"/>
        <v>0</v>
      </c>
      <c r="AE438" s="276" t="e">
        <f t="shared" si="47"/>
        <v>#NUM!</v>
      </c>
      <c r="AF438" s="276" t="e">
        <f t="shared" si="48"/>
        <v>#NUM!</v>
      </c>
    </row>
    <row r="439" spans="3:32">
      <c r="C439" s="40"/>
      <c r="D439" s="40"/>
      <c r="Z439" s="274">
        <f t="shared" si="42"/>
        <v>0</v>
      </c>
      <c r="AA439" s="276">
        <f t="shared" si="43"/>
        <v>0</v>
      </c>
      <c r="AB439" s="276" t="e">
        <f t="shared" si="44"/>
        <v>#NUM!</v>
      </c>
      <c r="AC439" s="276" t="e">
        <f t="shared" si="45"/>
        <v>#NUM!</v>
      </c>
      <c r="AD439" s="276">
        <f t="shared" si="46"/>
        <v>0</v>
      </c>
      <c r="AE439" s="276" t="e">
        <f t="shared" si="47"/>
        <v>#NUM!</v>
      </c>
      <c r="AF439" s="276" t="e">
        <f t="shared" si="48"/>
        <v>#NUM!</v>
      </c>
    </row>
    <row r="440" spans="3:32">
      <c r="C440" s="40"/>
      <c r="D440" s="40"/>
      <c r="Z440" s="274">
        <f t="shared" si="42"/>
        <v>0</v>
      </c>
      <c r="AA440" s="276">
        <f t="shared" si="43"/>
        <v>0</v>
      </c>
      <c r="AB440" s="276" t="e">
        <f t="shared" si="44"/>
        <v>#NUM!</v>
      </c>
      <c r="AC440" s="276" t="e">
        <f t="shared" si="45"/>
        <v>#NUM!</v>
      </c>
      <c r="AD440" s="276">
        <f t="shared" si="46"/>
        <v>0</v>
      </c>
      <c r="AE440" s="276" t="e">
        <f t="shared" si="47"/>
        <v>#NUM!</v>
      </c>
      <c r="AF440" s="276" t="e">
        <f t="shared" si="48"/>
        <v>#NUM!</v>
      </c>
    </row>
    <row r="441" spans="3:32">
      <c r="C441" s="40"/>
      <c r="D441" s="40"/>
      <c r="Z441" s="274">
        <f t="shared" si="42"/>
        <v>0</v>
      </c>
      <c r="AA441" s="276">
        <f t="shared" si="43"/>
        <v>0</v>
      </c>
      <c r="AB441" s="276" t="e">
        <f t="shared" si="44"/>
        <v>#NUM!</v>
      </c>
      <c r="AC441" s="276" t="e">
        <f t="shared" si="45"/>
        <v>#NUM!</v>
      </c>
      <c r="AD441" s="276">
        <f t="shared" si="46"/>
        <v>0</v>
      </c>
      <c r="AE441" s="276" t="e">
        <f t="shared" si="47"/>
        <v>#NUM!</v>
      </c>
      <c r="AF441" s="276" t="e">
        <f t="shared" si="48"/>
        <v>#NUM!</v>
      </c>
    </row>
    <row r="442" spans="3:32">
      <c r="C442" s="40"/>
      <c r="D442" s="40"/>
      <c r="Z442" s="274">
        <f t="shared" si="42"/>
        <v>0</v>
      </c>
      <c r="AA442" s="276">
        <f t="shared" si="43"/>
        <v>0</v>
      </c>
      <c r="AB442" s="276" t="e">
        <f t="shared" si="44"/>
        <v>#NUM!</v>
      </c>
      <c r="AC442" s="276" t="e">
        <f t="shared" si="45"/>
        <v>#NUM!</v>
      </c>
      <c r="AD442" s="276">
        <f t="shared" si="46"/>
        <v>0</v>
      </c>
      <c r="AE442" s="276" t="e">
        <f t="shared" si="47"/>
        <v>#NUM!</v>
      </c>
      <c r="AF442" s="276" t="e">
        <f t="shared" si="48"/>
        <v>#NUM!</v>
      </c>
    </row>
    <row r="443" spans="3:32">
      <c r="C443" s="40"/>
      <c r="D443" s="40"/>
      <c r="Z443" s="274">
        <f t="shared" si="42"/>
        <v>0</v>
      </c>
      <c r="AA443" s="276">
        <f t="shared" si="43"/>
        <v>0</v>
      </c>
      <c r="AB443" s="276" t="e">
        <f t="shared" si="44"/>
        <v>#NUM!</v>
      </c>
      <c r="AC443" s="276" t="e">
        <f t="shared" si="45"/>
        <v>#NUM!</v>
      </c>
      <c r="AD443" s="276">
        <f t="shared" si="46"/>
        <v>0</v>
      </c>
      <c r="AE443" s="276" t="e">
        <f t="shared" si="47"/>
        <v>#NUM!</v>
      </c>
      <c r="AF443" s="276" t="e">
        <f t="shared" si="48"/>
        <v>#NUM!</v>
      </c>
    </row>
    <row r="444" spans="3:32">
      <c r="C444" s="40"/>
      <c r="D444" s="40"/>
      <c r="Z444" s="274">
        <f t="shared" si="42"/>
        <v>0</v>
      </c>
      <c r="AA444" s="276">
        <f t="shared" si="43"/>
        <v>0</v>
      </c>
      <c r="AB444" s="276" t="e">
        <f t="shared" si="44"/>
        <v>#NUM!</v>
      </c>
      <c r="AC444" s="276" t="e">
        <f t="shared" si="45"/>
        <v>#NUM!</v>
      </c>
      <c r="AD444" s="276">
        <f t="shared" si="46"/>
        <v>0</v>
      </c>
      <c r="AE444" s="276" t="e">
        <f t="shared" si="47"/>
        <v>#NUM!</v>
      </c>
      <c r="AF444" s="276" t="e">
        <f t="shared" si="48"/>
        <v>#NUM!</v>
      </c>
    </row>
    <row r="445" spans="3:32">
      <c r="C445" s="40"/>
      <c r="D445" s="40"/>
      <c r="Z445" s="274">
        <f t="shared" si="42"/>
        <v>0</v>
      </c>
      <c r="AA445" s="276">
        <f t="shared" si="43"/>
        <v>0</v>
      </c>
      <c r="AB445" s="276" t="e">
        <f t="shared" si="44"/>
        <v>#NUM!</v>
      </c>
      <c r="AC445" s="276" t="e">
        <f t="shared" si="45"/>
        <v>#NUM!</v>
      </c>
      <c r="AD445" s="276">
        <f t="shared" si="46"/>
        <v>0</v>
      </c>
      <c r="AE445" s="276" t="e">
        <f t="shared" si="47"/>
        <v>#NUM!</v>
      </c>
      <c r="AF445" s="276" t="e">
        <f t="shared" si="48"/>
        <v>#NUM!</v>
      </c>
    </row>
    <row r="446" spans="3:32">
      <c r="C446" s="40"/>
      <c r="D446" s="40"/>
      <c r="Z446" s="274">
        <f t="shared" si="42"/>
        <v>0</v>
      </c>
      <c r="AA446" s="276">
        <f t="shared" si="43"/>
        <v>0</v>
      </c>
      <c r="AB446" s="276" t="e">
        <f t="shared" si="44"/>
        <v>#NUM!</v>
      </c>
      <c r="AC446" s="276" t="e">
        <f t="shared" si="45"/>
        <v>#NUM!</v>
      </c>
      <c r="AD446" s="276">
        <f t="shared" si="46"/>
        <v>0</v>
      </c>
      <c r="AE446" s="276" t="e">
        <f t="shared" si="47"/>
        <v>#NUM!</v>
      </c>
      <c r="AF446" s="276" t="e">
        <f t="shared" si="48"/>
        <v>#NUM!</v>
      </c>
    </row>
    <row r="447" spans="3:32">
      <c r="C447" s="40"/>
      <c r="D447" s="40"/>
      <c r="Z447" s="274">
        <f t="shared" si="42"/>
        <v>0</v>
      </c>
      <c r="AA447" s="276">
        <f t="shared" si="43"/>
        <v>0</v>
      </c>
      <c r="AB447" s="276" t="e">
        <f t="shared" si="44"/>
        <v>#NUM!</v>
      </c>
      <c r="AC447" s="276" t="e">
        <f t="shared" si="45"/>
        <v>#NUM!</v>
      </c>
      <c r="AD447" s="276">
        <f t="shared" si="46"/>
        <v>0</v>
      </c>
      <c r="AE447" s="276" t="e">
        <f t="shared" si="47"/>
        <v>#NUM!</v>
      </c>
      <c r="AF447" s="276" t="e">
        <f t="shared" si="48"/>
        <v>#NUM!</v>
      </c>
    </row>
    <row r="448" spans="3:32">
      <c r="C448" s="40"/>
      <c r="D448" s="40"/>
      <c r="Z448" s="274">
        <f t="shared" si="42"/>
        <v>0</v>
      </c>
      <c r="AA448" s="276">
        <f t="shared" si="43"/>
        <v>0</v>
      </c>
      <c r="AB448" s="276" t="e">
        <f t="shared" si="44"/>
        <v>#NUM!</v>
      </c>
      <c r="AC448" s="276" t="e">
        <f t="shared" si="45"/>
        <v>#NUM!</v>
      </c>
      <c r="AD448" s="276">
        <f t="shared" si="46"/>
        <v>0</v>
      </c>
      <c r="AE448" s="276" t="e">
        <f t="shared" si="47"/>
        <v>#NUM!</v>
      </c>
      <c r="AF448" s="276" t="e">
        <f t="shared" si="48"/>
        <v>#NUM!</v>
      </c>
    </row>
    <row r="449" spans="3:32">
      <c r="C449" s="40"/>
      <c r="D449" s="40"/>
      <c r="Z449" s="274">
        <f t="shared" si="42"/>
        <v>0</v>
      </c>
      <c r="AA449" s="276">
        <f t="shared" si="43"/>
        <v>0</v>
      </c>
      <c r="AB449" s="276" t="e">
        <f t="shared" si="44"/>
        <v>#NUM!</v>
      </c>
      <c r="AC449" s="276" t="e">
        <f t="shared" si="45"/>
        <v>#NUM!</v>
      </c>
      <c r="AD449" s="276">
        <f t="shared" si="46"/>
        <v>0</v>
      </c>
      <c r="AE449" s="276" t="e">
        <f t="shared" si="47"/>
        <v>#NUM!</v>
      </c>
      <c r="AF449" s="276" t="e">
        <f t="shared" si="48"/>
        <v>#NUM!</v>
      </c>
    </row>
    <row r="450" spans="3:32">
      <c r="C450" s="40"/>
      <c r="D450" s="40"/>
      <c r="Z450" s="274">
        <f t="shared" si="42"/>
        <v>0</v>
      </c>
      <c r="AA450" s="276">
        <f t="shared" si="43"/>
        <v>0</v>
      </c>
      <c r="AB450" s="276" t="e">
        <f t="shared" si="44"/>
        <v>#NUM!</v>
      </c>
      <c r="AC450" s="276" t="e">
        <f t="shared" si="45"/>
        <v>#NUM!</v>
      </c>
      <c r="AD450" s="276">
        <f t="shared" si="46"/>
        <v>0</v>
      </c>
      <c r="AE450" s="276" t="e">
        <f t="shared" si="47"/>
        <v>#NUM!</v>
      </c>
      <c r="AF450" s="276" t="e">
        <f t="shared" si="48"/>
        <v>#NUM!</v>
      </c>
    </row>
    <row r="451" spans="3:32">
      <c r="C451" s="40"/>
      <c r="D451" s="40"/>
      <c r="Z451" s="274">
        <f t="shared" si="42"/>
        <v>0</v>
      </c>
      <c r="AA451" s="276">
        <f t="shared" si="43"/>
        <v>0</v>
      </c>
      <c r="AB451" s="276" t="e">
        <f t="shared" si="44"/>
        <v>#NUM!</v>
      </c>
      <c r="AC451" s="276" t="e">
        <f t="shared" si="45"/>
        <v>#NUM!</v>
      </c>
      <c r="AD451" s="276">
        <f t="shared" si="46"/>
        <v>0</v>
      </c>
      <c r="AE451" s="276" t="e">
        <f t="shared" si="47"/>
        <v>#NUM!</v>
      </c>
      <c r="AF451" s="276" t="e">
        <f t="shared" si="48"/>
        <v>#NUM!</v>
      </c>
    </row>
    <row r="452" spans="3:32">
      <c r="C452" s="40"/>
      <c r="D452" s="40"/>
      <c r="Z452" s="274">
        <f t="shared" si="42"/>
        <v>0</v>
      </c>
      <c r="AA452" s="276">
        <f t="shared" si="43"/>
        <v>0</v>
      </c>
      <c r="AB452" s="276" t="e">
        <f t="shared" si="44"/>
        <v>#NUM!</v>
      </c>
      <c r="AC452" s="276" t="e">
        <f t="shared" si="45"/>
        <v>#NUM!</v>
      </c>
      <c r="AD452" s="276">
        <f t="shared" si="46"/>
        <v>0</v>
      </c>
      <c r="AE452" s="276" t="e">
        <f t="shared" si="47"/>
        <v>#NUM!</v>
      </c>
      <c r="AF452" s="276" t="e">
        <f t="shared" si="48"/>
        <v>#NUM!</v>
      </c>
    </row>
    <row r="453" spans="3:32">
      <c r="C453" s="40"/>
      <c r="D453" s="40"/>
      <c r="Z453" s="274">
        <f t="shared" si="42"/>
        <v>0</v>
      </c>
      <c r="AA453" s="276">
        <f t="shared" si="43"/>
        <v>0</v>
      </c>
      <c r="AB453" s="276" t="e">
        <f t="shared" si="44"/>
        <v>#NUM!</v>
      </c>
      <c r="AC453" s="276" t="e">
        <f t="shared" si="45"/>
        <v>#NUM!</v>
      </c>
      <c r="AD453" s="276">
        <f t="shared" si="46"/>
        <v>0</v>
      </c>
      <c r="AE453" s="276" t="e">
        <f t="shared" si="47"/>
        <v>#NUM!</v>
      </c>
      <c r="AF453" s="276" t="e">
        <f t="shared" si="48"/>
        <v>#NUM!</v>
      </c>
    </row>
    <row r="454" spans="3:32">
      <c r="C454" s="40"/>
      <c r="D454" s="40"/>
      <c r="Z454" s="274">
        <f t="shared" si="42"/>
        <v>0</v>
      </c>
      <c r="AA454" s="276">
        <f t="shared" si="43"/>
        <v>0</v>
      </c>
      <c r="AB454" s="276" t="e">
        <f t="shared" si="44"/>
        <v>#NUM!</v>
      </c>
      <c r="AC454" s="276" t="e">
        <f t="shared" si="45"/>
        <v>#NUM!</v>
      </c>
      <c r="AD454" s="276">
        <f t="shared" si="46"/>
        <v>0</v>
      </c>
      <c r="AE454" s="276" t="e">
        <f t="shared" si="47"/>
        <v>#NUM!</v>
      </c>
      <c r="AF454" s="276" t="e">
        <f t="shared" si="48"/>
        <v>#NUM!</v>
      </c>
    </row>
    <row r="455" spans="3:32">
      <c r="C455" s="40"/>
      <c r="D455" s="40"/>
      <c r="Z455" s="274">
        <f t="shared" si="42"/>
        <v>0</v>
      </c>
      <c r="AA455" s="276">
        <f t="shared" si="43"/>
        <v>0</v>
      </c>
      <c r="AB455" s="276" t="e">
        <f t="shared" si="44"/>
        <v>#NUM!</v>
      </c>
      <c r="AC455" s="276" t="e">
        <f t="shared" si="45"/>
        <v>#NUM!</v>
      </c>
      <c r="AD455" s="276">
        <f t="shared" si="46"/>
        <v>0</v>
      </c>
      <c r="AE455" s="276" t="e">
        <f t="shared" si="47"/>
        <v>#NUM!</v>
      </c>
      <c r="AF455" s="276" t="e">
        <f t="shared" si="48"/>
        <v>#NUM!</v>
      </c>
    </row>
    <row r="456" spans="3:32">
      <c r="C456" s="40"/>
      <c r="D456" s="40"/>
      <c r="Z456" s="274">
        <f t="shared" si="42"/>
        <v>0</v>
      </c>
      <c r="AA456" s="276">
        <f t="shared" si="43"/>
        <v>0</v>
      </c>
      <c r="AB456" s="276" t="e">
        <f t="shared" si="44"/>
        <v>#NUM!</v>
      </c>
      <c r="AC456" s="276" t="e">
        <f t="shared" si="45"/>
        <v>#NUM!</v>
      </c>
      <c r="AD456" s="276">
        <f t="shared" si="46"/>
        <v>0</v>
      </c>
      <c r="AE456" s="276" t="e">
        <f t="shared" si="47"/>
        <v>#NUM!</v>
      </c>
      <c r="AF456" s="276" t="e">
        <f t="shared" si="48"/>
        <v>#NUM!</v>
      </c>
    </row>
    <row r="457" spans="3:32">
      <c r="C457" s="40"/>
      <c r="D457" s="40"/>
      <c r="Z457" s="274">
        <f t="shared" si="42"/>
        <v>0</v>
      </c>
      <c r="AA457" s="276">
        <f t="shared" si="43"/>
        <v>0</v>
      </c>
      <c r="AB457" s="276" t="e">
        <f t="shared" si="44"/>
        <v>#NUM!</v>
      </c>
      <c r="AC457" s="276" t="e">
        <f t="shared" si="45"/>
        <v>#NUM!</v>
      </c>
      <c r="AD457" s="276">
        <f t="shared" si="46"/>
        <v>0</v>
      </c>
      <c r="AE457" s="276" t="e">
        <f t="shared" si="47"/>
        <v>#NUM!</v>
      </c>
      <c r="AF457" s="276" t="e">
        <f t="shared" si="48"/>
        <v>#NUM!</v>
      </c>
    </row>
    <row r="458" spans="3:32">
      <c r="C458" s="40"/>
      <c r="D458" s="40"/>
      <c r="Z458" s="274">
        <f t="shared" si="42"/>
        <v>0</v>
      </c>
      <c r="AA458" s="276">
        <f t="shared" si="43"/>
        <v>0</v>
      </c>
      <c r="AB458" s="276" t="e">
        <f t="shared" si="44"/>
        <v>#NUM!</v>
      </c>
      <c r="AC458" s="276" t="e">
        <f t="shared" si="45"/>
        <v>#NUM!</v>
      </c>
      <c r="AD458" s="276">
        <f t="shared" si="46"/>
        <v>0</v>
      </c>
      <c r="AE458" s="276" t="e">
        <f t="shared" si="47"/>
        <v>#NUM!</v>
      </c>
      <c r="AF458" s="276" t="e">
        <f t="shared" si="48"/>
        <v>#NUM!</v>
      </c>
    </row>
    <row r="459" spans="3:32">
      <c r="C459" s="40"/>
      <c r="D459" s="40"/>
      <c r="Z459" s="274">
        <f t="shared" si="42"/>
        <v>0</v>
      </c>
      <c r="AA459" s="276">
        <f t="shared" si="43"/>
        <v>0</v>
      </c>
      <c r="AB459" s="276" t="e">
        <f t="shared" si="44"/>
        <v>#NUM!</v>
      </c>
      <c r="AC459" s="276" t="e">
        <f t="shared" si="45"/>
        <v>#NUM!</v>
      </c>
      <c r="AD459" s="276">
        <f t="shared" si="46"/>
        <v>0</v>
      </c>
      <c r="AE459" s="276" t="e">
        <f t="shared" si="47"/>
        <v>#NUM!</v>
      </c>
      <c r="AF459" s="276" t="e">
        <f t="shared" si="48"/>
        <v>#NUM!</v>
      </c>
    </row>
    <row r="460" spans="3:32">
      <c r="C460" s="40"/>
      <c r="D460" s="40"/>
      <c r="Z460" s="274">
        <f t="shared" si="42"/>
        <v>0</v>
      </c>
      <c r="AA460" s="276">
        <f t="shared" si="43"/>
        <v>0</v>
      </c>
      <c r="AB460" s="276" t="e">
        <f t="shared" si="44"/>
        <v>#NUM!</v>
      </c>
      <c r="AC460" s="276" t="e">
        <f t="shared" si="45"/>
        <v>#NUM!</v>
      </c>
      <c r="AD460" s="276">
        <f t="shared" si="46"/>
        <v>0</v>
      </c>
      <c r="AE460" s="276" t="e">
        <f t="shared" si="47"/>
        <v>#NUM!</v>
      </c>
      <c r="AF460" s="276" t="e">
        <f t="shared" si="48"/>
        <v>#NUM!</v>
      </c>
    </row>
    <row r="461" spans="3:32">
      <c r="C461" s="40"/>
      <c r="D461" s="40"/>
      <c r="Z461" s="274">
        <f t="shared" ref="Z461:Z524" si="49">B461</f>
        <v>0</v>
      </c>
      <c r="AA461" s="276">
        <f t="shared" ref="AA461:AA524" si="50">C461</f>
        <v>0</v>
      </c>
      <c r="AB461" s="276" t="e">
        <f t="shared" ref="AB461:AB524" si="51">$J$22</f>
        <v>#NUM!</v>
      </c>
      <c r="AC461" s="276" t="e">
        <f t="shared" ref="AC461:AC524" si="52">$J$23</f>
        <v>#NUM!</v>
      </c>
      <c r="AD461" s="276">
        <f t="shared" ref="AD461:AD524" si="53">D461</f>
        <v>0</v>
      </c>
      <c r="AE461" s="276" t="e">
        <f t="shared" ref="AE461:AE524" si="54">$K$22</f>
        <v>#NUM!</v>
      </c>
      <c r="AF461" s="276" t="e">
        <f t="shared" ref="AF461:AF524" si="55">$K$23</f>
        <v>#NUM!</v>
      </c>
    </row>
    <row r="462" spans="3:32">
      <c r="C462" s="40"/>
      <c r="D462" s="40"/>
      <c r="Z462" s="274">
        <f t="shared" si="49"/>
        <v>0</v>
      </c>
      <c r="AA462" s="276">
        <f t="shared" si="50"/>
        <v>0</v>
      </c>
      <c r="AB462" s="276" t="e">
        <f t="shared" si="51"/>
        <v>#NUM!</v>
      </c>
      <c r="AC462" s="276" t="e">
        <f t="shared" si="52"/>
        <v>#NUM!</v>
      </c>
      <c r="AD462" s="276">
        <f t="shared" si="53"/>
        <v>0</v>
      </c>
      <c r="AE462" s="276" t="e">
        <f t="shared" si="54"/>
        <v>#NUM!</v>
      </c>
      <c r="AF462" s="276" t="e">
        <f t="shared" si="55"/>
        <v>#NUM!</v>
      </c>
    </row>
    <row r="463" spans="3:32">
      <c r="C463" s="40"/>
      <c r="D463" s="40"/>
      <c r="Z463" s="274">
        <f t="shared" si="49"/>
        <v>0</v>
      </c>
      <c r="AA463" s="276">
        <f t="shared" si="50"/>
        <v>0</v>
      </c>
      <c r="AB463" s="276" t="e">
        <f t="shared" si="51"/>
        <v>#NUM!</v>
      </c>
      <c r="AC463" s="276" t="e">
        <f t="shared" si="52"/>
        <v>#NUM!</v>
      </c>
      <c r="AD463" s="276">
        <f t="shared" si="53"/>
        <v>0</v>
      </c>
      <c r="AE463" s="276" t="e">
        <f t="shared" si="54"/>
        <v>#NUM!</v>
      </c>
      <c r="AF463" s="276" t="e">
        <f t="shared" si="55"/>
        <v>#NUM!</v>
      </c>
    </row>
    <row r="464" spans="3:32">
      <c r="C464" s="40"/>
      <c r="D464" s="40"/>
      <c r="Z464" s="274">
        <f t="shared" si="49"/>
        <v>0</v>
      </c>
      <c r="AA464" s="276">
        <f t="shared" si="50"/>
        <v>0</v>
      </c>
      <c r="AB464" s="276" t="e">
        <f t="shared" si="51"/>
        <v>#NUM!</v>
      </c>
      <c r="AC464" s="276" t="e">
        <f t="shared" si="52"/>
        <v>#NUM!</v>
      </c>
      <c r="AD464" s="276">
        <f t="shared" si="53"/>
        <v>0</v>
      </c>
      <c r="AE464" s="276" t="e">
        <f t="shared" si="54"/>
        <v>#NUM!</v>
      </c>
      <c r="AF464" s="276" t="e">
        <f t="shared" si="55"/>
        <v>#NUM!</v>
      </c>
    </row>
    <row r="465" spans="3:32">
      <c r="C465" s="40"/>
      <c r="D465" s="40"/>
      <c r="Z465" s="274">
        <f t="shared" si="49"/>
        <v>0</v>
      </c>
      <c r="AA465" s="276">
        <f t="shared" si="50"/>
        <v>0</v>
      </c>
      <c r="AB465" s="276" t="e">
        <f t="shared" si="51"/>
        <v>#NUM!</v>
      </c>
      <c r="AC465" s="276" t="e">
        <f t="shared" si="52"/>
        <v>#NUM!</v>
      </c>
      <c r="AD465" s="276">
        <f t="shared" si="53"/>
        <v>0</v>
      </c>
      <c r="AE465" s="276" t="e">
        <f t="shared" si="54"/>
        <v>#NUM!</v>
      </c>
      <c r="AF465" s="276" t="e">
        <f t="shared" si="55"/>
        <v>#NUM!</v>
      </c>
    </row>
    <row r="466" spans="3:32">
      <c r="C466" s="40"/>
      <c r="D466" s="40"/>
      <c r="Z466" s="274">
        <f t="shared" si="49"/>
        <v>0</v>
      </c>
      <c r="AA466" s="276">
        <f t="shared" si="50"/>
        <v>0</v>
      </c>
      <c r="AB466" s="276" t="e">
        <f t="shared" si="51"/>
        <v>#NUM!</v>
      </c>
      <c r="AC466" s="276" t="e">
        <f t="shared" si="52"/>
        <v>#NUM!</v>
      </c>
      <c r="AD466" s="276">
        <f t="shared" si="53"/>
        <v>0</v>
      </c>
      <c r="AE466" s="276" t="e">
        <f t="shared" si="54"/>
        <v>#NUM!</v>
      </c>
      <c r="AF466" s="276" t="e">
        <f t="shared" si="55"/>
        <v>#NUM!</v>
      </c>
    </row>
    <row r="467" spans="3:32">
      <c r="C467" s="40"/>
      <c r="D467" s="40"/>
      <c r="Z467" s="274">
        <f t="shared" si="49"/>
        <v>0</v>
      </c>
      <c r="AA467" s="276">
        <f t="shared" si="50"/>
        <v>0</v>
      </c>
      <c r="AB467" s="276" t="e">
        <f t="shared" si="51"/>
        <v>#NUM!</v>
      </c>
      <c r="AC467" s="276" t="e">
        <f t="shared" si="52"/>
        <v>#NUM!</v>
      </c>
      <c r="AD467" s="276">
        <f t="shared" si="53"/>
        <v>0</v>
      </c>
      <c r="AE467" s="276" t="e">
        <f t="shared" si="54"/>
        <v>#NUM!</v>
      </c>
      <c r="AF467" s="276" t="e">
        <f t="shared" si="55"/>
        <v>#NUM!</v>
      </c>
    </row>
    <row r="468" spans="3:32">
      <c r="C468" s="40"/>
      <c r="D468" s="40"/>
      <c r="Z468" s="274">
        <f t="shared" si="49"/>
        <v>0</v>
      </c>
      <c r="AA468" s="276">
        <f t="shared" si="50"/>
        <v>0</v>
      </c>
      <c r="AB468" s="276" t="e">
        <f t="shared" si="51"/>
        <v>#NUM!</v>
      </c>
      <c r="AC468" s="276" t="e">
        <f t="shared" si="52"/>
        <v>#NUM!</v>
      </c>
      <c r="AD468" s="276">
        <f t="shared" si="53"/>
        <v>0</v>
      </c>
      <c r="AE468" s="276" t="e">
        <f t="shared" si="54"/>
        <v>#NUM!</v>
      </c>
      <c r="AF468" s="276" t="e">
        <f t="shared" si="55"/>
        <v>#NUM!</v>
      </c>
    </row>
    <row r="469" spans="3:32">
      <c r="C469" s="40"/>
      <c r="D469" s="40"/>
      <c r="Z469" s="274">
        <f t="shared" si="49"/>
        <v>0</v>
      </c>
      <c r="AA469" s="276">
        <f t="shared" si="50"/>
        <v>0</v>
      </c>
      <c r="AB469" s="276" t="e">
        <f t="shared" si="51"/>
        <v>#NUM!</v>
      </c>
      <c r="AC469" s="276" t="e">
        <f t="shared" si="52"/>
        <v>#NUM!</v>
      </c>
      <c r="AD469" s="276">
        <f t="shared" si="53"/>
        <v>0</v>
      </c>
      <c r="AE469" s="276" t="e">
        <f t="shared" si="54"/>
        <v>#NUM!</v>
      </c>
      <c r="AF469" s="276" t="e">
        <f t="shared" si="55"/>
        <v>#NUM!</v>
      </c>
    </row>
    <row r="470" spans="3:32">
      <c r="C470" s="40"/>
      <c r="D470" s="40"/>
      <c r="Z470" s="274">
        <f t="shared" si="49"/>
        <v>0</v>
      </c>
      <c r="AA470" s="276">
        <f t="shared" si="50"/>
        <v>0</v>
      </c>
      <c r="AB470" s="276" t="e">
        <f t="shared" si="51"/>
        <v>#NUM!</v>
      </c>
      <c r="AC470" s="276" t="e">
        <f t="shared" si="52"/>
        <v>#NUM!</v>
      </c>
      <c r="AD470" s="276">
        <f t="shared" si="53"/>
        <v>0</v>
      </c>
      <c r="AE470" s="276" t="e">
        <f t="shared" si="54"/>
        <v>#NUM!</v>
      </c>
      <c r="AF470" s="276" t="e">
        <f t="shared" si="55"/>
        <v>#NUM!</v>
      </c>
    </row>
    <row r="471" spans="3:32">
      <c r="C471" s="40"/>
      <c r="D471" s="40"/>
      <c r="Z471" s="274">
        <f t="shared" si="49"/>
        <v>0</v>
      </c>
      <c r="AA471" s="276">
        <f t="shared" si="50"/>
        <v>0</v>
      </c>
      <c r="AB471" s="276" t="e">
        <f t="shared" si="51"/>
        <v>#NUM!</v>
      </c>
      <c r="AC471" s="276" t="e">
        <f t="shared" si="52"/>
        <v>#NUM!</v>
      </c>
      <c r="AD471" s="276">
        <f t="shared" si="53"/>
        <v>0</v>
      </c>
      <c r="AE471" s="276" t="e">
        <f t="shared" si="54"/>
        <v>#NUM!</v>
      </c>
      <c r="AF471" s="276" t="e">
        <f t="shared" si="55"/>
        <v>#NUM!</v>
      </c>
    </row>
    <row r="472" spans="3:32">
      <c r="C472" s="40"/>
      <c r="D472" s="40"/>
      <c r="Z472" s="274">
        <f t="shared" si="49"/>
        <v>0</v>
      </c>
      <c r="AA472" s="276">
        <f t="shared" si="50"/>
        <v>0</v>
      </c>
      <c r="AB472" s="276" t="e">
        <f t="shared" si="51"/>
        <v>#NUM!</v>
      </c>
      <c r="AC472" s="276" t="e">
        <f t="shared" si="52"/>
        <v>#NUM!</v>
      </c>
      <c r="AD472" s="276">
        <f t="shared" si="53"/>
        <v>0</v>
      </c>
      <c r="AE472" s="276" t="e">
        <f t="shared" si="54"/>
        <v>#NUM!</v>
      </c>
      <c r="AF472" s="276" t="e">
        <f t="shared" si="55"/>
        <v>#NUM!</v>
      </c>
    </row>
    <row r="473" spans="3:32">
      <c r="C473" s="40"/>
      <c r="D473" s="40"/>
      <c r="Z473" s="274">
        <f t="shared" si="49"/>
        <v>0</v>
      </c>
      <c r="AA473" s="276">
        <f t="shared" si="50"/>
        <v>0</v>
      </c>
      <c r="AB473" s="276" t="e">
        <f t="shared" si="51"/>
        <v>#NUM!</v>
      </c>
      <c r="AC473" s="276" t="e">
        <f t="shared" si="52"/>
        <v>#NUM!</v>
      </c>
      <c r="AD473" s="276">
        <f t="shared" si="53"/>
        <v>0</v>
      </c>
      <c r="AE473" s="276" t="e">
        <f t="shared" si="54"/>
        <v>#NUM!</v>
      </c>
      <c r="AF473" s="276" t="e">
        <f t="shared" si="55"/>
        <v>#NUM!</v>
      </c>
    </row>
    <row r="474" spans="3:32">
      <c r="C474" s="40"/>
      <c r="D474" s="40"/>
      <c r="Z474" s="274">
        <f t="shared" si="49"/>
        <v>0</v>
      </c>
      <c r="AA474" s="276">
        <f t="shared" si="50"/>
        <v>0</v>
      </c>
      <c r="AB474" s="276" t="e">
        <f t="shared" si="51"/>
        <v>#NUM!</v>
      </c>
      <c r="AC474" s="276" t="e">
        <f t="shared" si="52"/>
        <v>#NUM!</v>
      </c>
      <c r="AD474" s="276">
        <f t="shared" si="53"/>
        <v>0</v>
      </c>
      <c r="AE474" s="276" t="e">
        <f t="shared" si="54"/>
        <v>#NUM!</v>
      </c>
      <c r="AF474" s="276" t="e">
        <f t="shared" si="55"/>
        <v>#NUM!</v>
      </c>
    </row>
    <row r="475" spans="3:32">
      <c r="C475" s="40"/>
      <c r="D475" s="40"/>
      <c r="Z475" s="274">
        <f t="shared" si="49"/>
        <v>0</v>
      </c>
      <c r="AA475" s="276">
        <f t="shared" si="50"/>
        <v>0</v>
      </c>
      <c r="AB475" s="276" t="e">
        <f t="shared" si="51"/>
        <v>#NUM!</v>
      </c>
      <c r="AC475" s="276" t="e">
        <f t="shared" si="52"/>
        <v>#NUM!</v>
      </c>
      <c r="AD475" s="276">
        <f t="shared" si="53"/>
        <v>0</v>
      </c>
      <c r="AE475" s="276" t="e">
        <f t="shared" si="54"/>
        <v>#NUM!</v>
      </c>
      <c r="AF475" s="276" t="e">
        <f t="shared" si="55"/>
        <v>#NUM!</v>
      </c>
    </row>
    <row r="476" spans="3:32">
      <c r="C476" s="40"/>
      <c r="D476" s="40"/>
      <c r="Z476" s="274">
        <f t="shared" si="49"/>
        <v>0</v>
      </c>
      <c r="AA476" s="276">
        <f t="shared" si="50"/>
        <v>0</v>
      </c>
      <c r="AB476" s="276" t="e">
        <f t="shared" si="51"/>
        <v>#NUM!</v>
      </c>
      <c r="AC476" s="276" t="e">
        <f t="shared" si="52"/>
        <v>#NUM!</v>
      </c>
      <c r="AD476" s="276">
        <f t="shared" si="53"/>
        <v>0</v>
      </c>
      <c r="AE476" s="276" t="e">
        <f t="shared" si="54"/>
        <v>#NUM!</v>
      </c>
      <c r="AF476" s="276" t="e">
        <f t="shared" si="55"/>
        <v>#NUM!</v>
      </c>
    </row>
    <row r="477" spans="3:32">
      <c r="C477" s="40"/>
      <c r="D477" s="40"/>
      <c r="Z477" s="274">
        <f t="shared" si="49"/>
        <v>0</v>
      </c>
      <c r="AA477" s="276">
        <f t="shared" si="50"/>
        <v>0</v>
      </c>
      <c r="AB477" s="276" t="e">
        <f t="shared" si="51"/>
        <v>#NUM!</v>
      </c>
      <c r="AC477" s="276" t="e">
        <f t="shared" si="52"/>
        <v>#NUM!</v>
      </c>
      <c r="AD477" s="276">
        <f t="shared" si="53"/>
        <v>0</v>
      </c>
      <c r="AE477" s="276" t="e">
        <f t="shared" si="54"/>
        <v>#NUM!</v>
      </c>
      <c r="AF477" s="276" t="e">
        <f t="shared" si="55"/>
        <v>#NUM!</v>
      </c>
    </row>
    <row r="478" spans="3:32">
      <c r="C478" s="40"/>
      <c r="D478" s="40"/>
      <c r="Z478" s="274">
        <f t="shared" si="49"/>
        <v>0</v>
      </c>
      <c r="AA478" s="276">
        <f t="shared" si="50"/>
        <v>0</v>
      </c>
      <c r="AB478" s="276" t="e">
        <f t="shared" si="51"/>
        <v>#NUM!</v>
      </c>
      <c r="AC478" s="276" t="e">
        <f t="shared" si="52"/>
        <v>#NUM!</v>
      </c>
      <c r="AD478" s="276">
        <f t="shared" si="53"/>
        <v>0</v>
      </c>
      <c r="AE478" s="276" t="e">
        <f t="shared" si="54"/>
        <v>#NUM!</v>
      </c>
      <c r="AF478" s="276" t="e">
        <f t="shared" si="55"/>
        <v>#NUM!</v>
      </c>
    </row>
    <row r="479" spans="3:32">
      <c r="C479" s="40"/>
      <c r="D479" s="40"/>
      <c r="Z479" s="274">
        <f t="shared" si="49"/>
        <v>0</v>
      </c>
      <c r="AA479" s="276">
        <f t="shared" si="50"/>
        <v>0</v>
      </c>
      <c r="AB479" s="276" t="e">
        <f t="shared" si="51"/>
        <v>#NUM!</v>
      </c>
      <c r="AC479" s="276" t="e">
        <f t="shared" si="52"/>
        <v>#NUM!</v>
      </c>
      <c r="AD479" s="276">
        <f t="shared" si="53"/>
        <v>0</v>
      </c>
      <c r="AE479" s="276" t="e">
        <f t="shared" si="54"/>
        <v>#NUM!</v>
      </c>
      <c r="AF479" s="276" t="e">
        <f t="shared" si="55"/>
        <v>#NUM!</v>
      </c>
    </row>
    <row r="480" spans="3:32">
      <c r="C480" s="40"/>
      <c r="D480" s="40"/>
      <c r="Z480" s="274">
        <f t="shared" si="49"/>
        <v>0</v>
      </c>
      <c r="AA480" s="276">
        <f t="shared" si="50"/>
        <v>0</v>
      </c>
      <c r="AB480" s="276" t="e">
        <f t="shared" si="51"/>
        <v>#NUM!</v>
      </c>
      <c r="AC480" s="276" t="e">
        <f t="shared" si="52"/>
        <v>#NUM!</v>
      </c>
      <c r="AD480" s="276">
        <f t="shared" si="53"/>
        <v>0</v>
      </c>
      <c r="AE480" s="276" t="e">
        <f t="shared" si="54"/>
        <v>#NUM!</v>
      </c>
      <c r="AF480" s="276" t="e">
        <f t="shared" si="55"/>
        <v>#NUM!</v>
      </c>
    </row>
    <row r="481" spans="3:32">
      <c r="C481" s="40"/>
      <c r="D481" s="40"/>
      <c r="Z481" s="274">
        <f t="shared" si="49"/>
        <v>0</v>
      </c>
      <c r="AA481" s="276">
        <f t="shared" si="50"/>
        <v>0</v>
      </c>
      <c r="AB481" s="276" t="e">
        <f t="shared" si="51"/>
        <v>#NUM!</v>
      </c>
      <c r="AC481" s="276" t="e">
        <f t="shared" si="52"/>
        <v>#NUM!</v>
      </c>
      <c r="AD481" s="276">
        <f t="shared" si="53"/>
        <v>0</v>
      </c>
      <c r="AE481" s="276" t="e">
        <f t="shared" si="54"/>
        <v>#NUM!</v>
      </c>
      <c r="AF481" s="276" t="e">
        <f t="shared" si="55"/>
        <v>#NUM!</v>
      </c>
    </row>
    <row r="482" spans="3:32">
      <c r="C482" s="40"/>
      <c r="D482" s="40"/>
      <c r="Z482" s="274">
        <f t="shared" si="49"/>
        <v>0</v>
      </c>
      <c r="AA482" s="276">
        <f t="shared" si="50"/>
        <v>0</v>
      </c>
      <c r="AB482" s="276" t="e">
        <f t="shared" si="51"/>
        <v>#NUM!</v>
      </c>
      <c r="AC482" s="276" t="e">
        <f t="shared" si="52"/>
        <v>#NUM!</v>
      </c>
      <c r="AD482" s="276">
        <f t="shared" si="53"/>
        <v>0</v>
      </c>
      <c r="AE482" s="276" t="e">
        <f t="shared" si="54"/>
        <v>#NUM!</v>
      </c>
      <c r="AF482" s="276" t="e">
        <f t="shared" si="55"/>
        <v>#NUM!</v>
      </c>
    </row>
    <row r="483" spans="3:32">
      <c r="C483" s="40"/>
      <c r="D483" s="40"/>
      <c r="Z483" s="274">
        <f t="shared" si="49"/>
        <v>0</v>
      </c>
      <c r="AA483" s="276">
        <f t="shared" si="50"/>
        <v>0</v>
      </c>
      <c r="AB483" s="276" t="e">
        <f t="shared" si="51"/>
        <v>#NUM!</v>
      </c>
      <c r="AC483" s="276" t="e">
        <f t="shared" si="52"/>
        <v>#NUM!</v>
      </c>
      <c r="AD483" s="276">
        <f t="shared" si="53"/>
        <v>0</v>
      </c>
      <c r="AE483" s="276" t="e">
        <f t="shared" si="54"/>
        <v>#NUM!</v>
      </c>
      <c r="AF483" s="276" t="e">
        <f t="shared" si="55"/>
        <v>#NUM!</v>
      </c>
    </row>
    <row r="484" spans="3:32">
      <c r="C484" s="40"/>
      <c r="D484" s="40"/>
      <c r="Z484" s="274">
        <f t="shared" si="49"/>
        <v>0</v>
      </c>
      <c r="AA484" s="276">
        <f t="shared" si="50"/>
        <v>0</v>
      </c>
      <c r="AB484" s="276" t="e">
        <f t="shared" si="51"/>
        <v>#NUM!</v>
      </c>
      <c r="AC484" s="276" t="e">
        <f t="shared" si="52"/>
        <v>#NUM!</v>
      </c>
      <c r="AD484" s="276">
        <f t="shared" si="53"/>
        <v>0</v>
      </c>
      <c r="AE484" s="276" t="e">
        <f t="shared" si="54"/>
        <v>#NUM!</v>
      </c>
      <c r="AF484" s="276" t="e">
        <f t="shared" si="55"/>
        <v>#NUM!</v>
      </c>
    </row>
    <row r="485" spans="3:32">
      <c r="C485" s="40"/>
      <c r="D485" s="40"/>
      <c r="Z485" s="274">
        <f t="shared" si="49"/>
        <v>0</v>
      </c>
      <c r="AA485" s="276">
        <f t="shared" si="50"/>
        <v>0</v>
      </c>
      <c r="AB485" s="276" t="e">
        <f t="shared" si="51"/>
        <v>#NUM!</v>
      </c>
      <c r="AC485" s="276" t="e">
        <f t="shared" si="52"/>
        <v>#NUM!</v>
      </c>
      <c r="AD485" s="276">
        <f t="shared" si="53"/>
        <v>0</v>
      </c>
      <c r="AE485" s="276" t="e">
        <f t="shared" si="54"/>
        <v>#NUM!</v>
      </c>
      <c r="AF485" s="276" t="e">
        <f t="shared" si="55"/>
        <v>#NUM!</v>
      </c>
    </row>
    <row r="486" spans="3:32">
      <c r="C486" s="40"/>
      <c r="D486" s="40"/>
      <c r="Z486" s="274">
        <f t="shared" si="49"/>
        <v>0</v>
      </c>
      <c r="AA486" s="276">
        <f t="shared" si="50"/>
        <v>0</v>
      </c>
      <c r="AB486" s="276" t="e">
        <f t="shared" si="51"/>
        <v>#NUM!</v>
      </c>
      <c r="AC486" s="276" t="e">
        <f t="shared" si="52"/>
        <v>#NUM!</v>
      </c>
      <c r="AD486" s="276">
        <f t="shared" si="53"/>
        <v>0</v>
      </c>
      <c r="AE486" s="276" t="e">
        <f t="shared" si="54"/>
        <v>#NUM!</v>
      </c>
      <c r="AF486" s="276" t="e">
        <f t="shared" si="55"/>
        <v>#NUM!</v>
      </c>
    </row>
    <row r="487" spans="3:32">
      <c r="C487" s="40"/>
      <c r="D487" s="40"/>
      <c r="Z487" s="274">
        <f t="shared" si="49"/>
        <v>0</v>
      </c>
      <c r="AA487" s="276">
        <f t="shared" si="50"/>
        <v>0</v>
      </c>
      <c r="AB487" s="276" t="e">
        <f t="shared" si="51"/>
        <v>#NUM!</v>
      </c>
      <c r="AC487" s="276" t="e">
        <f t="shared" si="52"/>
        <v>#NUM!</v>
      </c>
      <c r="AD487" s="276">
        <f t="shared" si="53"/>
        <v>0</v>
      </c>
      <c r="AE487" s="276" t="e">
        <f t="shared" si="54"/>
        <v>#NUM!</v>
      </c>
      <c r="AF487" s="276" t="e">
        <f t="shared" si="55"/>
        <v>#NUM!</v>
      </c>
    </row>
    <row r="488" spans="3:32">
      <c r="C488" s="40"/>
      <c r="D488" s="40"/>
      <c r="Z488" s="274">
        <f t="shared" si="49"/>
        <v>0</v>
      </c>
      <c r="AA488" s="276">
        <f t="shared" si="50"/>
        <v>0</v>
      </c>
      <c r="AB488" s="276" t="e">
        <f t="shared" si="51"/>
        <v>#NUM!</v>
      </c>
      <c r="AC488" s="276" t="e">
        <f t="shared" si="52"/>
        <v>#NUM!</v>
      </c>
      <c r="AD488" s="276">
        <f t="shared" si="53"/>
        <v>0</v>
      </c>
      <c r="AE488" s="276" t="e">
        <f t="shared" si="54"/>
        <v>#NUM!</v>
      </c>
      <c r="AF488" s="276" t="e">
        <f t="shared" si="55"/>
        <v>#NUM!</v>
      </c>
    </row>
    <row r="489" spans="3:32">
      <c r="C489" s="40"/>
      <c r="D489" s="40"/>
      <c r="Z489" s="274">
        <f t="shared" si="49"/>
        <v>0</v>
      </c>
      <c r="AA489" s="276">
        <f t="shared" si="50"/>
        <v>0</v>
      </c>
      <c r="AB489" s="276" t="e">
        <f t="shared" si="51"/>
        <v>#NUM!</v>
      </c>
      <c r="AC489" s="276" t="e">
        <f t="shared" si="52"/>
        <v>#NUM!</v>
      </c>
      <c r="AD489" s="276">
        <f t="shared" si="53"/>
        <v>0</v>
      </c>
      <c r="AE489" s="276" t="e">
        <f t="shared" si="54"/>
        <v>#NUM!</v>
      </c>
      <c r="AF489" s="276" t="e">
        <f t="shared" si="55"/>
        <v>#NUM!</v>
      </c>
    </row>
    <row r="490" spans="3:32">
      <c r="C490" s="40"/>
      <c r="D490" s="40"/>
      <c r="Z490" s="274">
        <f t="shared" si="49"/>
        <v>0</v>
      </c>
      <c r="AA490" s="276">
        <f t="shared" si="50"/>
        <v>0</v>
      </c>
      <c r="AB490" s="276" t="e">
        <f t="shared" si="51"/>
        <v>#NUM!</v>
      </c>
      <c r="AC490" s="276" t="e">
        <f t="shared" si="52"/>
        <v>#NUM!</v>
      </c>
      <c r="AD490" s="276">
        <f t="shared" si="53"/>
        <v>0</v>
      </c>
      <c r="AE490" s="276" t="e">
        <f t="shared" si="54"/>
        <v>#NUM!</v>
      </c>
      <c r="AF490" s="276" t="e">
        <f t="shared" si="55"/>
        <v>#NUM!</v>
      </c>
    </row>
    <row r="491" spans="3:32">
      <c r="C491" s="40"/>
      <c r="D491" s="40"/>
      <c r="Z491" s="274">
        <f t="shared" si="49"/>
        <v>0</v>
      </c>
      <c r="AA491" s="276">
        <f t="shared" si="50"/>
        <v>0</v>
      </c>
      <c r="AB491" s="276" t="e">
        <f t="shared" si="51"/>
        <v>#NUM!</v>
      </c>
      <c r="AC491" s="276" t="e">
        <f t="shared" si="52"/>
        <v>#NUM!</v>
      </c>
      <c r="AD491" s="276">
        <f t="shared" si="53"/>
        <v>0</v>
      </c>
      <c r="AE491" s="276" t="e">
        <f t="shared" si="54"/>
        <v>#NUM!</v>
      </c>
      <c r="AF491" s="276" t="e">
        <f t="shared" si="55"/>
        <v>#NUM!</v>
      </c>
    </row>
    <row r="492" spans="3:32">
      <c r="C492" s="40"/>
      <c r="D492" s="40"/>
      <c r="Z492" s="274">
        <f t="shared" si="49"/>
        <v>0</v>
      </c>
      <c r="AA492" s="276">
        <f t="shared" si="50"/>
        <v>0</v>
      </c>
      <c r="AB492" s="276" t="e">
        <f t="shared" si="51"/>
        <v>#NUM!</v>
      </c>
      <c r="AC492" s="276" t="e">
        <f t="shared" si="52"/>
        <v>#NUM!</v>
      </c>
      <c r="AD492" s="276">
        <f t="shared" si="53"/>
        <v>0</v>
      </c>
      <c r="AE492" s="276" t="e">
        <f t="shared" si="54"/>
        <v>#NUM!</v>
      </c>
      <c r="AF492" s="276" t="e">
        <f t="shared" si="55"/>
        <v>#NUM!</v>
      </c>
    </row>
    <row r="493" spans="3:32">
      <c r="C493" s="40"/>
      <c r="D493" s="40"/>
      <c r="Z493" s="274">
        <f t="shared" si="49"/>
        <v>0</v>
      </c>
      <c r="AA493" s="276">
        <f t="shared" si="50"/>
        <v>0</v>
      </c>
      <c r="AB493" s="276" t="e">
        <f t="shared" si="51"/>
        <v>#NUM!</v>
      </c>
      <c r="AC493" s="276" t="e">
        <f t="shared" si="52"/>
        <v>#NUM!</v>
      </c>
      <c r="AD493" s="276">
        <f t="shared" si="53"/>
        <v>0</v>
      </c>
      <c r="AE493" s="276" t="e">
        <f t="shared" si="54"/>
        <v>#NUM!</v>
      </c>
      <c r="AF493" s="276" t="e">
        <f t="shared" si="55"/>
        <v>#NUM!</v>
      </c>
    </row>
    <row r="494" spans="3:32">
      <c r="C494" s="40"/>
      <c r="D494" s="40"/>
      <c r="Z494" s="274">
        <f t="shared" si="49"/>
        <v>0</v>
      </c>
      <c r="AA494" s="276">
        <f t="shared" si="50"/>
        <v>0</v>
      </c>
      <c r="AB494" s="276" t="e">
        <f t="shared" si="51"/>
        <v>#NUM!</v>
      </c>
      <c r="AC494" s="276" t="e">
        <f t="shared" si="52"/>
        <v>#NUM!</v>
      </c>
      <c r="AD494" s="276">
        <f t="shared" si="53"/>
        <v>0</v>
      </c>
      <c r="AE494" s="276" t="e">
        <f t="shared" si="54"/>
        <v>#NUM!</v>
      </c>
      <c r="AF494" s="276" t="e">
        <f t="shared" si="55"/>
        <v>#NUM!</v>
      </c>
    </row>
    <row r="495" spans="3:32">
      <c r="C495" s="40"/>
      <c r="D495" s="40"/>
      <c r="Z495" s="274">
        <f t="shared" si="49"/>
        <v>0</v>
      </c>
      <c r="AA495" s="276">
        <f t="shared" si="50"/>
        <v>0</v>
      </c>
      <c r="AB495" s="276" t="e">
        <f t="shared" si="51"/>
        <v>#NUM!</v>
      </c>
      <c r="AC495" s="276" t="e">
        <f t="shared" si="52"/>
        <v>#NUM!</v>
      </c>
      <c r="AD495" s="276">
        <f t="shared" si="53"/>
        <v>0</v>
      </c>
      <c r="AE495" s="276" t="e">
        <f t="shared" si="54"/>
        <v>#NUM!</v>
      </c>
      <c r="AF495" s="276" t="e">
        <f t="shared" si="55"/>
        <v>#NUM!</v>
      </c>
    </row>
    <row r="496" spans="3:32">
      <c r="C496" s="40"/>
      <c r="D496" s="40"/>
      <c r="Z496" s="274">
        <f t="shared" si="49"/>
        <v>0</v>
      </c>
      <c r="AA496" s="276">
        <f t="shared" si="50"/>
        <v>0</v>
      </c>
      <c r="AB496" s="276" t="e">
        <f t="shared" si="51"/>
        <v>#NUM!</v>
      </c>
      <c r="AC496" s="276" t="e">
        <f t="shared" si="52"/>
        <v>#NUM!</v>
      </c>
      <c r="AD496" s="276">
        <f t="shared" si="53"/>
        <v>0</v>
      </c>
      <c r="AE496" s="276" t="e">
        <f t="shared" si="54"/>
        <v>#NUM!</v>
      </c>
      <c r="AF496" s="276" t="e">
        <f t="shared" si="55"/>
        <v>#NUM!</v>
      </c>
    </row>
    <row r="497" spans="3:32">
      <c r="C497" s="40"/>
      <c r="D497" s="40"/>
      <c r="Z497" s="274">
        <f t="shared" si="49"/>
        <v>0</v>
      </c>
      <c r="AA497" s="276">
        <f t="shared" si="50"/>
        <v>0</v>
      </c>
      <c r="AB497" s="276" t="e">
        <f t="shared" si="51"/>
        <v>#NUM!</v>
      </c>
      <c r="AC497" s="276" t="e">
        <f t="shared" si="52"/>
        <v>#NUM!</v>
      </c>
      <c r="AD497" s="276">
        <f t="shared" si="53"/>
        <v>0</v>
      </c>
      <c r="AE497" s="276" t="e">
        <f t="shared" si="54"/>
        <v>#NUM!</v>
      </c>
      <c r="AF497" s="276" t="e">
        <f t="shared" si="55"/>
        <v>#NUM!</v>
      </c>
    </row>
    <row r="498" spans="3:32">
      <c r="C498" s="40"/>
      <c r="D498" s="40"/>
      <c r="Z498" s="274">
        <f t="shared" si="49"/>
        <v>0</v>
      </c>
      <c r="AA498" s="276">
        <f t="shared" si="50"/>
        <v>0</v>
      </c>
      <c r="AB498" s="276" t="e">
        <f t="shared" si="51"/>
        <v>#NUM!</v>
      </c>
      <c r="AC498" s="276" t="e">
        <f t="shared" si="52"/>
        <v>#NUM!</v>
      </c>
      <c r="AD498" s="276">
        <f t="shared" si="53"/>
        <v>0</v>
      </c>
      <c r="AE498" s="276" t="e">
        <f t="shared" si="54"/>
        <v>#NUM!</v>
      </c>
      <c r="AF498" s="276" t="e">
        <f t="shared" si="55"/>
        <v>#NUM!</v>
      </c>
    </row>
    <row r="499" spans="3:32">
      <c r="C499" s="40"/>
      <c r="D499" s="40"/>
      <c r="Z499" s="274">
        <f t="shared" si="49"/>
        <v>0</v>
      </c>
      <c r="AA499" s="276">
        <f t="shared" si="50"/>
        <v>0</v>
      </c>
      <c r="AB499" s="276" t="e">
        <f t="shared" si="51"/>
        <v>#NUM!</v>
      </c>
      <c r="AC499" s="276" t="e">
        <f t="shared" si="52"/>
        <v>#NUM!</v>
      </c>
      <c r="AD499" s="276">
        <f t="shared" si="53"/>
        <v>0</v>
      </c>
      <c r="AE499" s="276" t="e">
        <f t="shared" si="54"/>
        <v>#NUM!</v>
      </c>
      <c r="AF499" s="276" t="e">
        <f t="shared" si="55"/>
        <v>#NUM!</v>
      </c>
    </row>
    <row r="500" spans="3:32">
      <c r="C500" s="40"/>
      <c r="D500" s="40"/>
      <c r="Z500" s="274">
        <f t="shared" si="49"/>
        <v>0</v>
      </c>
      <c r="AA500" s="276">
        <f t="shared" si="50"/>
        <v>0</v>
      </c>
      <c r="AB500" s="276" t="e">
        <f t="shared" si="51"/>
        <v>#NUM!</v>
      </c>
      <c r="AC500" s="276" t="e">
        <f t="shared" si="52"/>
        <v>#NUM!</v>
      </c>
      <c r="AD500" s="276">
        <f t="shared" si="53"/>
        <v>0</v>
      </c>
      <c r="AE500" s="276" t="e">
        <f t="shared" si="54"/>
        <v>#NUM!</v>
      </c>
      <c r="AF500" s="276" t="e">
        <f t="shared" si="55"/>
        <v>#NUM!</v>
      </c>
    </row>
    <row r="501" spans="3:32">
      <c r="C501" s="40"/>
      <c r="D501" s="40"/>
      <c r="Z501" s="274">
        <f t="shared" si="49"/>
        <v>0</v>
      </c>
      <c r="AA501" s="276">
        <f t="shared" si="50"/>
        <v>0</v>
      </c>
      <c r="AB501" s="276" t="e">
        <f t="shared" si="51"/>
        <v>#NUM!</v>
      </c>
      <c r="AC501" s="276" t="e">
        <f t="shared" si="52"/>
        <v>#NUM!</v>
      </c>
      <c r="AD501" s="276">
        <f t="shared" si="53"/>
        <v>0</v>
      </c>
      <c r="AE501" s="276" t="e">
        <f t="shared" si="54"/>
        <v>#NUM!</v>
      </c>
      <c r="AF501" s="276" t="e">
        <f t="shared" si="55"/>
        <v>#NUM!</v>
      </c>
    </row>
    <row r="502" spans="3:32">
      <c r="C502" s="40"/>
      <c r="D502" s="40"/>
      <c r="Z502" s="274">
        <f t="shared" si="49"/>
        <v>0</v>
      </c>
      <c r="AA502" s="276">
        <f t="shared" si="50"/>
        <v>0</v>
      </c>
      <c r="AB502" s="276" t="e">
        <f t="shared" si="51"/>
        <v>#NUM!</v>
      </c>
      <c r="AC502" s="276" t="e">
        <f t="shared" si="52"/>
        <v>#NUM!</v>
      </c>
      <c r="AD502" s="276">
        <f t="shared" si="53"/>
        <v>0</v>
      </c>
      <c r="AE502" s="276" t="e">
        <f t="shared" si="54"/>
        <v>#NUM!</v>
      </c>
      <c r="AF502" s="276" t="e">
        <f t="shared" si="55"/>
        <v>#NUM!</v>
      </c>
    </row>
    <row r="503" spans="3:32">
      <c r="C503" s="40"/>
      <c r="D503" s="40"/>
      <c r="Z503" s="274">
        <f t="shared" si="49"/>
        <v>0</v>
      </c>
      <c r="AA503" s="276">
        <f t="shared" si="50"/>
        <v>0</v>
      </c>
      <c r="AB503" s="276" t="e">
        <f t="shared" si="51"/>
        <v>#NUM!</v>
      </c>
      <c r="AC503" s="276" t="e">
        <f t="shared" si="52"/>
        <v>#NUM!</v>
      </c>
      <c r="AD503" s="276">
        <f t="shared" si="53"/>
        <v>0</v>
      </c>
      <c r="AE503" s="276" t="e">
        <f t="shared" si="54"/>
        <v>#NUM!</v>
      </c>
      <c r="AF503" s="276" t="e">
        <f t="shared" si="55"/>
        <v>#NUM!</v>
      </c>
    </row>
    <row r="504" spans="3:32">
      <c r="C504" s="40"/>
      <c r="D504" s="40"/>
      <c r="Z504" s="274">
        <f t="shared" si="49"/>
        <v>0</v>
      </c>
      <c r="AA504" s="276">
        <f t="shared" si="50"/>
        <v>0</v>
      </c>
      <c r="AB504" s="276" t="e">
        <f t="shared" si="51"/>
        <v>#NUM!</v>
      </c>
      <c r="AC504" s="276" t="e">
        <f t="shared" si="52"/>
        <v>#NUM!</v>
      </c>
      <c r="AD504" s="276">
        <f t="shared" si="53"/>
        <v>0</v>
      </c>
      <c r="AE504" s="276" t="e">
        <f t="shared" si="54"/>
        <v>#NUM!</v>
      </c>
      <c r="AF504" s="276" t="e">
        <f t="shared" si="55"/>
        <v>#NUM!</v>
      </c>
    </row>
    <row r="505" spans="3:32">
      <c r="C505" s="40"/>
      <c r="D505" s="40"/>
      <c r="Z505" s="274">
        <f t="shared" si="49"/>
        <v>0</v>
      </c>
      <c r="AA505" s="276">
        <f t="shared" si="50"/>
        <v>0</v>
      </c>
      <c r="AB505" s="276" t="e">
        <f t="shared" si="51"/>
        <v>#NUM!</v>
      </c>
      <c r="AC505" s="276" t="e">
        <f t="shared" si="52"/>
        <v>#NUM!</v>
      </c>
      <c r="AD505" s="276">
        <f t="shared" si="53"/>
        <v>0</v>
      </c>
      <c r="AE505" s="276" t="e">
        <f t="shared" si="54"/>
        <v>#NUM!</v>
      </c>
      <c r="AF505" s="276" t="e">
        <f t="shared" si="55"/>
        <v>#NUM!</v>
      </c>
    </row>
    <row r="506" spans="3:32">
      <c r="C506" s="40"/>
      <c r="D506" s="40"/>
      <c r="Z506" s="274">
        <f t="shared" si="49"/>
        <v>0</v>
      </c>
      <c r="AA506" s="276">
        <f t="shared" si="50"/>
        <v>0</v>
      </c>
      <c r="AB506" s="276" t="e">
        <f t="shared" si="51"/>
        <v>#NUM!</v>
      </c>
      <c r="AC506" s="276" t="e">
        <f t="shared" si="52"/>
        <v>#NUM!</v>
      </c>
      <c r="AD506" s="276">
        <f t="shared" si="53"/>
        <v>0</v>
      </c>
      <c r="AE506" s="276" t="e">
        <f t="shared" si="54"/>
        <v>#NUM!</v>
      </c>
      <c r="AF506" s="276" t="e">
        <f t="shared" si="55"/>
        <v>#NUM!</v>
      </c>
    </row>
    <row r="507" spans="3:32">
      <c r="C507" s="40"/>
      <c r="D507" s="40"/>
      <c r="Z507" s="274">
        <f t="shared" si="49"/>
        <v>0</v>
      </c>
      <c r="AA507" s="276">
        <f t="shared" si="50"/>
        <v>0</v>
      </c>
      <c r="AB507" s="276" t="e">
        <f t="shared" si="51"/>
        <v>#NUM!</v>
      </c>
      <c r="AC507" s="276" t="e">
        <f t="shared" si="52"/>
        <v>#NUM!</v>
      </c>
      <c r="AD507" s="276">
        <f t="shared" si="53"/>
        <v>0</v>
      </c>
      <c r="AE507" s="276" t="e">
        <f t="shared" si="54"/>
        <v>#NUM!</v>
      </c>
      <c r="AF507" s="276" t="e">
        <f t="shared" si="55"/>
        <v>#NUM!</v>
      </c>
    </row>
    <row r="508" spans="3:32">
      <c r="C508" s="40"/>
      <c r="D508" s="40"/>
      <c r="Z508" s="274">
        <f t="shared" si="49"/>
        <v>0</v>
      </c>
      <c r="AA508" s="276">
        <f t="shared" si="50"/>
        <v>0</v>
      </c>
      <c r="AB508" s="276" t="e">
        <f t="shared" si="51"/>
        <v>#NUM!</v>
      </c>
      <c r="AC508" s="276" t="e">
        <f t="shared" si="52"/>
        <v>#NUM!</v>
      </c>
      <c r="AD508" s="276">
        <f t="shared" si="53"/>
        <v>0</v>
      </c>
      <c r="AE508" s="276" t="e">
        <f t="shared" si="54"/>
        <v>#NUM!</v>
      </c>
      <c r="AF508" s="276" t="e">
        <f t="shared" si="55"/>
        <v>#NUM!</v>
      </c>
    </row>
    <row r="509" spans="3:32">
      <c r="C509" s="40"/>
      <c r="D509" s="40"/>
      <c r="Z509" s="274">
        <f t="shared" si="49"/>
        <v>0</v>
      </c>
      <c r="AA509" s="276">
        <f t="shared" si="50"/>
        <v>0</v>
      </c>
      <c r="AB509" s="276" t="e">
        <f t="shared" si="51"/>
        <v>#NUM!</v>
      </c>
      <c r="AC509" s="276" t="e">
        <f t="shared" si="52"/>
        <v>#NUM!</v>
      </c>
      <c r="AD509" s="276">
        <f t="shared" si="53"/>
        <v>0</v>
      </c>
      <c r="AE509" s="276" t="e">
        <f t="shared" si="54"/>
        <v>#NUM!</v>
      </c>
      <c r="AF509" s="276" t="e">
        <f t="shared" si="55"/>
        <v>#NUM!</v>
      </c>
    </row>
    <row r="510" spans="3:32">
      <c r="C510" s="40"/>
      <c r="D510" s="40"/>
      <c r="Z510" s="274">
        <f t="shared" si="49"/>
        <v>0</v>
      </c>
      <c r="AA510" s="276">
        <f t="shared" si="50"/>
        <v>0</v>
      </c>
      <c r="AB510" s="276" t="e">
        <f t="shared" si="51"/>
        <v>#NUM!</v>
      </c>
      <c r="AC510" s="276" t="e">
        <f t="shared" si="52"/>
        <v>#NUM!</v>
      </c>
      <c r="AD510" s="276">
        <f t="shared" si="53"/>
        <v>0</v>
      </c>
      <c r="AE510" s="276" t="e">
        <f t="shared" si="54"/>
        <v>#NUM!</v>
      </c>
      <c r="AF510" s="276" t="e">
        <f t="shared" si="55"/>
        <v>#NUM!</v>
      </c>
    </row>
    <row r="511" spans="3:32">
      <c r="C511" s="40"/>
      <c r="D511" s="40"/>
      <c r="Z511" s="274">
        <f t="shared" si="49"/>
        <v>0</v>
      </c>
      <c r="AA511" s="276">
        <f t="shared" si="50"/>
        <v>0</v>
      </c>
      <c r="AB511" s="276" t="e">
        <f t="shared" si="51"/>
        <v>#NUM!</v>
      </c>
      <c r="AC511" s="276" t="e">
        <f t="shared" si="52"/>
        <v>#NUM!</v>
      </c>
      <c r="AD511" s="276">
        <f t="shared" si="53"/>
        <v>0</v>
      </c>
      <c r="AE511" s="276" t="e">
        <f t="shared" si="54"/>
        <v>#NUM!</v>
      </c>
      <c r="AF511" s="276" t="e">
        <f t="shared" si="55"/>
        <v>#NUM!</v>
      </c>
    </row>
    <row r="512" spans="3:32">
      <c r="C512" s="40"/>
      <c r="D512" s="40"/>
      <c r="Z512" s="274">
        <f t="shared" si="49"/>
        <v>0</v>
      </c>
      <c r="AA512" s="276">
        <f t="shared" si="50"/>
        <v>0</v>
      </c>
      <c r="AB512" s="276" t="e">
        <f t="shared" si="51"/>
        <v>#NUM!</v>
      </c>
      <c r="AC512" s="276" t="e">
        <f t="shared" si="52"/>
        <v>#NUM!</v>
      </c>
      <c r="AD512" s="276">
        <f t="shared" si="53"/>
        <v>0</v>
      </c>
      <c r="AE512" s="276" t="e">
        <f t="shared" si="54"/>
        <v>#NUM!</v>
      </c>
      <c r="AF512" s="276" t="e">
        <f t="shared" si="55"/>
        <v>#NUM!</v>
      </c>
    </row>
    <row r="513" spans="3:32">
      <c r="C513" s="40"/>
      <c r="D513" s="40"/>
      <c r="Z513" s="274">
        <f t="shared" si="49"/>
        <v>0</v>
      </c>
      <c r="AA513" s="276">
        <f t="shared" si="50"/>
        <v>0</v>
      </c>
      <c r="AB513" s="276" t="e">
        <f t="shared" si="51"/>
        <v>#NUM!</v>
      </c>
      <c r="AC513" s="276" t="e">
        <f t="shared" si="52"/>
        <v>#NUM!</v>
      </c>
      <c r="AD513" s="276">
        <f t="shared" si="53"/>
        <v>0</v>
      </c>
      <c r="AE513" s="276" t="e">
        <f t="shared" si="54"/>
        <v>#NUM!</v>
      </c>
      <c r="AF513" s="276" t="e">
        <f t="shared" si="55"/>
        <v>#NUM!</v>
      </c>
    </row>
    <row r="514" spans="3:32">
      <c r="C514" s="40"/>
      <c r="D514" s="40"/>
      <c r="Z514" s="274">
        <f t="shared" si="49"/>
        <v>0</v>
      </c>
      <c r="AA514" s="276">
        <f t="shared" si="50"/>
        <v>0</v>
      </c>
      <c r="AB514" s="276" t="e">
        <f t="shared" si="51"/>
        <v>#NUM!</v>
      </c>
      <c r="AC514" s="276" t="e">
        <f t="shared" si="52"/>
        <v>#NUM!</v>
      </c>
      <c r="AD514" s="276">
        <f t="shared" si="53"/>
        <v>0</v>
      </c>
      <c r="AE514" s="276" t="e">
        <f t="shared" si="54"/>
        <v>#NUM!</v>
      </c>
      <c r="AF514" s="276" t="e">
        <f t="shared" si="55"/>
        <v>#NUM!</v>
      </c>
    </row>
    <row r="515" spans="3:32">
      <c r="C515" s="40"/>
      <c r="D515" s="40"/>
      <c r="Z515" s="274">
        <f t="shared" si="49"/>
        <v>0</v>
      </c>
      <c r="AA515" s="276">
        <f t="shared" si="50"/>
        <v>0</v>
      </c>
      <c r="AB515" s="276" t="e">
        <f t="shared" si="51"/>
        <v>#NUM!</v>
      </c>
      <c r="AC515" s="276" t="e">
        <f t="shared" si="52"/>
        <v>#NUM!</v>
      </c>
      <c r="AD515" s="276">
        <f t="shared" si="53"/>
        <v>0</v>
      </c>
      <c r="AE515" s="276" t="e">
        <f t="shared" si="54"/>
        <v>#NUM!</v>
      </c>
      <c r="AF515" s="276" t="e">
        <f t="shared" si="55"/>
        <v>#NUM!</v>
      </c>
    </row>
    <row r="516" spans="3:32">
      <c r="C516" s="40"/>
      <c r="D516" s="40"/>
      <c r="Z516" s="274">
        <f t="shared" si="49"/>
        <v>0</v>
      </c>
      <c r="AA516" s="276">
        <f t="shared" si="50"/>
        <v>0</v>
      </c>
      <c r="AB516" s="276" t="e">
        <f t="shared" si="51"/>
        <v>#NUM!</v>
      </c>
      <c r="AC516" s="276" t="e">
        <f t="shared" si="52"/>
        <v>#NUM!</v>
      </c>
      <c r="AD516" s="276">
        <f t="shared" si="53"/>
        <v>0</v>
      </c>
      <c r="AE516" s="276" t="e">
        <f t="shared" si="54"/>
        <v>#NUM!</v>
      </c>
      <c r="AF516" s="276" t="e">
        <f t="shared" si="55"/>
        <v>#NUM!</v>
      </c>
    </row>
    <row r="517" spans="3:32">
      <c r="C517" s="40"/>
      <c r="D517" s="40"/>
      <c r="Z517" s="274">
        <f t="shared" si="49"/>
        <v>0</v>
      </c>
      <c r="AA517" s="276">
        <f t="shared" si="50"/>
        <v>0</v>
      </c>
      <c r="AB517" s="276" t="e">
        <f t="shared" si="51"/>
        <v>#NUM!</v>
      </c>
      <c r="AC517" s="276" t="e">
        <f t="shared" si="52"/>
        <v>#NUM!</v>
      </c>
      <c r="AD517" s="276">
        <f t="shared" si="53"/>
        <v>0</v>
      </c>
      <c r="AE517" s="276" t="e">
        <f t="shared" si="54"/>
        <v>#NUM!</v>
      </c>
      <c r="AF517" s="276" t="e">
        <f t="shared" si="55"/>
        <v>#NUM!</v>
      </c>
    </row>
    <row r="518" spans="3:32">
      <c r="C518" s="40"/>
      <c r="D518" s="40"/>
      <c r="Z518" s="274">
        <f t="shared" si="49"/>
        <v>0</v>
      </c>
      <c r="AA518" s="276">
        <f t="shared" si="50"/>
        <v>0</v>
      </c>
      <c r="AB518" s="276" t="e">
        <f t="shared" si="51"/>
        <v>#NUM!</v>
      </c>
      <c r="AC518" s="276" t="e">
        <f t="shared" si="52"/>
        <v>#NUM!</v>
      </c>
      <c r="AD518" s="276">
        <f t="shared" si="53"/>
        <v>0</v>
      </c>
      <c r="AE518" s="276" t="e">
        <f t="shared" si="54"/>
        <v>#NUM!</v>
      </c>
      <c r="AF518" s="276" t="e">
        <f t="shared" si="55"/>
        <v>#NUM!</v>
      </c>
    </row>
    <row r="519" spans="3:32">
      <c r="C519" s="40"/>
      <c r="D519" s="40"/>
      <c r="Z519" s="274">
        <f t="shared" si="49"/>
        <v>0</v>
      </c>
      <c r="AA519" s="276">
        <f t="shared" si="50"/>
        <v>0</v>
      </c>
      <c r="AB519" s="276" t="e">
        <f t="shared" si="51"/>
        <v>#NUM!</v>
      </c>
      <c r="AC519" s="276" t="e">
        <f t="shared" si="52"/>
        <v>#NUM!</v>
      </c>
      <c r="AD519" s="276">
        <f t="shared" si="53"/>
        <v>0</v>
      </c>
      <c r="AE519" s="276" t="e">
        <f t="shared" si="54"/>
        <v>#NUM!</v>
      </c>
      <c r="AF519" s="276" t="e">
        <f t="shared" si="55"/>
        <v>#NUM!</v>
      </c>
    </row>
    <row r="520" spans="3:32">
      <c r="C520" s="40"/>
      <c r="D520" s="40"/>
      <c r="Z520" s="274">
        <f t="shared" si="49"/>
        <v>0</v>
      </c>
      <c r="AA520" s="276">
        <f t="shared" si="50"/>
        <v>0</v>
      </c>
      <c r="AB520" s="276" t="e">
        <f t="shared" si="51"/>
        <v>#NUM!</v>
      </c>
      <c r="AC520" s="276" t="e">
        <f t="shared" si="52"/>
        <v>#NUM!</v>
      </c>
      <c r="AD520" s="276">
        <f t="shared" si="53"/>
        <v>0</v>
      </c>
      <c r="AE520" s="276" t="e">
        <f t="shared" si="54"/>
        <v>#NUM!</v>
      </c>
      <c r="AF520" s="276" t="e">
        <f t="shared" si="55"/>
        <v>#NUM!</v>
      </c>
    </row>
    <row r="521" spans="3:32">
      <c r="C521" s="40"/>
      <c r="D521" s="40"/>
      <c r="Z521" s="274">
        <f t="shared" si="49"/>
        <v>0</v>
      </c>
      <c r="AA521" s="276">
        <f t="shared" si="50"/>
        <v>0</v>
      </c>
      <c r="AB521" s="276" t="e">
        <f t="shared" si="51"/>
        <v>#NUM!</v>
      </c>
      <c r="AC521" s="276" t="e">
        <f t="shared" si="52"/>
        <v>#NUM!</v>
      </c>
      <c r="AD521" s="276">
        <f t="shared" si="53"/>
        <v>0</v>
      </c>
      <c r="AE521" s="276" t="e">
        <f t="shared" si="54"/>
        <v>#NUM!</v>
      </c>
      <c r="AF521" s="276" t="e">
        <f t="shared" si="55"/>
        <v>#NUM!</v>
      </c>
    </row>
    <row r="522" spans="3:32">
      <c r="C522" s="40"/>
      <c r="D522" s="40"/>
      <c r="Z522" s="274">
        <f t="shared" si="49"/>
        <v>0</v>
      </c>
      <c r="AA522" s="276">
        <f t="shared" si="50"/>
        <v>0</v>
      </c>
      <c r="AB522" s="276" t="e">
        <f t="shared" si="51"/>
        <v>#NUM!</v>
      </c>
      <c r="AC522" s="276" t="e">
        <f t="shared" si="52"/>
        <v>#NUM!</v>
      </c>
      <c r="AD522" s="276">
        <f t="shared" si="53"/>
        <v>0</v>
      </c>
      <c r="AE522" s="276" t="e">
        <f t="shared" si="54"/>
        <v>#NUM!</v>
      </c>
      <c r="AF522" s="276" t="e">
        <f t="shared" si="55"/>
        <v>#NUM!</v>
      </c>
    </row>
    <row r="523" spans="3:32">
      <c r="C523" s="40"/>
      <c r="D523" s="40"/>
      <c r="Z523" s="274">
        <f t="shared" si="49"/>
        <v>0</v>
      </c>
      <c r="AA523" s="276">
        <f t="shared" si="50"/>
        <v>0</v>
      </c>
      <c r="AB523" s="276" t="e">
        <f t="shared" si="51"/>
        <v>#NUM!</v>
      </c>
      <c r="AC523" s="276" t="e">
        <f t="shared" si="52"/>
        <v>#NUM!</v>
      </c>
      <c r="AD523" s="276">
        <f t="shared" si="53"/>
        <v>0</v>
      </c>
      <c r="AE523" s="276" t="e">
        <f t="shared" si="54"/>
        <v>#NUM!</v>
      </c>
      <c r="AF523" s="276" t="e">
        <f t="shared" si="55"/>
        <v>#NUM!</v>
      </c>
    </row>
    <row r="524" spans="3:32">
      <c r="C524" s="40"/>
      <c r="D524" s="40"/>
      <c r="Z524" s="274">
        <f t="shared" si="49"/>
        <v>0</v>
      </c>
      <c r="AA524" s="276">
        <f t="shared" si="50"/>
        <v>0</v>
      </c>
      <c r="AB524" s="276" t="e">
        <f t="shared" si="51"/>
        <v>#NUM!</v>
      </c>
      <c r="AC524" s="276" t="e">
        <f t="shared" si="52"/>
        <v>#NUM!</v>
      </c>
      <c r="AD524" s="276">
        <f t="shared" si="53"/>
        <v>0</v>
      </c>
      <c r="AE524" s="276" t="e">
        <f t="shared" si="54"/>
        <v>#NUM!</v>
      </c>
      <c r="AF524" s="276" t="e">
        <f t="shared" si="55"/>
        <v>#NUM!</v>
      </c>
    </row>
    <row r="525" spans="3:32">
      <c r="C525" s="40"/>
      <c r="D525" s="40"/>
      <c r="Z525" s="274">
        <f t="shared" ref="Z525:Z588" si="56">B525</f>
        <v>0</v>
      </c>
      <c r="AA525" s="276">
        <f t="shared" ref="AA525:AA588" si="57">C525</f>
        <v>0</v>
      </c>
      <c r="AB525" s="276" t="e">
        <f t="shared" ref="AB525:AB588" si="58">$J$22</f>
        <v>#NUM!</v>
      </c>
      <c r="AC525" s="276" t="e">
        <f t="shared" ref="AC525:AC588" si="59">$J$23</f>
        <v>#NUM!</v>
      </c>
      <c r="AD525" s="276">
        <f t="shared" ref="AD525:AD588" si="60">D525</f>
        <v>0</v>
      </c>
      <c r="AE525" s="276" t="e">
        <f t="shared" ref="AE525:AE588" si="61">$K$22</f>
        <v>#NUM!</v>
      </c>
      <c r="AF525" s="276" t="e">
        <f t="shared" ref="AF525:AF588" si="62">$K$23</f>
        <v>#NUM!</v>
      </c>
    </row>
    <row r="526" spans="3:32">
      <c r="C526" s="40"/>
      <c r="D526" s="40"/>
      <c r="Z526" s="274">
        <f t="shared" si="56"/>
        <v>0</v>
      </c>
      <c r="AA526" s="276">
        <f t="shared" si="57"/>
        <v>0</v>
      </c>
      <c r="AB526" s="276" t="e">
        <f t="shared" si="58"/>
        <v>#NUM!</v>
      </c>
      <c r="AC526" s="276" t="e">
        <f t="shared" si="59"/>
        <v>#NUM!</v>
      </c>
      <c r="AD526" s="276">
        <f t="shared" si="60"/>
        <v>0</v>
      </c>
      <c r="AE526" s="276" t="e">
        <f t="shared" si="61"/>
        <v>#NUM!</v>
      </c>
      <c r="AF526" s="276" t="e">
        <f t="shared" si="62"/>
        <v>#NUM!</v>
      </c>
    </row>
    <row r="527" spans="3:32">
      <c r="C527" s="40"/>
      <c r="D527" s="40"/>
      <c r="Z527" s="274">
        <f t="shared" si="56"/>
        <v>0</v>
      </c>
      <c r="AA527" s="276">
        <f t="shared" si="57"/>
        <v>0</v>
      </c>
      <c r="AB527" s="276" t="e">
        <f t="shared" si="58"/>
        <v>#NUM!</v>
      </c>
      <c r="AC527" s="276" t="e">
        <f t="shared" si="59"/>
        <v>#NUM!</v>
      </c>
      <c r="AD527" s="276">
        <f t="shared" si="60"/>
        <v>0</v>
      </c>
      <c r="AE527" s="276" t="e">
        <f t="shared" si="61"/>
        <v>#NUM!</v>
      </c>
      <c r="AF527" s="276" t="e">
        <f t="shared" si="62"/>
        <v>#NUM!</v>
      </c>
    </row>
    <row r="528" spans="3:32">
      <c r="C528" s="40"/>
      <c r="D528" s="40"/>
      <c r="Z528" s="274">
        <f t="shared" si="56"/>
        <v>0</v>
      </c>
      <c r="AA528" s="276">
        <f t="shared" si="57"/>
        <v>0</v>
      </c>
      <c r="AB528" s="276" t="e">
        <f t="shared" si="58"/>
        <v>#NUM!</v>
      </c>
      <c r="AC528" s="276" t="e">
        <f t="shared" si="59"/>
        <v>#NUM!</v>
      </c>
      <c r="AD528" s="276">
        <f t="shared" si="60"/>
        <v>0</v>
      </c>
      <c r="AE528" s="276" t="e">
        <f t="shared" si="61"/>
        <v>#NUM!</v>
      </c>
      <c r="AF528" s="276" t="e">
        <f t="shared" si="62"/>
        <v>#NUM!</v>
      </c>
    </row>
    <row r="529" spans="3:32">
      <c r="C529" s="40"/>
      <c r="D529" s="40"/>
      <c r="Z529" s="274">
        <f t="shared" si="56"/>
        <v>0</v>
      </c>
      <c r="AA529" s="276">
        <f t="shared" si="57"/>
        <v>0</v>
      </c>
      <c r="AB529" s="276" t="e">
        <f t="shared" si="58"/>
        <v>#NUM!</v>
      </c>
      <c r="AC529" s="276" t="e">
        <f t="shared" si="59"/>
        <v>#NUM!</v>
      </c>
      <c r="AD529" s="276">
        <f t="shared" si="60"/>
        <v>0</v>
      </c>
      <c r="AE529" s="276" t="e">
        <f t="shared" si="61"/>
        <v>#NUM!</v>
      </c>
      <c r="AF529" s="276" t="e">
        <f t="shared" si="62"/>
        <v>#NUM!</v>
      </c>
    </row>
    <row r="530" spans="3:32">
      <c r="C530" s="40"/>
      <c r="D530" s="40"/>
      <c r="Z530" s="274">
        <f t="shared" si="56"/>
        <v>0</v>
      </c>
      <c r="AA530" s="276">
        <f t="shared" si="57"/>
        <v>0</v>
      </c>
      <c r="AB530" s="276" t="e">
        <f t="shared" si="58"/>
        <v>#NUM!</v>
      </c>
      <c r="AC530" s="276" t="e">
        <f t="shared" si="59"/>
        <v>#NUM!</v>
      </c>
      <c r="AD530" s="276">
        <f t="shared" si="60"/>
        <v>0</v>
      </c>
      <c r="AE530" s="276" t="e">
        <f t="shared" si="61"/>
        <v>#NUM!</v>
      </c>
      <c r="AF530" s="276" t="e">
        <f t="shared" si="62"/>
        <v>#NUM!</v>
      </c>
    </row>
    <row r="531" spans="3:32">
      <c r="C531" s="40"/>
      <c r="D531" s="40"/>
      <c r="Z531" s="274">
        <f t="shared" si="56"/>
        <v>0</v>
      </c>
      <c r="AA531" s="276">
        <f t="shared" si="57"/>
        <v>0</v>
      </c>
      <c r="AB531" s="276" t="e">
        <f t="shared" si="58"/>
        <v>#NUM!</v>
      </c>
      <c r="AC531" s="276" t="e">
        <f t="shared" si="59"/>
        <v>#NUM!</v>
      </c>
      <c r="AD531" s="276">
        <f t="shared" si="60"/>
        <v>0</v>
      </c>
      <c r="AE531" s="276" t="e">
        <f t="shared" si="61"/>
        <v>#NUM!</v>
      </c>
      <c r="AF531" s="276" t="e">
        <f t="shared" si="62"/>
        <v>#NUM!</v>
      </c>
    </row>
    <row r="532" spans="3:32">
      <c r="C532" s="40"/>
      <c r="D532" s="40"/>
      <c r="Z532" s="274">
        <f t="shared" si="56"/>
        <v>0</v>
      </c>
      <c r="AA532" s="276">
        <f t="shared" si="57"/>
        <v>0</v>
      </c>
      <c r="AB532" s="276" t="e">
        <f t="shared" si="58"/>
        <v>#NUM!</v>
      </c>
      <c r="AC532" s="276" t="e">
        <f t="shared" si="59"/>
        <v>#NUM!</v>
      </c>
      <c r="AD532" s="276">
        <f t="shared" si="60"/>
        <v>0</v>
      </c>
      <c r="AE532" s="276" t="e">
        <f t="shared" si="61"/>
        <v>#NUM!</v>
      </c>
      <c r="AF532" s="276" t="e">
        <f t="shared" si="62"/>
        <v>#NUM!</v>
      </c>
    </row>
    <row r="533" spans="3:32">
      <c r="C533" s="40"/>
      <c r="D533" s="40"/>
      <c r="Z533" s="274">
        <f t="shared" si="56"/>
        <v>0</v>
      </c>
      <c r="AA533" s="276">
        <f t="shared" si="57"/>
        <v>0</v>
      </c>
      <c r="AB533" s="276" t="e">
        <f t="shared" si="58"/>
        <v>#NUM!</v>
      </c>
      <c r="AC533" s="276" t="e">
        <f t="shared" si="59"/>
        <v>#NUM!</v>
      </c>
      <c r="AD533" s="276">
        <f t="shared" si="60"/>
        <v>0</v>
      </c>
      <c r="AE533" s="276" t="e">
        <f t="shared" si="61"/>
        <v>#NUM!</v>
      </c>
      <c r="AF533" s="276" t="e">
        <f t="shared" si="62"/>
        <v>#NUM!</v>
      </c>
    </row>
    <row r="534" spans="3:32">
      <c r="C534" s="40"/>
      <c r="D534" s="40"/>
      <c r="Z534" s="274">
        <f t="shared" si="56"/>
        <v>0</v>
      </c>
      <c r="AA534" s="276">
        <f t="shared" si="57"/>
        <v>0</v>
      </c>
      <c r="AB534" s="276" t="e">
        <f t="shared" si="58"/>
        <v>#NUM!</v>
      </c>
      <c r="AC534" s="276" t="e">
        <f t="shared" si="59"/>
        <v>#NUM!</v>
      </c>
      <c r="AD534" s="276">
        <f t="shared" si="60"/>
        <v>0</v>
      </c>
      <c r="AE534" s="276" t="e">
        <f t="shared" si="61"/>
        <v>#NUM!</v>
      </c>
      <c r="AF534" s="276" t="e">
        <f t="shared" si="62"/>
        <v>#NUM!</v>
      </c>
    </row>
    <row r="535" spans="3:32">
      <c r="C535" s="40"/>
      <c r="D535" s="40"/>
      <c r="Z535" s="274">
        <f t="shared" si="56"/>
        <v>0</v>
      </c>
      <c r="AA535" s="276">
        <f t="shared" si="57"/>
        <v>0</v>
      </c>
      <c r="AB535" s="276" t="e">
        <f t="shared" si="58"/>
        <v>#NUM!</v>
      </c>
      <c r="AC535" s="276" t="e">
        <f t="shared" si="59"/>
        <v>#NUM!</v>
      </c>
      <c r="AD535" s="276">
        <f t="shared" si="60"/>
        <v>0</v>
      </c>
      <c r="AE535" s="276" t="e">
        <f t="shared" si="61"/>
        <v>#NUM!</v>
      </c>
      <c r="AF535" s="276" t="e">
        <f t="shared" si="62"/>
        <v>#NUM!</v>
      </c>
    </row>
    <row r="536" spans="3:32">
      <c r="C536" s="40"/>
      <c r="D536" s="40"/>
      <c r="Z536" s="274">
        <f t="shared" si="56"/>
        <v>0</v>
      </c>
      <c r="AA536" s="276">
        <f t="shared" si="57"/>
        <v>0</v>
      </c>
      <c r="AB536" s="276" t="e">
        <f t="shared" si="58"/>
        <v>#NUM!</v>
      </c>
      <c r="AC536" s="276" t="e">
        <f t="shared" si="59"/>
        <v>#NUM!</v>
      </c>
      <c r="AD536" s="276">
        <f t="shared" si="60"/>
        <v>0</v>
      </c>
      <c r="AE536" s="276" t="e">
        <f t="shared" si="61"/>
        <v>#NUM!</v>
      </c>
      <c r="AF536" s="276" t="e">
        <f t="shared" si="62"/>
        <v>#NUM!</v>
      </c>
    </row>
    <row r="537" spans="3:32">
      <c r="C537" s="40"/>
      <c r="D537" s="40"/>
      <c r="Z537" s="274">
        <f t="shared" si="56"/>
        <v>0</v>
      </c>
      <c r="AA537" s="276">
        <f t="shared" si="57"/>
        <v>0</v>
      </c>
      <c r="AB537" s="276" t="e">
        <f t="shared" si="58"/>
        <v>#NUM!</v>
      </c>
      <c r="AC537" s="276" t="e">
        <f t="shared" si="59"/>
        <v>#NUM!</v>
      </c>
      <c r="AD537" s="276">
        <f t="shared" si="60"/>
        <v>0</v>
      </c>
      <c r="AE537" s="276" t="e">
        <f t="shared" si="61"/>
        <v>#NUM!</v>
      </c>
      <c r="AF537" s="276" t="e">
        <f t="shared" si="62"/>
        <v>#NUM!</v>
      </c>
    </row>
    <row r="538" spans="3:32">
      <c r="C538" s="40"/>
      <c r="D538" s="40"/>
      <c r="Z538" s="274">
        <f t="shared" si="56"/>
        <v>0</v>
      </c>
      <c r="AA538" s="276">
        <f t="shared" si="57"/>
        <v>0</v>
      </c>
      <c r="AB538" s="276" t="e">
        <f t="shared" si="58"/>
        <v>#NUM!</v>
      </c>
      <c r="AC538" s="276" t="e">
        <f t="shared" si="59"/>
        <v>#NUM!</v>
      </c>
      <c r="AD538" s="276">
        <f t="shared" si="60"/>
        <v>0</v>
      </c>
      <c r="AE538" s="276" t="e">
        <f t="shared" si="61"/>
        <v>#NUM!</v>
      </c>
      <c r="AF538" s="276" t="e">
        <f t="shared" si="62"/>
        <v>#NUM!</v>
      </c>
    </row>
    <row r="539" spans="3:32">
      <c r="C539" s="40"/>
      <c r="D539" s="40"/>
      <c r="Z539" s="274">
        <f t="shared" si="56"/>
        <v>0</v>
      </c>
      <c r="AA539" s="276">
        <f t="shared" si="57"/>
        <v>0</v>
      </c>
      <c r="AB539" s="276" t="e">
        <f t="shared" si="58"/>
        <v>#NUM!</v>
      </c>
      <c r="AC539" s="276" t="e">
        <f t="shared" si="59"/>
        <v>#NUM!</v>
      </c>
      <c r="AD539" s="276">
        <f t="shared" si="60"/>
        <v>0</v>
      </c>
      <c r="AE539" s="276" t="e">
        <f t="shared" si="61"/>
        <v>#NUM!</v>
      </c>
      <c r="AF539" s="276" t="e">
        <f t="shared" si="62"/>
        <v>#NUM!</v>
      </c>
    </row>
    <row r="540" spans="3:32">
      <c r="C540" s="40"/>
      <c r="D540" s="40"/>
      <c r="Z540" s="274">
        <f t="shared" si="56"/>
        <v>0</v>
      </c>
      <c r="AA540" s="276">
        <f t="shared" si="57"/>
        <v>0</v>
      </c>
      <c r="AB540" s="276" t="e">
        <f t="shared" si="58"/>
        <v>#NUM!</v>
      </c>
      <c r="AC540" s="276" t="e">
        <f t="shared" si="59"/>
        <v>#NUM!</v>
      </c>
      <c r="AD540" s="276">
        <f t="shared" si="60"/>
        <v>0</v>
      </c>
      <c r="AE540" s="276" t="e">
        <f t="shared" si="61"/>
        <v>#NUM!</v>
      </c>
      <c r="AF540" s="276" t="e">
        <f t="shared" si="62"/>
        <v>#NUM!</v>
      </c>
    </row>
    <row r="541" spans="3:32">
      <c r="C541" s="40"/>
      <c r="D541" s="40"/>
      <c r="Z541" s="274">
        <f t="shared" si="56"/>
        <v>0</v>
      </c>
      <c r="AA541" s="276">
        <f t="shared" si="57"/>
        <v>0</v>
      </c>
      <c r="AB541" s="276" t="e">
        <f t="shared" si="58"/>
        <v>#NUM!</v>
      </c>
      <c r="AC541" s="276" t="e">
        <f t="shared" si="59"/>
        <v>#NUM!</v>
      </c>
      <c r="AD541" s="276">
        <f t="shared" si="60"/>
        <v>0</v>
      </c>
      <c r="AE541" s="276" t="e">
        <f t="shared" si="61"/>
        <v>#NUM!</v>
      </c>
      <c r="AF541" s="276" t="e">
        <f t="shared" si="62"/>
        <v>#NUM!</v>
      </c>
    </row>
    <row r="542" spans="3:32">
      <c r="C542" s="40"/>
      <c r="D542" s="40"/>
      <c r="Z542" s="274">
        <f t="shared" si="56"/>
        <v>0</v>
      </c>
      <c r="AA542" s="276">
        <f t="shared" si="57"/>
        <v>0</v>
      </c>
      <c r="AB542" s="276" t="e">
        <f t="shared" si="58"/>
        <v>#NUM!</v>
      </c>
      <c r="AC542" s="276" t="e">
        <f t="shared" si="59"/>
        <v>#NUM!</v>
      </c>
      <c r="AD542" s="276">
        <f t="shared" si="60"/>
        <v>0</v>
      </c>
      <c r="AE542" s="276" t="e">
        <f t="shared" si="61"/>
        <v>#NUM!</v>
      </c>
      <c r="AF542" s="276" t="e">
        <f t="shared" si="62"/>
        <v>#NUM!</v>
      </c>
    </row>
    <row r="543" spans="3:32">
      <c r="C543" s="40"/>
      <c r="D543" s="40"/>
      <c r="Z543" s="274">
        <f t="shared" si="56"/>
        <v>0</v>
      </c>
      <c r="AA543" s="276">
        <f t="shared" si="57"/>
        <v>0</v>
      </c>
      <c r="AB543" s="276" t="e">
        <f t="shared" si="58"/>
        <v>#NUM!</v>
      </c>
      <c r="AC543" s="276" t="e">
        <f t="shared" si="59"/>
        <v>#NUM!</v>
      </c>
      <c r="AD543" s="276">
        <f t="shared" si="60"/>
        <v>0</v>
      </c>
      <c r="AE543" s="276" t="e">
        <f t="shared" si="61"/>
        <v>#NUM!</v>
      </c>
      <c r="AF543" s="276" t="e">
        <f t="shared" si="62"/>
        <v>#NUM!</v>
      </c>
    </row>
    <row r="544" spans="3:32">
      <c r="C544" s="40"/>
      <c r="D544" s="40"/>
      <c r="Z544" s="274">
        <f t="shared" si="56"/>
        <v>0</v>
      </c>
      <c r="AA544" s="276">
        <f t="shared" si="57"/>
        <v>0</v>
      </c>
      <c r="AB544" s="276" t="e">
        <f t="shared" si="58"/>
        <v>#NUM!</v>
      </c>
      <c r="AC544" s="276" t="e">
        <f t="shared" si="59"/>
        <v>#NUM!</v>
      </c>
      <c r="AD544" s="276">
        <f t="shared" si="60"/>
        <v>0</v>
      </c>
      <c r="AE544" s="276" t="e">
        <f t="shared" si="61"/>
        <v>#NUM!</v>
      </c>
      <c r="AF544" s="276" t="e">
        <f t="shared" si="62"/>
        <v>#NUM!</v>
      </c>
    </row>
    <row r="545" spans="3:32">
      <c r="C545" s="40"/>
      <c r="D545" s="40"/>
      <c r="Z545" s="274">
        <f t="shared" si="56"/>
        <v>0</v>
      </c>
      <c r="AA545" s="276">
        <f t="shared" si="57"/>
        <v>0</v>
      </c>
      <c r="AB545" s="276" t="e">
        <f t="shared" si="58"/>
        <v>#NUM!</v>
      </c>
      <c r="AC545" s="276" t="e">
        <f t="shared" si="59"/>
        <v>#NUM!</v>
      </c>
      <c r="AD545" s="276">
        <f t="shared" si="60"/>
        <v>0</v>
      </c>
      <c r="AE545" s="276" t="e">
        <f t="shared" si="61"/>
        <v>#NUM!</v>
      </c>
      <c r="AF545" s="276" t="e">
        <f t="shared" si="62"/>
        <v>#NUM!</v>
      </c>
    </row>
    <row r="546" spans="3:32">
      <c r="C546" s="40"/>
      <c r="D546" s="40"/>
      <c r="Z546" s="274">
        <f t="shared" si="56"/>
        <v>0</v>
      </c>
      <c r="AA546" s="276">
        <f t="shared" si="57"/>
        <v>0</v>
      </c>
      <c r="AB546" s="276" t="e">
        <f t="shared" si="58"/>
        <v>#NUM!</v>
      </c>
      <c r="AC546" s="276" t="e">
        <f t="shared" si="59"/>
        <v>#NUM!</v>
      </c>
      <c r="AD546" s="276">
        <f t="shared" si="60"/>
        <v>0</v>
      </c>
      <c r="AE546" s="276" t="e">
        <f t="shared" si="61"/>
        <v>#NUM!</v>
      </c>
      <c r="AF546" s="276" t="e">
        <f t="shared" si="62"/>
        <v>#NUM!</v>
      </c>
    </row>
    <row r="547" spans="3:32">
      <c r="C547" s="40"/>
      <c r="D547" s="40"/>
      <c r="Z547" s="274">
        <f t="shared" si="56"/>
        <v>0</v>
      </c>
      <c r="AA547" s="276">
        <f t="shared" si="57"/>
        <v>0</v>
      </c>
      <c r="AB547" s="276" t="e">
        <f t="shared" si="58"/>
        <v>#NUM!</v>
      </c>
      <c r="AC547" s="276" t="e">
        <f t="shared" si="59"/>
        <v>#NUM!</v>
      </c>
      <c r="AD547" s="276">
        <f t="shared" si="60"/>
        <v>0</v>
      </c>
      <c r="AE547" s="276" t="e">
        <f t="shared" si="61"/>
        <v>#NUM!</v>
      </c>
      <c r="AF547" s="276" t="e">
        <f t="shared" si="62"/>
        <v>#NUM!</v>
      </c>
    </row>
    <row r="548" spans="3:32">
      <c r="C548" s="40"/>
      <c r="D548" s="40"/>
      <c r="Z548" s="274">
        <f t="shared" si="56"/>
        <v>0</v>
      </c>
      <c r="AA548" s="276">
        <f t="shared" si="57"/>
        <v>0</v>
      </c>
      <c r="AB548" s="276" t="e">
        <f t="shared" si="58"/>
        <v>#NUM!</v>
      </c>
      <c r="AC548" s="276" t="e">
        <f t="shared" si="59"/>
        <v>#NUM!</v>
      </c>
      <c r="AD548" s="276">
        <f t="shared" si="60"/>
        <v>0</v>
      </c>
      <c r="AE548" s="276" t="e">
        <f t="shared" si="61"/>
        <v>#NUM!</v>
      </c>
      <c r="AF548" s="276" t="e">
        <f t="shared" si="62"/>
        <v>#NUM!</v>
      </c>
    </row>
    <row r="549" spans="3:32">
      <c r="C549" s="40"/>
      <c r="D549" s="40"/>
      <c r="Z549" s="274">
        <f t="shared" si="56"/>
        <v>0</v>
      </c>
      <c r="AA549" s="276">
        <f t="shared" si="57"/>
        <v>0</v>
      </c>
      <c r="AB549" s="276" t="e">
        <f t="shared" si="58"/>
        <v>#NUM!</v>
      </c>
      <c r="AC549" s="276" t="e">
        <f t="shared" si="59"/>
        <v>#NUM!</v>
      </c>
      <c r="AD549" s="276">
        <f t="shared" si="60"/>
        <v>0</v>
      </c>
      <c r="AE549" s="276" t="e">
        <f t="shared" si="61"/>
        <v>#NUM!</v>
      </c>
      <c r="AF549" s="276" t="e">
        <f t="shared" si="62"/>
        <v>#NUM!</v>
      </c>
    </row>
    <row r="550" spans="3:32">
      <c r="C550" s="40"/>
      <c r="D550" s="40"/>
      <c r="Z550" s="274">
        <f t="shared" si="56"/>
        <v>0</v>
      </c>
      <c r="AA550" s="276">
        <f t="shared" si="57"/>
        <v>0</v>
      </c>
      <c r="AB550" s="276" t="e">
        <f t="shared" si="58"/>
        <v>#NUM!</v>
      </c>
      <c r="AC550" s="276" t="e">
        <f t="shared" si="59"/>
        <v>#NUM!</v>
      </c>
      <c r="AD550" s="276">
        <f t="shared" si="60"/>
        <v>0</v>
      </c>
      <c r="AE550" s="276" t="e">
        <f t="shared" si="61"/>
        <v>#NUM!</v>
      </c>
      <c r="AF550" s="276" t="e">
        <f t="shared" si="62"/>
        <v>#NUM!</v>
      </c>
    </row>
    <row r="551" spans="3:32">
      <c r="C551" s="40"/>
      <c r="D551" s="40"/>
      <c r="Z551" s="274">
        <f t="shared" si="56"/>
        <v>0</v>
      </c>
      <c r="AA551" s="276">
        <f t="shared" si="57"/>
        <v>0</v>
      </c>
      <c r="AB551" s="276" t="e">
        <f t="shared" si="58"/>
        <v>#NUM!</v>
      </c>
      <c r="AC551" s="276" t="e">
        <f t="shared" si="59"/>
        <v>#NUM!</v>
      </c>
      <c r="AD551" s="276">
        <f t="shared" si="60"/>
        <v>0</v>
      </c>
      <c r="AE551" s="276" t="e">
        <f t="shared" si="61"/>
        <v>#NUM!</v>
      </c>
      <c r="AF551" s="276" t="e">
        <f t="shared" si="62"/>
        <v>#NUM!</v>
      </c>
    </row>
    <row r="552" spans="3:32">
      <c r="C552" s="40"/>
      <c r="D552" s="40"/>
      <c r="Z552" s="274">
        <f t="shared" si="56"/>
        <v>0</v>
      </c>
      <c r="AA552" s="276">
        <f t="shared" si="57"/>
        <v>0</v>
      </c>
      <c r="AB552" s="276" t="e">
        <f t="shared" si="58"/>
        <v>#NUM!</v>
      </c>
      <c r="AC552" s="276" t="e">
        <f t="shared" si="59"/>
        <v>#NUM!</v>
      </c>
      <c r="AD552" s="276">
        <f t="shared" si="60"/>
        <v>0</v>
      </c>
      <c r="AE552" s="276" t="e">
        <f t="shared" si="61"/>
        <v>#NUM!</v>
      </c>
      <c r="AF552" s="276" t="e">
        <f t="shared" si="62"/>
        <v>#NUM!</v>
      </c>
    </row>
    <row r="553" spans="3:32">
      <c r="C553" s="40"/>
      <c r="D553" s="40"/>
      <c r="Z553" s="274">
        <f t="shared" si="56"/>
        <v>0</v>
      </c>
      <c r="AA553" s="276">
        <f t="shared" si="57"/>
        <v>0</v>
      </c>
      <c r="AB553" s="276" t="e">
        <f t="shared" si="58"/>
        <v>#NUM!</v>
      </c>
      <c r="AC553" s="276" t="e">
        <f t="shared" si="59"/>
        <v>#NUM!</v>
      </c>
      <c r="AD553" s="276">
        <f t="shared" si="60"/>
        <v>0</v>
      </c>
      <c r="AE553" s="276" t="e">
        <f t="shared" si="61"/>
        <v>#NUM!</v>
      </c>
      <c r="AF553" s="276" t="e">
        <f t="shared" si="62"/>
        <v>#NUM!</v>
      </c>
    </row>
    <row r="554" spans="3:32">
      <c r="C554" s="40"/>
      <c r="D554" s="40"/>
      <c r="Z554" s="274">
        <f t="shared" si="56"/>
        <v>0</v>
      </c>
      <c r="AA554" s="276">
        <f t="shared" si="57"/>
        <v>0</v>
      </c>
      <c r="AB554" s="276" t="e">
        <f t="shared" si="58"/>
        <v>#NUM!</v>
      </c>
      <c r="AC554" s="276" t="e">
        <f t="shared" si="59"/>
        <v>#NUM!</v>
      </c>
      <c r="AD554" s="276">
        <f t="shared" si="60"/>
        <v>0</v>
      </c>
      <c r="AE554" s="276" t="e">
        <f t="shared" si="61"/>
        <v>#NUM!</v>
      </c>
      <c r="AF554" s="276" t="e">
        <f t="shared" si="62"/>
        <v>#NUM!</v>
      </c>
    </row>
    <row r="555" spans="3:32">
      <c r="C555" s="40"/>
      <c r="D555" s="40"/>
      <c r="Z555" s="274">
        <f t="shared" si="56"/>
        <v>0</v>
      </c>
      <c r="AA555" s="276">
        <f t="shared" si="57"/>
        <v>0</v>
      </c>
      <c r="AB555" s="276" t="e">
        <f t="shared" si="58"/>
        <v>#NUM!</v>
      </c>
      <c r="AC555" s="276" t="e">
        <f t="shared" si="59"/>
        <v>#NUM!</v>
      </c>
      <c r="AD555" s="276">
        <f t="shared" si="60"/>
        <v>0</v>
      </c>
      <c r="AE555" s="276" t="e">
        <f t="shared" si="61"/>
        <v>#NUM!</v>
      </c>
      <c r="AF555" s="276" t="e">
        <f t="shared" si="62"/>
        <v>#NUM!</v>
      </c>
    </row>
    <row r="556" spans="3:32">
      <c r="C556" s="40"/>
      <c r="D556" s="40"/>
      <c r="Z556" s="274">
        <f t="shared" si="56"/>
        <v>0</v>
      </c>
      <c r="AA556" s="276">
        <f t="shared" si="57"/>
        <v>0</v>
      </c>
      <c r="AB556" s="276" t="e">
        <f t="shared" si="58"/>
        <v>#NUM!</v>
      </c>
      <c r="AC556" s="276" t="e">
        <f t="shared" si="59"/>
        <v>#NUM!</v>
      </c>
      <c r="AD556" s="276">
        <f t="shared" si="60"/>
        <v>0</v>
      </c>
      <c r="AE556" s="276" t="e">
        <f t="shared" si="61"/>
        <v>#NUM!</v>
      </c>
      <c r="AF556" s="276" t="e">
        <f t="shared" si="62"/>
        <v>#NUM!</v>
      </c>
    </row>
    <row r="557" spans="3:32">
      <c r="C557" s="40"/>
      <c r="D557" s="40"/>
      <c r="Z557" s="274">
        <f t="shared" si="56"/>
        <v>0</v>
      </c>
      <c r="AA557" s="276">
        <f t="shared" si="57"/>
        <v>0</v>
      </c>
      <c r="AB557" s="276" t="e">
        <f t="shared" si="58"/>
        <v>#NUM!</v>
      </c>
      <c r="AC557" s="276" t="e">
        <f t="shared" si="59"/>
        <v>#NUM!</v>
      </c>
      <c r="AD557" s="276">
        <f t="shared" si="60"/>
        <v>0</v>
      </c>
      <c r="AE557" s="276" t="e">
        <f t="shared" si="61"/>
        <v>#NUM!</v>
      </c>
      <c r="AF557" s="276" t="e">
        <f t="shared" si="62"/>
        <v>#NUM!</v>
      </c>
    </row>
    <row r="558" spans="3:32">
      <c r="C558" s="40"/>
      <c r="D558" s="40"/>
      <c r="Z558" s="274">
        <f t="shared" si="56"/>
        <v>0</v>
      </c>
      <c r="AA558" s="276">
        <f t="shared" si="57"/>
        <v>0</v>
      </c>
      <c r="AB558" s="276" t="e">
        <f t="shared" si="58"/>
        <v>#NUM!</v>
      </c>
      <c r="AC558" s="276" t="e">
        <f t="shared" si="59"/>
        <v>#NUM!</v>
      </c>
      <c r="AD558" s="276">
        <f t="shared" si="60"/>
        <v>0</v>
      </c>
      <c r="AE558" s="276" t="e">
        <f t="shared" si="61"/>
        <v>#NUM!</v>
      </c>
      <c r="AF558" s="276" t="e">
        <f t="shared" si="62"/>
        <v>#NUM!</v>
      </c>
    </row>
    <row r="559" spans="3:32">
      <c r="C559" s="40"/>
      <c r="D559" s="40"/>
      <c r="Z559" s="274">
        <f t="shared" si="56"/>
        <v>0</v>
      </c>
      <c r="AA559" s="276">
        <f t="shared" si="57"/>
        <v>0</v>
      </c>
      <c r="AB559" s="276" t="e">
        <f t="shared" si="58"/>
        <v>#NUM!</v>
      </c>
      <c r="AC559" s="276" t="e">
        <f t="shared" si="59"/>
        <v>#NUM!</v>
      </c>
      <c r="AD559" s="276">
        <f t="shared" si="60"/>
        <v>0</v>
      </c>
      <c r="AE559" s="276" t="e">
        <f t="shared" si="61"/>
        <v>#NUM!</v>
      </c>
      <c r="AF559" s="276" t="e">
        <f t="shared" si="62"/>
        <v>#NUM!</v>
      </c>
    </row>
    <row r="560" spans="3:32">
      <c r="C560" s="40"/>
      <c r="D560" s="40"/>
      <c r="Z560" s="274">
        <f t="shared" si="56"/>
        <v>0</v>
      </c>
      <c r="AA560" s="276">
        <f t="shared" si="57"/>
        <v>0</v>
      </c>
      <c r="AB560" s="276" t="e">
        <f t="shared" si="58"/>
        <v>#NUM!</v>
      </c>
      <c r="AC560" s="276" t="e">
        <f t="shared" si="59"/>
        <v>#NUM!</v>
      </c>
      <c r="AD560" s="276">
        <f t="shared" si="60"/>
        <v>0</v>
      </c>
      <c r="AE560" s="276" t="e">
        <f t="shared" si="61"/>
        <v>#NUM!</v>
      </c>
      <c r="AF560" s="276" t="e">
        <f t="shared" si="62"/>
        <v>#NUM!</v>
      </c>
    </row>
    <row r="561" spans="3:32">
      <c r="C561" s="40"/>
      <c r="D561" s="40"/>
      <c r="Z561" s="274">
        <f t="shared" si="56"/>
        <v>0</v>
      </c>
      <c r="AA561" s="276">
        <f t="shared" si="57"/>
        <v>0</v>
      </c>
      <c r="AB561" s="276" t="e">
        <f t="shared" si="58"/>
        <v>#NUM!</v>
      </c>
      <c r="AC561" s="276" t="e">
        <f t="shared" si="59"/>
        <v>#NUM!</v>
      </c>
      <c r="AD561" s="276">
        <f t="shared" si="60"/>
        <v>0</v>
      </c>
      <c r="AE561" s="276" t="e">
        <f t="shared" si="61"/>
        <v>#NUM!</v>
      </c>
      <c r="AF561" s="276" t="e">
        <f t="shared" si="62"/>
        <v>#NUM!</v>
      </c>
    </row>
    <row r="562" spans="3:32">
      <c r="C562" s="40"/>
      <c r="D562" s="40"/>
      <c r="Z562" s="274">
        <f t="shared" si="56"/>
        <v>0</v>
      </c>
      <c r="AA562" s="276">
        <f t="shared" si="57"/>
        <v>0</v>
      </c>
      <c r="AB562" s="276" t="e">
        <f t="shared" si="58"/>
        <v>#NUM!</v>
      </c>
      <c r="AC562" s="276" t="e">
        <f t="shared" si="59"/>
        <v>#NUM!</v>
      </c>
      <c r="AD562" s="276">
        <f t="shared" si="60"/>
        <v>0</v>
      </c>
      <c r="AE562" s="276" t="e">
        <f t="shared" si="61"/>
        <v>#NUM!</v>
      </c>
      <c r="AF562" s="276" t="e">
        <f t="shared" si="62"/>
        <v>#NUM!</v>
      </c>
    </row>
    <row r="563" spans="3:32">
      <c r="C563" s="40"/>
      <c r="D563" s="40"/>
      <c r="Z563" s="274">
        <f t="shared" si="56"/>
        <v>0</v>
      </c>
      <c r="AA563" s="276">
        <f t="shared" si="57"/>
        <v>0</v>
      </c>
      <c r="AB563" s="276" t="e">
        <f t="shared" si="58"/>
        <v>#NUM!</v>
      </c>
      <c r="AC563" s="276" t="e">
        <f t="shared" si="59"/>
        <v>#NUM!</v>
      </c>
      <c r="AD563" s="276">
        <f t="shared" si="60"/>
        <v>0</v>
      </c>
      <c r="AE563" s="276" t="e">
        <f t="shared" si="61"/>
        <v>#NUM!</v>
      </c>
      <c r="AF563" s="276" t="e">
        <f t="shared" si="62"/>
        <v>#NUM!</v>
      </c>
    </row>
    <row r="564" spans="3:32">
      <c r="C564" s="40"/>
      <c r="D564" s="40"/>
      <c r="Z564" s="274">
        <f t="shared" si="56"/>
        <v>0</v>
      </c>
      <c r="AA564" s="276">
        <f t="shared" si="57"/>
        <v>0</v>
      </c>
      <c r="AB564" s="276" t="e">
        <f t="shared" si="58"/>
        <v>#NUM!</v>
      </c>
      <c r="AC564" s="276" t="e">
        <f t="shared" si="59"/>
        <v>#NUM!</v>
      </c>
      <c r="AD564" s="276">
        <f t="shared" si="60"/>
        <v>0</v>
      </c>
      <c r="AE564" s="276" t="e">
        <f t="shared" si="61"/>
        <v>#NUM!</v>
      </c>
      <c r="AF564" s="276" t="e">
        <f t="shared" si="62"/>
        <v>#NUM!</v>
      </c>
    </row>
    <row r="565" spans="3:32">
      <c r="C565" s="40"/>
      <c r="D565" s="40"/>
      <c r="Z565" s="274">
        <f t="shared" si="56"/>
        <v>0</v>
      </c>
      <c r="AA565" s="276">
        <f t="shared" si="57"/>
        <v>0</v>
      </c>
      <c r="AB565" s="276" t="e">
        <f t="shared" si="58"/>
        <v>#NUM!</v>
      </c>
      <c r="AC565" s="276" t="e">
        <f t="shared" si="59"/>
        <v>#NUM!</v>
      </c>
      <c r="AD565" s="276">
        <f t="shared" si="60"/>
        <v>0</v>
      </c>
      <c r="AE565" s="276" t="e">
        <f t="shared" si="61"/>
        <v>#NUM!</v>
      </c>
      <c r="AF565" s="276" t="e">
        <f t="shared" si="62"/>
        <v>#NUM!</v>
      </c>
    </row>
    <row r="566" spans="3:32">
      <c r="C566" s="40"/>
      <c r="D566" s="40"/>
      <c r="Z566" s="274">
        <f t="shared" si="56"/>
        <v>0</v>
      </c>
      <c r="AA566" s="276">
        <f t="shared" si="57"/>
        <v>0</v>
      </c>
      <c r="AB566" s="276" t="e">
        <f t="shared" si="58"/>
        <v>#NUM!</v>
      </c>
      <c r="AC566" s="276" t="e">
        <f t="shared" si="59"/>
        <v>#NUM!</v>
      </c>
      <c r="AD566" s="276">
        <f t="shared" si="60"/>
        <v>0</v>
      </c>
      <c r="AE566" s="276" t="e">
        <f t="shared" si="61"/>
        <v>#NUM!</v>
      </c>
      <c r="AF566" s="276" t="e">
        <f t="shared" si="62"/>
        <v>#NUM!</v>
      </c>
    </row>
    <row r="567" spans="3:32">
      <c r="C567" s="40"/>
      <c r="D567" s="40"/>
      <c r="Z567" s="274">
        <f t="shared" si="56"/>
        <v>0</v>
      </c>
      <c r="AA567" s="276">
        <f t="shared" si="57"/>
        <v>0</v>
      </c>
      <c r="AB567" s="276" t="e">
        <f t="shared" si="58"/>
        <v>#NUM!</v>
      </c>
      <c r="AC567" s="276" t="e">
        <f t="shared" si="59"/>
        <v>#NUM!</v>
      </c>
      <c r="AD567" s="276">
        <f t="shared" si="60"/>
        <v>0</v>
      </c>
      <c r="AE567" s="276" t="e">
        <f t="shared" si="61"/>
        <v>#NUM!</v>
      </c>
      <c r="AF567" s="276" t="e">
        <f t="shared" si="62"/>
        <v>#NUM!</v>
      </c>
    </row>
    <row r="568" spans="3:32">
      <c r="C568" s="40"/>
      <c r="D568" s="40"/>
      <c r="Z568" s="274">
        <f t="shared" si="56"/>
        <v>0</v>
      </c>
      <c r="AA568" s="276">
        <f t="shared" si="57"/>
        <v>0</v>
      </c>
      <c r="AB568" s="276" t="e">
        <f t="shared" si="58"/>
        <v>#NUM!</v>
      </c>
      <c r="AC568" s="276" t="e">
        <f t="shared" si="59"/>
        <v>#NUM!</v>
      </c>
      <c r="AD568" s="276">
        <f t="shared" si="60"/>
        <v>0</v>
      </c>
      <c r="AE568" s="276" t="e">
        <f t="shared" si="61"/>
        <v>#NUM!</v>
      </c>
      <c r="AF568" s="276" t="e">
        <f t="shared" si="62"/>
        <v>#NUM!</v>
      </c>
    </row>
    <row r="569" spans="3:32">
      <c r="C569" s="40"/>
      <c r="D569" s="40"/>
      <c r="Z569" s="274">
        <f t="shared" si="56"/>
        <v>0</v>
      </c>
      <c r="AA569" s="276">
        <f t="shared" si="57"/>
        <v>0</v>
      </c>
      <c r="AB569" s="276" t="e">
        <f t="shared" si="58"/>
        <v>#NUM!</v>
      </c>
      <c r="AC569" s="276" t="e">
        <f t="shared" si="59"/>
        <v>#NUM!</v>
      </c>
      <c r="AD569" s="276">
        <f t="shared" si="60"/>
        <v>0</v>
      </c>
      <c r="AE569" s="276" t="e">
        <f t="shared" si="61"/>
        <v>#NUM!</v>
      </c>
      <c r="AF569" s="276" t="e">
        <f t="shared" si="62"/>
        <v>#NUM!</v>
      </c>
    </row>
    <row r="570" spans="3:32">
      <c r="C570" s="40"/>
      <c r="D570" s="40"/>
      <c r="Z570" s="274">
        <f t="shared" si="56"/>
        <v>0</v>
      </c>
      <c r="AA570" s="276">
        <f t="shared" si="57"/>
        <v>0</v>
      </c>
      <c r="AB570" s="276" t="e">
        <f t="shared" si="58"/>
        <v>#NUM!</v>
      </c>
      <c r="AC570" s="276" t="e">
        <f t="shared" si="59"/>
        <v>#NUM!</v>
      </c>
      <c r="AD570" s="276">
        <f t="shared" si="60"/>
        <v>0</v>
      </c>
      <c r="AE570" s="276" t="e">
        <f t="shared" si="61"/>
        <v>#NUM!</v>
      </c>
      <c r="AF570" s="276" t="e">
        <f t="shared" si="62"/>
        <v>#NUM!</v>
      </c>
    </row>
    <row r="571" spans="3:32">
      <c r="C571" s="40"/>
      <c r="D571" s="40"/>
      <c r="Z571" s="274">
        <f t="shared" si="56"/>
        <v>0</v>
      </c>
      <c r="AA571" s="276">
        <f t="shared" si="57"/>
        <v>0</v>
      </c>
      <c r="AB571" s="276" t="e">
        <f t="shared" si="58"/>
        <v>#NUM!</v>
      </c>
      <c r="AC571" s="276" t="e">
        <f t="shared" si="59"/>
        <v>#NUM!</v>
      </c>
      <c r="AD571" s="276">
        <f t="shared" si="60"/>
        <v>0</v>
      </c>
      <c r="AE571" s="276" t="e">
        <f t="shared" si="61"/>
        <v>#NUM!</v>
      </c>
      <c r="AF571" s="276" t="e">
        <f t="shared" si="62"/>
        <v>#NUM!</v>
      </c>
    </row>
    <row r="572" spans="3:32">
      <c r="C572" s="40"/>
      <c r="D572" s="40"/>
      <c r="Z572" s="274">
        <f t="shared" si="56"/>
        <v>0</v>
      </c>
      <c r="AA572" s="276">
        <f t="shared" si="57"/>
        <v>0</v>
      </c>
      <c r="AB572" s="276" t="e">
        <f t="shared" si="58"/>
        <v>#NUM!</v>
      </c>
      <c r="AC572" s="276" t="e">
        <f t="shared" si="59"/>
        <v>#NUM!</v>
      </c>
      <c r="AD572" s="276">
        <f t="shared" si="60"/>
        <v>0</v>
      </c>
      <c r="AE572" s="276" t="e">
        <f t="shared" si="61"/>
        <v>#NUM!</v>
      </c>
      <c r="AF572" s="276" t="e">
        <f t="shared" si="62"/>
        <v>#NUM!</v>
      </c>
    </row>
    <row r="573" spans="3:32">
      <c r="C573" s="40"/>
      <c r="D573" s="40"/>
      <c r="Z573" s="274">
        <f t="shared" si="56"/>
        <v>0</v>
      </c>
      <c r="AA573" s="276">
        <f t="shared" si="57"/>
        <v>0</v>
      </c>
      <c r="AB573" s="276" t="e">
        <f t="shared" si="58"/>
        <v>#NUM!</v>
      </c>
      <c r="AC573" s="276" t="e">
        <f t="shared" si="59"/>
        <v>#NUM!</v>
      </c>
      <c r="AD573" s="276">
        <f t="shared" si="60"/>
        <v>0</v>
      </c>
      <c r="AE573" s="276" t="e">
        <f t="shared" si="61"/>
        <v>#NUM!</v>
      </c>
      <c r="AF573" s="276" t="e">
        <f t="shared" si="62"/>
        <v>#NUM!</v>
      </c>
    </row>
    <row r="574" spans="3:32">
      <c r="C574" s="40"/>
      <c r="D574" s="40"/>
      <c r="Z574" s="274">
        <f t="shared" si="56"/>
        <v>0</v>
      </c>
      <c r="AA574" s="276">
        <f t="shared" si="57"/>
        <v>0</v>
      </c>
      <c r="AB574" s="276" t="e">
        <f t="shared" si="58"/>
        <v>#NUM!</v>
      </c>
      <c r="AC574" s="276" t="e">
        <f t="shared" si="59"/>
        <v>#NUM!</v>
      </c>
      <c r="AD574" s="276">
        <f t="shared" si="60"/>
        <v>0</v>
      </c>
      <c r="AE574" s="276" t="e">
        <f t="shared" si="61"/>
        <v>#NUM!</v>
      </c>
      <c r="AF574" s="276" t="e">
        <f t="shared" si="62"/>
        <v>#NUM!</v>
      </c>
    </row>
    <row r="575" spans="3:32">
      <c r="C575" s="40"/>
      <c r="D575" s="40"/>
      <c r="Z575" s="274">
        <f t="shared" si="56"/>
        <v>0</v>
      </c>
      <c r="AA575" s="276">
        <f t="shared" si="57"/>
        <v>0</v>
      </c>
      <c r="AB575" s="276" t="e">
        <f t="shared" si="58"/>
        <v>#NUM!</v>
      </c>
      <c r="AC575" s="276" t="e">
        <f t="shared" si="59"/>
        <v>#NUM!</v>
      </c>
      <c r="AD575" s="276">
        <f t="shared" si="60"/>
        <v>0</v>
      </c>
      <c r="AE575" s="276" t="e">
        <f t="shared" si="61"/>
        <v>#NUM!</v>
      </c>
      <c r="AF575" s="276" t="e">
        <f t="shared" si="62"/>
        <v>#NUM!</v>
      </c>
    </row>
    <row r="576" spans="3:32">
      <c r="C576" s="40"/>
      <c r="D576" s="40"/>
      <c r="Z576" s="274">
        <f t="shared" si="56"/>
        <v>0</v>
      </c>
      <c r="AA576" s="276">
        <f t="shared" si="57"/>
        <v>0</v>
      </c>
      <c r="AB576" s="276" t="e">
        <f t="shared" si="58"/>
        <v>#NUM!</v>
      </c>
      <c r="AC576" s="276" t="e">
        <f t="shared" si="59"/>
        <v>#NUM!</v>
      </c>
      <c r="AD576" s="276">
        <f t="shared" si="60"/>
        <v>0</v>
      </c>
      <c r="AE576" s="276" t="e">
        <f t="shared" si="61"/>
        <v>#NUM!</v>
      </c>
      <c r="AF576" s="276" t="e">
        <f t="shared" si="62"/>
        <v>#NUM!</v>
      </c>
    </row>
    <row r="577" spans="3:32">
      <c r="C577" s="40"/>
      <c r="D577" s="40"/>
      <c r="Z577" s="274">
        <f t="shared" si="56"/>
        <v>0</v>
      </c>
      <c r="AA577" s="276">
        <f t="shared" si="57"/>
        <v>0</v>
      </c>
      <c r="AB577" s="276" t="e">
        <f t="shared" si="58"/>
        <v>#NUM!</v>
      </c>
      <c r="AC577" s="276" t="e">
        <f t="shared" si="59"/>
        <v>#NUM!</v>
      </c>
      <c r="AD577" s="276">
        <f t="shared" si="60"/>
        <v>0</v>
      </c>
      <c r="AE577" s="276" t="e">
        <f t="shared" si="61"/>
        <v>#NUM!</v>
      </c>
      <c r="AF577" s="276" t="e">
        <f t="shared" si="62"/>
        <v>#NUM!</v>
      </c>
    </row>
    <row r="578" spans="3:32">
      <c r="C578" s="40"/>
      <c r="D578" s="40"/>
      <c r="Z578" s="274">
        <f t="shared" si="56"/>
        <v>0</v>
      </c>
      <c r="AA578" s="276">
        <f t="shared" si="57"/>
        <v>0</v>
      </c>
      <c r="AB578" s="276" t="e">
        <f t="shared" si="58"/>
        <v>#NUM!</v>
      </c>
      <c r="AC578" s="276" t="e">
        <f t="shared" si="59"/>
        <v>#NUM!</v>
      </c>
      <c r="AD578" s="276">
        <f t="shared" si="60"/>
        <v>0</v>
      </c>
      <c r="AE578" s="276" t="e">
        <f t="shared" si="61"/>
        <v>#NUM!</v>
      </c>
      <c r="AF578" s="276" t="e">
        <f t="shared" si="62"/>
        <v>#NUM!</v>
      </c>
    </row>
    <row r="579" spans="3:32">
      <c r="C579" s="40"/>
      <c r="D579" s="40"/>
      <c r="Z579" s="274">
        <f t="shared" si="56"/>
        <v>0</v>
      </c>
      <c r="AA579" s="276">
        <f t="shared" si="57"/>
        <v>0</v>
      </c>
      <c r="AB579" s="276" t="e">
        <f t="shared" si="58"/>
        <v>#NUM!</v>
      </c>
      <c r="AC579" s="276" t="e">
        <f t="shared" si="59"/>
        <v>#NUM!</v>
      </c>
      <c r="AD579" s="276">
        <f t="shared" si="60"/>
        <v>0</v>
      </c>
      <c r="AE579" s="276" t="e">
        <f t="shared" si="61"/>
        <v>#NUM!</v>
      </c>
      <c r="AF579" s="276" t="e">
        <f t="shared" si="62"/>
        <v>#NUM!</v>
      </c>
    </row>
    <row r="580" spans="3:32">
      <c r="C580" s="40"/>
      <c r="D580" s="40"/>
      <c r="Z580" s="274">
        <f t="shared" si="56"/>
        <v>0</v>
      </c>
      <c r="AA580" s="276">
        <f t="shared" si="57"/>
        <v>0</v>
      </c>
      <c r="AB580" s="276" t="e">
        <f t="shared" si="58"/>
        <v>#NUM!</v>
      </c>
      <c r="AC580" s="276" t="e">
        <f t="shared" si="59"/>
        <v>#NUM!</v>
      </c>
      <c r="AD580" s="276">
        <f t="shared" si="60"/>
        <v>0</v>
      </c>
      <c r="AE580" s="276" t="e">
        <f t="shared" si="61"/>
        <v>#NUM!</v>
      </c>
      <c r="AF580" s="276" t="e">
        <f t="shared" si="62"/>
        <v>#NUM!</v>
      </c>
    </row>
    <row r="581" spans="3:32">
      <c r="C581" s="40"/>
      <c r="D581" s="40"/>
      <c r="Z581" s="274">
        <f t="shared" si="56"/>
        <v>0</v>
      </c>
      <c r="AA581" s="276">
        <f t="shared" si="57"/>
        <v>0</v>
      </c>
      <c r="AB581" s="276" t="e">
        <f t="shared" si="58"/>
        <v>#NUM!</v>
      </c>
      <c r="AC581" s="276" t="e">
        <f t="shared" si="59"/>
        <v>#NUM!</v>
      </c>
      <c r="AD581" s="276">
        <f t="shared" si="60"/>
        <v>0</v>
      </c>
      <c r="AE581" s="276" t="e">
        <f t="shared" si="61"/>
        <v>#NUM!</v>
      </c>
      <c r="AF581" s="276" t="e">
        <f t="shared" si="62"/>
        <v>#NUM!</v>
      </c>
    </row>
    <row r="582" spans="3:32">
      <c r="C582" s="40"/>
      <c r="D582" s="40"/>
      <c r="Z582" s="274">
        <f t="shared" si="56"/>
        <v>0</v>
      </c>
      <c r="AA582" s="276">
        <f t="shared" si="57"/>
        <v>0</v>
      </c>
      <c r="AB582" s="276" t="e">
        <f t="shared" si="58"/>
        <v>#NUM!</v>
      </c>
      <c r="AC582" s="276" t="e">
        <f t="shared" si="59"/>
        <v>#NUM!</v>
      </c>
      <c r="AD582" s="276">
        <f t="shared" si="60"/>
        <v>0</v>
      </c>
      <c r="AE582" s="276" t="e">
        <f t="shared" si="61"/>
        <v>#NUM!</v>
      </c>
      <c r="AF582" s="276" t="e">
        <f t="shared" si="62"/>
        <v>#NUM!</v>
      </c>
    </row>
    <row r="583" spans="3:32">
      <c r="C583" s="40"/>
      <c r="D583" s="40"/>
      <c r="Z583" s="274">
        <f t="shared" si="56"/>
        <v>0</v>
      </c>
      <c r="AA583" s="276">
        <f t="shared" si="57"/>
        <v>0</v>
      </c>
      <c r="AB583" s="276" t="e">
        <f t="shared" si="58"/>
        <v>#NUM!</v>
      </c>
      <c r="AC583" s="276" t="e">
        <f t="shared" si="59"/>
        <v>#NUM!</v>
      </c>
      <c r="AD583" s="276">
        <f t="shared" si="60"/>
        <v>0</v>
      </c>
      <c r="AE583" s="276" t="e">
        <f t="shared" si="61"/>
        <v>#NUM!</v>
      </c>
      <c r="AF583" s="276" t="e">
        <f t="shared" si="62"/>
        <v>#NUM!</v>
      </c>
    </row>
    <row r="584" spans="3:32">
      <c r="C584" s="40"/>
      <c r="D584" s="40"/>
      <c r="Z584" s="274">
        <f t="shared" si="56"/>
        <v>0</v>
      </c>
      <c r="AA584" s="276">
        <f t="shared" si="57"/>
        <v>0</v>
      </c>
      <c r="AB584" s="276" t="e">
        <f t="shared" si="58"/>
        <v>#NUM!</v>
      </c>
      <c r="AC584" s="276" t="e">
        <f t="shared" si="59"/>
        <v>#NUM!</v>
      </c>
      <c r="AD584" s="276">
        <f t="shared" si="60"/>
        <v>0</v>
      </c>
      <c r="AE584" s="276" t="e">
        <f t="shared" si="61"/>
        <v>#NUM!</v>
      </c>
      <c r="AF584" s="276" t="e">
        <f t="shared" si="62"/>
        <v>#NUM!</v>
      </c>
    </row>
    <row r="585" spans="3:32">
      <c r="C585" s="40"/>
      <c r="D585" s="40"/>
      <c r="Z585" s="274">
        <f t="shared" si="56"/>
        <v>0</v>
      </c>
      <c r="AA585" s="276">
        <f t="shared" si="57"/>
        <v>0</v>
      </c>
      <c r="AB585" s="276" t="e">
        <f t="shared" si="58"/>
        <v>#NUM!</v>
      </c>
      <c r="AC585" s="276" t="e">
        <f t="shared" si="59"/>
        <v>#NUM!</v>
      </c>
      <c r="AD585" s="276">
        <f t="shared" si="60"/>
        <v>0</v>
      </c>
      <c r="AE585" s="276" t="e">
        <f t="shared" si="61"/>
        <v>#NUM!</v>
      </c>
      <c r="AF585" s="276" t="e">
        <f t="shared" si="62"/>
        <v>#NUM!</v>
      </c>
    </row>
    <row r="586" spans="3:32">
      <c r="C586" s="40"/>
      <c r="D586" s="40"/>
      <c r="Z586" s="274">
        <f t="shared" si="56"/>
        <v>0</v>
      </c>
      <c r="AA586" s="276">
        <f t="shared" si="57"/>
        <v>0</v>
      </c>
      <c r="AB586" s="276" t="e">
        <f t="shared" si="58"/>
        <v>#NUM!</v>
      </c>
      <c r="AC586" s="276" t="e">
        <f t="shared" si="59"/>
        <v>#NUM!</v>
      </c>
      <c r="AD586" s="276">
        <f t="shared" si="60"/>
        <v>0</v>
      </c>
      <c r="AE586" s="276" t="e">
        <f t="shared" si="61"/>
        <v>#NUM!</v>
      </c>
      <c r="AF586" s="276" t="e">
        <f t="shared" si="62"/>
        <v>#NUM!</v>
      </c>
    </row>
    <row r="587" spans="3:32">
      <c r="C587" s="40"/>
      <c r="D587" s="40"/>
      <c r="Z587" s="274">
        <f t="shared" si="56"/>
        <v>0</v>
      </c>
      <c r="AA587" s="276">
        <f t="shared" si="57"/>
        <v>0</v>
      </c>
      <c r="AB587" s="276" t="e">
        <f t="shared" si="58"/>
        <v>#NUM!</v>
      </c>
      <c r="AC587" s="276" t="e">
        <f t="shared" si="59"/>
        <v>#NUM!</v>
      </c>
      <c r="AD587" s="276">
        <f t="shared" si="60"/>
        <v>0</v>
      </c>
      <c r="AE587" s="276" t="e">
        <f t="shared" si="61"/>
        <v>#NUM!</v>
      </c>
      <c r="AF587" s="276" t="e">
        <f t="shared" si="62"/>
        <v>#NUM!</v>
      </c>
    </row>
    <row r="588" spans="3:32">
      <c r="C588" s="40"/>
      <c r="D588" s="40"/>
      <c r="Z588" s="274">
        <f t="shared" si="56"/>
        <v>0</v>
      </c>
      <c r="AA588" s="276">
        <f t="shared" si="57"/>
        <v>0</v>
      </c>
      <c r="AB588" s="276" t="e">
        <f t="shared" si="58"/>
        <v>#NUM!</v>
      </c>
      <c r="AC588" s="276" t="e">
        <f t="shared" si="59"/>
        <v>#NUM!</v>
      </c>
      <c r="AD588" s="276">
        <f t="shared" si="60"/>
        <v>0</v>
      </c>
      <c r="AE588" s="276" t="e">
        <f t="shared" si="61"/>
        <v>#NUM!</v>
      </c>
      <c r="AF588" s="276" t="e">
        <f t="shared" si="62"/>
        <v>#NUM!</v>
      </c>
    </row>
    <row r="589" spans="3:32">
      <c r="C589" s="40"/>
      <c r="D589" s="40"/>
      <c r="Z589" s="274">
        <f t="shared" ref="Z589:Z612" si="63">B589</f>
        <v>0</v>
      </c>
      <c r="AA589" s="276">
        <f t="shared" ref="AA589:AA612" si="64">C589</f>
        <v>0</v>
      </c>
      <c r="AB589" s="276" t="e">
        <f t="shared" ref="AB589:AB612" si="65">$J$22</f>
        <v>#NUM!</v>
      </c>
      <c r="AC589" s="276" t="e">
        <f t="shared" ref="AC589:AC612" si="66">$J$23</f>
        <v>#NUM!</v>
      </c>
      <c r="AD589" s="276">
        <f t="shared" ref="AD589:AD612" si="67">D589</f>
        <v>0</v>
      </c>
      <c r="AE589" s="276" t="e">
        <f t="shared" ref="AE589:AE612" si="68">$K$22</f>
        <v>#NUM!</v>
      </c>
      <c r="AF589" s="276" t="e">
        <f t="shared" ref="AF589:AF612" si="69">$K$23</f>
        <v>#NUM!</v>
      </c>
    </row>
    <row r="590" spans="3:32">
      <c r="C590" s="40"/>
      <c r="D590" s="40"/>
      <c r="Z590" s="274">
        <f t="shared" si="63"/>
        <v>0</v>
      </c>
      <c r="AA590" s="276">
        <f t="shared" si="64"/>
        <v>0</v>
      </c>
      <c r="AB590" s="276" t="e">
        <f t="shared" si="65"/>
        <v>#NUM!</v>
      </c>
      <c r="AC590" s="276" t="e">
        <f t="shared" si="66"/>
        <v>#NUM!</v>
      </c>
      <c r="AD590" s="276">
        <f t="shared" si="67"/>
        <v>0</v>
      </c>
      <c r="AE590" s="276" t="e">
        <f t="shared" si="68"/>
        <v>#NUM!</v>
      </c>
      <c r="AF590" s="276" t="e">
        <f t="shared" si="69"/>
        <v>#NUM!</v>
      </c>
    </row>
    <row r="591" spans="3:32">
      <c r="C591" s="40"/>
      <c r="D591" s="40"/>
      <c r="Z591" s="274">
        <f t="shared" si="63"/>
        <v>0</v>
      </c>
      <c r="AA591" s="276">
        <f t="shared" si="64"/>
        <v>0</v>
      </c>
      <c r="AB591" s="276" t="e">
        <f t="shared" si="65"/>
        <v>#NUM!</v>
      </c>
      <c r="AC591" s="276" t="e">
        <f t="shared" si="66"/>
        <v>#NUM!</v>
      </c>
      <c r="AD591" s="276">
        <f t="shared" si="67"/>
        <v>0</v>
      </c>
      <c r="AE591" s="276" t="e">
        <f t="shared" si="68"/>
        <v>#NUM!</v>
      </c>
      <c r="AF591" s="276" t="e">
        <f t="shared" si="69"/>
        <v>#NUM!</v>
      </c>
    </row>
    <row r="592" spans="3:32">
      <c r="C592" s="40"/>
      <c r="D592" s="40"/>
      <c r="Z592" s="274">
        <f t="shared" si="63"/>
        <v>0</v>
      </c>
      <c r="AA592" s="276">
        <f t="shared" si="64"/>
        <v>0</v>
      </c>
      <c r="AB592" s="276" t="e">
        <f t="shared" si="65"/>
        <v>#NUM!</v>
      </c>
      <c r="AC592" s="276" t="e">
        <f t="shared" si="66"/>
        <v>#NUM!</v>
      </c>
      <c r="AD592" s="276">
        <f t="shared" si="67"/>
        <v>0</v>
      </c>
      <c r="AE592" s="276" t="e">
        <f t="shared" si="68"/>
        <v>#NUM!</v>
      </c>
      <c r="AF592" s="276" t="e">
        <f t="shared" si="69"/>
        <v>#NUM!</v>
      </c>
    </row>
    <row r="593" spans="3:32">
      <c r="C593" s="40"/>
      <c r="D593" s="40"/>
      <c r="Z593" s="274">
        <f t="shared" si="63"/>
        <v>0</v>
      </c>
      <c r="AA593" s="276">
        <f t="shared" si="64"/>
        <v>0</v>
      </c>
      <c r="AB593" s="276" t="e">
        <f t="shared" si="65"/>
        <v>#NUM!</v>
      </c>
      <c r="AC593" s="276" t="e">
        <f t="shared" si="66"/>
        <v>#NUM!</v>
      </c>
      <c r="AD593" s="276">
        <f t="shared" si="67"/>
        <v>0</v>
      </c>
      <c r="AE593" s="276" t="e">
        <f t="shared" si="68"/>
        <v>#NUM!</v>
      </c>
      <c r="AF593" s="276" t="e">
        <f t="shared" si="69"/>
        <v>#NUM!</v>
      </c>
    </row>
    <row r="594" spans="3:32">
      <c r="C594" s="40"/>
      <c r="D594" s="40"/>
      <c r="Z594" s="274">
        <f t="shared" si="63"/>
        <v>0</v>
      </c>
      <c r="AA594" s="276">
        <f t="shared" si="64"/>
        <v>0</v>
      </c>
      <c r="AB594" s="276" t="e">
        <f t="shared" si="65"/>
        <v>#NUM!</v>
      </c>
      <c r="AC594" s="276" t="e">
        <f t="shared" si="66"/>
        <v>#NUM!</v>
      </c>
      <c r="AD594" s="276">
        <f t="shared" si="67"/>
        <v>0</v>
      </c>
      <c r="AE594" s="276" t="e">
        <f t="shared" si="68"/>
        <v>#NUM!</v>
      </c>
      <c r="AF594" s="276" t="e">
        <f t="shared" si="69"/>
        <v>#NUM!</v>
      </c>
    </row>
    <row r="595" spans="3:32">
      <c r="C595" s="40"/>
      <c r="D595" s="40"/>
      <c r="Z595" s="274">
        <f t="shared" si="63"/>
        <v>0</v>
      </c>
      <c r="AA595" s="276">
        <f t="shared" si="64"/>
        <v>0</v>
      </c>
      <c r="AB595" s="276" t="e">
        <f t="shared" si="65"/>
        <v>#NUM!</v>
      </c>
      <c r="AC595" s="276" t="e">
        <f t="shared" si="66"/>
        <v>#NUM!</v>
      </c>
      <c r="AD595" s="276">
        <f t="shared" si="67"/>
        <v>0</v>
      </c>
      <c r="AE595" s="276" t="e">
        <f t="shared" si="68"/>
        <v>#NUM!</v>
      </c>
      <c r="AF595" s="276" t="e">
        <f t="shared" si="69"/>
        <v>#NUM!</v>
      </c>
    </row>
    <row r="596" spans="3:32">
      <c r="C596" s="40"/>
      <c r="D596" s="40"/>
      <c r="Z596" s="274">
        <f t="shared" si="63"/>
        <v>0</v>
      </c>
      <c r="AA596" s="276">
        <f t="shared" si="64"/>
        <v>0</v>
      </c>
      <c r="AB596" s="276" t="e">
        <f t="shared" si="65"/>
        <v>#NUM!</v>
      </c>
      <c r="AC596" s="276" t="e">
        <f t="shared" si="66"/>
        <v>#NUM!</v>
      </c>
      <c r="AD596" s="276">
        <f t="shared" si="67"/>
        <v>0</v>
      </c>
      <c r="AE596" s="276" t="e">
        <f t="shared" si="68"/>
        <v>#NUM!</v>
      </c>
      <c r="AF596" s="276" t="e">
        <f t="shared" si="69"/>
        <v>#NUM!</v>
      </c>
    </row>
    <row r="597" spans="3:32">
      <c r="C597" s="40"/>
      <c r="D597" s="40"/>
      <c r="Z597" s="274">
        <f t="shared" si="63"/>
        <v>0</v>
      </c>
      <c r="AA597" s="276">
        <f t="shared" si="64"/>
        <v>0</v>
      </c>
      <c r="AB597" s="276" t="e">
        <f t="shared" si="65"/>
        <v>#NUM!</v>
      </c>
      <c r="AC597" s="276" t="e">
        <f t="shared" si="66"/>
        <v>#NUM!</v>
      </c>
      <c r="AD597" s="276">
        <f t="shared" si="67"/>
        <v>0</v>
      </c>
      <c r="AE597" s="276" t="e">
        <f t="shared" si="68"/>
        <v>#NUM!</v>
      </c>
      <c r="AF597" s="276" t="e">
        <f t="shared" si="69"/>
        <v>#NUM!</v>
      </c>
    </row>
    <row r="598" spans="3:32">
      <c r="C598" s="40"/>
      <c r="D598" s="40"/>
      <c r="Z598" s="274">
        <f t="shared" si="63"/>
        <v>0</v>
      </c>
      <c r="AA598" s="276">
        <f t="shared" si="64"/>
        <v>0</v>
      </c>
      <c r="AB598" s="276" t="e">
        <f t="shared" si="65"/>
        <v>#NUM!</v>
      </c>
      <c r="AC598" s="276" t="e">
        <f t="shared" si="66"/>
        <v>#NUM!</v>
      </c>
      <c r="AD598" s="276">
        <f t="shared" si="67"/>
        <v>0</v>
      </c>
      <c r="AE598" s="276" t="e">
        <f t="shared" si="68"/>
        <v>#NUM!</v>
      </c>
      <c r="AF598" s="276" t="e">
        <f t="shared" si="69"/>
        <v>#NUM!</v>
      </c>
    </row>
    <row r="599" spans="3:32">
      <c r="C599" s="40"/>
      <c r="D599" s="40"/>
      <c r="Z599" s="274">
        <f t="shared" si="63"/>
        <v>0</v>
      </c>
      <c r="AA599" s="276">
        <f t="shared" si="64"/>
        <v>0</v>
      </c>
      <c r="AB599" s="276" t="e">
        <f t="shared" si="65"/>
        <v>#NUM!</v>
      </c>
      <c r="AC599" s="276" t="e">
        <f t="shared" si="66"/>
        <v>#NUM!</v>
      </c>
      <c r="AD599" s="276">
        <f t="shared" si="67"/>
        <v>0</v>
      </c>
      <c r="AE599" s="276" t="e">
        <f t="shared" si="68"/>
        <v>#NUM!</v>
      </c>
      <c r="AF599" s="276" t="e">
        <f t="shared" si="69"/>
        <v>#NUM!</v>
      </c>
    </row>
    <row r="600" spans="3:32">
      <c r="C600" s="40"/>
      <c r="D600" s="40"/>
      <c r="Z600" s="274">
        <f t="shared" si="63"/>
        <v>0</v>
      </c>
      <c r="AA600" s="276">
        <f t="shared" si="64"/>
        <v>0</v>
      </c>
      <c r="AB600" s="276" t="e">
        <f t="shared" si="65"/>
        <v>#NUM!</v>
      </c>
      <c r="AC600" s="276" t="e">
        <f t="shared" si="66"/>
        <v>#NUM!</v>
      </c>
      <c r="AD600" s="276">
        <f t="shared" si="67"/>
        <v>0</v>
      </c>
      <c r="AE600" s="276" t="e">
        <f t="shared" si="68"/>
        <v>#NUM!</v>
      </c>
      <c r="AF600" s="276" t="e">
        <f t="shared" si="69"/>
        <v>#NUM!</v>
      </c>
    </row>
    <row r="601" spans="3:32">
      <c r="C601" s="40"/>
      <c r="D601" s="40"/>
      <c r="Z601" s="274">
        <f t="shared" si="63"/>
        <v>0</v>
      </c>
      <c r="AA601" s="276">
        <f t="shared" si="64"/>
        <v>0</v>
      </c>
      <c r="AB601" s="276" t="e">
        <f t="shared" si="65"/>
        <v>#NUM!</v>
      </c>
      <c r="AC601" s="276" t="e">
        <f t="shared" si="66"/>
        <v>#NUM!</v>
      </c>
      <c r="AD601" s="276">
        <f t="shared" si="67"/>
        <v>0</v>
      </c>
      <c r="AE601" s="276" t="e">
        <f t="shared" si="68"/>
        <v>#NUM!</v>
      </c>
      <c r="AF601" s="276" t="e">
        <f t="shared" si="69"/>
        <v>#NUM!</v>
      </c>
    </row>
    <row r="602" spans="3:32">
      <c r="C602" s="40"/>
      <c r="D602" s="40"/>
      <c r="Z602" s="274">
        <f t="shared" si="63"/>
        <v>0</v>
      </c>
      <c r="AA602" s="276">
        <f t="shared" si="64"/>
        <v>0</v>
      </c>
      <c r="AB602" s="276" t="e">
        <f t="shared" si="65"/>
        <v>#NUM!</v>
      </c>
      <c r="AC602" s="276" t="e">
        <f t="shared" si="66"/>
        <v>#NUM!</v>
      </c>
      <c r="AD602" s="276">
        <f t="shared" si="67"/>
        <v>0</v>
      </c>
      <c r="AE602" s="276" t="e">
        <f t="shared" si="68"/>
        <v>#NUM!</v>
      </c>
      <c r="AF602" s="276" t="e">
        <f t="shared" si="69"/>
        <v>#NUM!</v>
      </c>
    </row>
    <row r="603" spans="3:32">
      <c r="C603" s="40"/>
      <c r="D603" s="40"/>
      <c r="Z603" s="274">
        <f t="shared" si="63"/>
        <v>0</v>
      </c>
      <c r="AA603" s="276">
        <f t="shared" si="64"/>
        <v>0</v>
      </c>
      <c r="AB603" s="276" t="e">
        <f t="shared" si="65"/>
        <v>#NUM!</v>
      </c>
      <c r="AC603" s="276" t="e">
        <f t="shared" si="66"/>
        <v>#NUM!</v>
      </c>
      <c r="AD603" s="276">
        <f t="shared" si="67"/>
        <v>0</v>
      </c>
      <c r="AE603" s="276" t="e">
        <f t="shared" si="68"/>
        <v>#NUM!</v>
      </c>
      <c r="AF603" s="276" t="e">
        <f t="shared" si="69"/>
        <v>#NUM!</v>
      </c>
    </row>
    <row r="604" spans="3:32">
      <c r="C604" s="40"/>
      <c r="D604" s="40"/>
      <c r="Z604" s="274">
        <f t="shared" si="63"/>
        <v>0</v>
      </c>
      <c r="AA604" s="276">
        <f t="shared" si="64"/>
        <v>0</v>
      </c>
      <c r="AB604" s="276" t="e">
        <f t="shared" si="65"/>
        <v>#NUM!</v>
      </c>
      <c r="AC604" s="276" t="e">
        <f t="shared" si="66"/>
        <v>#NUM!</v>
      </c>
      <c r="AD604" s="276">
        <f t="shared" si="67"/>
        <v>0</v>
      </c>
      <c r="AE604" s="276" t="e">
        <f t="shared" si="68"/>
        <v>#NUM!</v>
      </c>
      <c r="AF604" s="276" t="e">
        <f t="shared" si="69"/>
        <v>#NUM!</v>
      </c>
    </row>
    <row r="605" spans="3:32">
      <c r="C605" s="40"/>
      <c r="D605" s="40"/>
      <c r="Z605" s="274">
        <f t="shared" si="63"/>
        <v>0</v>
      </c>
      <c r="AA605" s="276">
        <f t="shared" si="64"/>
        <v>0</v>
      </c>
      <c r="AB605" s="276" t="e">
        <f t="shared" si="65"/>
        <v>#NUM!</v>
      </c>
      <c r="AC605" s="276" t="e">
        <f t="shared" si="66"/>
        <v>#NUM!</v>
      </c>
      <c r="AD605" s="276">
        <f t="shared" si="67"/>
        <v>0</v>
      </c>
      <c r="AE605" s="276" t="e">
        <f t="shared" si="68"/>
        <v>#NUM!</v>
      </c>
      <c r="AF605" s="276" t="e">
        <f t="shared" si="69"/>
        <v>#NUM!</v>
      </c>
    </row>
    <row r="606" spans="3:32">
      <c r="C606" s="40"/>
      <c r="D606" s="40"/>
      <c r="Z606" s="274">
        <f t="shared" si="63"/>
        <v>0</v>
      </c>
      <c r="AA606" s="276">
        <f t="shared" si="64"/>
        <v>0</v>
      </c>
      <c r="AB606" s="276" t="e">
        <f t="shared" si="65"/>
        <v>#NUM!</v>
      </c>
      <c r="AC606" s="276" t="e">
        <f t="shared" si="66"/>
        <v>#NUM!</v>
      </c>
      <c r="AD606" s="276">
        <f t="shared" si="67"/>
        <v>0</v>
      </c>
      <c r="AE606" s="276" t="e">
        <f t="shared" si="68"/>
        <v>#NUM!</v>
      </c>
      <c r="AF606" s="276" t="e">
        <f t="shared" si="69"/>
        <v>#NUM!</v>
      </c>
    </row>
    <row r="607" spans="3:32">
      <c r="C607" s="40"/>
      <c r="D607" s="40"/>
      <c r="Z607" s="274">
        <f t="shared" si="63"/>
        <v>0</v>
      </c>
      <c r="AA607" s="276">
        <f t="shared" si="64"/>
        <v>0</v>
      </c>
      <c r="AB607" s="276" t="e">
        <f t="shared" si="65"/>
        <v>#NUM!</v>
      </c>
      <c r="AC607" s="276" t="e">
        <f t="shared" si="66"/>
        <v>#NUM!</v>
      </c>
      <c r="AD607" s="276">
        <f t="shared" si="67"/>
        <v>0</v>
      </c>
      <c r="AE607" s="276" t="e">
        <f t="shared" si="68"/>
        <v>#NUM!</v>
      </c>
      <c r="AF607" s="276" t="e">
        <f t="shared" si="69"/>
        <v>#NUM!</v>
      </c>
    </row>
    <row r="608" spans="3:32">
      <c r="C608" s="40"/>
      <c r="D608" s="40"/>
      <c r="Z608" s="274">
        <f t="shared" si="63"/>
        <v>0</v>
      </c>
      <c r="AA608" s="276">
        <f t="shared" si="64"/>
        <v>0</v>
      </c>
      <c r="AB608" s="276" t="e">
        <f t="shared" si="65"/>
        <v>#NUM!</v>
      </c>
      <c r="AC608" s="276" t="e">
        <f t="shared" si="66"/>
        <v>#NUM!</v>
      </c>
      <c r="AD608" s="276">
        <f t="shared" si="67"/>
        <v>0</v>
      </c>
      <c r="AE608" s="276" t="e">
        <f t="shared" si="68"/>
        <v>#NUM!</v>
      </c>
      <c r="AF608" s="276" t="e">
        <f t="shared" si="69"/>
        <v>#NUM!</v>
      </c>
    </row>
    <row r="609" spans="3:32">
      <c r="C609" s="40"/>
      <c r="D609" s="40"/>
      <c r="Z609" s="274">
        <f t="shared" si="63"/>
        <v>0</v>
      </c>
      <c r="AA609" s="276">
        <f t="shared" si="64"/>
        <v>0</v>
      </c>
      <c r="AB609" s="276" t="e">
        <f t="shared" si="65"/>
        <v>#NUM!</v>
      </c>
      <c r="AC609" s="276" t="e">
        <f t="shared" si="66"/>
        <v>#NUM!</v>
      </c>
      <c r="AD609" s="276">
        <f t="shared" si="67"/>
        <v>0</v>
      </c>
      <c r="AE609" s="276" t="e">
        <f t="shared" si="68"/>
        <v>#NUM!</v>
      </c>
      <c r="AF609" s="276" t="e">
        <f t="shared" si="69"/>
        <v>#NUM!</v>
      </c>
    </row>
    <row r="610" spans="3:32">
      <c r="C610" s="40"/>
      <c r="D610" s="40"/>
      <c r="Z610" s="274">
        <f t="shared" si="63"/>
        <v>0</v>
      </c>
      <c r="AA610" s="276">
        <f t="shared" si="64"/>
        <v>0</v>
      </c>
      <c r="AB610" s="276" t="e">
        <f t="shared" si="65"/>
        <v>#NUM!</v>
      </c>
      <c r="AC610" s="276" t="e">
        <f t="shared" si="66"/>
        <v>#NUM!</v>
      </c>
      <c r="AD610" s="276">
        <f t="shared" si="67"/>
        <v>0</v>
      </c>
      <c r="AE610" s="276" t="e">
        <f t="shared" si="68"/>
        <v>#NUM!</v>
      </c>
      <c r="AF610" s="276" t="e">
        <f t="shared" si="69"/>
        <v>#NUM!</v>
      </c>
    </row>
    <row r="611" spans="3:32">
      <c r="C611" s="40"/>
      <c r="D611" s="40"/>
      <c r="Z611" s="274">
        <f t="shared" si="63"/>
        <v>0</v>
      </c>
      <c r="AA611" s="276">
        <f t="shared" si="64"/>
        <v>0</v>
      </c>
      <c r="AB611" s="276" t="e">
        <f t="shared" si="65"/>
        <v>#NUM!</v>
      </c>
      <c r="AC611" s="276" t="e">
        <f t="shared" si="66"/>
        <v>#NUM!</v>
      </c>
      <c r="AD611" s="276">
        <f t="shared" si="67"/>
        <v>0</v>
      </c>
      <c r="AE611" s="276" t="e">
        <f t="shared" si="68"/>
        <v>#NUM!</v>
      </c>
      <c r="AF611" s="276" t="e">
        <f t="shared" si="69"/>
        <v>#NUM!</v>
      </c>
    </row>
    <row r="612" spans="3:32">
      <c r="C612" s="40"/>
      <c r="D612" s="40"/>
      <c r="Z612" s="274">
        <f t="shared" si="63"/>
        <v>0</v>
      </c>
      <c r="AA612" s="276">
        <f t="shared" si="64"/>
        <v>0</v>
      </c>
      <c r="AB612" s="276" t="e">
        <f t="shared" si="65"/>
        <v>#NUM!</v>
      </c>
      <c r="AC612" s="276" t="e">
        <f t="shared" si="66"/>
        <v>#NUM!</v>
      </c>
      <c r="AD612" s="276">
        <f t="shared" si="67"/>
        <v>0</v>
      </c>
      <c r="AE612" s="276" t="e">
        <f t="shared" si="68"/>
        <v>#NUM!</v>
      </c>
      <c r="AF612" s="276" t="e">
        <f t="shared" si="69"/>
        <v>#NUM!</v>
      </c>
    </row>
  </sheetData>
  <sheetProtection sheet="1" objects="1" scenarios="1" selectLockedCells="1" selectUnlockedCells="1"/>
  <mergeCells count="20">
    <mergeCell ref="H28:I28"/>
    <mergeCell ref="F5:H5"/>
    <mergeCell ref="F6:H6"/>
    <mergeCell ref="F7:H7"/>
    <mergeCell ref="B9:D9"/>
    <mergeCell ref="H23:I23"/>
    <mergeCell ref="H20:I21"/>
    <mergeCell ref="H18:K19"/>
    <mergeCell ref="H22:I22"/>
    <mergeCell ref="H25:I25"/>
    <mergeCell ref="H26:I26"/>
    <mergeCell ref="H27:I27"/>
    <mergeCell ref="B10:B11"/>
    <mergeCell ref="F11:M16"/>
    <mergeCell ref="F9:T9"/>
    <mergeCell ref="B2:E3"/>
    <mergeCell ref="H2:T3"/>
    <mergeCell ref="B5:E5"/>
    <mergeCell ref="B6:E6"/>
    <mergeCell ref="B7:E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8"/>
  <sheetViews>
    <sheetView showGridLines="0" zoomScaleNormal="100" workbookViewId="0">
      <selection activeCell="C12" sqref="C12"/>
    </sheetView>
  </sheetViews>
  <sheetFormatPr baseColWidth="10" defaultRowHeight="12.75"/>
  <cols>
    <col min="1" max="1" width="3.42578125" style="72" customWidth="1"/>
    <col min="2" max="2" width="16.140625" style="72" customWidth="1"/>
    <col min="3" max="14" width="8.7109375" style="72" customWidth="1"/>
    <col min="15" max="16" width="11.42578125" style="72"/>
    <col min="17" max="17" width="15.28515625" style="72" customWidth="1"/>
    <col min="18" max="18" width="20.140625" style="72" customWidth="1"/>
    <col min="19" max="30" width="8.7109375" style="72" customWidth="1"/>
    <col min="31" max="16384" width="11.42578125" style="72"/>
  </cols>
  <sheetData>
    <row r="1" spans="1:30">
      <c r="A1" s="91"/>
      <c r="B1" s="91"/>
      <c r="C1" s="93"/>
      <c r="D1" s="92"/>
      <c r="E1" s="92"/>
      <c r="F1" s="92"/>
      <c r="G1" s="92"/>
      <c r="H1" s="92"/>
    </row>
    <row r="2" spans="1:30" ht="18.75" thickBot="1">
      <c r="A2" s="91"/>
      <c r="B2" s="783" t="s">
        <v>23</v>
      </c>
      <c r="C2" s="783"/>
      <c r="D2" s="783"/>
      <c r="E2" s="369"/>
      <c r="F2" s="784" t="s">
        <v>66</v>
      </c>
      <c r="G2" s="784"/>
      <c r="H2" s="784"/>
      <c r="I2" s="784"/>
      <c r="J2" s="784"/>
      <c r="K2" s="784"/>
      <c r="L2" s="784"/>
      <c r="M2" s="784"/>
      <c r="N2" s="784"/>
      <c r="S2" s="781" t="s">
        <v>336</v>
      </c>
      <c r="T2" s="782"/>
      <c r="U2" s="782"/>
      <c r="V2" s="782"/>
      <c r="W2" s="782"/>
      <c r="X2" s="782"/>
      <c r="Y2" s="782"/>
      <c r="Z2" s="782"/>
      <c r="AA2" s="782"/>
      <c r="AB2" s="782"/>
      <c r="AC2" s="782"/>
      <c r="AD2" s="782"/>
    </row>
    <row r="3" spans="1:30" ht="18.75" thickBot="1">
      <c r="A3" s="91"/>
      <c r="B3" s="783" t="s">
        <v>78</v>
      </c>
      <c r="C3" s="783"/>
      <c r="D3" s="783"/>
      <c r="E3" s="370"/>
      <c r="F3" s="785" t="s">
        <v>433</v>
      </c>
      <c r="G3" s="784"/>
      <c r="H3" s="784"/>
      <c r="I3" s="784"/>
      <c r="J3" s="784"/>
      <c r="K3" s="784"/>
      <c r="L3" s="784"/>
      <c r="M3" s="784"/>
      <c r="N3" s="784"/>
      <c r="Q3" s="786" t="s">
        <v>328</v>
      </c>
      <c r="R3" s="787"/>
      <c r="S3" s="90">
        <f t="shared" ref="S3:AD3" si="0">C11</f>
        <v>0</v>
      </c>
      <c r="T3" s="90">
        <f t="shared" si="0"/>
        <v>0</v>
      </c>
      <c r="U3" s="90">
        <f t="shared" si="0"/>
        <v>0</v>
      </c>
      <c r="V3" s="90">
        <f t="shared" si="0"/>
        <v>0</v>
      </c>
      <c r="W3" s="90">
        <f t="shared" si="0"/>
        <v>0</v>
      </c>
      <c r="X3" s="90">
        <f t="shared" si="0"/>
        <v>0</v>
      </c>
      <c r="Y3" s="90">
        <f t="shared" si="0"/>
        <v>0</v>
      </c>
      <c r="Z3" s="90">
        <f t="shared" si="0"/>
        <v>0</v>
      </c>
      <c r="AA3" s="90">
        <f t="shared" si="0"/>
        <v>0</v>
      </c>
      <c r="AB3" s="90">
        <f t="shared" si="0"/>
        <v>0</v>
      </c>
      <c r="AC3" s="90">
        <f t="shared" si="0"/>
        <v>0</v>
      </c>
      <c r="AD3" s="102">
        <f t="shared" si="0"/>
        <v>0</v>
      </c>
    </row>
    <row r="4" spans="1:30" ht="18.75" customHeight="1">
      <c r="Q4" s="790" t="s">
        <v>310</v>
      </c>
      <c r="R4" s="791"/>
      <c r="S4" s="640">
        <f t="shared" ref="S4:AD4" si="1">MIN(C12:C612)</f>
        <v>0</v>
      </c>
      <c r="T4" s="641">
        <f t="shared" si="1"/>
        <v>0</v>
      </c>
      <c r="U4" s="641">
        <f t="shared" si="1"/>
        <v>0</v>
      </c>
      <c r="V4" s="641">
        <f t="shared" si="1"/>
        <v>0</v>
      </c>
      <c r="W4" s="641">
        <f t="shared" si="1"/>
        <v>0</v>
      </c>
      <c r="X4" s="641">
        <f t="shared" si="1"/>
        <v>0</v>
      </c>
      <c r="Y4" s="641">
        <f t="shared" si="1"/>
        <v>0</v>
      </c>
      <c r="Z4" s="641">
        <f t="shared" si="1"/>
        <v>0</v>
      </c>
      <c r="AA4" s="641">
        <f t="shared" si="1"/>
        <v>0</v>
      </c>
      <c r="AB4" s="641">
        <f t="shared" si="1"/>
        <v>0</v>
      </c>
      <c r="AC4" s="641">
        <f t="shared" si="1"/>
        <v>0</v>
      </c>
      <c r="AD4" s="642">
        <f t="shared" si="1"/>
        <v>0</v>
      </c>
    </row>
    <row r="5" spans="1:30" ht="15.75" customHeight="1">
      <c r="B5" s="789" t="s">
        <v>133</v>
      </c>
      <c r="C5" s="789"/>
      <c r="D5" s="789"/>
      <c r="E5" s="737"/>
      <c r="F5" s="737"/>
      <c r="G5" s="737"/>
      <c r="H5" s="737"/>
      <c r="Q5" s="89" t="s">
        <v>312</v>
      </c>
      <c r="R5" s="88" t="s">
        <v>313</v>
      </c>
      <c r="S5" s="643" t="e">
        <f t="shared" ref="S5:AD5" si="2">_xlfn.PERCENTILE.EXC(C12:C612,0.25)</f>
        <v>#NUM!</v>
      </c>
      <c r="T5" s="644" t="e">
        <f t="shared" si="2"/>
        <v>#NUM!</v>
      </c>
      <c r="U5" s="644" t="e">
        <f t="shared" si="2"/>
        <v>#NUM!</v>
      </c>
      <c r="V5" s="644" t="e">
        <f t="shared" si="2"/>
        <v>#NUM!</v>
      </c>
      <c r="W5" s="644" t="e">
        <f t="shared" si="2"/>
        <v>#NUM!</v>
      </c>
      <c r="X5" s="644" t="e">
        <f t="shared" si="2"/>
        <v>#NUM!</v>
      </c>
      <c r="Y5" s="644" t="e">
        <f t="shared" si="2"/>
        <v>#NUM!</v>
      </c>
      <c r="Z5" s="644" t="e">
        <f t="shared" si="2"/>
        <v>#NUM!</v>
      </c>
      <c r="AA5" s="644" t="e">
        <f t="shared" si="2"/>
        <v>#NUM!</v>
      </c>
      <c r="AB5" s="644" t="e">
        <f t="shared" si="2"/>
        <v>#NUM!</v>
      </c>
      <c r="AC5" s="644" t="e">
        <f t="shared" si="2"/>
        <v>#NUM!</v>
      </c>
      <c r="AD5" s="645" t="e">
        <f t="shared" si="2"/>
        <v>#NUM!</v>
      </c>
    </row>
    <row r="6" spans="1:30" ht="15.75" customHeight="1">
      <c r="B6" s="789" t="s">
        <v>134</v>
      </c>
      <c r="C6" s="789"/>
      <c r="D6" s="789"/>
      <c r="E6" s="737"/>
      <c r="F6" s="737"/>
      <c r="G6" s="737"/>
      <c r="H6" s="737"/>
      <c r="Q6" s="89" t="s">
        <v>314</v>
      </c>
      <c r="R6" s="88" t="s">
        <v>315</v>
      </c>
      <c r="S6" s="646" t="e">
        <f t="shared" ref="S6:AD6" si="3">_xlfn.PERCENTILE.EXC(C12:C612,0.5)</f>
        <v>#NUM!</v>
      </c>
      <c r="T6" s="647" t="e">
        <f t="shared" si="3"/>
        <v>#NUM!</v>
      </c>
      <c r="U6" s="647" t="e">
        <f t="shared" si="3"/>
        <v>#NUM!</v>
      </c>
      <c r="V6" s="647" t="e">
        <f t="shared" si="3"/>
        <v>#NUM!</v>
      </c>
      <c r="W6" s="647" t="e">
        <f t="shared" si="3"/>
        <v>#NUM!</v>
      </c>
      <c r="X6" s="647" t="e">
        <f t="shared" si="3"/>
        <v>#NUM!</v>
      </c>
      <c r="Y6" s="647" t="e">
        <f t="shared" si="3"/>
        <v>#NUM!</v>
      </c>
      <c r="Z6" s="647" t="e">
        <f t="shared" si="3"/>
        <v>#NUM!</v>
      </c>
      <c r="AA6" s="647" t="e">
        <f t="shared" si="3"/>
        <v>#NUM!</v>
      </c>
      <c r="AB6" s="647" t="e">
        <f t="shared" si="3"/>
        <v>#NUM!</v>
      </c>
      <c r="AC6" s="647" t="e">
        <f t="shared" si="3"/>
        <v>#NUM!</v>
      </c>
      <c r="AD6" s="648" t="e">
        <f t="shared" si="3"/>
        <v>#NUM!</v>
      </c>
    </row>
    <row r="7" spans="1:30">
      <c r="B7" s="788" t="s">
        <v>24</v>
      </c>
      <c r="C7" s="788"/>
      <c r="D7" s="788"/>
      <c r="E7" s="737"/>
      <c r="F7" s="737"/>
      <c r="G7" s="737"/>
      <c r="H7" s="737"/>
      <c r="Q7" s="790" t="s">
        <v>235</v>
      </c>
      <c r="R7" s="791"/>
      <c r="S7" s="646" t="e">
        <f t="shared" ref="S7:AD7" si="4">AVERAGE(C12:C612)</f>
        <v>#DIV/0!</v>
      </c>
      <c r="T7" s="647" t="e">
        <f t="shared" si="4"/>
        <v>#DIV/0!</v>
      </c>
      <c r="U7" s="647" t="e">
        <f t="shared" si="4"/>
        <v>#DIV/0!</v>
      </c>
      <c r="V7" s="647" t="e">
        <f t="shared" si="4"/>
        <v>#DIV/0!</v>
      </c>
      <c r="W7" s="647" t="e">
        <f t="shared" si="4"/>
        <v>#DIV/0!</v>
      </c>
      <c r="X7" s="647" t="e">
        <f t="shared" si="4"/>
        <v>#DIV/0!</v>
      </c>
      <c r="Y7" s="647" t="e">
        <f t="shared" si="4"/>
        <v>#DIV/0!</v>
      </c>
      <c r="Z7" s="647" t="e">
        <f t="shared" si="4"/>
        <v>#DIV/0!</v>
      </c>
      <c r="AA7" s="647" t="e">
        <f t="shared" si="4"/>
        <v>#DIV/0!</v>
      </c>
      <c r="AB7" s="647" t="e">
        <f t="shared" si="4"/>
        <v>#DIV/0!</v>
      </c>
      <c r="AC7" s="647" t="e">
        <f t="shared" si="4"/>
        <v>#DIV/0!</v>
      </c>
      <c r="AD7" s="648" t="e">
        <f t="shared" si="4"/>
        <v>#DIV/0!</v>
      </c>
    </row>
    <row r="8" spans="1:30" ht="15">
      <c r="Q8" s="89" t="s">
        <v>317</v>
      </c>
      <c r="R8" s="88" t="s">
        <v>318</v>
      </c>
      <c r="S8" s="643" t="e">
        <f t="shared" ref="S8:AD8" si="5">_xlfn.PERCENTILE.EXC(C12:C612,0.75)</f>
        <v>#NUM!</v>
      </c>
      <c r="T8" s="644" t="e">
        <f t="shared" si="5"/>
        <v>#NUM!</v>
      </c>
      <c r="U8" s="644" t="e">
        <f t="shared" si="5"/>
        <v>#NUM!</v>
      </c>
      <c r="V8" s="644" t="e">
        <f t="shared" si="5"/>
        <v>#NUM!</v>
      </c>
      <c r="W8" s="644" t="e">
        <f t="shared" si="5"/>
        <v>#NUM!</v>
      </c>
      <c r="X8" s="644" t="e">
        <f t="shared" si="5"/>
        <v>#NUM!</v>
      </c>
      <c r="Y8" s="644" t="e">
        <f t="shared" si="5"/>
        <v>#NUM!</v>
      </c>
      <c r="Z8" s="644" t="e">
        <f t="shared" si="5"/>
        <v>#NUM!</v>
      </c>
      <c r="AA8" s="644" t="e">
        <f t="shared" si="5"/>
        <v>#NUM!</v>
      </c>
      <c r="AB8" s="644" t="e">
        <f t="shared" si="5"/>
        <v>#NUM!</v>
      </c>
      <c r="AC8" s="644" t="e">
        <f t="shared" si="5"/>
        <v>#NUM!</v>
      </c>
      <c r="AD8" s="645" t="e">
        <f t="shared" si="5"/>
        <v>#NUM!</v>
      </c>
    </row>
    <row r="9" spans="1:30" ht="13.5" thickBot="1">
      <c r="Q9" s="790" t="s">
        <v>319</v>
      </c>
      <c r="R9" s="791"/>
      <c r="S9" s="646">
        <f t="shared" ref="S9:AD9" si="6">MAX(C12:C612)</f>
        <v>0</v>
      </c>
      <c r="T9" s="647">
        <f t="shared" si="6"/>
        <v>0</v>
      </c>
      <c r="U9" s="647">
        <f t="shared" si="6"/>
        <v>0</v>
      </c>
      <c r="V9" s="647">
        <f t="shared" si="6"/>
        <v>0</v>
      </c>
      <c r="W9" s="647">
        <f t="shared" si="6"/>
        <v>0</v>
      </c>
      <c r="X9" s="647">
        <f t="shared" si="6"/>
        <v>0</v>
      </c>
      <c r="Y9" s="647">
        <f t="shared" si="6"/>
        <v>0</v>
      </c>
      <c r="Z9" s="647">
        <f t="shared" si="6"/>
        <v>0</v>
      </c>
      <c r="AA9" s="647">
        <f t="shared" si="6"/>
        <v>0</v>
      </c>
      <c r="AB9" s="647">
        <f t="shared" si="6"/>
        <v>0</v>
      </c>
      <c r="AC9" s="647">
        <f t="shared" si="6"/>
        <v>0</v>
      </c>
      <c r="AD9" s="648">
        <f t="shared" si="6"/>
        <v>0</v>
      </c>
    </row>
    <row r="10" spans="1:30" ht="17.25" customHeight="1">
      <c r="B10" s="803" t="s">
        <v>40</v>
      </c>
      <c r="C10" s="805" t="s">
        <v>327</v>
      </c>
      <c r="D10" s="805"/>
      <c r="E10" s="805"/>
      <c r="F10" s="805"/>
      <c r="G10" s="805"/>
      <c r="H10" s="805"/>
      <c r="I10" s="805"/>
      <c r="J10" s="805"/>
      <c r="K10" s="805"/>
      <c r="L10" s="805"/>
      <c r="M10" s="805"/>
      <c r="N10" s="806"/>
      <c r="O10" s="807" t="s">
        <v>329</v>
      </c>
      <c r="Q10" s="792" t="s">
        <v>320</v>
      </c>
      <c r="R10" s="793"/>
      <c r="S10" s="649" t="e">
        <f t="shared" ref="S10:AD10" si="7">S8-S5</f>
        <v>#NUM!</v>
      </c>
      <c r="T10" s="650" t="e">
        <f t="shared" si="7"/>
        <v>#NUM!</v>
      </c>
      <c r="U10" s="650" t="e">
        <f t="shared" si="7"/>
        <v>#NUM!</v>
      </c>
      <c r="V10" s="650" t="e">
        <f t="shared" si="7"/>
        <v>#NUM!</v>
      </c>
      <c r="W10" s="650" t="e">
        <f t="shared" si="7"/>
        <v>#NUM!</v>
      </c>
      <c r="X10" s="650" t="e">
        <f t="shared" si="7"/>
        <v>#NUM!</v>
      </c>
      <c r="Y10" s="650" t="e">
        <f t="shared" si="7"/>
        <v>#NUM!</v>
      </c>
      <c r="Z10" s="650" t="e">
        <f t="shared" si="7"/>
        <v>#NUM!</v>
      </c>
      <c r="AA10" s="650" t="e">
        <f t="shared" si="7"/>
        <v>#NUM!</v>
      </c>
      <c r="AB10" s="650" t="e">
        <f t="shared" si="7"/>
        <v>#NUM!</v>
      </c>
      <c r="AC10" s="650" t="e">
        <f t="shared" si="7"/>
        <v>#NUM!</v>
      </c>
      <c r="AD10" s="651" t="e">
        <f t="shared" si="7"/>
        <v>#NUM!</v>
      </c>
    </row>
    <row r="11" spans="1:30" ht="15.75" thickBot="1">
      <c r="B11" s="804"/>
      <c r="C11" s="87"/>
      <c r="D11" s="87"/>
      <c r="E11" s="87"/>
      <c r="F11" s="87"/>
      <c r="G11" s="87"/>
      <c r="H11" s="87"/>
      <c r="I11" s="87"/>
      <c r="J11" s="87"/>
      <c r="K11" s="87"/>
      <c r="L11" s="87"/>
      <c r="M11" s="87"/>
      <c r="N11" s="86"/>
      <c r="O11" s="808"/>
      <c r="Q11" s="794" t="s">
        <v>321</v>
      </c>
      <c r="R11" s="795"/>
      <c r="S11" s="652" t="e">
        <f t="shared" ref="S11:AD11" si="8">_xlfn.STDEV.S(C12:C612)</f>
        <v>#DIV/0!</v>
      </c>
      <c r="T11" s="653" t="e">
        <f t="shared" si="8"/>
        <v>#DIV/0!</v>
      </c>
      <c r="U11" s="653" t="e">
        <f t="shared" si="8"/>
        <v>#DIV/0!</v>
      </c>
      <c r="V11" s="653" t="e">
        <f t="shared" si="8"/>
        <v>#DIV/0!</v>
      </c>
      <c r="W11" s="653" t="e">
        <f t="shared" si="8"/>
        <v>#DIV/0!</v>
      </c>
      <c r="X11" s="653" t="e">
        <f t="shared" si="8"/>
        <v>#DIV/0!</v>
      </c>
      <c r="Y11" s="653" t="e">
        <f t="shared" si="8"/>
        <v>#DIV/0!</v>
      </c>
      <c r="Z11" s="653" t="e">
        <f t="shared" si="8"/>
        <v>#DIV/0!</v>
      </c>
      <c r="AA11" s="653" t="e">
        <f t="shared" si="8"/>
        <v>#DIV/0!</v>
      </c>
      <c r="AB11" s="653" t="e">
        <f t="shared" si="8"/>
        <v>#DIV/0!</v>
      </c>
      <c r="AC11" s="653" t="e">
        <f t="shared" si="8"/>
        <v>#DIV/0!</v>
      </c>
      <c r="AD11" s="654" t="e">
        <f t="shared" si="8"/>
        <v>#DIV/0!</v>
      </c>
    </row>
    <row r="12" spans="1:30" ht="15.75" thickBot="1">
      <c r="B12" s="363"/>
      <c r="C12" s="556"/>
      <c r="D12" s="556"/>
      <c r="E12" s="556"/>
      <c r="F12" s="556"/>
      <c r="G12" s="556"/>
      <c r="H12" s="556"/>
      <c r="I12" s="556"/>
      <c r="J12" s="556"/>
      <c r="K12" s="556"/>
      <c r="L12" s="556"/>
      <c r="M12" s="556"/>
      <c r="N12" s="556"/>
      <c r="O12" s="556"/>
      <c r="Q12" s="809" t="s">
        <v>322</v>
      </c>
      <c r="R12" s="810"/>
      <c r="S12" s="655" t="e">
        <f t="shared" ref="S12:AD12" si="9">SKEW(C12:C612)</f>
        <v>#DIV/0!</v>
      </c>
      <c r="T12" s="656" t="e">
        <f t="shared" si="9"/>
        <v>#DIV/0!</v>
      </c>
      <c r="U12" s="656" t="e">
        <f t="shared" si="9"/>
        <v>#DIV/0!</v>
      </c>
      <c r="V12" s="656" t="e">
        <f t="shared" si="9"/>
        <v>#DIV/0!</v>
      </c>
      <c r="W12" s="656" t="e">
        <f t="shared" si="9"/>
        <v>#DIV/0!</v>
      </c>
      <c r="X12" s="656" t="e">
        <f t="shared" si="9"/>
        <v>#DIV/0!</v>
      </c>
      <c r="Y12" s="656" t="e">
        <f t="shared" si="9"/>
        <v>#DIV/0!</v>
      </c>
      <c r="Z12" s="656" t="e">
        <f t="shared" si="9"/>
        <v>#DIV/0!</v>
      </c>
      <c r="AA12" s="656" t="e">
        <f t="shared" si="9"/>
        <v>#DIV/0!</v>
      </c>
      <c r="AB12" s="656" t="e">
        <f t="shared" si="9"/>
        <v>#DIV/0!</v>
      </c>
      <c r="AC12" s="656" t="e">
        <f t="shared" si="9"/>
        <v>#DIV/0!</v>
      </c>
      <c r="AD12" s="657" t="e">
        <f t="shared" si="9"/>
        <v>#DIV/0!</v>
      </c>
    </row>
    <row r="13" spans="1:30">
      <c r="B13" s="363"/>
      <c r="C13" s="556"/>
      <c r="D13" s="556"/>
      <c r="E13" s="556"/>
      <c r="F13" s="556"/>
      <c r="G13" s="556"/>
      <c r="H13" s="556"/>
      <c r="I13" s="556"/>
      <c r="J13" s="556"/>
      <c r="K13" s="556"/>
      <c r="L13" s="556"/>
      <c r="M13" s="556"/>
      <c r="N13" s="556"/>
      <c r="O13" s="556"/>
    </row>
    <row r="14" spans="1:30">
      <c r="B14" s="363"/>
      <c r="C14" s="556"/>
      <c r="D14" s="556"/>
      <c r="E14" s="556"/>
      <c r="F14" s="556"/>
      <c r="G14" s="556"/>
      <c r="H14" s="556"/>
      <c r="I14" s="556"/>
      <c r="J14" s="556"/>
      <c r="K14" s="556"/>
      <c r="L14" s="556"/>
      <c r="M14" s="556"/>
      <c r="N14" s="556"/>
      <c r="O14" s="556"/>
    </row>
    <row r="15" spans="1:30" ht="13.5" thickBot="1">
      <c r="B15" s="363"/>
      <c r="C15" s="556"/>
      <c r="D15" s="556"/>
      <c r="E15" s="556"/>
      <c r="F15" s="556"/>
      <c r="G15" s="556"/>
      <c r="H15" s="556"/>
      <c r="I15" s="556"/>
      <c r="J15" s="556"/>
      <c r="K15" s="556"/>
      <c r="L15" s="556"/>
      <c r="M15" s="556"/>
      <c r="N15" s="556"/>
      <c r="O15" s="556"/>
      <c r="S15" s="796" t="s">
        <v>330</v>
      </c>
      <c r="T15" s="796"/>
      <c r="U15" s="796"/>
      <c r="V15" s="796"/>
      <c r="W15" s="796"/>
      <c r="X15" s="796"/>
      <c r="Y15" s="796"/>
      <c r="Z15" s="796"/>
      <c r="AA15" s="796"/>
      <c r="AB15" s="796"/>
      <c r="AC15" s="796"/>
      <c r="AD15" s="796"/>
    </row>
    <row r="16" spans="1:30" ht="13.5" thickBot="1">
      <c r="B16" s="363"/>
      <c r="C16" s="556"/>
      <c r="D16" s="556"/>
      <c r="E16" s="556"/>
      <c r="F16" s="556"/>
      <c r="G16" s="556"/>
      <c r="H16" s="556"/>
      <c r="I16" s="556"/>
      <c r="J16" s="556"/>
      <c r="K16" s="556"/>
      <c r="L16" s="556"/>
      <c r="M16" s="556"/>
      <c r="N16" s="556"/>
      <c r="O16" s="556"/>
      <c r="Q16" s="797"/>
      <c r="R16" s="798"/>
      <c r="S16" s="94">
        <f>C11</f>
        <v>0</v>
      </c>
      <c r="T16" s="94">
        <f t="shared" ref="T16:AD16" si="10">D11</f>
        <v>0</v>
      </c>
      <c r="U16" s="94">
        <f t="shared" si="10"/>
        <v>0</v>
      </c>
      <c r="V16" s="94">
        <f t="shared" si="10"/>
        <v>0</v>
      </c>
      <c r="W16" s="94">
        <f t="shared" si="10"/>
        <v>0</v>
      </c>
      <c r="X16" s="94">
        <f t="shared" si="10"/>
        <v>0</v>
      </c>
      <c r="Y16" s="94">
        <f t="shared" si="10"/>
        <v>0</v>
      </c>
      <c r="Z16" s="94">
        <f t="shared" si="10"/>
        <v>0</v>
      </c>
      <c r="AA16" s="94">
        <f t="shared" si="10"/>
        <v>0</v>
      </c>
      <c r="AB16" s="94">
        <f t="shared" si="10"/>
        <v>0</v>
      </c>
      <c r="AC16" s="94">
        <f t="shared" si="10"/>
        <v>0</v>
      </c>
      <c r="AD16" s="95">
        <f t="shared" si="10"/>
        <v>0</v>
      </c>
    </row>
    <row r="17" spans="2:30">
      <c r="B17" s="363"/>
      <c r="C17" s="556"/>
      <c r="D17" s="556"/>
      <c r="E17" s="556"/>
      <c r="F17" s="556"/>
      <c r="G17" s="556"/>
      <c r="H17" s="556"/>
      <c r="I17" s="556"/>
      <c r="J17" s="556"/>
      <c r="K17" s="556"/>
      <c r="L17" s="556"/>
      <c r="M17" s="556"/>
      <c r="N17" s="556"/>
      <c r="O17" s="556"/>
      <c r="Q17" s="799" t="s">
        <v>331</v>
      </c>
      <c r="R17" s="800"/>
      <c r="S17" s="96"/>
      <c r="T17" s="97"/>
      <c r="U17" s="97"/>
      <c r="V17" s="97"/>
      <c r="W17" s="97"/>
      <c r="X17" s="97"/>
      <c r="Y17" s="97"/>
      <c r="Z17" s="97"/>
      <c r="AA17" s="97"/>
      <c r="AB17" s="97"/>
      <c r="AC17" s="97"/>
      <c r="AD17" s="98"/>
    </row>
    <row r="18" spans="2:30" ht="13.5" thickBot="1">
      <c r="B18" s="363"/>
      <c r="C18" s="556"/>
      <c r="D18" s="556"/>
      <c r="E18" s="556"/>
      <c r="F18" s="556"/>
      <c r="G18" s="556"/>
      <c r="H18" s="556"/>
      <c r="I18" s="556"/>
      <c r="J18" s="556"/>
      <c r="K18" s="556"/>
      <c r="L18" s="556"/>
      <c r="M18" s="556"/>
      <c r="N18" s="556"/>
      <c r="O18" s="556"/>
      <c r="Q18" s="801" t="s">
        <v>332</v>
      </c>
      <c r="R18" s="802"/>
      <c r="S18" s="99"/>
      <c r="T18" s="100"/>
      <c r="U18" s="100"/>
      <c r="V18" s="100"/>
      <c r="W18" s="100"/>
      <c r="X18" s="100"/>
      <c r="Y18" s="100"/>
      <c r="Z18" s="100"/>
      <c r="AA18" s="100"/>
      <c r="AB18" s="100"/>
      <c r="AC18" s="100"/>
      <c r="AD18" s="101"/>
    </row>
    <row r="19" spans="2:30">
      <c r="B19" s="363"/>
      <c r="C19" s="556"/>
      <c r="D19" s="556"/>
      <c r="E19" s="556"/>
      <c r="F19" s="556"/>
      <c r="G19" s="556"/>
      <c r="H19" s="556"/>
      <c r="I19" s="556"/>
      <c r="J19" s="556"/>
      <c r="K19" s="556"/>
      <c r="L19" s="556"/>
      <c r="M19" s="556"/>
      <c r="N19" s="556"/>
      <c r="O19" s="556"/>
    </row>
    <row r="20" spans="2:30">
      <c r="B20" s="363"/>
      <c r="C20" s="556"/>
      <c r="D20" s="556"/>
      <c r="E20" s="556"/>
      <c r="F20" s="556"/>
      <c r="G20" s="556"/>
      <c r="H20" s="556"/>
      <c r="I20" s="556"/>
      <c r="J20" s="556"/>
      <c r="K20" s="556"/>
      <c r="L20" s="556"/>
      <c r="M20" s="556"/>
      <c r="N20" s="556"/>
      <c r="O20" s="556"/>
    </row>
    <row r="21" spans="2:30">
      <c r="B21" s="363"/>
      <c r="C21" s="556"/>
      <c r="D21" s="556"/>
      <c r="E21" s="556"/>
      <c r="F21" s="556"/>
      <c r="G21" s="556"/>
      <c r="H21" s="556"/>
      <c r="I21" s="556"/>
      <c r="J21" s="556"/>
      <c r="K21" s="556"/>
      <c r="L21" s="556"/>
      <c r="M21" s="556"/>
      <c r="N21" s="556"/>
      <c r="O21" s="556"/>
    </row>
    <row r="22" spans="2:30">
      <c r="B22" s="363"/>
      <c r="C22" s="556"/>
      <c r="D22" s="556"/>
      <c r="E22" s="556"/>
      <c r="F22" s="556"/>
      <c r="G22" s="556"/>
      <c r="H22" s="556"/>
      <c r="I22" s="556"/>
      <c r="J22" s="556"/>
      <c r="K22" s="556"/>
      <c r="L22" s="556"/>
      <c r="M22" s="556"/>
      <c r="N22" s="556"/>
      <c r="O22" s="556"/>
    </row>
    <row r="23" spans="2:30">
      <c r="B23" s="363"/>
      <c r="C23" s="556"/>
      <c r="D23" s="556"/>
      <c r="E23" s="556"/>
      <c r="F23" s="556"/>
      <c r="G23" s="556"/>
      <c r="H23" s="556"/>
      <c r="I23" s="556"/>
      <c r="J23" s="556"/>
      <c r="K23" s="556"/>
      <c r="L23" s="556"/>
      <c r="M23" s="556"/>
      <c r="N23" s="556"/>
      <c r="O23" s="556"/>
    </row>
    <row r="24" spans="2:30">
      <c r="B24" s="363"/>
      <c r="C24" s="556"/>
      <c r="D24" s="556"/>
      <c r="E24" s="556"/>
      <c r="F24" s="556"/>
      <c r="G24" s="556"/>
      <c r="H24" s="556"/>
      <c r="I24" s="556"/>
      <c r="J24" s="556"/>
      <c r="K24" s="556"/>
      <c r="L24" s="556"/>
      <c r="M24" s="556"/>
      <c r="N24" s="556"/>
      <c r="O24" s="556"/>
    </row>
    <row r="25" spans="2:30">
      <c r="B25" s="363"/>
      <c r="C25" s="556"/>
      <c r="D25" s="556"/>
      <c r="E25" s="556"/>
      <c r="F25" s="556"/>
      <c r="G25" s="556"/>
      <c r="H25" s="556"/>
      <c r="I25" s="556"/>
      <c r="J25" s="556"/>
      <c r="K25" s="556"/>
      <c r="L25" s="556"/>
      <c r="M25" s="556"/>
      <c r="N25" s="556"/>
      <c r="O25" s="556"/>
    </row>
    <row r="26" spans="2:30">
      <c r="B26" s="363"/>
      <c r="C26" s="556"/>
      <c r="D26" s="556"/>
      <c r="E26" s="556"/>
      <c r="F26" s="556"/>
      <c r="G26" s="556"/>
      <c r="H26" s="556"/>
      <c r="I26" s="556"/>
      <c r="J26" s="556"/>
      <c r="K26" s="556"/>
      <c r="L26" s="556"/>
      <c r="M26" s="556"/>
      <c r="N26" s="556"/>
      <c r="O26" s="556"/>
    </row>
    <row r="27" spans="2:30">
      <c r="B27" s="363"/>
      <c r="C27" s="556"/>
      <c r="D27" s="556"/>
      <c r="E27" s="556"/>
      <c r="F27" s="556"/>
      <c r="G27" s="556"/>
      <c r="H27" s="556"/>
      <c r="I27" s="556"/>
      <c r="J27" s="556"/>
      <c r="K27" s="556"/>
      <c r="L27" s="556"/>
      <c r="M27" s="556"/>
      <c r="N27" s="556"/>
      <c r="O27" s="556"/>
    </row>
    <row r="28" spans="2:30">
      <c r="B28" s="363"/>
      <c r="C28" s="556"/>
      <c r="D28" s="556"/>
      <c r="E28" s="556"/>
      <c r="F28" s="556"/>
      <c r="G28" s="556"/>
      <c r="H28" s="556"/>
      <c r="I28" s="556"/>
      <c r="J28" s="556"/>
      <c r="K28" s="556"/>
      <c r="L28" s="556"/>
      <c r="M28" s="556"/>
      <c r="N28" s="556"/>
      <c r="O28" s="556"/>
    </row>
    <row r="29" spans="2:30">
      <c r="B29" s="363"/>
      <c r="C29" s="556"/>
      <c r="D29" s="556"/>
      <c r="E29" s="556"/>
      <c r="F29" s="556"/>
      <c r="G29" s="556"/>
      <c r="H29" s="556"/>
      <c r="I29" s="556"/>
      <c r="J29" s="556"/>
      <c r="K29" s="556"/>
      <c r="L29" s="556"/>
      <c r="M29" s="556"/>
      <c r="N29" s="556"/>
      <c r="O29" s="556"/>
    </row>
    <row r="30" spans="2:30">
      <c r="B30" s="363"/>
      <c r="C30" s="556"/>
      <c r="D30" s="556"/>
      <c r="E30" s="556"/>
      <c r="F30" s="556"/>
      <c r="G30" s="556"/>
      <c r="H30" s="556"/>
      <c r="I30" s="556"/>
      <c r="J30" s="556"/>
      <c r="K30" s="556"/>
      <c r="L30" s="556"/>
      <c r="M30" s="556"/>
      <c r="N30" s="556"/>
      <c r="O30" s="556"/>
    </row>
    <row r="31" spans="2:30">
      <c r="B31" s="363"/>
      <c r="C31" s="556"/>
      <c r="D31" s="556"/>
      <c r="E31" s="556"/>
      <c r="F31" s="556"/>
      <c r="G31" s="556"/>
      <c r="H31" s="556"/>
      <c r="I31" s="556"/>
      <c r="J31" s="556"/>
      <c r="K31" s="556"/>
      <c r="L31" s="556"/>
      <c r="M31" s="556"/>
      <c r="N31" s="556"/>
      <c r="O31" s="556"/>
    </row>
    <row r="32" spans="2:30">
      <c r="B32" s="363"/>
      <c r="C32" s="556"/>
      <c r="D32" s="556"/>
      <c r="E32" s="556"/>
      <c r="F32" s="556"/>
      <c r="G32" s="556"/>
      <c r="H32" s="556"/>
      <c r="I32" s="556"/>
      <c r="J32" s="556"/>
      <c r="K32" s="556"/>
      <c r="L32" s="556"/>
      <c r="M32" s="556"/>
      <c r="N32" s="556"/>
      <c r="O32" s="556"/>
    </row>
    <row r="33" spans="2:15">
      <c r="B33" s="363"/>
      <c r="C33" s="556"/>
      <c r="D33" s="556"/>
      <c r="E33" s="556"/>
      <c r="F33" s="556"/>
      <c r="G33" s="556"/>
      <c r="H33" s="556"/>
      <c r="I33" s="556"/>
      <c r="J33" s="556"/>
      <c r="K33" s="556"/>
      <c r="L33" s="556"/>
      <c r="M33" s="556"/>
      <c r="N33" s="556"/>
      <c r="O33" s="556"/>
    </row>
    <row r="34" spans="2:15">
      <c r="B34" s="363"/>
      <c r="C34" s="556"/>
      <c r="D34" s="556"/>
      <c r="E34" s="556"/>
      <c r="F34" s="556"/>
      <c r="G34" s="556"/>
      <c r="H34" s="556"/>
      <c r="I34" s="556"/>
      <c r="J34" s="556"/>
      <c r="K34" s="556"/>
      <c r="L34" s="556"/>
      <c r="M34" s="556"/>
      <c r="N34" s="556"/>
      <c r="O34" s="556"/>
    </row>
    <row r="35" spans="2:15">
      <c r="B35" s="363"/>
      <c r="C35" s="556"/>
      <c r="D35" s="556"/>
      <c r="E35" s="556"/>
      <c r="F35" s="556"/>
      <c r="G35" s="556"/>
      <c r="H35" s="556"/>
      <c r="I35" s="556"/>
      <c r="J35" s="556"/>
      <c r="K35" s="556"/>
      <c r="L35" s="556"/>
      <c r="M35" s="556"/>
      <c r="N35" s="556"/>
      <c r="O35" s="556"/>
    </row>
    <row r="36" spans="2:15">
      <c r="B36" s="363"/>
      <c r="C36" s="556"/>
      <c r="D36" s="556"/>
      <c r="E36" s="556"/>
      <c r="F36" s="556"/>
      <c r="G36" s="556"/>
      <c r="H36" s="556"/>
      <c r="I36" s="556"/>
      <c r="J36" s="556"/>
      <c r="K36" s="556"/>
      <c r="L36" s="556"/>
      <c r="M36" s="556"/>
      <c r="N36" s="556"/>
      <c r="O36" s="556"/>
    </row>
    <row r="37" spans="2:15">
      <c r="B37" s="363"/>
      <c r="C37" s="556"/>
      <c r="D37" s="556"/>
      <c r="E37" s="556"/>
      <c r="F37" s="556"/>
      <c r="G37" s="556"/>
      <c r="H37" s="556"/>
      <c r="I37" s="556"/>
      <c r="J37" s="556"/>
      <c r="K37" s="556"/>
      <c r="L37" s="556"/>
      <c r="M37" s="556"/>
      <c r="N37" s="556"/>
      <c r="O37" s="556"/>
    </row>
    <row r="38" spans="2:15">
      <c r="B38" s="363"/>
      <c r="C38" s="556"/>
      <c r="D38" s="556"/>
      <c r="E38" s="556"/>
      <c r="F38" s="556"/>
      <c r="G38" s="556"/>
      <c r="H38" s="556"/>
      <c r="I38" s="556"/>
      <c r="J38" s="556"/>
      <c r="K38" s="556"/>
      <c r="L38" s="556"/>
      <c r="M38" s="556"/>
      <c r="N38" s="556"/>
      <c r="O38" s="556"/>
    </row>
    <row r="39" spans="2:15">
      <c r="B39" s="363"/>
      <c r="C39" s="556"/>
      <c r="D39" s="556"/>
      <c r="E39" s="556"/>
      <c r="F39" s="556"/>
      <c r="G39" s="556"/>
      <c r="H39" s="556"/>
      <c r="I39" s="556"/>
      <c r="J39" s="556"/>
      <c r="K39" s="556"/>
      <c r="L39" s="556"/>
      <c r="M39" s="556"/>
      <c r="N39" s="556"/>
      <c r="O39" s="556"/>
    </row>
    <row r="40" spans="2:15">
      <c r="B40" s="363"/>
      <c r="C40" s="556"/>
      <c r="D40" s="556"/>
      <c r="E40" s="556"/>
      <c r="F40" s="556"/>
      <c r="G40" s="556"/>
      <c r="H40" s="556"/>
      <c r="I40" s="556"/>
      <c r="J40" s="556"/>
      <c r="K40" s="556"/>
      <c r="L40" s="556"/>
      <c r="M40" s="556"/>
      <c r="N40" s="556"/>
      <c r="O40" s="556"/>
    </row>
    <row r="41" spans="2:15">
      <c r="B41" s="363"/>
      <c r="C41" s="556"/>
      <c r="D41" s="556"/>
      <c r="E41" s="556"/>
      <c r="F41" s="556"/>
      <c r="G41" s="556"/>
      <c r="H41" s="556"/>
      <c r="I41" s="556"/>
      <c r="J41" s="556"/>
      <c r="K41" s="556"/>
      <c r="L41" s="556"/>
      <c r="M41" s="556"/>
      <c r="N41" s="556"/>
      <c r="O41" s="556"/>
    </row>
    <row r="42" spans="2:15">
      <c r="B42" s="363"/>
      <c r="C42" s="556"/>
      <c r="D42" s="556"/>
      <c r="E42" s="556"/>
      <c r="F42" s="556"/>
      <c r="G42" s="556"/>
      <c r="H42" s="556"/>
      <c r="I42" s="556"/>
      <c r="J42" s="556"/>
      <c r="K42" s="556"/>
      <c r="L42" s="556"/>
      <c r="M42" s="556"/>
      <c r="N42" s="556"/>
      <c r="O42" s="556"/>
    </row>
    <row r="43" spans="2:15">
      <c r="B43" s="363"/>
      <c r="C43" s="556"/>
      <c r="D43" s="556"/>
      <c r="E43" s="556"/>
      <c r="F43" s="556"/>
      <c r="G43" s="556"/>
      <c r="H43" s="556"/>
      <c r="I43" s="556"/>
      <c r="J43" s="556"/>
      <c r="K43" s="556"/>
      <c r="L43" s="556"/>
      <c r="M43" s="556"/>
      <c r="N43" s="556"/>
      <c r="O43" s="556"/>
    </row>
    <row r="44" spans="2:15">
      <c r="B44" s="363"/>
      <c r="C44" s="556"/>
      <c r="D44" s="556"/>
      <c r="E44" s="556"/>
      <c r="F44" s="556"/>
      <c r="G44" s="556"/>
      <c r="H44" s="556"/>
      <c r="I44" s="556"/>
      <c r="J44" s="556"/>
      <c r="K44" s="556"/>
      <c r="L44" s="556"/>
      <c r="M44" s="556"/>
      <c r="N44" s="556"/>
      <c r="O44" s="556"/>
    </row>
    <row r="45" spans="2:15">
      <c r="B45" s="363"/>
      <c r="C45" s="556"/>
      <c r="D45" s="556"/>
      <c r="E45" s="556"/>
      <c r="F45" s="556"/>
      <c r="G45" s="556"/>
      <c r="H45" s="556"/>
      <c r="I45" s="556"/>
      <c r="J45" s="556"/>
      <c r="K45" s="556"/>
      <c r="L45" s="556"/>
      <c r="M45" s="556"/>
      <c r="N45" s="556"/>
      <c r="O45" s="556"/>
    </row>
    <row r="46" spans="2:15">
      <c r="B46" s="363"/>
      <c r="C46" s="556"/>
      <c r="D46" s="556"/>
      <c r="E46" s="556"/>
      <c r="F46" s="556"/>
      <c r="G46" s="556"/>
      <c r="H46" s="556"/>
      <c r="I46" s="556"/>
      <c r="J46" s="556"/>
      <c r="K46" s="556"/>
      <c r="L46" s="556"/>
      <c r="M46" s="556"/>
      <c r="N46" s="556"/>
      <c r="O46" s="556"/>
    </row>
    <row r="47" spans="2:15">
      <c r="B47" s="363"/>
      <c r="C47" s="556"/>
      <c r="D47" s="556"/>
      <c r="E47" s="556"/>
      <c r="F47" s="556"/>
      <c r="G47" s="556"/>
      <c r="H47" s="556"/>
      <c r="I47" s="556"/>
      <c r="J47" s="556"/>
      <c r="K47" s="556"/>
      <c r="L47" s="556"/>
      <c r="M47" s="556"/>
      <c r="N47" s="556"/>
      <c r="O47" s="556"/>
    </row>
    <row r="48" spans="2:15">
      <c r="B48" s="363"/>
      <c r="C48" s="556"/>
      <c r="D48" s="556"/>
      <c r="E48" s="556"/>
      <c r="F48" s="556"/>
      <c r="G48" s="556"/>
      <c r="H48" s="556"/>
      <c r="I48" s="556"/>
      <c r="J48" s="556"/>
      <c r="K48" s="556"/>
      <c r="L48" s="556"/>
      <c r="M48" s="556"/>
      <c r="N48" s="556"/>
      <c r="O48" s="556"/>
    </row>
    <row r="49" spans="2:15">
      <c r="B49" s="363"/>
      <c r="C49" s="556"/>
      <c r="D49" s="556"/>
      <c r="E49" s="556"/>
      <c r="F49" s="556"/>
      <c r="G49" s="556"/>
      <c r="H49" s="556"/>
      <c r="I49" s="556"/>
      <c r="J49" s="556"/>
      <c r="K49" s="556"/>
      <c r="L49" s="556"/>
      <c r="M49" s="556"/>
      <c r="N49" s="556"/>
      <c r="O49" s="556"/>
    </row>
    <row r="50" spans="2:15">
      <c r="B50" s="363"/>
      <c r="C50" s="556"/>
      <c r="D50" s="556"/>
      <c r="E50" s="556"/>
      <c r="F50" s="556"/>
      <c r="G50" s="556"/>
      <c r="H50" s="556"/>
      <c r="I50" s="556"/>
      <c r="J50" s="556"/>
      <c r="K50" s="556"/>
      <c r="L50" s="556"/>
      <c r="M50" s="556"/>
      <c r="N50" s="556"/>
      <c r="O50" s="556"/>
    </row>
    <row r="51" spans="2:15">
      <c r="B51" s="363"/>
      <c r="C51" s="556"/>
      <c r="D51" s="556"/>
      <c r="E51" s="556"/>
      <c r="F51" s="556"/>
      <c r="G51" s="556"/>
      <c r="H51" s="556"/>
      <c r="I51" s="556"/>
      <c r="J51" s="556"/>
      <c r="K51" s="556"/>
      <c r="L51" s="556"/>
      <c r="M51" s="556"/>
      <c r="N51" s="556"/>
      <c r="O51" s="556"/>
    </row>
    <row r="52" spans="2:15">
      <c r="B52" s="363"/>
      <c r="C52" s="556"/>
      <c r="D52" s="556"/>
      <c r="E52" s="556"/>
      <c r="F52" s="556"/>
      <c r="G52" s="556"/>
      <c r="H52" s="556"/>
      <c r="I52" s="556"/>
      <c r="J52" s="556"/>
      <c r="K52" s="556"/>
      <c r="L52" s="556"/>
      <c r="M52" s="556"/>
      <c r="N52" s="556"/>
      <c r="O52" s="556"/>
    </row>
    <row r="53" spans="2:15">
      <c r="B53" s="363"/>
      <c r="C53" s="556"/>
      <c r="D53" s="556"/>
      <c r="E53" s="556"/>
      <c r="F53" s="556"/>
      <c r="G53" s="556"/>
      <c r="H53" s="556"/>
      <c r="I53" s="556"/>
      <c r="J53" s="556"/>
      <c r="K53" s="556"/>
      <c r="L53" s="556"/>
      <c r="M53" s="556"/>
      <c r="N53" s="556"/>
      <c r="O53" s="556"/>
    </row>
    <row r="54" spans="2:15">
      <c r="B54" s="363"/>
      <c r="C54" s="556"/>
      <c r="D54" s="556"/>
      <c r="E54" s="556"/>
      <c r="F54" s="556"/>
      <c r="G54" s="556"/>
      <c r="H54" s="556"/>
      <c r="I54" s="556"/>
      <c r="J54" s="556"/>
      <c r="K54" s="556"/>
      <c r="L54" s="556"/>
      <c r="M54" s="556"/>
      <c r="N54" s="556"/>
      <c r="O54" s="556"/>
    </row>
    <row r="55" spans="2:15">
      <c r="B55" s="363"/>
      <c r="C55" s="556"/>
      <c r="D55" s="556"/>
      <c r="E55" s="556"/>
      <c r="F55" s="556"/>
      <c r="G55" s="556"/>
      <c r="H55" s="556"/>
      <c r="I55" s="556"/>
      <c r="J55" s="556"/>
      <c r="K55" s="556"/>
      <c r="L55" s="556"/>
      <c r="M55" s="556"/>
      <c r="N55" s="556"/>
      <c r="O55" s="556"/>
    </row>
    <row r="56" spans="2:15">
      <c r="B56" s="363"/>
      <c r="C56" s="556"/>
      <c r="D56" s="556"/>
      <c r="E56" s="556"/>
      <c r="F56" s="556"/>
      <c r="G56" s="556"/>
      <c r="H56" s="556"/>
      <c r="I56" s="556"/>
      <c r="J56" s="556"/>
      <c r="K56" s="556"/>
      <c r="L56" s="556"/>
      <c r="M56" s="556"/>
      <c r="N56" s="556"/>
      <c r="O56" s="556"/>
    </row>
    <row r="57" spans="2:15">
      <c r="B57" s="363"/>
      <c r="C57" s="556"/>
      <c r="D57" s="556"/>
      <c r="E57" s="556"/>
      <c r="F57" s="556"/>
      <c r="G57" s="556"/>
      <c r="H57" s="556"/>
      <c r="I57" s="556"/>
      <c r="J57" s="556"/>
      <c r="K57" s="556"/>
      <c r="L57" s="556"/>
      <c r="M57" s="556"/>
      <c r="N57" s="556"/>
      <c r="O57" s="556"/>
    </row>
    <row r="58" spans="2:15">
      <c r="B58" s="363"/>
      <c r="C58" s="556"/>
      <c r="D58" s="556"/>
      <c r="E58" s="556"/>
      <c r="F58" s="556"/>
      <c r="G58" s="556"/>
      <c r="H58" s="556"/>
      <c r="I58" s="556"/>
      <c r="J58" s="556"/>
      <c r="K58" s="556"/>
      <c r="L58" s="556"/>
      <c r="M58" s="556"/>
      <c r="N58" s="556"/>
      <c r="O58" s="556"/>
    </row>
    <row r="59" spans="2:15">
      <c r="B59" s="363"/>
      <c r="C59" s="556"/>
      <c r="D59" s="556"/>
      <c r="E59" s="556"/>
      <c r="F59" s="556"/>
      <c r="G59" s="556"/>
      <c r="H59" s="556"/>
      <c r="I59" s="556"/>
      <c r="J59" s="556"/>
      <c r="K59" s="556"/>
      <c r="L59" s="556"/>
      <c r="M59" s="556"/>
      <c r="N59" s="556"/>
      <c r="O59" s="556"/>
    </row>
    <row r="60" spans="2:15">
      <c r="B60" s="363"/>
      <c r="C60" s="556"/>
      <c r="D60" s="556"/>
      <c r="E60" s="556"/>
      <c r="F60" s="556"/>
      <c r="G60" s="556"/>
      <c r="H60" s="556"/>
      <c r="I60" s="556"/>
      <c r="J60" s="556"/>
      <c r="K60" s="556"/>
      <c r="L60" s="556"/>
      <c r="M60" s="556"/>
      <c r="N60" s="556"/>
      <c r="O60" s="556"/>
    </row>
    <row r="61" spans="2:15">
      <c r="B61" s="363"/>
      <c r="C61" s="556"/>
      <c r="D61" s="556"/>
      <c r="E61" s="556"/>
      <c r="F61" s="556"/>
      <c r="G61" s="556"/>
      <c r="H61" s="556"/>
      <c r="I61" s="556"/>
      <c r="J61" s="556"/>
      <c r="K61" s="556"/>
      <c r="L61" s="556"/>
      <c r="M61" s="556"/>
      <c r="N61" s="556"/>
      <c r="O61" s="556"/>
    </row>
    <row r="62" spans="2:15">
      <c r="B62" s="363"/>
      <c r="C62" s="556"/>
      <c r="D62" s="556"/>
      <c r="E62" s="556"/>
      <c r="F62" s="556"/>
      <c r="G62" s="556"/>
      <c r="H62" s="556"/>
      <c r="I62" s="556"/>
      <c r="J62" s="556"/>
      <c r="K62" s="556"/>
      <c r="L62" s="556"/>
      <c r="M62" s="556"/>
      <c r="N62" s="556"/>
      <c r="O62" s="556"/>
    </row>
    <row r="63" spans="2:15">
      <c r="B63" s="363"/>
      <c r="C63" s="556"/>
      <c r="D63" s="556"/>
      <c r="E63" s="556"/>
      <c r="F63" s="556"/>
      <c r="G63" s="556"/>
      <c r="H63" s="556"/>
      <c r="I63" s="556"/>
      <c r="J63" s="556"/>
      <c r="K63" s="556"/>
      <c r="L63" s="556"/>
      <c r="M63" s="556"/>
      <c r="N63" s="556"/>
      <c r="O63" s="556"/>
    </row>
    <row r="64" spans="2:15">
      <c r="B64" s="363"/>
      <c r="C64" s="556"/>
      <c r="D64" s="556"/>
      <c r="E64" s="556"/>
      <c r="F64" s="556"/>
      <c r="G64" s="556"/>
      <c r="H64" s="556"/>
      <c r="I64" s="556"/>
      <c r="J64" s="556"/>
      <c r="K64" s="556"/>
      <c r="L64" s="556"/>
      <c r="M64" s="556"/>
      <c r="N64" s="556"/>
      <c r="O64" s="556"/>
    </row>
    <row r="65" spans="2:15">
      <c r="B65" s="363"/>
      <c r="C65" s="556"/>
      <c r="D65" s="556"/>
      <c r="E65" s="556"/>
      <c r="F65" s="556"/>
      <c r="G65" s="556"/>
      <c r="H65" s="556"/>
      <c r="I65" s="556"/>
      <c r="J65" s="556"/>
      <c r="K65" s="556"/>
      <c r="L65" s="556"/>
      <c r="M65" s="556"/>
      <c r="N65" s="556"/>
      <c r="O65" s="556"/>
    </row>
    <row r="66" spans="2:15">
      <c r="B66" s="363"/>
      <c r="C66" s="556"/>
      <c r="D66" s="556"/>
      <c r="E66" s="556"/>
      <c r="F66" s="556"/>
      <c r="G66" s="556"/>
      <c r="H66" s="556"/>
      <c r="I66" s="556"/>
      <c r="J66" s="556"/>
      <c r="K66" s="556"/>
      <c r="L66" s="556"/>
      <c r="M66" s="556"/>
      <c r="N66" s="556"/>
      <c r="O66" s="556"/>
    </row>
    <row r="67" spans="2:15">
      <c r="B67" s="363"/>
      <c r="C67" s="556"/>
      <c r="D67" s="556"/>
      <c r="E67" s="556"/>
      <c r="F67" s="556"/>
      <c r="G67" s="556"/>
      <c r="H67" s="556"/>
      <c r="I67" s="556"/>
      <c r="J67" s="556"/>
      <c r="K67" s="556"/>
      <c r="L67" s="556"/>
      <c r="M67" s="556"/>
      <c r="N67" s="556"/>
      <c r="O67" s="556"/>
    </row>
    <row r="68" spans="2:15">
      <c r="B68" s="363"/>
      <c r="C68" s="556"/>
      <c r="D68" s="556"/>
      <c r="E68" s="556"/>
      <c r="F68" s="556"/>
      <c r="G68" s="556"/>
      <c r="H68" s="556"/>
      <c r="I68" s="556"/>
      <c r="J68" s="556"/>
      <c r="K68" s="556"/>
      <c r="L68" s="556"/>
      <c r="M68" s="556"/>
      <c r="N68" s="556"/>
      <c r="O68" s="556"/>
    </row>
    <row r="69" spans="2:15">
      <c r="B69" s="363"/>
      <c r="C69" s="556"/>
      <c r="D69" s="556"/>
      <c r="E69" s="556"/>
      <c r="F69" s="556"/>
      <c r="G69" s="556"/>
      <c r="H69" s="556"/>
      <c r="I69" s="556"/>
      <c r="J69" s="556"/>
      <c r="K69" s="556"/>
      <c r="L69" s="556"/>
      <c r="M69" s="556"/>
      <c r="N69" s="556"/>
      <c r="O69" s="556"/>
    </row>
    <row r="70" spans="2:15">
      <c r="B70" s="363"/>
      <c r="C70" s="556"/>
      <c r="D70" s="556"/>
      <c r="E70" s="556"/>
      <c r="F70" s="556"/>
      <c r="G70" s="556"/>
      <c r="H70" s="556"/>
      <c r="I70" s="556"/>
      <c r="J70" s="556"/>
      <c r="K70" s="556"/>
      <c r="L70" s="556"/>
      <c r="M70" s="556"/>
      <c r="N70" s="556"/>
      <c r="O70" s="556"/>
    </row>
    <row r="71" spans="2:15">
      <c r="B71" s="363"/>
      <c r="C71" s="556"/>
      <c r="D71" s="556"/>
      <c r="E71" s="556"/>
      <c r="F71" s="556"/>
      <c r="G71" s="556"/>
      <c r="H71" s="556"/>
      <c r="I71" s="556"/>
      <c r="J71" s="556"/>
      <c r="K71" s="556"/>
      <c r="L71" s="556"/>
      <c r="M71" s="556"/>
      <c r="N71" s="556"/>
      <c r="O71" s="556"/>
    </row>
    <row r="72" spans="2:15">
      <c r="B72" s="363"/>
      <c r="C72" s="556"/>
      <c r="D72" s="556"/>
      <c r="E72" s="556"/>
      <c r="F72" s="556"/>
      <c r="G72" s="556"/>
      <c r="H72" s="556"/>
      <c r="I72" s="556"/>
      <c r="J72" s="556"/>
      <c r="K72" s="556"/>
      <c r="L72" s="556"/>
      <c r="M72" s="556"/>
      <c r="N72" s="556"/>
      <c r="O72" s="556"/>
    </row>
    <row r="73" spans="2:15">
      <c r="B73" s="363"/>
      <c r="C73" s="556"/>
      <c r="D73" s="556"/>
      <c r="E73" s="556"/>
      <c r="F73" s="556"/>
      <c r="G73" s="556"/>
      <c r="H73" s="556"/>
      <c r="I73" s="556"/>
      <c r="J73" s="556"/>
      <c r="K73" s="556"/>
      <c r="L73" s="556"/>
      <c r="M73" s="556"/>
      <c r="N73" s="556"/>
      <c r="O73" s="556"/>
    </row>
    <row r="74" spans="2:15">
      <c r="B74" s="363"/>
      <c r="C74" s="556"/>
      <c r="D74" s="556"/>
      <c r="E74" s="556"/>
      <c r="F74" s="556"/>
      <c r="G74" s="556"/>
      <c r="H74" s="556"/>
      <c r="I74" s="556"/>
      <c r="J74" s="556"/>
      <c r="K74" s="556"/>
      <c r="L74" s="556"/>
      <c r="M74" s="556"/>
      <c r="N74" s="556"/>
      <c r="O74" s="556"/>
    </row>
    <row r="75" spans="2:15">
      <c r="B75" s="363"/>
      <c r="C75" s="556"/>
      <c r="D75" s="556"/>
      <c r="E75" s="556"/>
      <c r="F75" s="556"/>
      <c r="G75" s="556"/>
      <c r="H75" s="556"/>
      <c r="I75" s="556"/>
      <c r="J75" s="556"/>
      <c r="K75" s="556"/>
      <c r="L75" s="556"/>
      <c r="M75" s="556"/>
      <c r="N75" s="556"/>
      <c r="O75" s="556"/>
    </row>
    <row r="76" spans="2:15">
      <c r="B76" s="363"/>
      <c r="C76" s="556"/>
      <c r="D76" s="556"/>
      <c r="E76" s="556"/>
      <c r="F76" s="556"/>
      <c r="G76" s="556"/>
      <c r="H76" s="556"/>
      <c r="I76" s="556"/>
      <c r="J76" s="556"/>
      <c r="K76" s="556"/>
      <c r="L76" s="556"/>
      <c r="M76" s="556"/>
      <c r="N76" s="556"/>
      <c r="O76" s="556"/>
    </row>
    <row r="77" spans="2:15">
      <c r="B77" s="363"/>
      <c r="C77" s="556"/>
      <c r="D77" s="556"/>
      <c r="E77" s="556"/>
      <c r="F77" s="556"/>
      <c r="G77" s="556"/>
      <c r="H77" s="556"/>
      <c r="I77" s="556"/>
      <c r="J77" s="556"/>
      <c r="K77" s="556"/>
      <c r="L77" s="556"/>
      <c r="M77" s="556"/>
      <c r="N77" s="556"/>
      <c r="O77" s="556"/>
    </row>
    <row r="78" spans="2:15">
      <c r="B78" s="363"/>
      <c r="C78" s="556"/>
      <c r="D78" s="556"/>
      <c r="E78" s="556"/>
      <c r="F78" s="556"/>
      <c r="G78" s="556"/>
      <c r="H78" s="556"/>
      <c r="I78" s="556"/>
      <c r="J78" s="556"/>
      <c r="K78" s="556"/>
      <c r="L78" s="556"/>
      <c r="M78" s="556"/>
      <c r="N78" s="556"/>
      <c r="O78" s="556"/>
    </row>
    <row r="79" spans="2:15">
      <c r="B79" s="363"/>
      <c r="C79" s="556"/>
      <c r="D79" s="556"/>
      <c r="E79" s="556"/>
      <c r="F79" s="556"/>
      <c r="G79" s="556"/>
      <c r="H79" s="556"/>
      <c r="I79" s="556"/>
      <c r="J79" s="556"/>
      <c r="K79" s="556"/>
      <c r="L79" s="556"/>
      <c r="M79" s="556"/>
      <c r="N79" s="556"/>
      <c r="O79" s="556"/>
    </row>
    <row r="80" spans="2:15">
      <c r="B80" s="363"/>
      <c r="C80" s="556"/>
      <c r="D80" s="556"/>
      <c r="E80" s="556"/>
      <c r="F80" s="556"/>
      <c r="G80" s="556"/>
      <c r="H80" s="556"/>
      <c r="I80" s="556"/>
      <c r="J80" s="556"/>
      <c r="K80" s="556"/>
      <c r="L80" s="556"/>
      <c r="M80" s="556"/>
      <c r="N80" s="556"/>
      <c r="O80" s="556"/>
    </row>
    <row r="81" spans="2:15">
      <c r="B81" s="363"/>
      <c r="C81" s="556"/>
      <c r="D81" s="556"/>
      <c r="E81" s="556"/>
      <c r="F81" s="556"/>
      <c r="G81" s="556"/>
      <c r="H81" s="556"/>
      <c r="I81" s="556"/>
      <c r="J81" s="556"/>
      <c r="K81" s="556"/>
      <c r="L81" s="556"/>
      <c r="M81" s="556"/>
      <c r="N81" s="556"/>
      <c r="O81" s="556"/>
    </row>
    <row r="82" spans="2:15">
      <c r="B82" s="363"/>
      <c r="C82" s="556"/>
      <c r="D82" s="556"/>
      <c r="E82" s="556"/>
      <c r="F82" s="556"/>
      <c r="G82" s="556"/>
      <c r="H82" s="556"/>
      <c r="I82" s="556"/>
      <c r="J82" s="556"/>
      <c r="K82" s="556"/>
      <c r="L82" s="556"/>
      <c r="M82" s="556"/>
      <c r="N82" s="556"/>
      <c r="O82" s="556"/>
    </row>
    <row r="83" spans="2:15">
      <c r="B83" s="363"/>
      <c r="C83" s="556"/>
      <c r="D83" s="556"/>
      <c r="E83" s="556"/>
      <c r="F83" s="556"/>
      <c r="G83" s="556"/>
      <c r="H83" s="556"/>
      <c r="I83" s="556"/>
      <c r="J83" s="556"/>
      <c r="K83" s="556"/>
      <c r="L83" s="556"/>
      <c r="M83" s="556"/>
      <c r="N83" s="556"/>
      <c r="O83" s="556"/>
    </row>
    <row r="84" spans="2:15">
      <c r="B84" s="363"/>
      <c r="C84" s="556"/>
      <c r="D84" s="556"/>
      <c r="E84" s="556"/>
      <c r="F84" s="556"/>
      <c r="G84" s="556"/>
      <c r="H84" s="556"/>
      <c r="I84" s="556"/>
      <c r="J84" s="556"/>
      <c r="K84" s="556"/>
      <c r="L84" s="556"/>
      <c r="M84" s="556"/>
      <c r="N84" s="556"/>
      <c r="O84" s="556"/>
    </row>
    <row r="85" spans="2:15">
      <c r="B85" s="363"/>
      <c r="C85" s="556"/>
      <c r="D85" s="556"/>
      <c r="E85" s="556"/>
      <c r="F85" s="556"/>
      <c r="G85" s="556"/>
      <c r="H85" s="556"/>
      <c r="I85" s="556"/>
      <c r="J85" s="556"/>
      <c r="K85" s="556"/>
      <c r="L85" s="556"/>
      <c r="M85" s="556"/>
      <c r="N85" s="556"/>
      <c r="O85" s="556"/>
    </row>
    <row r="86" spans="2:15">
      <c r="B86" s="363"/>
      <c r="C86" s="556"/>
      <c r="D86" s="556"/>
      <c r="E86" s="556"/>
      <c r="F86" s="556"/>
      <c r="G86" s="556"/>
      <c r="H86" s="556"/>
      <c r="I86" s="556"/>
      <c r="J86" s="556"/>
      <c r="K86" s="556"/>
      <c r="L86" s="556"/>
      <c r="M86" s="556"/>
      <c r="N86" s="556"/>
      <c r="O86" s="556"/>
    </row>
    <row r="87" spans="2:15">
      <c r="B87" s="363"/>
      <c r="C87" s="556"/>
      <c r="D87" s="556"/>
      <c r="E87" s="556"/>
      <c r="F87" s="556"/>
      <c r="G87" s="556"/>
      <c r="H87" s="556"/>
      <c r="I87" s="556"/>
      <c r="J87" s="556"/>
      <c r="K87" s="556"/>
      <c r="L87" s="556"/>
      <c r="M87" s="556"/>
      <c r="N87" s="556"/>
      <c r="O87" s="556"/>
    </row>
    <row r="88" spans="2:15">
      <c r="B88" s="363"/>
      <c r="C88" s="556"/>
      <c r="D88" s="556"/>
      <c r="E88" s="556"/>
      <c r="F88" s="556"/>
      <c r="G88" s="556"/>
      <c r="H88" s="556"/>
      <c r="I88" s="556"/>
      <c r="J88" s="556"/>
      <c r="K88" s="556"/>
      <c r="L88" s="556"/>
      <c r="M88" s="556"/>
      <c r="N88" s="556"/>
      <c r="O88" s="556"/>
    </row>
    <row r="89" spans="2:15">
      <c r="B89" s="363"/>
      <c r="C89" s="556"/>
      <c r="D89" s="556"/>
      <c r="E89" s="556"/>
      <c r="F89" s="556"/>
      <c r="G89" s="556"/>
      <c r="H89" s="556"/>
      <c r="I89" s="556"/>
      <c r="J89" s="556"/>
      <c r="K89" s="556"/>
      <c r="L89" s="556"/>
      <c r="M89" s="556"/>
      <c r="N89" s="556"/>
      <c r="O89" s="556"/>
    </row>
    <row r="90" spans="2:15">
      <c r="B90" s="363"/>
      <c r="C90" s="556"/>
      <c r="D90" s="556"/>
      <c r="E90" s="556"/>
      <c r="F90" s="556"/>
      <c r="G90" s="556"/>
      <c r="H90" s="556"/>
      <c r="I90" s="556"/>
      <c r="J90" s="556"/>
      <c r="K90" s="556"/>
      <c r="L90" s="556"/>
      <c r="M90" s="556"/>
      <c r="N90" s="556"/>
      <c r="O90" s="556"/>
    </row>
    <row r="91" spans="2:15">
      <c r="B91" s="363"/>
      <c r="C91" s="556"/>
      <c r="D91" s="556"/>
      <c r="E91" s="556"/>
      <c r="F91" s="556"/>
      <c r="G91" s="556"/>
      <c r="H91" s="556"/>
      <c r="I91" s="556"/>
      <c r="J91" s="556"/>
      <c r="K91" s="556"/>
      <c r="L91" s="556"/>
      <c r="M91" s="556"/>
      <c r="N91" s="556"/>
      <c r="O91" s="556"/>
    </row>
    <row r="92" spans="2:15">
      <c r="B92" s="363"/>
      <c r="C92" s="556"/>
      <c r="D92" s="556"/>
      <c r="E92" s="556"/>
      <c r="F92" s="556"/>
      <c r="G92" s="556"/>
      <c r="H92" s="556"/>
      <c r="I92" s="556"/>
      <c r="J92" s="556"/>
      <c r="K92" s="556"/>
      <c r="L92" s="556"/>
      <c r="M92" s="556"/>
      <c r="N92" s="556"/>
      <c r="O92" s="556"/>
    </row>
    <row r="93" spans="2:15">
      <c r="B93" s="363"/>
      <c r="C93" s="556"/>
      <c r="D93" s="556"/>
      <c r="E93" s="556"/>
      <c r="F93" s="556"/>
      <c r="G93" s="556"/>
      <c r="H93" s="556"/>
      <c r="I93" s="556"/>
      <c r="J93" s="556"/>
      <c r="K93" s="556"/>
      <c r="L93" s="556"/>
      <c r="M93" s="556"/>
      <c r="N93" s="556"/>
      <c r="O93" s="556"/>
    </row>
    <row r="94" spans="2:15">
      <c r="B94" s="363"/>
      <c r="C94" s="556"/>
      <c r="D94" s="556"/>
      <c r="E94" s="556"/>
      <c r="F94" s="556"/>
      <c r="G94" s="556"/>
      <c r="H94" s="556"/>
      <c r="I94" s="556"/>
      <c r="J94" s="556"/>
      <c r="K94" s="556"/>
      <c r="L94" s="556"/>
      <c r="M94" s="556"/>
      <c r="N94" s="556"/>
      <c r="O94" s="556"/>
    </row>
    <row r="95" spans="2:15">
      <c r="B95" s="363"/>
      <c r="C95" s="556"/>
      <c r="D95" s="556"/>
      <c r="E95" s="556"/>
      <c r="F95" s="556"/>
      <c r="G95" s="556"/>
      <c r="H95" s="556"/>
      <c r="I95" s="556"/>
      <c r="J95" s="556"/>
      <c r="K95" s="556"/>
      <c r="L95" s="556"/>
      <c r="M95" s="556"/>
      <c r="N95" s="556"/>
      <c r="O95" s="556"/>
    </row>
    <row r="96" spans="2:15">
      <c r="B96" s="363"/>
      <c r="C96" s="556"/>
      <c r="D96" s="556"/>
      <c r="E96" s="556"/>
      <c r="F96" s="556"/>
      <c r="G96" s="556"/>
      <c r="H96" s="556"/>
      <c r="I96" s="556"/>
      <c r="J96" s="556"/>
      <c r="K96" s="556"/>
      <c r="L96" s="556"/>
      <c r="M96" s="556"/>
      <c r="N96" s="556"/>
      <c r="O96" s="556"/>
    </row>
    <row r="97" spans="2:15">
      <c r="B97" s="363"/>
      <c r="C97" s="556"/>
      <c r="D97" s="556"/>
      <c r="E97" s="556"/>
      <c r="F97" s="556"/>
      <c r="G97" s="556"/>
      <c r="H97" s="556"/>
      <c r="I97" s="556"/>
      <c r="J97" s="556"/>
      <c r="K97" s="556"/>
      <c r="L97" s="556"/>
      <c r="M97" s="556"/>
      <c r="N97" s="556"/>
      <c r="O97" s="556"/>
    </row>
    <row r="98" spans="2:15">
      <c r="B98" s="363"/>
      <c r="C98" s="556"/>
      <c r="D98" s="556"/>
      <c r="E98" s="556"/>
      <c r="F98" s="556"/>
      <c r="G98" s="556"/>
      <c r="H98" s="556"/>
      <c r="I98" s="556"/>
      <c r="J98" s="556"/>
      <c r="K98" s="556"/>
      <c r="L98" s="556"/>
      <c r="M98" s="556"/>
      <c r="N98" s="556"/>
      <c r="O98" s="556"/>
    </row>
    <row r="99" spans="2:15">
      <c r="B99" s="363"/>
      <c r="C99" s="556"/>
      <c r="D99" s="556"/>
      <c r="E99" s="556"/>
      <c r="F99" s="556"/>
      <c r="G99" s="556"/>
      <c r="H99" s="556"/>
      <c r="I99" s="556"/>
      <c r="J99" s="556"/>
      <c r="K99" s="556"/>
      <c r="L99" s="556"/>
      <c r="M99" s="556"/>
      <c r="N99" s="556"/>
      <c r="O99" s="556"/>
    </row>
    <row r="100" spans="2:15">
      <c r="B100" s="363"/>
      <c r="C100" s="556"/>
      <c r="D100" s="556"/>
      <c r="E100" s="556"/>
      <c r="F100" s="556"/>
      <c r="G100" s="556"/>
      <c r="H100" s="556"/>
      <c r="I100" s="556"/>
      <c r="J100" s="556"/>
      <c r="K100" s="556"/>
      <c r="L100" s="556"/>
      <c r="M100" s="556"/>
      <c r="N100" s="556"/>
      <c r="O100" s="556"/>
    </row>
    <row r="101" spans="2:15">
      <c r="B101" s="363"/>
      <c r="C101" s="556"/>
      <c r="D101" s="556"/>
      <c r="E101" s="556"/>
      <c r="F101" s="556"/>
      <c r="G101" s="556"/>
      <c r="H101" s="556"/>
      <c r="I101" s="556"/>
      <c r="J101" s="556"/>
      <c r="K101" s="556"/>
      <c r="L101" s="556"/>
      <c r="M101" s="556"/>
      <c r="N101" s="556"/>
      <c r="O101" s="556"/>
    </row>
    <row r="102" spans="2:15">
      <c r="B102" s="363"/>
      <c r="C102" s="556"/>
      <c r="D102" s="556"/>
      <c r="E102" s="556"/>
      <c r="F102" s="556"/>
      <c r="G102" s="556"/>
      <c r="H102" s="556"/>
      <c r="I102" s="556"/>
      <c r="J102" s="556"/>
      <c r="K102" s="556"/>
      <c r="L102" s="556"/>
      <c r="M102" s="556"/>
      <c r="N102" s="556"/>
      <c r="O102" s="556"/>
    </row>
    <row r="103" spans="2:15">
      <c r="B103" s="363"/>
      <c r="C103" s="556"/>
      <c r="D103" s="556"/>
      <c r="E103" s="556"/>
      <c r="F103" s="556"/>
      <c r="G103" s="556"/>
      <c r="H103" s="556"/>
      <c r="I103" s="556"/>
      <c r="J103" s="556"/>
      <c r="K103" s="556"/>
      <c r="L103" s="556"/>
      <c r="M103" s="556"/>
      <c r="N103" s="556"/>
      <c r="O103" s="556"/>
    </row>
    <row r="104" spans="2:15">
      <c r="B104" s="363"/>
      <c r="C104" s="556"/>
      <c r="D104" s="556"/>
      <c r="E104" s="556"/>
      <c r="F104" s="556"/>
      <c r="G104" s="556"/>
      <c r="H104" s="556"/>
      <c r="I104" s="556"/>
      <c r="J104" s="556"/>
      <c r="K104" s="556"/>
      <c r="L104" s="556"/>
      <c r="M104" s="556"/>
      <c r="N104" s="556"/>
      <c r="O104" s="556"/>
    </row>
    <row r="105" spans="2:15">
      <c r="B105" s="363"/>
      <c r="C105" s="556"/>
      <c r="D105" s="556"/>
      <c r="E105" s="556"/>
      <c r="F105" s="556"/>
      <c r="G105" s="556"/>
      <c r="H105" s="556"/>
      <c r="I105" s="556"/>
      <c r="J105" s="556"/>
      <c r="K105" s="556"/>
      <c r="L105" s="556"/>
      <c r="M105" s="556"/>
      <c r="N105" s="556"/>
      <c r="O105" s="556"/>
    </row>
    <row r="106" spans="2:15">
      <c r="B106" s="363"/>
      <c r="C106" s="556"/>
      <c r="D106" s="556"/>
      <c r="E106" s="556"/>
      <c r="F106" s="556"/>
      <c r="G106" s="556"/>
      <c r="H106" s="556"/>
      <c r="I106" s="556"/>
      <c r="J106" s="556"/>
      <c r="K106" s="556"/>
      <c r="L106" s="556"/>
      <c r="M106" s="556"/>
      <c r="N106" s="556"/>
      <c r="O106" s="556"/>
    </row>
    <row r="107" spans="2:15">
      <c r="B107" s="363"/>
      <c r="C107" s="556"/>
      <c r="D107" s="556"/>
      <c r="E107" s="556"/>
      <c r="F107" s="556"/>
      <c r="G107" s="556"/>
      <c r="H107" s="556"/>
      <c r="I107" s="556"/>
      <c r="J107" s="556"/>
      <c r="K107" s="556"/>
      <c r="L107" s="556"/>
      <c r="M107" s="556"/>
      <c r="N107" s="556"/>
      <c r="O107" s="556"/>
    </row>
    <row r="108" spans="2:15">
      <c r="B108" s="363"/>
      <c r="C108" s="556"/>
      <c r="D108" s="556"/>
      <c r="E108" s="556"/>
      <c r="F108" s="556"/>
      <c r="G108" s="556"/>
      <c r="H108" s="556"/>
      <c r="I108" s="556"/>
      <c r="J108" s="556"/>
      <c r="K108" s="556"/>
      <c r="L108" s="556"/>
      <c r="M108" s="556"/>
      <c r="N108" s="556"/>
      <c r="O108" s="556"/>
    </row>
    <row r="109" spans="2:15">
      <c r="B109" s="363"/>
      <c r="C109" s="556"/>
      <c r="D109" s="556"/>
      <c r="E109" s="556"/>
      <c r="F109" s="556"/>
      <c r="G109" s="556"/>
      <c r="H109" s="556"/>
      <c r="I109" s="556"/>
      <c r="J109" s="556"/>
      <c r="K109" s="556"/>
      <c r="L109" s="556"/>
      <c r="M109" s="556"/>
      <c r="N109" s="556"/>
      <c r="O109" s="556"/>
    </row>
    <row r="110" spans="2:15">
      <c r="B110" s="363"/>
      <c r="C110" s="556"/>
      <c r="D110" s="556"/>
      <c r="E110" s="556"/>
      <c r="F110" s="556"/>
      <c r="G110" s="556"/>
      <c r="H110" s="556"/>
      <c r="I110" s="556"/>
      <c r="J110" s="556"/>
      <c r="K110" s="556"/>
      <c r="L110" s="556"/>
      <c r="M110" s="556"/>
      <c r="N110" s="556"/>
      <c r="O110" s="556"/>
    </row>
    <row r="111" spans="2:15">
      <c r="B111" s="363"/>
      <c r="C111" s="556"/>
      <c r="D111" s="556"/>
      <c r="E111" s="556"/>
      <c r="F111" s="556"/>
      <c r="G111" s="556"/>
      <c r="H111" s="556"/>
      <c r="I111" s="556"/>
      <c r="J111" s="556"/>
      <c r="K111" s="556"/>
      <c r="L111" s="556"/>
      <c r="M111" s="556"/>
      <c r="N111" s="556"/>
      <c r="O111" s="556"/>
    </row>
    <row r="112" spans="2:15">
      <c r="B112" s="363"/>
      <c r="C112" s="556"/>
      <c r="D112" s="556"/>
      <c r="E112" s="556"/>
      <c r="F112" s="556"/>
      <c r="G112" s="556"/>
      <c r="H112" s="556"/>
      <c r="I112" s="556"/>
      <c r="J112" s="556"/>
      <c r="K112" s="556"/>
      <c r="L112" s="556"/>
      <c r="M112" s="556"/>
      <c r="N112" s="556"/>
      <c r="O112" s="556"/>
    </row>
    <row r="113" spans="2:15">
      <c r="B113" s="363"/>
      <c r="C113" s="556"/>
      <c r="D113" s="556"/>
      <c r="E113" s="556"/>
      <c r="F113" s="556"/>
      <c r="G113" s="556"/>
      <c r="H113" s="556"/>
      <c r="I113" s="556"/>
      <c r="J113" s="556"/>
      <c r="K113" s="556"/>
      <c r="L113" s="556"/>
      <c r="M113" s="556"/>
      <c r="N113" s="556"/>
      <c r="O113" s="556"/>
    </row>
    <row r="114" spans="2:15">
      <c r="B114" s="363"/>
      <c r="C114" s="556"/>
      <c r="D114" s="556"/>
      <c r="E114" s="556"/>
      <c r="F114" s="556"/>
      <c r="G114" s="556"/>
      <c r="H114" s="556"/>
      <c r="I114" s="556"/>
      <c r="J114" s="556"/>
      <c r="K114" s="556"/>
      <c r="L114" s="556"/>
      <c r="M114" s="556"/>
      <c r="N114" s="556"/>
      <c r="O114" s="556"/>
    </row>
    <row r="115" spans="2:15">
      <c r="B115" s="363"/>
      <c r="C115" s="556"/>
      <c r="D115" s="556"/>
      <c r="E115" s="556"/>
      <c r="F115" s="556"/>
      <c r="G115" s="556"/>
      <c r="H115" s="556"/>
      <c r="I115" s="556"/>
      <c r="J115" s="556"/>
      <c r="K115" s="556"/>
      <c r="L115" s="556"/>
      <c r="M115" s="556"/>
      <c r="N115" s="556"/>
      <c r="O115" s="556"/>
    </row>
    <row r="116" spans="2:15">
      <c r="B116" s="363"/>
      <c r="C116" s="556"/>
      <c r="D116" s="556"/>
      <c r="E116" s="556"/>
      <c r="F116" s="556"/>
      <c r="G116" s="556"/>
      <c r="H116" s="556"/>
      <c r="I116" s="556"/>
      <c r="J116" s="556"/>
      <c r="K116" s="556"/>
      <c r="L116" s="556"/>
      <c r="M116" s="556"/>
      <c r="N116" s="556"/>
      <c r="O116" s="556"/>
    </row>
    <row r="117" spans="2:15">
      <c r="B117" s="363"/>
      <c r="C117" s="556"/>
      <c r="D117" s="556"/>
      <c r="E117" s="556"/>
      <c r="F117" s="556"/>
      <c r="G117" s="556"/>
      <c r="H117" s="556"/>
      <c r="I117" s="556"/>
      <c r="J117" s="556"/>
      <c r="K117" s="556"/>
      <c r="L117" s="556"/>
      <c r="M117" s="556"/>
      <c r="N117" s="556"/>
      <c r="O117" s="556"/>
    </row>
    <row r="118" spans="2:15">
      <c r="B118" s="363"/>
      <c r="C118" s="556"/>
      <c r="D118" s="556"/>
      <c r="E118" s="556"/>
      <c r="F118" s="556"/>
      <c r="G118" s="556"/>
      <c r="H118" s="556"/>
      <c r="I118" s="556"/>
      <c r="J118" s="556"/>
      <c r="K118" s="556"/>
      <c r="L118" s="556"/>
      <c r="M118" s="556"/>
      <c r="N118" s="556"/>
      <c r="O118" s="556"/>
    </row>
    <row r="119" spans="2:15">
      <c r="B119" s="363"/>
      <c r="C119" s="556"/>
      <c r="D119" s="556"/>
      <c r="E119" s="556"/>
      <c r="F119" s="556"/>
      <c r="G119" s="556"/>
      <c r="H119" s="556"/>
      <c r="I119" s="556"/>
      <c r="J119" s="556"/>
      <c r="K119" s="556"/>
      <c r="L119" s="556"/>
      <c r="M119" s="556"/>
      <c r="N119" s="556"/>
      <c r="O119" s="556"/>
    </row>
    <row r="120" spans="2:15">
      <c r="B120" s="363"/>
      <c r="C120" s="556"/>
      <c r="D120" s="556"/>
      <c r="E120" s="556"/>
      <c r="F120" s="556"/>
      <c r="G120" s="556"/>
      <c r="H120" s="556"/>
      <c r="I120" s="556"/>
      <c r="J120" s="556"/>
      <c r="K120" s="556"/>
      <c r="L120" s="556"/>
      <c r="M120" s="556"/>
      <c r="N120" s="556"/>
      <c r="O120" s="556"/>
    </row>
    <row r="121" spans="2:15">
      <c r="B121" s="363"/>
      <c r="C121" s="556"/>
      <c r="D121" s="556"/>
      <c r="E121" s="556"/>
      <c r="F121" s="556"/>
      <c r="G121" s="556"/>
      <c r="H121" s="556"/>
      <c r="I121" s="556"/>
      <c r="J121" s="556"/>
      <c r="K121" s="556"/>
      <c r="L121" s="556"/>
      <c r="M121" s="556"/>
      <c r="N121" s="556"/>
      <c r="O121" s="556"/>
    </row>
    <row r="122" spans="2:15">
      <c r="B122" s="363"/>
      <c r="C122" s="556"/>
      <c r="D122" s="556"/>
      <c r="E122" s="556"/>
      <c r="F122" s="556"/>
      <c r="G122" s="556"/>
      <c r="H122" s="556"/>
      <c r="I122" s="556"/>
      <c r="J122" s="556"/>
      <c r="K122" s="556"/>
      <c r="L122" s="556"/>
      <c r="M122" s="556"/>
      <c r="N122" s="556"/>
      <c r="O122" s="556"/>
    </row>
    <row r="123" spans="2:15">
      <c r="B123" s="363"/>
      <c r="C123" s="556"/>
      <c r="D123" s="556"/>
      <c r="E123" s="556"/>
      <c r="F123" s="556"/>
      <c r="G123" s="556"/>
      <c r="H123" s="556"/>
      <c r="I123" s="556"/>
      <c r="J123" s="556"/>
      <c r="K123" s="556"/>
      <c r="L123" s="556"/>
      <c r="M123" s="556"/>
      <c r="N123" s="556"/>
      <c r="O123" s="556"/>
    </row>
    <row r="124" spans="2:15">
      <c r="B124" s="363"/>
      <c r="C124" s="556"/>
      <c r="D124" s="556"/>
      <c r="E124" s="556"/>
      <c r="F124" s="556"/>
      <c r="G124" s="556"/>
      <c r="H124" s="556"/>
      <c r="I124" s="556"/>
      <c r="J124" s="556"/>
      <c r="K124" s="556"/>
      <c r="L124" s="556"/>
      <c r="M124" s="556"/>
      <c r="N124" s="556"/>
      <c r="O124" s="556"/>
    </row>
    <row r="125" spans="2:15">
      <c r="B125" s="363"/>
      <c r="C125" s="556"/>
      <c r="D125" s="556"/>
      <c r="E125" s="556"/>
      <c r="F125" s="556"/>
      <c r="G125" s="556"/>
      <c r="H125" s="556"/>
      <c r="I125" s="556"/>
      <c r="J125" s="556"/>
      <c r="K125" s="556"/>
      <c r="L125" s="556"/>
      <c r="M125" s="556"/>
      <c r="N125" s="556"/>
      <c r="O125" s="556"/>
    </row>
    <row r="126" spans="2:15">
      <c r="B126" s="363"/>
      <c r="C126" s="556"/>
      <c r="D126" s="556"/>
      <c r="E126" s="556"/>
      <c r="F126" s="556"/>
      <c r="G126" s="556"/>
      <c r="H126" s="556"/>
      <c r="I126" s="556"/>
      <c r="J126" s="556"/>
      <c r="K126" s="556"/>
      <c r="L126" s="556"/>
      <c r="M126" s="556"/>
      <c r="N126" s="556"/>
      <c r="O126" s="556"/>
    </row>
    <row r="127" spans="2:15">
      <c r="B127" s="363"/>
      <c r="C127" s="556"/>
      <c r="D127" s="556"/>
      <c r="E127" s="556"/>
      <c r="F127" s="556"/>
      <c r="G127" s="556"/>
      <c r="H127" s="556"/>
      <c r="I127" s="556"/>
      <c r="J127" s="556"/>
      <c r="K127" s="556"/>
      <c r="L127" s="556"/>
      <c r="M127" s="556"/>
      <c r="N127" s="556"/>
      <c r="O127" s="556"/>
    </row>
    <row r="128" spans="2:15">
      <c r="B128" s="363"/>
      <c r="C128" s="556"/>
      <c r="D128" s="556"/>
      <c r="E128" s="556"/>
      <c r="F128" s="556"/>
      <c r="G128" s="556"/>
      <c r="H128" s="556"/>
      <c r="I128" s="556"/>
      <c r="J128" s="556"/>
      <c r="K128" s="556"/>
      <c r="L128" s="556"/>
      <c r="M128" s="556"/>
      <c r="N128" s="556"/>
      <c r="O128" s="556"/>
    </row>
    <row r="129" spans="2:15">
      <c r="B129" s="363"/>
      <c r="C129" s="556"/>
      <c r="D129" s="556"/>
      <c r="E129" s="556"/>
      <c r="F129" s="556"/>
      <c r="G129" s="556"/>
      <c r="H129" s="556"/>
      <c r="I129" s="556"/>
      <c r="J129" s="556"/>
      <c r="K129" s="556"/>
      <c r="L129" s="556"/>
      <c r="M129" s="556"/>
      <c r="N129" s="556"/>
      <c r="O129" s="556"/>
    </row>
    <row r="130" spans="2:15">
      <c r="B130" s="363"/>
      <c r="C130" s="556"/>
      <c r="D130" s="556"/>
      <c r="E130" s="556"/>
      <c r="F130" s="556"/>
      <c r="G130" s="556"/>
      <c r="H130" s="556"/>
      <c r="I130" s="556"/>
      <c r="J130" s="556"/>
      <c r="K130" s="556"/>
      <c r="L130" s="556"/>
      <c r="M130" s="556"/>
      <c r="N130" s="556"/>
      <c r="O130" s="556"/>
    </row>
    <row r="131" spans="2:15">
      <c r="B131" s="363"/>
      <c r="C131" s="556"/>
      <c r="D131" s="556"/>
      <c r="E131" s="556"/>
      <c r="F131" s="556"/>
      <c r="G131" s="556"/>
      <c r="H131" s="556"/>
      <c r="I131" s="556"/>
      <c r="J131" s="556"/>
      <c r="K131" s="556"/>
      <c r="L131" s="556"/>
      <c r="M131" s="556"/>
      <c r="N131" s="556"/>
      <c r="O131" s="556"/>
    </row>
    <row r="132" spans="2:15">
      <c r="B132" s="363"/>
      <c r="C132" s="556"/>
      <c r="D132" s="556"/>
      <c r="E132" s="556"/>
      <c r="F132" s="556"/>
      <c r="G132" s="556"/>
      <c r="H132" s="556"/>
      <c r="I132" s="556"/>
      <c r="J132" s="556"/>
      <c r="K132" s="556"/>
      <c r="L132" s="556"/>
      <c r="M132" s="556"/>
      <c r="N132" s="556"/>
      <c r="O132" s="556"/>
    </row>
    <row r="133" spans="2:15">
      <c r="B133" s="363"/>
      <c r="C133" s="556"/>
      <c r="D133" s="556"/>
      <c r="E133" s="556"/>
      <c r="F133" s="556"/>
      <c r="G133" s="556"/>
      <c r="H133" s="556"/>
      <c r="I133" s="556"/>
      <c r="J133" s="556"/>
      <c r="K133" s="556"/>
      <c r="L133" s="556"/>
      <c r="M133" s="556"/>
      <c r="N133" s="556"/>
      <c r="O133" s="556"/>
    </row>
    <row r="134" spans="2:15">
      <c r="B134" s="363"/>
      <c r="C134" s="556"/>
      <c r="D134" s="556"/>
      <c r="E134" s="556"/>
      <c r="F134" s="556"/>
      <c r="G134" s="556"/>
      <c r="H134" s="556"/>
      <c r="I134" s="556"/>
      <c r="J134" s="556"/>
      <c r="K134" s="556"/>
      <c r="L134" s="556"/>
      <c r="M134" s="556"/>
      <c r="N134" s="556"/>
      <c r="O134" s="556"/>
    </row>
    <row r="135" spans="2:15">
      <c r="B135" s="363"/>
      <c r="C135" s="556"/>
      <c r="D135" s="556"/>
      <c r="E135" s="556"/>
      <c r="F135" s="556"/>
      <c r="G135" s="556"/>
      <c r="H135" s="556"/>
      <c r="I135" s="556"/>
      <c r="J135" s="556"/>
      <c r="K135" s="556"/>
      <c r="L135" s="556"/>
      <c r="M135" s="556"/>
      <c r="N135" s="556"/>
      <c r="O135" s="556"/>
    </row>
    <row r="136" spans="2:15">
      <c r="B136" s="363"/>
      <c r="C136" s="556"/>
      <c r="D136" s="556"/>
      <c r="E136" s="556"/>
      <c r="F136" s="556"/>
      <c r="G136" s="556"/>
      <c r="H136" s="556"/>
      <c r="I136" s="556"/>
      <c r="J136" s="556"/>
      <c r="K136" s="556"/>
      <c r="L136" s="556"/>
      <c r="M136" s="556"/>
      <c r="N136" s="556"/>
      <c r="O136" s="556"/>
    </row>
    <row r="137" spans="2:15">
      <c r="B137" s="363"/>
      <c r="C137" s="556"/>
      <c r="D137" s="556"/>
      <c r="E137" s="556"/>
      <c r="F137" s="556"/>
      <c r="G137" s="556"/>
      <c r="H137" s="556"/>
      <c r="I137" s="556"/>
      <c r="J137" s="556"/>
      <c r="K137" s="556"/>
      <c r="L137" s="556"/>
      <c r="M137" s="556"/>
      <c r="N137" s="556"/>
      <c r="O137" s="556"/>
    </row>
    <row r="138" spans="2:15">
      <c r="B138" s="363"/>
      <c r="C138" s="556"/>
      <c r="D138" s="556"/>
      <c r="E138" s="556"/>
      <c r="F138" s="556"/>
      <c r="G138" s="556"/>
      <c r="H138" s="556"/>
      <c r="I138" s="556"/>
      <c r="J138" s="556"/>
      <c r="K138" s="556"/>
      <c r="L138" s="556"/>
      <c r="M138" s="556"/>
      <c r="N138" s="556"/>
      <c r="O138" s="556"/>
    </row>
    <row r="139" spans="2:15">
      <c r="B139" s="363"/>
      <c r="C139" s="556"/>
      <c r="D139" s="556"/>
      <c r="E139" s="556"/>
      <c r="F139" s="556"/>
      <c r="G139" s="556"/>
      <c r="H139" s="556"/>
      <c r="I139" s="556"/>
      <c r="J139" s="556"/>
      <c r="K139" s="556"/>
      <c r="L139" s="556"/>
      <c r="M139" s="556"/>
      <c r="N139" s="556"/>
      <c r="O139" s="556"/>
    </row>
    <row r="140" spans="2:15">
      <c r="B140" s="363"/>
      <c r="C140" s="556"/>
      <c r="D140" s="556"/>
      <c r="E140" s="556"/>
      <c r="F140" s="556"/>
      <c r="G140" s="556"/>
      <c r="H140" s="556"/>
      <c r="I140" s="556"/>
      <c r="J140" s="556"/>
      <c r="K140" s="556"/>
      <c r="L140" s="556"/>
      <c r="M140" s="556"/>
      <c r="N140" s="556"/>
      <c r="O140" s="556"/>
    </row>
    <row r="141" spans="2:15">
      <c r="B141" s="363"/>
      <c r="C141" s="556"/>
      <c r="D141" s="556"/>
      <c r="E141" s="556"/>
      <c r="F141" s="556"/>
      <c r="G141" s="556"/>
      <c r="H141" s="556"/>
      <c r="I141" s="556"/>
      <c r="J141" s="556"/>
      <c r="K141" s="556"/>
      <c r="L141" s="556"/>
      <c r="M141" s="556"/>
      <c r="N141" s="556"/>
      <c r="O141" s="556"/>
    </row>
    <row r="142" spans="2:15">
      <c r="B142" s="363"/>
      <c r="C142" s="556"/>
      <c r="D142" s="556"/>
      <c r="E142" s="556"/>
      <c r="F142" s="556"/>
      <c r="G142" s="556"/>
      <c r="H142" s="556"/>
      <c r="I142" s="556"/>
      <c r="J142" s="556"/>
      <c r="K142" s="556"/>
      <c r="L142" s="556"/>
      <c r="M142" s="556"/>
      <c r="N142" s="556"/>
      <c r="O142" s="556"/>
    </row>
    <row r="143" spans="2:15">
      <c r="B143" s="363"/>
      <c r="C143" s="556"/>
      <c r="D143" s="556"/>
      <c r="E143" s="556"/>
      <c r="F143" s="556"/>
      <c r="G143" s="556"/>
      <c r="H143" s="556"/>
      <c r="I143" s="556"/>
      <c r="J143" s="556"/>
      <c r="K143" s="556"/>
      <c r="L143" s="556"/>
      <c r="M143" s="556"/>
      <c r="N143" s="556"/>
      <c r="O143" s="556"/>
    </row>
    <row r="144" spans="2:15">
      <c r="B144" s="363"/>
      <c r="C144" s="556"/>
      <c r="D144" s="556"/>
      <c r="E144" s="556"/>
      <c r="F144" s="556"/>
      <c r="G144" s="556"/>
      <c r="H144" s="556"/>
      <c r="I144" s="556"/>
      <c r="J144" s="556"/>
      <c r="K144" s="556"/>
      <c r="L144" s="556"/>
      <c r="M144" s="556"/>
      <c r="N144" s="556"/>
      <c r="O144" s="556"/>
    </row>
    <row r="145" spans="2:15">
      <c r="B145" s="363"/>
      <c r="C145" s="556"/>
      <c r="D145" s="556"/>
      <c r="E145" s="556"/>
      <c r="F145" s="556"/>
      <c r="G145" s="556"/>
      <c r="H145" s="556"/>
      <c r="I145" s="556"/>
      <c r="J145" s="556"/>
      <c r="K145" s="556"/>
      <c r="L145" s="556"/>
      <c r="M145" s="556"/>
      <c r="N145" s="556"/>
      <c r="O145" s="556"/>
    </row>
    <row r="146" spans="2:15">
      <c r="B146" s="363"/>
      <c r="C146" s="556"/>
      <c r="D146" s="556"/>
      <c r="E146" s="556"/>
      <c r="F146" s="556"/>
      <c r="G146" s="556"/>
      <c r="H146" s="556"/>
      <c r="I146" s="556"/>
      <c r="J146" s="556"/>
      <c r="K146" s="556"/>
      <c r="L146" s="556"/>
      <c r="M146" s="556"/>
      <c r="N146" s="556"/>
      <c r="O146" s="556"/>
    </row>
    <row r="147" spans="2:15">
      <c r="B147" s="363"/>
      <c r="C147" s="556"/>
      <c r="D147" s="556"/>
      <c r="E147" s="556"/>
      <c r="F147" s="556"/>
      <c r="G147" s="556"/>
      <c r="H147" s="556"/>
      <c r="I147" s="556"/>
      <c r="J147" s="556"/>
      <c r="K147" s="556"/>
      <c r="L147" s="556"/>
      <c r="M147" s="556"/>
      <c r="N147" s="556"/>
      <c r="O147" s="556"/>
    </row>
    <row r="148" spans="2:15">
      <c r="B148" s="363"/>
      <c r="C148" s="556"/>
      <c r="D148" s="556"/>
      <c r="E148" s="556"/>
      <c r="F148" s="556"/>
      <c r="G148" s="556"/>
      <c r="H148" s="556"/>
      <c r="I148" s="556"/>
      <c r="J148" s="556"/>
      <c r="K148" s="556"/>
      <c r="L148" s="556"/>
      <c r="M148" s="556"/>
      <c r="N148" s="556"/>
      <c r="O148" s="556"/>
    </row>
    <row r="149" spans="2:15">
      <c r="B149" s="363"/>
      <c r="C149" s="556"/>
      <c r="D149" s="556"/>
      <c r="E149" s="556"/>
      <c r="F149" s="556"/>
      <c r="G149" s="556"/>
      <c r="H149" s="556"/>
      <c r="I149" s="556"/>
      <c r="J149" s="556"/>
      <c r="K149" s="556"/>
      <c r="L149" s="556"/>
      <c r="M149" s="556"/>
      <c r="N149" s="556"/>
      <c r="O149" s="556"/>
    </row>
    <row r="150" spans="2:15">
      <c r="B150" s="363"/>
      <c r="C150" s="556"/>
      <c r="D150" s="556"/>
      <c r="E150" s="556"/>
      <c r="F150" s="556"/>
      <c r="G150" s="556"/>
      <c r="H150" s="556"/>
      <c r="I150" s="556"/>
      <c r="J150" s="556"/>
      <c r="K150" s="556"/>
      <c r="L150" s="556"/>
      <c r="M150" s="556"/>
      <c r="N150" s="556"/>
      <c r="O150" s="556"/>
    </row>
    <row r="151" spans="2:15">
      <c r="B151" s="363"/>
      <c r="C151" s="556"/>
      <c r="D151" s="556"/>
      <c r="E151" s="556"/>
      <c r="F151" s="556"/>
      <c r="G151" s="556"/>
      <c r="H151" s="556"/>
      <c r="I151" s="556"/>
      <c r="J151" s="556"/>
      <c r="K151" s="556"/>
      <c r="L151" s="556"/>
      <c r="M151" s="556"/>
      <c r="N151" s="556"/>
      <c r="O151" s="556"/>
    </row>
    <row r="152" spans="2:15">
      <c r="B152" s="363"/>
      <c r="C152" s="556"/>
      <c r="D152" s="556"/>
      <c r="E152" s="556"/>
      <c r="F152" s="556"/>
      <c r="G152" s="556"/>
      <c r="H152" s="556"/>
      <c r="I152" s="556"/>
      <c r="J152" s="556"/>
      <c r="K152" s="556"/>
      <c r="L152" s="556"/>
      <c r="M152" s="556"/>
      <c r="N152" s="556"/>
      <c r="O152" s="556"/>
    </row>
    <row r="153" spans="2:15">
      <c r="B153" s="363"/>
      <c r="C153" s="556"/>
      <c r="D153" s="556"/>
      <c r="E153" s="556"/>
      <c r="F153" s="556"/>
      <c r="G153" s="556"/>
      <c r="H153" s="556"/>
      <c r="I153" s="556"/>
      <c r="J153" s="556"/>
      <c r="K153" s="556"/>
      <c r="L153" s="556"/>
      <c r="M153" s="556"/>
      <c r="N153" s="556"/>
      <c r="O153" s="556"/>
    </row>
    <row r="154" spans="2:15">
      <c r="B154" s="363"/>
      <c r="C154" s="556"/>
      <c r="D154" s="556"/>
      <c r="E154" s="556"/>
      <c r="F154" s="556"/>
      <c r="G154" s="556"/>
      <c r="H154" s="556"/>
      <c r="I154" s="556"/>
      <c r="J154" s="556"/>
      <c r="K154" s="556"/>
      <c r="L154" s="556"/>
      <c r="M154" s="556"/>
      <c r="N154" s="556"/>
      <c r="O154" s="556"/>
    </row>
    <row r="155" spans="2:15">
      <c r="B155" s="363"/>
      <c r="C155" s="556"/>
      <c r="D155" s="556"/>
      <c r="E155" s="556"/>
      <c r="F155" s="556"/>
      <c r="G155" s="556"/>
      <c r="H155" s="556"/>
      <c r="I155" s="556"/>
      <c r="J155" s="556"/>
      <c r="K155" s="556"/>
      <c r="L155" s="556"/>
      <c r="M155" s="556"/>
      <c r="N155" s="556"/>
      <c r="O155" s="556"/>
    </row>
    <row r="156" spans="2:15">
      <c r="B156" s="363"/>
      <c r="C156" s="556"/>
      <c r="D156" s="556"/>
      <c r="E156" s="556"/>
      <c r="F156" s="556"/>
      <c r="G156" s="556"/>
      <c r="H156" s="556"/>
      <c r="I156" s="556"/>
      <c r="J156" s="556"/>
      <c r="K156" s="556"/>
      <c r="L156" s="556"/>
      <c r="M156" s="556"/>
      <c r="N156" s="556"/>
      <c r="O156" s="556"/>
    </row>
    <row r="157" spans="2:15">
      <c r="B157" s="363"/>
      <c r="C157" s="556"/>
      <c r="D157" s="556"/>
      <c r="E157" s="556"/>
      <c r="F157" s="556"/>
      <c r="G157" s="556"/>
      <c r="H157" s="556"/>
      <c r="I157" s="556"/>
      <c r="J157" s="556"/>
      <c r="K157" s="556"/>
      <c r="L157" s="556"/>
      <c r="M157" s="556"/>
      <c r="N157" s="556"/>
      <c r="O157" s="556"/>
    </row>
    <row r="158" spans="2:15">
      <c r="B158" s="363"/>
      <c r="C158" s="556"/>
      <c r="D158" s="556"/>
      <c r="E158" s="556"/>
      <c r="F158" s="556"/>
      <c r="G158" s="556"/>
      <c r="H158" s="556"/>
      <c r="I158" s="556"/>
      <c r="J158" s="556"/>
      <c r="K158" s="556"/>
      <c r="L158" s="556"/>
      <c r="M158" s="556"/>
      <c r="N158" s="556"/>
      <c r="O158" s="556"/>
    </row>
    <row r="159" spans="2:15">
      <c r="B159" s="363"/>
      <c r="C159" s="556"/>
      <c r="D159" s="556"/>
      <c r="E159" s="556"/>
      <c r="F159" s="556"/>
      <c r="G159" s="556"/>
      <c r="H159" s="556"/>
      <c r="I159" s="556"/>
      <c r="J159" s="556"/>
      <c r="K159" s="556"/>
      <c r="L159" s="556"/>
      <c r="M159" s="556"/>
      <c r="N159" s="556"/>
      <c r="O159" s="556"/>
    </row>
    <row r="160" spans="2:15">
      <c r="B160" s="363"/>
      <c r="C160" s="556"/>
      <c r="D160" s="556"/>
      <c r="E160" s="556"/>
      <c r="F160" s="556"/>
      <c r="G160" s="556"/>
      <c r="H160" s="556"/>
      <c r="I160" s="556"/>
      <c r="J160" s="556"/>
      <c r="K160" s="556"/>
      <c r="L160" s="556"/>
      <c r="M160" s="556"/>
      <c r="N160" s="556"/>
      <c r="O160" s="556"/>
    </row>
    <row r="161" spans="2:15">
      <c r="B161" s="363"/>
      <c r="C161" s="556"/>
      <c r="D161" s="556"/>
      <c r="E161" s="556"/>
      <c r="F161" s="556"/>
      <c r="G161" s="556"/>
      <c r="H161" s="556"/>
      <c r="I161" s="556"/>
      <c r="J161" s="556"/>
      <c r="K161" s="556"/>
      <c r="L161" s="556"/>
      <c r="M161" s="556"/>
      <c r="N161" s="556"/>
      <c r="O161" s="556"/>
    </row>
    <row r="162" spans="2:15">
      <c r="B162" s="363"/>
      <c r="C162" s="556"/>
      <c r="D162" s="556"/>
      <c r="E162" s="556"/>
      <c r="F162" s="556"/>
      <c r="G162" s="556"/>
      <c r="H162" s="556"/>
      <c r="I162" s="556"/>
      <c r="J162" s="556"/>
      <c r="K162" s="556"/>
      <c r="L162" s="556"/>
      <c r="M162" s="556"/>
      <c r="N162" s="556"/>
      <c r="O162" s="556"/>
    </row>
    <row r="163" spans="2:15">
      <c r="B163" s="363"/>
      <c r="C163" s="556"/>
      <c r="D163" s="556"/>
      <c r="E163" s="556"/>
      <c r="F163" s="556"/>
      <c r="G163" s="556"/>
      <c r="H163" s="556"/>
      <c r="I163" s="556"/>
      <c r="J163" s="556"/>
      <c r="K163" s="556"/>
      <c r="L163" s="556"/>
      <c r="M163" s="556"/>
      <c r="N163" s="556"/>
      <c r="O163" s="556"/>
    </row>
    <row r="164" spans="2:15">
      <c r="B164" s="363"/>
      <c r="C164" s="556"/>
      <c r="D164" s="556"/>
      <c r="E164" s="556"/>
      <c r="F164" s="556"/>
      <c r="G164" s="556"/>
      <c r="H164" s="556"/>
      <c r="I164" s="556"/>
      <c r="J164" s="556"/>
      <c r="K164" s="556"/>
      <c r="L164" s="556"/>
      <c r="M164" s="556"/>
      <c r="N164" s="556"/>
      <c r="O164" s="556"/>
    </row>
    <row r="165" spans="2:15">
      <c r="B165" s="363"/>
      <c r="C165" s="556"/>
      <c r="D165" s="556"/>
      <c r="E165" s="556"/>
      <c r="F165" s="556"/>
      <c r="G165" s="556"/>
      <c r="H165" s="556"/>
      <c r="I165" s="556"/>
      <c r="J165" s="556"/>
      <c r="K165" s="556"/>
      <c r="L165" s="556"/>
      <c r="M165" s="556"/>
      <c r="N165" s="556"/>
      <c r="O165" s="556"/>
    </row>
    <row r="166" spans="2:15">
      <c r="B166" s="363"/>
      <c r="C166" s="556"/>
      <c r="D166" s="556"/>
      <c r="E166" s="556"/>
      <c r="F166" s="556"/>
      <c r="G166" s="556"/>
      <c r="H166" s="556"/>
      <c r="I166" s="556"/>
      <c r="J166" s="556"/>
      <c r="K166" s="556"/>
      <c r="L166" s="556"/>
      <c r="M166" s="556"/>
      <c r="N166" s="556"/>
      <c r="O166" s="556"/>
    </row>
    <row r="167" spans="2:15">
      <c r="B167" s="363"/>
      <c r="C167" s="556"/>
      <c r="D167" s="556"/>
      <c r="E167" s="556"/>
      <c r="F167" s="556"/>
      <c r="G167" s="556"/>
      <c r="H167" s="556"/>
      <c r="I167" s="556"/>
      <c r="J167" s="556"/>
      <c r="K167" s="556"/>
      <c r="L167" s="556"/>
      <c r="M167" s="556"/>
      <c r="N167" s="556"/>
      <c r="O167" s="556"/>
    </row>
    <row r="168" spans="2:15">
      <c r="B168" s="363"/>
      <c r="C168" s="556"/>
      <c r="D168" s="556"/>
      <c r="E168" s="556"/>
      <c r="F168" s="556"/>
      <c r="G168" s="556"/>
      <c r="H168" s="556"/>
      <c r="I168" s="556"/>
      <c r="J168" s="556"/>
      <c r="K168" s="556"/>
      <c r="L168" s="556"/>
      <c r="M168" s="556"/>
      <c r="N168" s="556"/>
      <c r="O168" s="556"/>
    </row>
    <row r="169" spans="2:15">
      <c r="B169" s="363"/>
      <c r="C169" s="556"/>
      <c r="D169" s="556"/>
      <c r="E169" s="556"/>
      <c r="F169" s="556"/>
      <c r="G169" s="556"/>
      <c r="H169" s="556"/>
      <c r="I169" s="556"/>
      <c r="J169" s="556"/>
      <c r="K169" s="556"/>
      <c r="L169" s="556"/>
      <c r="M169" s="556"/>
      <c r="N169" s="556"/>
      <c r="O169" s="556"/>
    </row>
    <row r="170" spans="2:15">
      <c r="B170" s="363"/>
      <c r="C170" s="556"/>
      <c r="D170" s="556"/>
      <c r="E170" s="556"/>
      <c r="F170" s="556"/>
      <c r="G170" s="556"/>
      <c r="H170" s="556"/>
      <c r="I170" s="556"/>
      <c r="J170" s="556"/>
      <c r="K170" s="556"/>
      <c r="L170" s="556"/>
      <c r="M170" s="556"/>
      <c r="N170" s="556"/>
      <c r="O170" s="556"/>
    </row>
    <row r="171" spans="2:15">
      <c r="B171" s="363"/>
      <c r="C171" s="556"/>
      <c r="D171" s="556"/>
      <c r="E171" s="556"/>
      <c r="F171" s="556"/>
      <c r="G171" s="556"/>
      <c r="H171" s="556"/>
      <c r="I171" s="556"/>
      <c r="J171" s="556"/>
      <c r="K171" s="556"/>
      <c r="L171" s="556"/>
      <c r="M171" s="556"/>
      <c r="N171" s="556"/>
      <c r="O171" s="556"/>
    </row>
    <row r="172" spans="2:15">
      <c r="B172" s="363"/>
      <c r="C172" s="556"/>
      <c r="D172" s="556"/>
      <c r="E172" s="556"/>
      <c r="F172" s="556"/>
      <c r="G172" s="556"/>
      <c r="H172" s="556"/>
      <c r="I172" s="556"/>
      <c r="J172" s="556"/>
      <c r="K172" s="556"/>
      <c r="L172" s="556"/>
      <c r="M172" s="556"/>
      <c r="N172" s="556"/>
      <c r="O172" s="556"/>
    </row>
    <row r="173" spans="2:15">
      <c r="B173" s="363"/>
      <c r="C173" s="556"/>
      <c r="D173" s="556"/>
      <c r="E173" s="556"/>
      <c r="F173" s="556"/>
      <c r="G173" s="556"/>
      <c r="H173" s="556"/>
      <c r="I173" s="556"/>
      <c r="J173" s="556"/>
      <c r="K173" s="556"/>
      <c r="L173" s="556"/>
      <c r="M173" s="556"/>
      <c r="N173" s="556"/>
      <c r="O173" s="556"/>
    </row>
    <row r="174" spans="2:15">
      <c r="B174" s="363"/>
      <c r="C174" s="556"/>
      <c r="D174" s="556"/>
      <c r="E174" s="556"/>
      <c r="F174" s="556"/>
      <c r="G174" s="556"/>
      <c r="H174" s="556"/>
      <c r="I174" s="556"/>
      <c r="J174" s="556"/>
      <c r="K174" s="556"/>
      <c r="L174" s="556"/>
      <c r="M174" s="556"/>
      <c r="N174" s="556"/>
      <c r="O174" s="556"/>
    </row>
    <row r="175" spans="2:15">
      <c r="B175" s="363"/>
      <c r="C175" s="556"/>
      <c r="D175" s="556"/>
      <c r="E175" s="556"/>
      <c r="F175" s="556"/>
      <c r="G175" s="556"/>
      <c r="H175" s="556"/>
      <c r="I175" s="556"/>
      <c r="J175" s="556"/>
      <c r="K175" s="556"/>
      <c r="L175" s="556"/>
      <c r="M175" s="556"/>
      <c r="N175" s="556"/>
      <c r="O175" s="556"/>
    </row>
    <row r="176" spans="2:15">
      <c r="B176" s="363"/>
      <c r="C176" s="556"/>
      <c r="D176" s="556"/>
      <c r="E176" s="556"/>
      <c r="F176" s="556"/>
      <c r="G176" s="556"/>
      <c r="H176" s="556"/>
      <c r="I176" s="556"/>
      <c r="J176" s="556"/>
      <c r="K176" s="556"/>
      <c r="L176" s="556"/>
      <c r="M176" s="556"/>
      <c r="N176" s="556"/>
      <c r="O176" s="556"/>
    </row>
    <row r="177" spans="2:15">
      <c r="B177" s="363"/>
      <c r="C177" s="556"/>
      <c r="D177" s="556"/>
      <c r="E177" s="556"/>
      <c r="F177" s="556"/>
      <c r="G177" s="556"/>
      <c r="H177" s="556"/>
      <c r="I177" s="556"/>
      <c r="J177" s="556"/>
      <c r="K177" s="556"/>
      <c r="L177" s="556"/>
      <c r="M177" s="556"/>
      <c r="N177" s="556"/>
      <c r="O177" s="556"/>
    </row>
    <row r="178" spans="2:15">
      <c r="B178" s="363"/>
      <c r="C178" s="556"/>
      <c r="D178" s="556"/>
      <c r="E178" s="556"/>
      <c r="F178" s="556"/>
      <c r="G178" s="556"/>
      <c r="H178" s="556"/>
      <c r="I178" s="556"/>
      <c r="J178" s="556"/>
      <c r="K178" s="556"/>
      <c r="L178" s="556"/>
      <c r="M178" s="556"/>
      <c r="N178" s="556"/>
      <c r="O178" s="556"/>
    </row>
    <row r="179" spans="2:15">
      <c r="B179" s="363"/>
      <c r="C179" s="556"/>
      <c r="D179" s="556"/>
      <c r="E179" s="556"/>
      <c r="F179" s="556"/>
      <c r="G179" s="556"/>
      <c r="H179" s="556"/>
      <c r="I179" s="556"/>
      <c r="J179" s="556"/>
      <c r="K179" s="556"/>
      <c r="L179" s="556"/>
      <c r="M179" s="556"/>
      <c r="N179" s="556"/>
      <c r="O179" s="556"/>
    </row>
    <row r="180" spans="2:15">
      <c r="B180" s="363"/>
      <c r="C180" s="556"/>
      <c r="D180" s="556"/>
      <c r="E180" s="556"/>
      <c r="F180" s="556"/>
      <c r="G180" s="556"/>
      <c r="H180" s="556"/>
      <c r="I180" s="556"/>
      <c r="J180" s="556"/>
      <c r="K180" s="556"/>
      <c r="L180" s="556"/>
      <c r="M180" s="556"/>
      <c r="N180" s="556"/>
      <c r="O180" s="556"/>
    </row>
    <row r="181" spans="2:15">
      <c r="B181" s="363"/>
      <c r="C181" s="556"/>
      <c r="D181" s="556"/>
      <c r="E181" s="556"/>
      <c r="F181" s="556"/>
      <c r="G181" s="556"/>
      <c r="H181" s="556"/>
      <c r="I181" s="556"/>
      <c r="J181" s="556"/>
      <c r="K181" s="556"/>
      <c r="L181" s="556"/>
      <c r="M181" s="556"/>
      <c r="N181" s="556"/>
      <c r="O181" s="556"/>
    </row>
    <row r="182" spans="2:15">
      <c r="B182" s="363"/>
      <c r="C182" s="556"/>
      <c r="D182" s="556"/>
      <c r="E182" s="556"/>
      <c r="F182" s="556"/>
      <c r="G182" s="556"/>
      <c r="H182" s="556"/>
      <c r="I182" s="556"/>
      <c r="J182" s="556"/>
      <c r="K182" s="556"/>
      <c r="L182" s="556"/>
      <c r="M182" s="556"/>
      <c r="N182" s="556"/>
      <c r="O182" s="556"/>
    </row>
    <row r="183" spans="2:15">
      <c r="B183" s="363"/>
      <c r="C183" s="556"/>
      <c r="D183" s="556"/>
      <c r="E183" s="556"/>
      <c r="F183" s="556"/>
      <c r="G183" s="556"/>
      <c r="H183" s="556"/>
      <c r="I183" s="556"/>
      <c r="J183" s="556"/>
      <c r="K183" s="556"/>
      <c r="L183" s="556"/>
      <c r="M183" s="556"/>
      <c r="N183" s="556"/>
      <c r="O183" s="556"/>
    </row>
    <row r="184" spans="2:15">
      <c r="B184" s="363"/>
      <c r="C184" s="556"/>
      <c r="D184" s="556"/>
      <c r="E184" s="556"/>
      <c r="F184" s="556"/>
      <c r="G184" s="556"/>
      <c r="H184" s="556"/>
      <c r="I184" s="556"/>
      <c r="J184" s="556"/>
      <c r="K184" s="556"/>
      <c r="L184" s="556"/>
      <c r="M184" s="556"/>
      <c r="N184" s="556"/>
      <c r="O184" s="556"/>
    </row>
    <row r="185" spans="2:15">
      <c r="B185" s="363"/>
      <c r="C185" s="556"/>
      <c r="D185" s="556"/>
      <c r="E185" s="556"/>
      <c r="F185" s="556"/>
      <c r="G185" s="556"/>
      <c r="H185" s="556"/>
      <c r="I185" s="556"/>
      <c r="J185" s="556"/>
      <c r="K185" s="556"/>
      <c r="L185" s="556"/>
      <c r="M185" s="556"/>
      <c r="N185" s="556"/>
      <c r="O185" s="556"/>
    </row>
    <row r="186" spans="2:15">
      <c r="B186" s="363"/>
      <c r="C186" s="556"/>
      <c r="D186" s="556"/>
      <c r="E186" s="556"/>
      <c r="F186" s="556"/>
      <c r="G186" s="556"/>
      <c r="H186" s="556"/>
      <c r="I186" s="556"/>
      <c r="J186" s="556"/>
      <c r="K186" s="556"/>
      <c r="L186" s="556"/>
      <c r="M186" s="556"/>
      <c r="N186" s="556"/>
      <c r="O186" s="556"/>
    </row>
    <row r="187" spans="2:15">
      <c r="B187" s="363"/>
      <c r="C187" s="556"/>
      <c r="D187" s="556"/>
      <c r="E187" s="556"/>
      <c r="F187" s="556"/>
      <c r="G187" s="556"/>
      <c r="H187" s="556"/>
      <c r="I187" s="556"/>
      <c r="J187" s="556"/>
      <c r="K187" s="556"/>
      <c r="L187" s="556"/>
      <c r="M187" s="556"/>
      <c r="N187" s="556"/>
      <c r="O187" s="556"/>
    </row>
    <row r="188" spans="2:15">
      <c r="B188" s="363"/>
      <c r="C188" s="556"/>
      <c r="D188" s="556"/>
      <c r="E188" s="556"/>
      <c r="F188" s="556"/>
      <c r="G188" s="556"/>
      <c r="H188" s="556"/>
      <c r="I188" s="556"/>
      <c r="J188" s="556"/>
      <c r="K188" s="556"/>
      <c r="L188" s="556"/>
      <c r="M188" s="556"/>
      <c r="N188" s="556"/>
      <c r="O188" s="556"/>
    </row>
    <row r="189" spans="2:15">
      <c r="B189" s="363"/>
      <c r="C189" s="556"/>
      <c r="D189" s="556"/>
      <c r="E189" s="556"/>
      <c r="F189" s="556"/>
      <c r="G189" s="556"/>
      <c r="H189" s="556"/>
      <c r="I189" s="556"/>
      <c r="J189" s="556"/>
      <c r="K189" s="556"/>
      <c r="L189" s="556"/>
      <c r="M189" s="556"/>
      <c r="N189" s="556"/>
      <c r="O189" s="556"/>
    </row>
    <row r="190" spans="2:15">
      <c r="B190" s="363"/>
      <c r="C190" s="556"/>
      <c r="D190" s="556"/>
      <c r="E190" s="556"/>
      <c r="F190" s="556"/>
      <c r="G190" s="556"/>
      <c r="H190" s="556"/>
      <c r="I190" s="556"/>
      <c r="J190" s="556"/>
      <c r="K190" s="556"/>
      <c r="L190" s="556"/>
      <c r="M190" s="556"/>
      <c r="N190" s="556"/>
      <c r="O190" s="556"/>
    </row>
    <row r="191" spans="2:15">
      <c r="B191" s="363"/>
      <c r="C191" s="556"/>
      <c r="D191" s="556"/>
      <c r="E191" s="556"/>
      <c r="F191" s="556"/>
      <c r="G191" s="556"/>
      <c r="H191" s="556"/>
      <c r="I191" s="556"/>
      <c r="J191" s="556"/>
      <c r="K191" s="556"/>
      <c r="L191" s="556"/>
      <c r="M191" s="556"/>
      <c r="N191" s="556"/>
      <c r="O191" s="556"/>
    </row>
    <row r="192" spans="2:15">
      <c r="B192" s="363"/>
      <c r="C192" s="556"/>
      <c r="D192" s="556"/>
      <c r="E192" s="556"/>
      <c r="F192" s="556"/>
      <c r="G192" s="556"/>
      <c r="H192" s="556"/>
      <c r="I192" s="556"/>
      <c r="J192" s="556"/>
      <c r="K192" s="556"/>
      <c r="L192" s="556"/>
      <c r="M192" s="556"/>
      <c r="N192" s="556"/>
      <c r="O192" s="556"/>
    </row>
    <row r="193" spans="2:15">
      <c r="B193" s="363"/>
      <c r="C193" s="556"/>
      <c r="D193" s="556"/>
      <c r="E193" s="556"/>
      <c r="F193" s="556"/>
      <c r="G193" s="556"/>
      <c r="H193" s="556"/>
      <c r="I193" s="556"/>
      <c r="J193" s="556"/>
      <c r="K193" s="556"/>
      <c r="L193" s="556"/>
      <c r="M193" s="556"/>
      <c r="N193" s="556"/>
      <c r="O193" s="556"/>
    </row>
    <row r="194" spans="2:15">
      <c r="B194" s="363"/>
      <c r="C194" s="556"/>
      <c r="D194" s="556"/>
      <c r="E194" s="556"/>
      <c r="F194" s="556"/>
      <c r="G194" s="556"/>
      <c r="H194" s="556"/>
      <c r="I194" s="556"/>
      <c r="J194" s="556"/>
      <c r="K194" s="556"/>
      <c r="L194" s="556"/>
      <c r="M194" s="556"/>
      <c r="N194" s="556"/>
      <c r="O194" s="556"/>
    </row>
    <row r="195" spans="2:15">
      <c r="B195" s="363"/>
      <c r="C195" s="556"/>
      <c r="D195" s="556"/>
      <c r="E195" s="556"/>
      <c r="F195" s="556"/>
      <c r="G195" s="556"/>
      <c r="H195" s="556"/>
      <c r="I195" s="556"/>
      <c r="J195" s="556"/>
      <c r="K195" s="556"/>
      <c r="L195" s="556"/>
      <c r="M195" s="556"/>
      <c r="N195" s="556"/>
      <c r="O195" s="556"/>
    </row>
    <row r="196" spans="2:15">
      <c r="B196" s="363"/>
      <c r="C196" s="556"/>
      <c r="D196" s="556"/>
      <c r="E196" s="556"/>
      <c r="F196" s="556"/>
      <c r="G196" s="556"/>
      <c r="H196" s="556"/>
      <c r="I196" s="556"/>
      <c r="J196" s="556"/>
      <c r="K196" s="556"/>
      <c r="L196" s="556"/>
      <c r="M196" s="556"/>
      <c r="N196" s="556"/>
      <c r="O196" s="556"/>
    </row>
    <row r="197" spans="2:15">
      <c r="B197" s="363"/>
      <c r="C197" s="556"/>
      <c r="D197" s="556"/>
      <c r="E197" s="556"/>
      <c r="F197" s="556"/>
      <c r="G197" s="556"/>
      <c r="H197" s="556"/>
      <c r="I197" s="556"/>
      <c r="J197" s="556"/>
      <c r="K197" s="556"/>
      <c r="L197" s="556"/>
      <c r="M197" s="556"/>
      <c r="N197" s="556"/>
      <c r="O197" s="556"/>
    </row>
    <row r="198" spans="2:15">
      <c r="B198" s="363"/>
      <c r="C198" s="556"/>
      <c r="D198" s="556"/>
      <c r="E198" s="556"/>
      <c r="F198" s="556"/>
      <c r="G198" s="556"/>
      <c r="H198" s="556"/>
      <c r="I198" s="556"/>
      <c r="J198" s="556"/>
      <c r="K198" s="556"/>
      <c r="L198" s="556"/>
      <c r="M198" s="556"/>
      <c r="N198" s="556"/>
      <c r="O198" s="556"/>
    </row>
    <row r="199" spans="2:15">
      <c r="B199" s="363"/>
      <c r="C199" s="556"/>
      <c r="D199" s="556"/>
      <c r="E199" s="556"/>
      <c r="F199" s="556"/>
      <c r="G199" s="556"/>
      <c r="H199" s="556"/>
      <c r="I199" s="556"/>
      <c r="J199" s="556"/>
      <c r="K199" s="556"/>
      <c r="L199" s="556"/>
      <c r="M199" s="556"/>
      <c r="N199" s="556"/>
      <c r="O199" s="556"/>
    </row>
    <row r="200" spans="2:15">
      <c r="B200" s="363"/>
      <c r="C200" s="556"/>
      <c r="D200" s="556"/>
      <c r="E200" s="556"/>
      <c r="F200" s="556"/>
      <c r="G200" s="556"/>
      <c r="H200" s="556"/>
      <c r="I200" s="556"/>
      <c r="J200" s="556"/>
      <c r="K200" s="556"/>
      <c r="L200" s="556"/>
      <c r="M200" s="556"/>
      <c r="N200" s="556"/>
      <c r="O200" s="556"/>
    </row>
    <row r="201" spans="2:15">
      <c r="B201" s="363"/>
      <c r="C201" s="556"/>
      <c r="D201" s="556"/>
      <c r="E201" s="556"/>
      <c r="F201" s="556"/>
      <c r="G201" s="556"/>
      <c r="H201" s="556"/>
      <c r="I201" s="556"/>
      <c r="J201" s="556"/>
      <c r="K201" s="556"/>
      <c r="L201" s="556"/>
      <c r="M201" s="556"/>
      <c r="N201" s="556"/>
      <c r="O201" s="556"/>
    </row>
    <row r="202" spans="2:15">
      <c r="B202" s="363"/>
      <c r="C202" s="556"/>
      <c r="D202" s="556"/>
      <c r="E202" s="556"/>
      <c r="F202" s="556"/>
      <c r="G202" s="556"/>
      <c r="H202" s="556"/>
      <c r="I202" s="556"/>
      <c r="J202" s="556"/>
      <c r="K202" s="556"/>
      <c r="L202" s="556"/>
      <c r="M202" s="556"/>
      <c r="N202" s="556"/>
      <c r="O202" s="556"/>
    </row>
    <row r="203" spans="2:15">
      <c r="B203" s="363"/>
      <c r="C203" s="556"/>
      <c r="D203" s="556"/>
      <c r="E203" s="556"/>
      <c r="F203" s="556"/>
      <c r="G203" s="556"/>
      <c r="H203" s="556"/>
      <c r="I203" s="556"/>
      <c r="J203" s="556"/>
      <c r="K203" s="556"/>
      <c r="L203" s="556"/>
      <c r="M203" s="556"/>
      <c r="N203" s="556"/>
      <c r="O203" s="556"/>
    </row>
    <row r="204" spans="2:15">
      <c r="B204" s="363"/>
      <c r="C204" s="556"/>
      <c r="D204" s="556"/>
      <c r="E204" s="556"/>
      <c r="F204" s="556"/>
      <c r="G204" s="556"/>
      <c r="H204" s="556"/>
      <c r="I204" s="556"/>
      <c r="J204" s="556"/>
      <c r="K204" s="556"/>
      <c r="L204" s="556"/>
      <c r="M204" s="556"/>
      <c r="N204" s="556"/>
      <c r="O204" s="556"/>
    </row>
    <row r="205" spans="2:15">
      <c r="B205" s="363"/>
      <c r="C205" s="556"/>
      <c r="D205" s="556"/>
      <c r="E205" s="556"/>
      <c r="F205" s="556"/>
      <c r="G205" s="556"/>
      <c r="H205" s="556"/>
      <c r="I205" s="556"/>
      <c r="J205" s="556"/>
      <c r="K205" s="556"/>
      <c r="L205" s="556"/>
      <c r="M205" s="556"/>
      <c r="N205" s="556"/>
      <c r="O205" s="556"/>
    </row>
    <row r="206" spans="2:15">
      <c r="B206" s="363"/>
      <c r="C206" s="556"/>
      <c r="D206" s="556"/>
      <c r="E206" s="556"/>
      <c r="F206" s="556"/>
      <c r="G206" s="556"/>
      <c r="H206" s="556"/>
      <c r="I206" s="556"/>
      <c r="J206" s="556"/>
      <c r="K206" s="556"/>
      <c r="L206" s="556"/>
      <c r="M206" s="556"/>
      <c r="N206" s="556"/>
      <c r="O206" s="556"/>
    </row>
    <row r="207" spans="2:15">
      <c r="B207" s="363"/>
      <c r="C207" s="556"/>
      <c r="D207" s="556"/>
      <c r="E207" s="556"/>
      <c r="F207" s="556"/>
      <c r="G207" s="556"/>
      <c r="H207" s="556"/>
      <c r="I207" s="556"/>
      <c r="J207" s="556"/>
      <c r="K207" s="556"/>
      <c r="L207" s="556"/>
      <c r="M207" s="556"/>
      <c r="N207" s="556"/>
      <c r="O207" s="556"/>
    </row>
    <row r="208" spans="2:15">
      <c r="B208" s="363"/>
      <c r="C208" s="556"/>
      <c r="D208" s="556"/>
      <c r="E208" s="556"/>
      <c r="F208" s="556"/>
      <c r="G208" s="556"/>
      <c r="H208" s="556"/>
      <c r="I208" s="556"/>
      <c r="J208" s="556"/>
      <c r="K208" s="556"/>
      <c r="L208" s="556"/>
      <c r="M208" s="556"/>
      <c r="N208" s="556"/>
      <c r="O208" s="556"/>
    </row>
    <row r="209" spans="2:15">
      <c r="B209" s="363"/>
      <c r="C209" s="556"/>
      <c r="D209" s="556"/>
      <c r="E209" s="556"/>
      <c r="F209" s="556"/>
      <c r="G209" s="556"/>
      <c r="H209" s="556"/>
      <c r="I209" s="556"/>
      <c r="J209" s="556"/>
      <c r="K209" s="556"/>
      <c r="L209" s="556"/>
      <c r="M209" s="556"/>
      <c r="N209" s="556"/>
      <c r="O209" s="556"/>
    </row>
    <row r="210" spans="2:15">
      <c r="B210" s="363"/>
      <c r="C210" s="556"/>
      <c r="D210" s="556"/>
      <c r="E210" s="556"/>
      <c r="F210" s="556"/>
      <c r="G210" s="556"/>
      <c r="H210" s="556"/>
      <c r="I210" s="556"/>
      <c r="J210" s="556"/>
      <c r="K210" s="556"/>
      <c r="L210" s="556"/>
      <c r="M210" s="556"/>
      <c r="N210" s="556"/>
      <c r="O210" s="556"/>
    </row>
    <row r="211" spans="2:15">
      <c r="B211" s="363"/>
      <c r="C211" s="556"/>
      <c r="D211" s="556"/>
      <c r="E211" s="556"/>
      <c r="F211" s="556"/>
      <c r="G211" s="556"/>
      <c r="H211" s="556"/>
      <c r="I211" s="556"/>
      <c r="J211" s="556"/>
      <c r="K211" s="556"/>
      <c r="L211" s="556"/>
      <c r="M211" s="556"/>
      <c r="N211" s="556"/>
      <c r="O211" s="556"/>
    </row>
    <row r="212" spans="2:15">
      <c r="B212" s="363"/>
      <c r="C212" s="556"/>
      <c r="D212" s="556"/>
      <c r="E212" s="556"/>
      <c r="F212" s="556"/>
      <c r="G212" s="556"/>
      <c r="H212" s="556"/>
      <c r="I212" s="556"/>
      <c r="J212" s="556"/>
      <c r="K212" s="556"/>
      <c r="L212" s="556"/>
      <c r="M212" s="556"/>
      <c r="N212" s="556"/>
      <c r="O212" s="556"/>
    </row>
    <row r="213" spans="2:15">
      <c r="B213" s="363"/>
      <c r="C213" s="556"/>
      <c r="D213" s="556"/>
      <c r="E213" s="556"/>
      <c r="F213" s="556"/>
      <c r="G213" s="556"/>
      <c r="H213" s="556"/>
      <c r="I213" s="556"/>
      <c r="J213" s="556"/>
      <c r="K213" s="556"/>
      <c r="L213" s="556"/>
      <c r="M213" s="556"/>
      <c r="N213" s="556"/>
      <c r="O213" s="556"/>
    </row>
    <row r="214" spans="2:15">
      <c r="B214" s="363"/>
      <c r="C214" s="556"/>
      <c r="D214" s="556"/>
      <c r="E214" s="556"/>
      <c r="F214" s="556"/>
      <c r="G214" s="556"/>
      <c r="H214" s="556"/>
      <c r="I214" s="556"/>
      <c r="J214" s="556"/>
      <c r="K214" s="556"/>
      <c r="L214" s="556"/>
      <c r="M214" s="556"/>
      <c r="N214" s="556"/>
      <c r="O214" s="556"/>
    </row>
    <row r="215" spans="2:15">
      <c r="B215" s="363"/>
      <c r="C215" s="556"/>
      <c r="D215" s="556"/>
      <c r="E215" s="556"/>
      <c r="F215" s="556"/>
      <c r="G215" s="556"/>
      <c r="H215" s="556"/>
      <c r="I215" s="556"/>
      <c r="J215" s="556"/>
      <c r="K215" s="556"/>
      <c r="L215" s="556"/>
      <c r="M215" s="556"/>
      <c r="N215" s="556"/>
      <c r="O215" s="556"/>
    </row>
    <row r="216" spans="2:15">
      <c r="B216" s="363"/>
      <c r="C216" s="556"/>
      <c r="D216" s="556"/>
      <c r="E216" s="556"/>
      <c r="F216" s="556"/>
      <c r="G216" s="556"/>
      <c r="H216" s="556"/>
      <c r="I216" s="556"/>
      <c r="J216" s="556"/>
      <c r="K216" s="556"/>
      <c r="L216" s="556"/>
      <c r="M216" s="556"/>
      <c r="N216" s="556"/>
      <c r="O216" s="556"/>
    </row>
    <row r="217" spans="2:15">
      <c r="B217" s="363"/>
      <c r="C217" s="556"/>
      <c r="D217" s="556"/>
      <c r="E217" s="556"/>
      <c r="F217" s="556"/>
      <c r="G217" s="556"/>
      <c r="H217" s="556"/>
      <c r="I217" s="556"/>
      <c r="J217" s="556"/>
      <c r="K217" s="556"/>
      <c r="L217" s="556"/>
      <c r="M217" s="556"/>
      <c r="N217" s="556"/>
      <c r="O217" s="556"/>
    </row>
    <row r="218" spans="2:15">
      <c r="B218" s="363"/>
      <c r="C218" s="556"/>
      <c r="D218" s="556"/>
      <c r="E218" s="556"/>
      <c r="F218" s="556"/>
      <c r="G218" s="556"/>
      <c r="H218" s="556"/>
      <c r="I218" s="556"/>
      <c r="J218" s="556"/>
      <c r="K218" s="556"/>
      <c r="L218" s="556"/>
      <c r="M218" s="556"/>
      <c r="N218" s="556"/>
      <c r="O218" s="556"/>
    </row>
    <row r="219" spans="2:15">
      <c r="B219" s="363"/>
      <c r="C219" s="556"/>
      <c r="D219" s="556"/>
      <c r="E219" s="556"/>
      <c r="F219" s="556"/>
      <c r="G219" s="556"/>
      <c r="H219" s="556"/>
      <c r="I219" s="556"/>
      <c r="J219" s="556"/>
      <c r="K219" s="556"/>
      <c r="L219" s="556"/>
      <c r="M219" s="556"/>
      <c r="N219" s="556"/>
      <c r="O219" s="556"/>
    </row>
    <row r="220" spans="2:15">
      <c r="B220" s="363"/>
      <c r="C220" s="556"/>
      <c r="D220" s="556"/>
      <c r="E220" s="556"/>
      <c r="F220" s="556"/>
      <c r="G220" s="556"/>
      <c r="H220" s="556"/>
      <c r="I220" s="556"/>
      <c r="J220" s="556"/>
      <c r="K220" s="556"/>
      <c r="L220" s="556"/>
      <c r="M220" s="556"/>
      <c r="N220" s="556"/>
      <c r="O220" s="556"/>
    </row>
    <row r="221" spans="2:15">
      <c r="B221" s="363"/>
      <c r="C221" s="556"/>
      <c r="D221" s="556"/>
      <c r="E221" s="556"/>
      <c r="F221" s="556"/>
      <c r="G221" s="556"/>
      <c r="H221" s="556"/>
      <c r="I221" s="556"/>
      <c r="J221" s="556"/>
      <c r="K221" s="556"/>
      <c r="L221" s="556"/>
      <c r="M221" s="556"/>
      <c r="N221" s="556"/>
      <c r="O221" s="556"/>
    </row>
    <row r="222" spans="2:15">
      <c r="B222" s="363"/>
      <c r="C222" s="556"/>
      <c r="D222" s="556"/>
      <c r="E222" s="556"/>
      <c r="F222" s="556"/>
      <c r="G222" s="556"/>
      <c r="H222" s="556"/>
      <c r="I222" s="556"/>
      <c r="J222" s="556"/>
      <c r="K222" s="556"/>
      <c r="L222" s="556"/>
      <c r="M222" s="556"/>
      <c r="N222" s="556"/>
      <c r="O222" s="556"/>
    </row>
    <row r="223" spans="2:15">
      <c r="B223" s="363"/>
      <c r="C223" s="556"/>
      <c r="D223" s="556"/>
      <c r="E223" s="556"/>
      <c r="F223" s="556"/>
      <c r="G223" s="556"/>
      <c r="H223" s="556"/>
      <c r="I223" s="556"/>
      <c r="J223" s="556"/>
      <c r="K223" s="556"/>
      <c r="L223" s="556"/>
      <c r="M223" s="556"/>
      <c r="N223" s="556"/>
      <c r="O223" s="556"/>
    </row>
    <row r="224" spans="2:15">
      <c r="B224" s="363"/>
      <c r="C224" s="556"/>
      <c r="D224" s="556"/>
      <c r="E224" s="556"/>
      <c r="F224" s="556"/>
      <c r="G224" s="556"/>
      <c r="H224" s="556"/>
      <c r="I224" s="556"/>
      <c r="J224" s="556"/>
      <c r="K224" s="556"/>
      <c r="L224" s="556"/>
      <c r="M224" s="556"/>
      <c r="N224" s="556"/>
      <c r="O224" s="556"/>
    </row>
    <row r="225" spans="2:15">
      <c r="B225" s="363"/>
      <c r="C225" s="556"/>
      <c r="D225" s="556"/>
      <c r="E225" s="556"/>
      <c r="F225" s="556"/>
      <c r="G225" s="556"/>
      <c r="H225" s="556"/>
      <c r="I225" s="556"/>
      <c r="J225" s="556"/>
      <c r="K225" s="556"/>
      <c r="L225" s="556"/>
      <c r="M225" s="556"/>
      <c r="N225" s="556"/>
      <c r="O225" s="556"/>
    </row>
    <row r="226" spans="2:15">
      <c r="B226" s="363"/>
      <c r="C226" s="556"/>
      <c r="D226" s="556"/>
      <c r="E226" s="556"/>
      <c r="F226" s="556"/>
      <c r="G226" s="556"/>
      <c r="H226" s="556"/>
      <c r="I226" s="556"/>
      <c r="J226" s="556"/>
      <c r="K226" s="556"/>
      <c r="L226" s="556"/>
      <c r="M226" s="556"/>
      <c r="N226" s="556"/>
      <c r="O226" s="556"/>
    </row>
    <row r="227" spans="2:15">
      <c r="B227" s="363"/>
      <c r="C227" s="556"/>
      <c r="D227" s="556"/>
      <c r="E227" s="556"/>
      <c r="F227" s="556"/>
      <c r="G227" s="556"/>
      <c r="H227" s="556"/>
      <c r="I227" s="556"/>
      <c r="J227" s="556"/>
      <c r="K227" s="556"/>
      <c r="L227" s="556"/>
      <c r="M227" s="556"/>
      <c r="N227" s="556"/>
      <c r="O227" s="556"/>
    </row>
    <row r="228" spans="2:15">
      <c r="B228" s="363"/>
      <c r="C228" s="556"/>
      <c r="D228" s="556"/>
      <c r="E228" s="556"/>
      <c r="F228" s="556"/>
      <c r="G228" s="556"/>
      <c r="H228" s="556"/>
      <c r="I228" s="556"/>
      <c r="J228" s="556"/>
      <c r="K228" s="556"/>
      <c r="L228" s="556"/>
      <c r="M228" s="556"/>
      <c r="N228" s="556"/>
      <c r="O228" s="556"/>
    </row>
    <row r="229" spans="2:15">
      <c r="B229" s="363"/>
      <c r="C229" s="556"/>
      <c r="D229" s="556"/>
      <c r="E229" s="556"/>
      <c r="F229" s="556"/>
      <c r="G229" s="556"/>
      <c r="H229" s="556"/>
      <c r="I229" s="556"/>
      <c r="J229" s="556"/>
      <c r="K229" s="556"/>
      <c r="L229" s="556"/>
      <c r="M229" s="556"/>
      <c r="N229" s="556"/>
      <c r="O229" s="556"/>
    </row>
    <row r="230" spans="2:15">
      <c r="B230" s="363"/>
      <c r="C230" s="556"/>
      <c r="D230" s="556"/>
      <c r="E230" s="556"/>
      <c r="F230" s="556"/>
      <c r="G230" s="556"/>
      <c r="H230" s="556"/>
      <c r="I230" s="556"/>
      <c r="J230" s="556"/>
      <c r="K230" s="556"/>
      <c r="L230" s="556"/>
      <c r="M230" s="556"/>
      <c r="N230" s="556"/>
      <c r="O230" s="556"/>
    </row>
    <row r="231" spans="2:15">
      <c r="B231" s="363"/>
      <c r="C231" s="556"/>
      <c r="D231" s="556"/>
      <c r="E231" s="556"/>
      <c r="F231" s="556"/>
      <c r="G231" s="556"/>
      <c r="H231" s="556"/>
      <c r="I231" s="556"/>
      <c r="J231" s="556"/>
      <c r="K231" s="556"/>
      <c r="L231" s="556"/>
      <c r="M231" s="556"/>
      <c r="N231" s="556"/>
      <c r="O231" s="556"/>
    </row>
    <row r="232" spans="2:15">
      <c r="B232" s="363"/>
      <c r="C232" s="556"/>
      <c r="D232" s="556"/>
      <c r="E232" s="556"/>
      <c r="F232" s="556"/>
      <c r="G232" s="556"/>
      <c r="H232" s="556"/>
      <c r="I232" s="556"/>
      <c r="J232" s="556"/>
      <c r="K232" s="556"/>
      <c r="L232" s="556"/>
      <c r="M232" s="556"/>
      <c r="N232" s="556"/>
      <c r="O232" s="556"/>
    </row>
    <row r="233" spans="2:15">
      <c r="B233" s="363"/>
      <c r="C233" s="556"/>
      <c r="D233" s="556"/>
      <c r="E233" s="556"/>
      <c r="F233" s="556"/>
      <c r="G233" s="556"/>
      <c r="H233" s="556"/>
      <c r="I233" s="556"/>
      <c r="J233" s="556"/>
      <c r="K233" s="556"/>
      <c r="L233" s="556"/>
      <c r="M233" s="556"/>
      <c r="N233" s="556"/>
      <c r="O233" s="556"/>
    </row>
    <row r="234" spans="2:15">
      <c r="B234" s="363"/>
      <c r="C234" s="556"/>
      <c r="D234" s="556"/>
      <c r="E234" s="556"/>
      <c r="F234" s="556"/>
      <c r="G234" s="556"/>
      <c r="H234" s="556"/>
      <c r="I234" s="556"/>
      <c r="J234" s="556"/>
      <c r="K234" s="556"/>
      <c r="L234" s="556"/>
      <c r="M234" s="556"/>
      <c r="N234" s="556"/>
      <c r="O234" s="556"/>
    </row>
    <row r="235" spans="2:15">
      <c r="B235" s="363"/>
      <c r="C235" s="556"/>
      <c r="D235" s="556"/>
      <c r="E235" s="556"/>
      <c r="F235" s="556"/>
      <c r="G235" s="556"/>
      <c r="H235" s="556"/>
      <c r="I235" s="556"/>
      <c r="J235" s="556"/>
      <c r="K235" s="556"/>
      <c r="L235" s="556"/>
      <c r="M235" s="556"/>
      <c r="N235" s="556"/>
      <c r="O235" s="556"/>
    </row>
    <row r="236" spans="2:15">
      <c r="B236" s="363"/>
      <c r="C236" s="556"/>
      <c r="D236" s="556"/>
      <c r="E236" s="556"/>
      <c r="F236" s="556"/>
      <c r="G236" s="556"/>
      <c r="H236" s="556"/>
      <c r="I236" s="556"/>
      <c r="J236" s="556"/>
      <c r="K236" s="556"/>
      <c r="L236" s="556"/>
      <c r="M236" s="556"/>
      <c r="N236" s="556"/>
      <c r="O236" s="556"/>
    </row>
    <row r="237" spans="2:15">
      <c r="B237" s="363"/>
      <c r="C237" s="556"/>
      <c r="D237" s="556"/>
      <c r="E237" s="556"/>
      <c r="F237" s="556"/>
      <c r="G237" s="556"/>
      <c r="H237" s="556"/>
      <c r="I237" s="556"/>
      <c r="J237" s="556"/>
      <c r="K237" s="556"/>
      <c r="L237" s="556"/>
      <c r="M237" s="556"/>
      <c r="N237" s="556"/>
      <c r="O237" s="556"/>
    </row>
    <row r="238" spans="2:15">
      <c r="B238" s="363"/>
      <c r="C238" s="556"/>
      <c r="D238" s="556"/>
      <c r="E238" s="556"/>
      <c r="F238" s="556"/>
      <c r="G238" s="556"/>
      <c r="H238" s="556"/>
      <c r="I238" s="556"/>
      <c r="J238" s="556"/>
      <c r="K238" s="556"/>
      <c r="L238" s="556"/>
      <c r="M238" s="556"/>
      <c r="N238" s="556"/>
      <c r="O238" s="556"/>
    </row>
    <row r="239" spans="2:15">
      <c r="B239" s="363"/>
      <c r="C239" s="556"/>
      <c r="D239" s="556"/>
      <c r="E239" s="556"/>
      <c r="F239" s="556"/>
      <c r="G239" s="556"/>
      <c r="H239" s="556"/>
      <c r="I239" s="556"/>
      <c r="J239" s="556"/>
      <c r="K239" s="556"/>
      <c r="L239" s="556"/>
      <c r="M239" s="556"/>
      <c r="N239" s="556"/>
      <c r="O239" s="556"/>
    </row>
    <row r="240" spans="2:15">
      <c r="B240" s="363"/>
      <c r="C240" s="556"/>
      <c r="D240" s="556"/>
      <c r="E240" s="556"/>
      <c r="F240" s="556"/>
      <c r="G240" s="556"/>
      <c r="H240" s="556"/>
      <c r="I240" s="556"/>
      <c r="J240" s="556"/>
      <c r="K240" s="556"/>
      <c r="L240" s="556"/>
      <c r="M240" s="556"/>
      <c r="N240" s="556"/>
      <c r="O240" s="556"/>
    </row>
    <row r="241" spans="2:15">
      <c r="B241" s="363"/>
      <c r="C241" s="556"/>
      <c r="D241" s="556"/>
      <c r="E241" s="556"/>
      <c r="F241" s="556"/>
      <c r="G241" s="556"/>
      <c r="H241" s="556"/>
      <c r="I241" s="556"/>
      <c r="J241" s="556"/>
      <c r="K241" s="556"/>
      <c r="L241" s="556"/>
      <c r="M241" s="556"/>
      <c r="N241" s="556"/>
      <c r="O241" s="556"/>
    </row>
    <row r="242" spans="2:15">
      <c r="B242" s="363"/>
      <c r="C242" s="556"/>
      <c r="D242" s="556"/>
      <c r="E242" s="556"/>
      <c r="F242" s="556"/>
      <c r="G242" s="556"/>
      <c r="H242" s="556"/>
      <c r="I242" s="556"/>
      <c r="J242" s="556"/>
      <c r="K242" s="556"/>
      <c r="L242" s="556"/>
      <c r="M242" s="556"/>
      <c r="N242" s="556"/>
      <c r="O242" s="556"/>
    </row>
    <row r="243" spans="2:15">
      <c r="B243" s="363"/>
      <c r="C243" s="556"/>
      <c r="D243" s="556"/>
      <c r="E243" s="556"/>
      <c r="F243" s="556"/>
      <c r="G243" s="556"/>
      <c r="H243" s="556"/>
      <c r="I243" s="556"/>
      <c r="J243" s="556"/>
      <c r="K243" s="556"/>
      <c r="L243" s="556"/>
      <c r="M243" s="556"/>
      <c r="N243" s="556"/>
      <c r="O243" s="556"/>
    </row>
    <row r="244" spans="2:15">
      <c r="B244" s="363"/>
      <c r="C244" s="556"/>
      <c r="D244" s="556"/>
      <c r="E244" s="556"/>
      <c r="F244" s="556"/>
      <c r="G244" s="556"/>
      <c r="H244" s="556"/>
      <c r="I244" s="556"/>
      <c r="J244" s="556"/>
      <c r="K244" s="556"/>
      <c r="L244" s="556"/>
      <c r="M244" s="556"/>
      <c r="N244" s="556"/>
      <c r="O244" s="556"/>
    </row>
    <row r="245" spans="2:15">
      <c r="B245" s="363"/>
      <c r="C245" s="556"/>
      <c r="D245" s="556"/>
      <c r="E245" s="556"/>
      <c r="F245" s="556"/>
      <c r="G245" s="556"/>
      <c r="H245" s="556"/>
      <c r="I245" s="556"/>
      <c r="J245" s="556"/>
      <c r="K245" s="556"/>
      <c r="L245" s="556"/>
      <c r="M245" s="556"/>
      <c r="N245" s="556"/>
      <c r="O245" s="556"/>
    </row>
    <row r="246" spans="2:15">
      <c r="B246" s="363"/>
      <c r="C246" s="556"/>
      <c r="D246" s="556"/>
      <c r="E246" s="556"/>
      <c r="F246" s="556"/>
      <c r="G246" s="556"/>
      <c r="H246" s="556"/>
      <c r="I246" s="556"/>
      <c r="J246" s="556"/>
      <c r="K246" s="556"/>
      <c r="L246" s="556"/>
      <c r="M246" s="556"/>
      <c r="N246" s="556"/>
      <c r="O246" s="556"/>
    </row>
    <row r="247" spans="2:15">
      <c r="B247" s="363"/>
      <c r="C247" s="556"/>
      <c r="D247" s="556"/>
      <c r="E247" s="556"/>
      <c r="F247" s="556"/>
      <c r="G247" s="556"/>
      <c r="H247" s="556"/>
      <c r="I247" s="556"/>
      <c r="J247" s="556"/>
      <c r="K247" s="556"/>
      <c r="L247" s="556"/>
      <c r="M247" s="556"/>
      <c r="N247" s="556"/>
      <c r="O247" s="556"/>
    </row>
    <row r="248" spans="2:15">
      <c r="B248" s="363"/>
      <c r="C248" s="556"/>
      <c r="D248" s="556"/>
      <c r="E248" s="556"/>
      <c r="F248" s="556"/>
      <c r="G248" s="556"/>
      <c r="H248" s="556"/>
      <c r="I248" s="556"/>
      <c r="J248" s="556"/>
      <c r="K248" s="556"/>
      <c r="L248" s="556"/>
      <c r="M248" s="556"/>
      <c r="N248" s="556"/>
      <c r="O248" s="556"/>
    </row>
    <row r="249" spans="2:15">
      <c r="B249" s="363"/>
      <c r="C249" s="556"/>
      <c r="D249" s="556"/>
      <c r="E249" s="556"/>
      <c r="F249" s="556"/>
      <c r="G249" s="556"/>
      <c r="H249" s="556"/>
      <c r="I249" s="556"/>
      <c r="J249" s="556"/>
      <c r="K249" s="556"/>
      <c r="L249" s="556"/>
      <c r="M249" s="556"/>
      <c r="N249" s="556"/>
      <c r="O249" s="556"/>
    </row>
    <row r="250" spans="2:15">
      <c r="B250" s="363"/>
      <c r="C250" s="556"/>
      <c r="D250" s="556"/>
      <c r="E250" s="556"/>
      <c r="F250" s="556"/>
      <c r="G250" s="556"/>
      <c r="H250" s="556"/>
      <c r="I250" s="556"/>
      <c r="J250" s="556"/>
      <c r="K250" s="556"/>
      <c r="L250" s="556"/>
      <c r="M250" s="556"/>
      <c r="N250" s="556"/>
      <c r="O250" s="556"/>
    </row>
    <row r="251" spans="2:15">
      <c r="B251" s="363"/>
      <c r="C251" s="556"/>
      <c r="D251" s="556"/>
      <c r="E251" s="556"/>
      <c r="F251" s="556"/>
      <c r="G251" s="556"/>
      <c r="H251" s="556"/>
      <c r="I251" s="556"/>
      <c r="J251" s="556"/>
      <c r="K251" s="556"/>
      <c r="L251" s="556"/>
      <c r="M251" s="556"/>
      <c r="N251" s="556"/>
      <c r="O251" s="556"/>
    </row>
    <row r="252" spans="2:15">
      <c r="B252" s="363"/>
      <c r="C252" s="556"/>
      <c r="D252" s="556"/>
      <c r="E252" s="556"/>
      <c r="F252" s="556"/>
      <c r="G252" s="556"/>
      <c r="H252" s="556"/>
      <c r="I252" s="556"/>
      <c r="J252" s="556"/>
      <c r="K252" s="556"/>
      <c r="L252" s="556"/>
      <c r="M252" s="556"/>
      <c r="N252" s="556"/>
      <c r="O252" s="556"/>
    </row>
    <row r="253" spans="2:15">
      <c r="B253" s="363"/>
      <c r="C253" s="556"/>
      <c r="D253" s="556"/>
      <c r="E253" s="556"/>
      <c r="F253" s="556"/>
      <c r="G253" s="556"/>
      <c r="H253" s="556"/>
      <c r="I253" s="556"/>
      <c r="J253" s="556"/>
      <c r="K253" s="556"/>
      <c r="L253" s="556"/>
      <c r="M253" s="556"/>
      <c r="N253" s="556"/>
      <c r="O253" s="556"/>
    </row>
    <row r="254" spans="2:15">
      <c r="B254" s="363"/>
      <c r="C254" s="556"/>
      <c r="D254" s="556"/>
      <c r="E254" s="556"/>
      <c r="F254" s="556"/>
      <c r="G254" s="556"/>
      <c r="H254" s="556"/>
      <c r="I254" s="556"/>
      <c r="J254" s="556"/>
      <c r="K254" s="556"/>
      <c r="L254" s="556"/>
      <c r="M254" s="556"/>
      <c r="N254" s="556"/>
      <c r="O254" s="556"/>
    </row>
    <row r="255" spans="2:15">
      <c r="B255" s="363"/>
      <c r="C255" s="556"/>
      <c r="D255" s="556"/>
      <c r="E255" s="556"/>
      <c r="F255" s="556"/>
      <c r="G255" s="556"/>
      <c r="H255" s="556"/>
      <c r="I255" s="556"/>
      <c r="J255" s="556"/>
      <c r="K255" s="556"/>
      <c r="L255" s="556"/>
      <c r="M255" s="556"/>
      <c r="N255" s="556"/>
      <c r="O255" s="556"/>
    </row>
    <row r="256" spans="2:15">
      <c r="B256" s="363"/>
      <c r="C256" s="556"/>
      <c r="D256" s="556"/>
      <c r="E256" s="556"/>
      <c r="F256" s="556"/>
      <c r="G256" s="556"/>
      <c r="H256" s="556"/>
      <c r="I256" s="556"/>
      <c r="J256" s="556"/>
      <c r="K256" s="556"/>
      <c r="L256" s="556"/>
      <c r="M256" s="556"/>
      <c r="N256" s="556"/>
      <c r="O256" s="556"/>
    </row>
    <row r="257" spans="2:15">
      <c r="B257" s="363"/>
      <c r="C257" s="556"/>
      <c r="D257" s="556"/>
      <c r="E257" s="556"/>
      <c r="F257" s="556"/>
      <c r="G257" s="556"/>
      <c r="H257" s="556"/>
      <c r="I257" s="556"/>
      <c r="J257" s="556"/>
      <c r="K257" s="556"/>
      <c r="L257" s="556"/>
      <c r="M257" s="556"/>
      <c r="N257" s="556"/>
      <c r="O257" s="556"/>
    </row>
    <row r="258" spans="2:15">
      <c r="B258" s="363"/>
      <c r="C258" s="556"/>
      <c r="D258" s="556"/>
      <c r="E258" s="556"/>
      <c r="F258" s="556"/>
      <c r="G258" s="556"/>
      <c r="H258" s="556"/>
      <c r="I258" s="556"/>
      <c r="J258" s="556"/>
      <c r="K258" s="556"/>
      <c r="L258" s="556"/>
      <c r="M258" s="556"/>
      <c r="N258" s="556"/>
      <c r="O258" s="556"/>
    </row>
    <row r="259" spans="2:15">
      <c r="B259" s="363"/>
      <c r="C259" s="556"/>
      <c r="D259" s="556"/>
      <c r="E259" s="556"/>
      <c r="F259" s="556"/>
      <c r="G259" s="556"/>
      <c r="H259" s="556"/>
      <c r="I259" s="556"/>
      <c r="J259" s="556"/>
      <c r="K259" s="556"/>
      <c r="L259" s="556"/>
      <c r="M259" s="556"/>
      <c r="N259" s="556"/>
      <c r="O259" s="556"/>
    </row>
    <row r="260" spans="2:15">
      <c r="B260" s="363"/>
      <c r="C260" s="556"/>
      <c r="D260" s="556"/>
      <c r="E260" s="556"/>
      <c r="F260" s="556"/>
      <c r="G260" s="556"/>
      <c r="H260" s="556"/>
      <c r="I260" s="556"/>
      <c r="J260" s="556"/>
      <c r="K260" s="556"/>
      <c r="L260" s="556"/>
      <c r="M260" s="556"/>
      <c r="N260" s="556"/>
      <c r="O260" s="556"/>
    </row>
    <row r="261" spans="2:15">
      <c r="B261" s="363"/>
      <c r="C261" s="556"/>
      <c r="D261" s="556"/>
      <c r="E261" s="556"/>
      <c r="F261" s="556"/>
      <c r="G261" s="556"/>
      <c r="H261" s="556"/>
      <c r="I261" s="556"/>
      <c r="J261" s="556"/>
      <c r="K261" s="556"/>
      <c r="L261" s="556"/>
      <c r="M261" s="556"/>
      <c r="N261" s="556"/>
      <c r="O261" s="556"/>
    </row>
    <row r="262" spans="2:15">
      <c r="B262" s="363"/>
      <c r="C262" s="556"/>
      <c r="D262" s="556"/>
      <c r="E262" s="556"/>
      <c r="F262" s="556"/>
      <c r="G262" s="556"/>
      <c r="H262" s="556"/>
      <c r="I262" s="556"/>
      <c r="J262" s="556"/>
      <c r="K262" s="556"/>
      <c r="L262" s="556"/>
      <c r="M262" s="556"/>
      <c r="N262" s="556"/>
      <c r="O262" s="556"/>
    </row>
    <row r="263" spans="2:15">
      <c r="B263" s="363"/>
      <c r="C263" s="556"/>
      <c r="D263" s="556"/>
      <c r="E263" s="556"/>
      <c r="F263" s="556"/>
      <c r="G263" s="556"/>
      <c r="H263" s="556"/>
      <c r="I263" s="556"/>
      <c r="J263" s="556"/>
      <c r="K263" s="556"/>
      <c r="L263" s="556"/>
      <c r="M263" s="556"/>
      <c r="N263" s="556"/>
      <c r="O263" s="556"/>
    </row>
    <row r="264" spans="2:15">
      <c r="B264" s="363"/>
      <c r="C264" s="556"/>
      <c r="D264" s="556"/>
      <c r="E264" s="556"/>
      <c r="F264" s="556"/>
      <c r="G264" s="556"/>
      <c r="H264" s="556"/>
      <c r="I264" s="556"/>
      <c r="J264" s="556"/>
      <c r="K264" s="556"/>
      <c r="L264" s="556"/>
      <c r="M264" s="556"/>
      <c r="N264" s="556"/>
      <c r="O264" s="556"/>
    </row>
    <row r="265" spans="2:15">
      <c r="B265" s="363"/>
      <c r="C265" s="556"/>
      <c r="D265" s="556"/>
      <c r="E265" s="556"/>
      <c r="F265" s="556"/>
      <c r="G265" s="556"/>
      <c r="H265" s="556"/>
      <c r="I265" s="556"/>
      <c r="J265" s="556"/>
      <c r="K265" s="556"/>
      <c r="L265" s="556"/>
      <c r="M265" s="556"/>
      <c r="N265" s="556"/>
      <c r="O265" s="556"/>
    </row>
    <row r="266" spans="2:15">
      <c r="B266" s="363"/>
      <c r="C266" s="556"/>
      <c r="D266" s="556"/>
      <c r="E266" s="556"/>
      <c r="F266" s="556"/>
      <c r="G266" s="556"/>
      <c r="H266" s="556"/>
      <c r="I266" s="556"/>
      <c r="J266" s="556"/>
      <c r="K266" s="556"/>
      <c r="L266" s="556"/>
      <c r="M266" s="556"/>
      <c r="N266" s="556"/>
      <c r="O266" s="556"/>
    </row>
    <row r="267" spans="2:15">
      <c r="B267" s="363"/>
      <c r="C267" s="556"/>
      <c r="D267" s="556"/>
      <c r="E267" s="556"/>
      <c r="F267" s="556"/>
      <c r="G267" s="556"/>
      <c r="H267" s="556"/>
      <c r="I267" s="556"/>
      <c r="J267" s="556"/>
      <c r="K267" s="556"/>
      <c r="L267" s="556"/>
      <c r="M267" s="556"/>
      <c r="N267" s="556"/>
      <c r="O267" s="556"/>
    </row>
    <row r="268" spans="2:15">
      <c r="B268" s="363"/>
      <c r="C268" s="556"/>
      <c r="D268" s="556"/>
      <c r="E268" s="556"/>
      <c r="F268" s="556"/>
      <c r="G268" s="556"/>
      <c r="H268" s="556"/>
      <c r="I268" s="556"/>
      <c r="J268" s="556"/>
      <c r="K268" s="556"/>
      <c r="L268" s="556"/>
      <c r="M268" s="556"/>
      <c r="N268" s="556"/>
      <c r="O268" s="556"/>
    </row>
    <row r="269" spans="2:15">
      <c r="B269" s="363"/>
      <c r="C269" s="556"/>
      <c r="D269" s="556"/>
      <c r="E269" s="556"/>
      <c r="F269" s="556"/>
      <c r="G269" s="556"/>
      <c r="H269" s="556"/>
      <c r="I269" s="556"/>
      <c r="J269" s="556"/>
      <c r="K269" s="556"/>
      <c r="L269" s="556"/>
      <c r="M269" s="556"/>
      <c r="N269" s="556"/>
      <c r="O269" s="556"/>
    </row>
    <row r="270" spans="2:15">
      <c r="B270" s="363"/>
      <c r="C270" s="556"/>
      <c r="D270" s="556"/>
      <c r="E270" s="556"/>
      <c r="F270" s="556"/>
      <c r="G270" s="556"/>
      <c r="H270" s="556"/>
      <c r="I270" s="556"/>
      <c r="J270" s="556"/>
      <c r="K270" s="556"/>
      <c r="L270" s="556"/>
      <c r="M270" s="556"/>
      <c r="N270" s="556"/>
      <c r="O270" s="556"/>
    </row>
    <row r="271" spans="2:15">
      <c r="B271" s="363"/>
      <c r="C271" s="556"/>
      <c r="D271" s="556"/>
      <c r="E271" s="556"/>
      <c r="F271" s="556"/>
      <c r="G271" s="556"/>
      <c r="H271" s="556"/>
      <c r="I271" s="556"/>
      <c r="J271" s="556"/>
      <c r="K271" s="556"/>
      <c r="L271" s="556"/>
      <c r="M271" s="556"/>
      <c r="N271" s="556"/>
      <c r="O271" s="556"/>
    </row>
    <row r="272" spans="2:15">
      <c r="B272" s="363"/>
      <c r="C272" s="556"/>
      <c r="D272" s="556"/>
      <c r="E272" s="556"/>
      <c r="F272" s="556"/>
      <c r="G272" s="556"/>
      <c r="H272" s="556"/>
      <c r="I272" s="556"/>
      <c r="J272" s="556"/>
      <c r="K272" s="556"/>
      <c r="L272" s="556"/>
      <c r="M272" s="556"/>
      <c r="N272" s="556"/>
      <c r="O272" s="556"/>
    </row>
    <row r="273" spans="2:15">
      <c r="B273" s="363"/>
      <c r="C273" s="556"/>
      <c r="D273" s="556"/>
      <c r="E273" s="556"/>
      <c r="F273" s="556"/>
      <c r="G273" s="556"/>
      <c r="H273" s="556"/>
      <c r="I273" s="556"/>
      <c r="J273" s="556"/>
      <c r="K273" s="556"/>
      <c r="L273" s="556"/>
      <c r="M273" s="556"/>
      <c r="N273" s="556"/>
      <c r="O273" s="556"/>
    </row>
    <row r="274" spans="2:15">
      <c r="B274" s="363"/>
      <c r="C274" s="556"/>
      <c r="D274" s="556"/>
      <c r="E274" s="556"/>
      <c r="F274" s="556"/>
      <c r="G274" s="556"/>
      <c r="H274" s="556"/>
      <c r="I274" s="556"/>
      <c r="J274" s="556"/>
      <c r="K274" s="556"/>
      <c r="L274" s="556"/>
      <c r="M274" s="556"/>
      <c r="N274" s="556"/>
      <c r="O274" s="556"/>
    </row>
    <row r="275" spans="2:15">
      <c r="B275" s="363"/>
      <c r="C275" s="556"/>
      <c r="D275" s="556"/>
      <c r="E275" s="556"/>
      <c r="F275" s="556"/>
      <c r="G275" s="556"/>
      <c r="H275" s="556"/>
      <c r="I275" s="556"/>
      <c r="J275" s="556"/>
      <c r="K275" s="556"/>
      <c r="L275" s="556"/>
      <c r="M275" s="556"/>
      <c r="N275" s="556"/>
      <c r="O275" s="556"/>
    </row>
    <row r="276" spans="2:15">
      <c r="B276" s="363"/>
      <c r="C276" s="556"/>
      <c r="D276" s="556"/>
      <c r="E276" s="556"/>
      <c r="F276" s="556"/>
      <c r="G276" s="556"/>
      <c r="H276" s="556"/>
      <c r="I276" s="556"/>
      <c r="J276" s="556"/>
      <c r="K276" s="556"/>
      <c r="L276" s="556"/>
      <c r="M276" s="556"/>
      <c r="N276" s="556"/>
      <c r="O276" s="556"/>
    </row>
    <row r="277" spans="2:15">
      <c r="B277" s="363"/>
      <c r="C277" s="556"/>
      <c r="D277" s="556"/>
      <c r="E277" s="556"/>
      <c r="F277" s="556"/>
      <c r="G277" s="556"/>
      <c r="H277" s="556"/>
      <c r="I277" s="556"/>
      <c r="J277" s="556"/>
      <c r="K277" s="556"/>
      <c r="L277" s="556"/>
      <c r="M277" s="556"/>
      <c r="N277" s="556"/>
      <c r="O277" s="556"/>
    </row>
    <row r="278" spans="2:15">
      <c r="B278" s="363"/>
      <c r="C278" s="556"/>
      <c r="D278" s="556"/>
      <c r="E278" s="556"/>
      <c r="F278" s="556"/>
      <c r="G278" s="556"/>
      <c r="H278" s="556"/>
      <c r="I278" s="556"/>
      <c r="J278" s="556"/>
      <c r="K278" s="556"/>
      <c r="L278" s="556"/>
      <c r="M278" s="556"/>
      <c r="N278" s="556"/>
      <c r="O278" s="556"/>
    </row>
    <row r="279" spans="2:15">
      <c r="B279" s="363"/>
      <c r="C279" s="556"/>
      <c r="D279" s="556"/>
      <c r="E279" s="556"/>
      <c r="F279" s="556"/>
      <c r="G279" s="556"/>
      <c r="H279" s="556"/>
      <c r="I279" s="556"/>
      <c r="J279" s="556"/>
      <c r="K279" s="556"/>
      <c r="L279" s="556"/>
      <c r="M279" s="556"/>
      <c r="N279" s="556"/>
      <c r="O279" s="556"/>
    </row>
    <row r="280" spans="2:15">
      <c r="B280" s="363"/>
      <c r="C280" s="556"/>
      <c r="D280" s="556"/>
      <c r="E280" s="556"/>
      <c r="F280" s="556"/>
      <c r="G280" s="556"/>
      <c r="H280" s="556"/>
      <c r="I280" s="556"/>
      <c r="J280" s="556"/>
      <c r="K280" s="556"/>
      <c r="L280" s="556"/>
      <c r="M280" s="556"/>
      <c r="N280" s="556"/>
      <c r="O280" s="556"/>
    </row>
    <row r="281" spans="2:15">
      <c r="B281" s="363"/>
      <c r="C281" s="556"/>
      <c r="D281" s="556"/>
      <c r="E281" s="556"/>
      <c r="F281" s="556"/>
      <c r="G281" s="556"/>
      <c r="H281" s="556"/>
      <c r="I281" s="556"/>
      <c r="J281" s="556"/>
      <c r="K281" s="556"/>
      <c r="L281" s="556"/>
      <c r="M281" s="556"/>
      <c r="N281" s="556"/>
      <c r="O281" s="556"/>
    </row>
    <row r="282" spans="2:15">
      <c r="B282" s="363"/>
      <c r="C282" s="556"/>
      <c r="D282" s="556"/>
      <c r="E282" s="556"/>
      <c r="F282" s="556"/>
      <c r="G282" s="556"/>
      <c r="H282" s="556"/>
      <c r="I282" s="556"/>
      <c r="J282" s="556"/>
      <c r="K282" s="556"/>
      <c r="L282" s="556"/>
      <c r="M282" s="556"/>
      <c r="N282" s="556"/>
      <c r="O282" s="556"/>
    </row>
    <row r="283" spans="2:15">
      <c r="B283" s="363"/>
      <c r="C283" s="556"/>
      <c r="D283" s="556"/>
      <c r="E283" s="556"/>
      <c r="F283" s="556"/>
      <c r="G283" s="556"/>
      <c r="H283" s="556"/>
      <c r="I283" s="556"/>
      <c r="J283" s="556"/>
      <c r="K283" s="556"/>
      <c r="L283" s="556"/>
      <c r="M283" s="556"/>
      <c r="N283" s="556"/>
      <c r="O283" s="556"/>
    </row>
    <row r="284" spans="2:15">
      <c r="B284" s="363"/>
      <c r="C284" s="556"/>
      <c r="D284" s="556"/>
      <c r="E284" s="556"/>
      <c r="F284" s="556"/>
      <c r="G284" s="556"/>
      <c r="H284" s="556"/>
      <c r="I284" s="556"/>
      <c r="J284" s="556"/>
      <c r="K284" s="556"/>
      <c r="L284" s="556"/>
      <c r="M284" s="556"/>
      <c r="N284" s="556"/>
      <c r="O284" s="556"/>
    </row>
    <row r="285" spans="2:15">
      <c r="B285" s="363"/>
      <c r="C285" s="556"/>
      <c r="D285" s="556"/>
      <c r="E285" s="556"/>
      <c r="F285" s="556"/>
      <c r="G285" s="556"/>
      <c r="H285" s="556"/>
      <c r="I285" s="556"/>
      <c r="J285" s="556"/>
      <c r="K285" s="556"/>
      <c r="L285" s="556"/>
      <c r="M285" s="556"/>
      <c r="N285" s="556"/>
      <c r="O285" s="556"/>
    </row>
    <row r="286" spans="2:15">
      <c r="B286" s="363"/>
      <c r="C286" s="556"/>
      <c r="D286" s="556"/>
      <c r="E286" s="556"/>
      <c r="F286" s="556"/>
      <c r="G286" s="556"/>
      <c r="H286" s="556"/>
      <c r="I286" s="556"/>
      <c r="J286" s="556"/>
      <c r="K286" s="556"/>
      <c r="L286" s="556"/>
      <c r="M286" s="556"/>
      <c r="N286" s="556"/>
      <c r="O286" s="556"/>
    </row>
    <row r="287" spans="2:15">
      <c r="B287" s="363"/>
      <c r="C287" s="556"/>
      <c r="D287" s="556"/>
      <c r="E287" s="556"/>
      <c r="F287" s="556"/>
      <c r="G287" s="556"/>
      <c r="H287" s="556"/>
      <c r="I287" s="556"/>
      <c r="J287" s="556"/>
      <c r="K287" s="556"/>
      <c r="L287" s="556"/>
      <c r="M287" s="556"/>
      <c r="N287" s="556"/>
      <c r="O287" s="556"/>
    </row>
    <row r="288" spans="2:15">
      <c r="B288" s="363"/>
      <c r="C288" s="556"/>
      <c r="D288" s="556"/>
      <c r="E288" s="556"/>
      <c r="F288" s="556"/>
      <c r="G288" s="556"/>
      <c r="H288" s="556"/>
      <c r="I288" s="556"/>
      <c r="J288" s="556"/>
      <c r="K288" s="556"/>
      <c r="L288" s="556"/>
      <c r="M288" s="556"/>
      <c r="N288" s="556"/>
      <c r="O288" s="556"/>
    </row>
    <row r="289" spans="2:15">
      <c r="B289" s="363"/>
      <c r="C289" s="556"/>
      <c r="D289" s="556"/>
      <c r="E289" s="556"/>
      <c r="F289" s="556"/>
      <c r="G289" s="556"/>
      <c r="H289" s="556"/>
      <c r="I289" s="556"/>
      <c r="J289" s="556"/>
      <c r="K289" s="556"/>
      <c r="L289" s="556"/>
      <c r="M289" s="556"/>
      <c r="N289" s="556"/>
      <c r="O289" s="556"/>
    </row>
    <row r="290" spans="2:15">
      <c r="B290" s="363"/>
      <c r="C290" s="556"/>
      <c r="D290" s="556"/>
      <c r="E290" s="556"/>
      <c r="F290" s="556"/>
      <c r="G290" s="556"/>
      <c r="H290" s="556"/>
      <c r="I290" s="556"/>
      <c r="J290" s="556"/>
      <c r="K290" s="556"/>
      <c r="L290" s="556"/>
      <c r="M290" s="556"/>
      <c r="N290" s="556"/>
      <c r="O290" s="556"/>
    </row>
    <row r="291" spans="2:15">
      <c r="B291" s="363"/>
      <c r="C291" s="556"/>
      <c r="D291" s="556"/>
      <c r="E291" s="556"/>
      <c r="F291" s="556"/>
      <c r="G291" s="556"/>
      <c r="H291" s="556"/>
      <c r="I291" s="556"/>
      <c r="J291" s="556"/>
      <c r="K291" s="556"/>
      <c r="L291" s="556"/>
      <c r="M291" s="556"/>
      <c r="N291" s="556"/>
      <c r="O291" s="556"/>
    </row>
    <row r="292" spans="2:15">
      <c r="B292" s="363"/>
      <c r="C292" s="556"/>
      <c r="D292" s="556"/>
      <c r="E292" s="556"/>
      <c r="F292" s="556"/>
      <c r="G292" s="556"/>
      <c r="H292" s="556"/>
      <c r="I292" s="556"/>
      <c r="J292" s="556"/>
      <c r="K292" s="556"/>
      <c r="L292" s="556"/>
      <c r="M292" s="556"/>
      <c r="N292" s="556"/>
      <c r="O292" s="556"/>
    </row>
    <row r="293" spans="2:15">
      <c r="B293" s="363"/>
      <c r="C293" s="556"/>
      <c r="D293" s="556"/>
      <c r="E293" s="556"/>
      <c r="F293" s="556"/>
      <c r="G293" s="556"/>
      <c r="H293" s="556"/>
      <c r="I293" s="556"/>
      <c r="J293" s="556"/>
      <c r="K293" s="556"/>
      <c r="L293" s="556"/>
      <c r="M293" s="556"/>
      <c r="N293" s="556"/>
      <c r="O293" s="556"/>
    </row>
    <row r="294" spans="2:15">
      <c r="B294" s="363"/>
      <c r="C294" s="556"/>
      <c r="D294" s="556"/>
      <c r="E294" s="556"/>
      <c r="F294" s="556"/>
      <c r="G294" s="556"/>
      <c r="H294" s="556"/>
      <c r="I294" s="556"/>
      <c r="J294" s="556"/>
      <c r="K294" s="556"/>
      <c r="L294" s="556"/>
      <c r="M294" s="556"/>
      <c r="N294" s="556"/>
      <c r="O294" s="556"/>
    </row>
    <row r="295" spans="2:15">
      <c r="B295" s="363"/>
      <c r="C295" s="556"/>
      <c r="D295" s="556"/>
      <c r="E295" s="556"/>
      <c r="F295" s="556"/>
      <c r="G295" s="556"/>
      <c r="H295" s="556"/>
      <c r="I295" s="556"/>
      <c r="J295" s="556"/>
      <c r="K295" s="556"/>
      <c r="L295" s="556"/>
      <c r="M295" s="556"/>
      <c r="N295" s="556"/>
      <c r="O295" s="556"/>
    </row>
    <row r="296" spans="2:15">
      <c r="B296" s="363"/>
      <c r="C296" s="556"/>
      <c r="D296" s="556"/>
      <c r="E296" s="556"/>
      <c r="F296" s="556"/>
      <c r="G296" s="556"/>
      <c r="H296" s="556"/>
      <c r="I296" s="556"/>
      <c r="J296" s="556"/>
      <c r="K296" s="556"/>
      <c r="L296" s="556"/>
      <c r="M296" s="556"/>
      <c r="N296" s="556"/>
      <c r="O296" s="556"/>
    </row>
    <row r="297" spans="2:15">
      <c r="B297" s="363"/>
      <c r="C297" s="556"/>
      <c r="D297" s="556"/>
      <c r="E297" s="556"/>
      <c r="F297" s="556"/>
      <c r="G297" s="556"/>
      <c r="H297" s="556"/>
      <c r="I297" s="556"/>
      <c r="J297" s="556"/>
      <c r="K297" s="556"/>
      <c r="L297" s="556"/>
      <c r="M297" s="556"/>
      <c r="N297" s="556"/>
      <c r="O297" s="556"/>
    </row>
    <row r="298" spans="2:15">
      <c r="B298" s="363"/>
      <c r="C298" s="556"/>
      <c r="D298" s="556"/>
      <c r="E298" s="556"/>
      <c r="F298" s="556"/>
      <c r="G298" s="556"/>
      <c r="H298" s="556"/>
      <c r="I298" s="556"/>
      <c r="J298" s="556"/>
      <c r="K298" s="556"/>
      <c r="L298" s="556"/>
      <c r="M298" s="556"/>
      <c r="N298" s="556"/>
      <c r="O298" s="556"/>
    </row>
    <row r="299" spans="2:15">
      <c r="B299" s="363"/>
      <c r="C299" s="556"/>
      <c r="D299" s="556"/>
      <c r="E299" s="556"/>
      <c r="F299" s="556"/>
      <c r="G299" s="556"/>
      <c r="H299" s="556"/>
      <c r="I299" s="556"/>
      <c r="J299" s="556"/>
      <c r="K299" s="556"/>
      <c r="L299" s="556"/>
      <c r="M299" s="556"/>
      <c r="N299" s="556"/>
      <c r="O299" s="556"/>
    </row>
    <row r="300" spans="2:15">
      <c r="B300" s="363"/>
      <c r="C300" s="556"/>
      <c r="D300" s="556"/>
      <c r="E300" s="556"/>
      <c r="F300" s="556"/>
      <c r="G300" s="556"/>
      <c r="H300" s="556"/>
      <c r="I300" s="556"/>
      <c r="J300" s="556"/>
      <c r="K300" s="556"/>
      <c r="L300" s="556"/>
      <c r="M300" s="556"/>
      <c r="N300" s="556"/>
      <c r="O300" s="556"/>
    </row>
    <row r="301" spans="2:15">
      <c r="B301" s="363"/>
      <c r="C301" s="556"/>
      <c r="D301" s="556"/>
      <c r="E301" s="556"/>
      <c r="F301" s="556"/>
      <c r="G301" s="556"/>
      <c r="H301" s="556"/>
      <c r="I301" s="556"/>
      <c r="J301" s="556"/>
      <c r="K301" s="556"/>
      <c r="L301" s="556"/>
      <c r="M301" s="556"/>
      <c r="N301" s="556"/>
      <c r="O301" s="556"/>
    </row>
    <row r="302" spans="2:15">
      <c r="B302" s="363"/>
      <c r="C302" s="556"/>
      <c r="D302" s="556"/>
      <c r="E302" s="556"/>
      <c r="F302" s="556"/>
      <c r="G302" s="556"/>
      <c r="H302" s="556"/>
      <c r="I302" s="556"/>
      <c r="J302" s="556"/>
      <c r="K302" s="556"/>
      <c r="L302" s="556"/>
      <c r="M302" s="556"/>
      <c r="N302" s="556"/>
      <c r="O302" s="556"/>
    </row>
    <row r="303" spans="2:15">
      <c r="B303" s="363"/>
      <c r="C303" s="556"/>
      <c r="D303" s="556"/>
      <c r="E303" s="556"/>
      <c r="F303" s="556"/>
      <c r="G303" s="556"/>
      <c r="H303" s="556"/>
      <c r="I303" s="556"/>
      <c r="J303" s="556"/>
      <c r="K303" s="556"/>
      <c r="L303" s="556"/>
      <c r="M303" s="556"/>
      <c r="N303" s="556"/>
      <c r="O303" s="556"/>
    </row>
    <row r="304" spans="2:15">
      <c r="B304" s="363"/>
      <c r="C304" s="556"/>
      <c r="D304" s="556"/>
      <c r="E304" s="556"/>
      <c r="F304" s="556"/>
      <c r="G304" s="556"/>
      <c r="H304" s="556"/>
      <c r="I304" s="556"/>
      <c r="J304" s="556"/>
      <c r="K304" s="556"/>
      <c r="L304" s="556"/>
      <c r="M304" s="556"/>
      <c r="N304" s="556"/>
      <c r="O304" s="556"/>
    </row>
    <row r="305" spans="2:15">
      <c r="B305" s="363"/>
      <c r="C305" s="556"/>
      <c r="D305" s="556"/>
      <c r="E305" s="556"/>
      <c r="F305" s="556"/>
      <c r="G305" s="556"/>
      <c r="H305" s="556"/>
      <c r="I305" s="556"/>
      <c r="J305" s="556"/>
      <c r="K305" s="556"/>
      <c r="L305" s="556"/>
      <c r="M305" s="556"/>
      <c r="N305" s="556"/>
      <c r="O305" s="556"/>
    </row>
    <row r="306" spans="2:15">
      <c r="B306" s="363"/>
      <c r="C306" s="556"/>
      <c r="D306" s="556"/>
      <c r="E306" s="556"/>
      <c r="F306" s="556"/>
      <c r="G306" s="556"/>
      <c r="H306" s="556"/>
      <c r="I306" s="556"/>
      <c r="J306" s="556"/>
      <c r="K306" s="556"/>
      <c r="L306" s="556"/>
      <c r="M306" s="556"/>
      <c r="N306" s="556"/>
      <c r="O306" s="556"/>
    </row>
    <row r="307" spans="2:15">
      <c r="B307" s="363"/>
      <c r="C307" s="556"/>
      <c r="D307" s="556"/>
      <c r="E307" s="556"/>
      <c r="F307" s="556"/>
      <c r="G307" s="556"/>
      <c r="H307" s="556"/>
      <c r="I307" s="556"/>
      <c r="J307" s="556"/>
      <c r="K307" s="556"/>
      <c r="L307" s="556"/>
      <c r="M307" s="556"/>
      <c r="N307" s="556"/>
      <c r="O307" s="556"/>
    </row>
    <row r="308" spans="2:15">
      <c r="B308" s="363"/>
      <c r="C308" s="556"/>
      <c r="D308" s="556"/>
      <c r="E308" s="556"/>
      <c r="F308" s="556"/>
      <c r="G308" s="556"/>
      <c r="H308" s="556"/>
      <c r="I308" s="556"/>
      <c r="J308" s="556"/>
      <c r="K308" s="556"/>
      <c r="L308" s="556"/>
      <c r="M308" s="556"/>
      <c r="N308" s="556"/>
      <c r="O308" s="556"/>
    </row>
    <row r="309" spans="2:15">
      <c r="B309" s="363"/>
      <c r="C309" s="556"/>
      <c r="D309" s="556"/>
      <c r="E309" s="556"/>
      <c r="F309" s="556"/>
      <c r="G309" s="556"/>
      <c r="H309" s="556"/>
      <c r="I309" s="556"/>
      <c r="J309" s="556"/>
      <c r="K309" s="556"/>
      <c r="L309" s="556"/>
      <c r="M309" s="556"/>
      <c r="N309" s="556"/>
      <c r="O309" s="556"/>
    </row>
    <row r="310" spans="2:15">
      <c r="B310" s="363"/>
      <c r="C310" s="556"/>
      <c r="D310" s="556"/>
      <c r="E310" s="556"/>
      <c r="F310" s="556"/>
      <c r="G310" s="556"/>
      <c r="H310" s="556"/>
      <c r="I310" s="556"/>
      <c r="J310" s="556"/>
      <c r="K310" s="556"/>
      <c r="L310" s="556"/>
      <c r="M310" s="556"/>
      <c r="N310" s="556"/>
      <c r="O310" s="556"/>
    </row>
    <row r="311" spans="2:15">
      <c r="B311" s="363"/>
      <c r="C311" s="556"/>
      <c r="D311" s="556"/>
      <c r="E311" s="556"/>
      <c r="F311" s="556"/>
      <c r="G311" s="556"/>
      <c r="H311" s="556"/>
      <c r="I311" s="556"/>
      <c r="J311" s="556"/>
      <c r="K311" s="556"/>
      <c r="L311" s="556"/>
      <c r="M311" s="556"/>
      <c r="N311" s="556"/>
      <c r="O311" s="556"/>
    </row>
    <row r="312" spans="2:15">
      <c r="B312" s="363"/>
      <c r="C312" s="556"/>
      <c r="D312" s="556"/>
      <c r="E312" s="556"/>
      <c r="F312" s="556"/>
      <c r="G312" s="556"/>
      <c r="H312" s="556"/>
      <c r="I312" s="556"/>
      <c r="J312" s="556"/>
      <c r="K312" s="556"/>
      <c r="L312" s="556"/>
      <c r="M312" s="556"/>
      <c r="N312" s="556"/>
      <c r="O312" s="556"/>
    </row>
    <row r="313" spans="2:15">
      <c r="B313" s="363"/>
      <c r="C313" s="556"/>
      <c r="D313" s="556"/>
      <c r="E313" s="556"/>
      <c r="F313" s="556"/>
      <c r="G313" s="556"/>
      <c r="H313" s="556"/>
      <c r="I313" s="556"/>
      <c r="J313" s="556"/>
      <c r="K313" s="556"/>
      <c r="L313" s="556"/>
      <c r="M313" s="556"/>
      <c r="N313" s="556"/>
      <c r="O313" s="556"/>
    </row>
    <row r="314" spans="2:15">
      <c r="B314" s="363"/>
      <c r="C314" s="556"/>
      <c r="D314" s="556"/>
      <c r="E314" s="556"/>
      <c r="F314" s="556"/>
      <c r="G314" s="556"/>
      <c r="H314" s="556"/>
      <c r="I314" s="556"/>
      <c r="J314" s="556"/>
      <c r="K314" s="556"/>
      <c r="L314" s="556"/>
      <c r="M314" s="556"/>
      <c r="N314" s="556"/>
      <c r="O314" s="556"/>
    </row>
    <row r="315" spans="2:15">
      <c r="B315" s="363"/>
      <c r="C315" s="556"/>
      <c r="D315" s="556"/>
      <c r="E315" s="556"/>
      <c r="F315" s="556"/>
      <c r="G315" s="556"/>
      <c r="H315" s="556"/>
      <c r="I315" s="556"/>
      <c r="J315" s="556"/>
      <c r="K315" s="556"/>
      <c r="L315" s="556"/>
      <c r="M315" s="556"/>
      <c r="N315" s="556"/>
      <c r="O315" s="556"/>
    </row>
    <row r="316" spans="2:15">
      <c r="B316" s="363"/>
      <c r="C316" s="556"/>
      <c r="D316" s="556"/>
      <c r="E316" s="556"/>
      <c r="F316" s="556"/>
      <c r="G316" s="556"/>
      <c r="H316" s="556"/>
      <c r="I316" s="556"/>
      <c r="J316" s="556"/>
      <c r="K316" s="556"/>
      <c r="L316" s="556"/>
      <c r="M316" s="556"/>
      <c r="N316" s="556"/>
      <c r="O316" s="556"/>
    </row>
    <row r="317" spans="2:15">
      <c r="B317" s="363"/>
      <c r="C317" s="556"/>
      <c r="D317" s="556"/>
      <c r="E317" s="556"/>
      <c r="F317" s="556"/>
      <c r="G317" s="556"/>
      <c r="H317" s="556"/>
      <c r="I317" s="556"/>
      <c r="J317" s="556"/>
      <c r="K317" s="556"/>
      <c r="L317" s="556"/>
      <c r="M317" s="556"/>
      <c r="N317" s="556"/>
      <c r="O317" s="556"/>
    </row>
    <row r="318" spans="2:15">
      <c r="B318" s="363"/>
      <c r="C318" s="556"/>
      <c r="D318" s="556"/>
      <c r="E318" s="556"/>
      <c r="F318" s="556"/>
      <c r="G318" s="556"/>
      <c r="H318" s="556"/>
      <c r="I318" s="556"/>
      <c r="J318" s="556"/>
      <c r="K318" s="556"/>
      <c r="L318" s="556"/>
      <c r="M318" s="556"/>
      <c r="N318" s="556"/>
      <c r="O318" s="556"/>
    </row>
    <row r="319" spans="2:15">
      <c r="B319" s="363"/>
      <c r="C319" s="556"/>
      <c r="D319" s="556"/>
      <c r="E319" s="556"/>
      <c r="F319" s="556"/>
      <c r="G319" s="556"/>
      <c r="H319" s="556"/>
      <c r="I319" s="556"/>
      <c r="J319" s="556"/>
      <c r="K319" s="556"/>
      <c r="L319" s="556"/>
      <c r="M319" s="556"/>
      <c r="N319" s="556"/>
      <c r="O319" s="556"/>
    </row>
    <row r="320" spans="2:15">
      <c r="B320" s="363"/>
      <c r="C320" s="556"/>
      <c r="D320" s="556"/>
      <c r="E320" s="556"/>
      <c r="F320" s="556"/>
      <c r="G320" s="556"/>
      <c r="H320" s="556"/>
      <c r="I320" s="556"/>
      <c r="J320" s="556"/>
      <c r="K320" s="556"/>
      <c r="L320" s="556"/>
      <c r="M320" s="556"/>
      <c r="N320" s="556"/>
      <c r="O320" s="556"/>
    </row>
    <row r="321" spans="2:15">
      <c r="B321" s="363"/>
      <c r="C321" s="556"/>
      <c r="D321" s="556"/>
      <c r="E321" s="556"/>
      <c r="F321" s="556"/>
      <c r="G321" s="556"/>
      <c r="H321" s="556"/>
      <c r="I321" s="556"/>
      <c r="J321" s="556"/>
      <c r="K321" s="556"/>
      <c r="L321" s="556"/>
      <c r="M321" s="556"/>
      <c r="N321" s="556"/>
      <c r="O321" s="556"/>
    </row>
    <row r="322" spans="2:15">
      <c r="B322" s="363"/>
      <c r="C322" s="556"/>
      <c r="D322" s="556"/>
      <c r="E322" s="556"/>
      <c r="F322" s="556"/>
      <c r="G322" s="556"/>
      <c r="H322" s="556"/>
      <c r="I322" s="556"/>
      <c r="J322" s="556"/>
      <c r="K322" s="556"/>
      <c r="L322" s="556"/>
      <c r="M322" s="556"/>
      <c r="N322" s="556"/>
      <c r="O322" s="556"/>
    </row>
    <row r="323" spans="2:15">
      <c r="B323" s="363"/>
      <c r="C323" s="556"/>
      <c r="D323" s="556"/>
      <c r="E323" s="556"/>
      <c r="F323" s="556"/>
      <c r="G323" s="556"/>
      <c r="H323" s="556"/>
      <c r="I323" s="556"/>
      <c r="J323" s="556"/>
      <c r="K323" s="556"/>
      <c r="L323" s="556"/>
      <c r="M323" s="556"/>
      <c r="N323" s="556"/>
      <c r="O323" s="556"/>
    </row>
    <row r="324" spans="2:15">
      <c r="B324" s="363"/>
      <c r="C324" s="556"/>
      <c r="D324" s="556"/>
      <c r="E324" s="556"/>
      <c r="F324" s="556"/>
      <c r="G324" s="556"/>
      <c r="H324" s="556"/>
      <c r="I324" s="556"/>
      <c r="J324" s="556"/>
      <c r="K324" s="556"/>
      <c r="L324" s="556"/>
      <c r="M324" s="556"/>
      <c r="N324" s="556"/>
      <c r="O324" s="556"/>
    </row>
    <row r="325" spans="2:15">
      <c r="B325" s="363"/>
      <c r="C325" s="556"/>
      <c r="D325" s="556"/>
      <c r="E325" s="556"/>
      <c r="F325" s="556"/>
      <c r="G325" s="556"/>
      <c r="H325" s="556"/>
      <c r="I325" s="556"/>
      <c r="J325" s="556"/>
      <c r="K325" s="556"/>
      <c r="L325" s="556"/>
      <c r="M325" s="556"/>
      <c r="N325" s="556"/>
      <c r="O325" s="556"/>
    </row>
    <row r="326" spans="2:15">
      <c r="B326" s="363"/>
      <c r="C326" s="556"/>
      <c r="D326" s="556"/>
      <c r="E326" s="556"/>
      <c r="F326" s="556"/>
      <c r="G326" s="556"/>
      <c r="H326" s="556"/>
      <c r="I326" s="556"/>
      <c r="J326" s="556"/>
      <c r="K326" s="556"/>
      <c r="L326" s="556"/>
      <c r="M326" s="556"/>
      <c r="N326" s="556"/>
      <c r="O326" s="556"/>
    </row>
    <row r="327" spans="2:15">
      <c r="B327" s="363"/>
      <c r="C327" s="556"/>
      <c r="D327" s="556"/>
      <c r="E327" s="556"/>
      <c r="F327" s="556"/>
      <c r="G327" s="556"/>
      <c r="H327" s="556"/>
      <c r="I327" s="556"/>
      <c r="J327" s="556"/>
      <c r="K327" s="556"/>
      <c r="L327" s="556"/>
      <c r="M327" s="556"/>
      <c r="N327" s="556"/>
      <c r="O327" s="556"/>
    </row>
    <row r="328" spans="2:15">
      <c r="B328" s="363"/>
      <c r="C328" s="556"/>
      <c r="D328" s="556"/>
      <c r="E328" s="556"/>
      <c r="F328" s="556"/>
      <c r="G328" s="556"/>
      <c r="H328" s="556"/>
      <c r="I328" s="556"/>
      <c r="J328" s="556"/>
      <c r="K328" s="556"/>
      <c r="L328" s="556"/>
      <c r="M328" s="556"/>
      <c r="N328" s="556"/>
      <c r="O328" s="556"/>
    </row>
    <row r="329" spans="2:15">
      <c r="B329" s="363"/>
      <c r="C329" s="556"/>
      <c r="D329" s="556"/>
      <c r="E329" s="556"/>
      <c r="F329" s="556"/>
      <c r="G329" s="556"/>
      <c r="H329" s="556"/>
      <c r="I329" s="556"/>
      <c r="J329" s="556"/>
      <c r="K329" s="556"/>
      <c r="L329" s="556"/>
      <c r="M329" s="556"/>
      <c r="N329" s="556"/>
      <c r="O329" s="556"/>
    </row>
    <row r="330" spans="2:15">
      <c r="B330" s="363"/>
      <c r="C330" s="556"/>
      <c r="D330" s="556"/>
      <c r="E330" s="556"/>
      <c r="F330" s="556"/>
      <c r="G330" s="556"/>
      <c r="H330" s="556"/>
      <c r="I330" s="556"/>
      <c r="J330" s="556"/>
      <c r="K330" s="556"/>
      <c r="L330" s="556"/>
      <c r="M330" s="556"/>
      <c r="N330" s="556"/>
      <c r="O330" s="556"/>
    </row>
    <row r="331" spans="2:15">
      <c r="B331" s="363"/>
      <c r="C331" s="556"/>
      <c r="D331" s="556"/>
      <c r="E331" s="556"/>
      <c r="F331" s="556"/>
      <c r="G331" s="556"/>
      <c r="H331" s="556"/>
      <c r="I331" s="556"/>
      <c r="J331" s="556"/>
      <c r="K331" s="556"/>
      <c r="L331" s="556"/>
      <c r="M331" s="556"/>
      <c r="N331" s="556"/>
      <c r="O331" s="556"/>
    </row>
    <row r="332" spans="2:15">
      <c r="B332" s="363"/>
      <c r="C332" s="556"/>
      <c r="D332" s="556"/>
      <c r="E332" s="556"/>
      <c r="F332" s="556"/>
      <c r="G332" s="556"/>
      <c r="H332" s="556"/>
      <c r="I332" s="556"/>
      <c r="J332" s="556"/>
      <c r="K332" s="556"/>
      <c r="L332" s="556"/>
      <c r="M332" s="556"/>
      <c r="N332" s="556"/>
      <c r="O332" s="556"/>
    </row>
    <row r="333" spans="2:15">
      <c r="B333" s="363"/>
      <c r="C333" s="556"/>
      <c r="D333" s="556"/>
      <c r="E333" s="556"/>
      <c r="F333" s="556"/>
      <c r="G333" s="556"/>
      <c r="H333" s="556"/>
      <c r="I333" s="556"/>
      <c r="J333" s="556"/>
      <c r="K333" s="556"/>
      <c r="L333" s="556"/>
      <c r="M333" s="556"/>
      <c r="N333" s="556"/>
      <c r="O333" s="556"/>
    </row>
    <row r="334" spans="2:15">
      <c r="B334" s="363"/>
      <c r="C334" s="556"/>
      <c r="D334" s="556"/>
      <c r="E334" s="556"/>
      <c r="F334" s="556"/>
      <c r="G334" s="556"/>
      <c r="H334" s="556"/>
      <c r="I334" s="556"/>
      <c r="J334" s="556"/>
      <c r="K334" s="556"/>
      <c r="L334" s="556"/>
      <c r="M334" s="556"/>
      <c r="N334" s="556"/>
      <c r="O334" s="556"/>
    </row>
    <row r="335" spans="2:15">
      <c r="B335" s="363"/>
      <c r="C335" s="556"/>
      <c r="D335" s="556"/>
      <c r="E335" s="556"/>
      <c r="F335" s="556"/>
      <c r="G335" s="556"/>
      <c r="H335" s="556"/>
      <c r="I335" s="556"/>
      <c r="J335" s="556"/>
      <c r="K335" s="556"/>
      <c r="L335" s="556"/>
      <c r="M335" s="556"/>
      <c r="N335" s="556"/>
      <c r="O335" s="556"/>
    </row>
    <row r="336" spans="2:15">
      <c r="B336" s="363"/>
      <c r="C336" s="556"/>
      <c r="D336" s="556"/>
      <c r="E336" s="556"/>
      <c r="F336" s="556"/>
      <c r="G336" s="556"/>
      <c r="H336" s="556"/>
      <c r="I336" s="556"/>
      <c r="J336" s="556"/>
      <c r="K336" s="556"/>
      <c r="L336" s="556"/>
      <c r="M336" s="556"/>
      <c r="N336" s="556"/>
      <c r="O336" s="556"/>
    </row>
    <row r="337" spans="2:15">
      <c r="B337" s="363"/>
      <c r="C337" s="556"/>
      <c r="D337" s="556"/>
      <c r="E337" s="556"/>
      <c r="F337" s="556"/>
      <c r="G337" s="556"/>
      <c r="H337" s="556"/>
      <c r="I337" s="556"/>
      <c r="J337" s="556"/>
      <c r="K337" s="556"/>
      <c r="L337" s="556"/>
      <c r="M337" s="556"/>
      <c r="N337" s="556"/>
      <c r="O337" s="556"/>
    </row>
    <row r="338" spans="2:15">
      <c r="B338" s="363"/>
      <c r="C338" s="556"/>
      <c r="D338" s="556"/>
      <c r="E338" s="556"/>
      <c r="F338" s="556"/>
      <c r="G338" s="556"/>
      <c r="H338" s="556"/>
      <c r="I338" s="556"/>
      <c r="J338" s="556"/>
      <c r="K338" s="556"/>
      <c r="L338" s="556"/>
      <c r="M338" s="556"/>
      <c r="N338" s="556"/>
      <c r="O338" s="556"/>
    </row>
    <row r="339" spans="2:15">
      <c r="B339" s="363"/>
      <c r="C339" s="556"/>
      <c r="D339" s="556"/>
      <c r="E339" s="556"/>
      <c r="F339" s="556"/>
      <c r="G339" s="556"/>
      <c r="H339" s="556"/>
      <c r="I339" s="556"/>
      <c r="J339" s="556"/>
      <c r="K339" s="556"/>
      <c r="L339" s="556"/>
      <c r="M339" s="556"/>
      <c r="N339" s="556"/>
      <c r="O339" s="556"/>
    </row>
    <row r="340" spans="2:15">
      <c r="B340" s="363"/>
      <c r="C340" s="556"/>
      <c r="D340" s="556"/>
      <c r="E340" s="556"/>
      <c r="F340" s="556"/>
      <c r="G340" s="556"/>
      <c r="H340" s="556"/>
      <c r="I340" s="556"/>
      <c r="J340" s="556"/>
      <c r="K340" s="556"/>
      <c r="L340" s="556"/>
      <c r="M340" s="556"/>
      <c r="N340" s="556"/>
      <c r="O340" s="556"/>
    </row>
    <row r="341" spans="2:15">
      <c r="B341" s="363"/>
      <c r="C341" s="556"/>
      <c r="D341" s="556"/>
      <c r="E341" s="556"/>
      <c r="F341" s="556"/>
      <c r="G341" s="556"/>
      <c r="H341" s="556"/>
      <c r="I341" s="556"/>
      <c r="J341" s="556"/>
      <c r="K341" s="556"/>
      <c r="L341" s="556"/>
      <c r="M341" s="556"/>
      <c r="N341" s="556"/>
      <c r="O341" s="556"/>
    </row>
    <row r="342" spans="2:15">
      <c r="B342" s="363"/>
      <c r="C342" s="556"/>
      <c r="D342" s="556"/>
      <c r="E342" s="556"/>
      <c r="F342" s="556"/>
      <c r="G342" s="556"/>
      <c r="H342" s="556"/>
      <c r="I342" s="556"/>
      <c r="J342" s="556"/>
      <c r="K342" s="556"/>
      <c r="L342" s="556"/>
      <c r="M342" s="556"/>
      <c r="N342" s="556"/>
      <c r="O342" s="556"/>
    </row>
    <row r="343" spans="2:15">
      <c r="B343" s="363"/>
      <c r="C343" s="556"/>
      <c r="D343" s="556"/>
      <c r="E343" s="556"/>
      <c r="F343" s="556"/>
      <c r="G343" s="556"/>
      <c r="H343" s="556"/>
      <c r="I343" s="556"/>
      <c r="J343" s="556"/>
      <c r="K343" s="556"/>
      <c r="L343" s="556"/>
      <c r="M343" s="556"/>
      <c r="N343" s="556"/>
      <c r="O343" s="556"/>
    </row>
    <row r="344" spans="2:15">
      <c r="B344" s="363"/>
      <c r="C344" s="556"/>
      <c r="D344" s="556"/>
      <c r="E344" s="556"/>
      <c r="F344" s="556"/>
      <c r="G344" s="556"/>
      <c r="H344" s="556"/>
      <c r="I344" s="556"/>
      <c r="J344" s="556"/>
      <c r="K344" s="556"/>
      <c r="L344" s="556"/>
      <c r="M344" s="556"/>
      <c r="N344" s="556"/>
      <c r="O344" s="556"/>
    </row>
    <row r="345" spans="2:15">
      <c r="B345" s="363"/>
      <c r="C345" s="556"/>
      <c r="D345" s="556"/>
      <c r="E345" s="556"/>
      <c r="F345" s="556"/>
      <c r="G345" s="556"/>
      <c r="H345" s="556"/>
      <c r="I345" s="556"/>
      <c r="J345" s="556"/>
      <c r="K345" s="556"/>
      <c r="L345" s="556"/>
      <c r="M345" s="556"/>
      <c r="N345" s="556"/>
      <c r="O345" s="556"/>
    </row>
    <row r="346" spans="2:15">
      <c r="B346" s="363"/>
      <c r="C346" s="556"/>
      <c r="D346" s="556"/>
      <c r="E346" s="556"/>
      <c r="F346" s="556"/>
      <c r="G346" s="556"/>
      <c r="H346" s="556"/>
      <c r="I346" s="556"/>
      <c r="J346" s="556"/>
      <c r="K346" s="556"/>
      <c r="L346" s="556"/>
      <c r="M346" s="556"/>
      <c r="N346" s="556"/>
      <c r="O346" s="556"/>
    </row>
    <row r="347" spans="2:15">
      <c r="B347" s="363"/>
      <c r="C347" s="556"/>
      <c r="D347" s="556"/>
      <c r="E347" s="556"/>
      <c r="F347" s="556"/>
      <c r="G347" s="556"/>
      <c r="H347" s="556"/>
      <c r="I347" s="556"/>
      <c r="J347" s="556"/>
      <c r="K347" s="556"/>
      <c r="L347" s="556"/>
      <c r="M347" s="556"/>
      <c r="N347" s="556"/>
      <c r="O347" s="556"/>
    </row>
    <row r="348" spans="2:15">
      <c r="B348" s="363"/>
      <c r="C348" s="556"/>
      <c r="D348" s="556"/>
      <c r="E348" s="556"/>
      <c r="F348" s="556"/>
      <c r="G348" s="556"/>
      <c r="H348" s="556"/>
      <c r="I348" s="556"/>
      <c r="J348" s="556"/>
      <c r="K348" s="556"/>
      <c r="L348" s="556"/>
      <c r="M348" s="556"/>
      <c r="N348" s="556"/>
      <c r="O348" s="556"/>
    </row>
    <row r="349" spans="2:15">
      <c r="B349" s="363"/>
      <c r="C349" s="556"/>
      <c r="D349" s="556"/>
      <c r="E349" s="556"/>
      <c r="F349" s="556"/>
      <c r="G349" s="556"/>
      <c r="H349" s="556"/>
      <c r="I349" s="556"/>
      <c r="J349" s="556"/>
      <c r="K349" s="556"/>
      <c r="L349" s="556"/>
      <c r="M349" s="556"/>
      <c r="N349" s="556"/>
      <c r="O349" s="556"/>
    </row>
    <row r="350" spans="2:15">
      <c r="B350" s="363"/>
      <c r="C350" s="556"/>
      <c r="D350" s="556"/>
      <c r="E350" s="556"/>
      <c r="F350" s="556"/>
      <c r="G350" s="556"/>
      <c r="H350" s="556"/>
      <c r="I350" s="556"/>
      <c r="J350" s="556"/>
      <c r="K350" s="556"/>
      <c r="L350" s="556"/>
      <c r="M350" s="556"/>
      <c r="N350" s="556"/>
      <c r="O350" s="556"/>
    </row>
    <row r="351" spans="2:15">
      <c r="B351" s="363"/>
      <c r="C351" s="556"/>
      <c r="D351" s="556"/>
      <c r="E351" s="556"/>
      <c r="F351" s="556"/>
      <c r="G351" s="556"/>
      <c r="H351" s="556"/>
      <c r="I351" s="556"/>
      <c r="J351" s="556"/>
      <c r="K351" s="556"/>
      <c r="L351" s="556"/>
      <c r="M351" s="556"/>
      <c r="N351" s="556"/>
      <c r="O351" s="556"/>
    </row>
    <row r="352" spans="2:15">
      <c r="B352" s="363"/>
      <c r="C352" s="556"/>
      <c r="D352" s="556"/>
      <c r="E352" s="556"/>
      <c r="F352" s="556"/>
      <c r="G352" s="556"/>
      <c r="H352" s="556"/>
      <c r="I352" s="556"/>
      <c r="J352" s="556"/>
      <c r="K352" s="556"/>
      <c r="L352" s="556"/>
      <c r="M352" s="556"/>
      <c r="N352" s="556"/>
      <c r="O352" s="556"/>
    </row>
    <row r="353" spans="2:15">
      <c r="B353" s="363"/>
      <c r="C353" s="556"/>
      <c r="D353" s="556"/>
      <c r="E353" s="556"/>
      <c r="F353" s="556"/>
      <c r="G353" s="556"/>
      <c r="H353" s="556"/>
      <c r="I353" s="556"/>
      <c r="J353" s="556"/>
      <c r="K353" s="556"/>
      <c r="L353" s="556"/>
      <c r="M353" s="556"/>
      <c r="N353" s="556"/>
      <c r="O353" s="556"/>
    </row>
    <row r="354" spans="2:15">
      <c r="B354" s="363"/>
      <c r="C354" s="556"/>
      <c r="D354" s="556"/>
      <c r="E354" s="556"/>
      <c r="F354" s="556"/>
      <c r="G354" s="556"/>
      <c r="H354" s="556"/>
      <c r="I354" s="556"/>
      <c r="J354" s="556"/>
      <c r="K354" s="556"/>
      <c r="L354" s="556"/>
      <c r="M354" s="556"/>
      <c r="N354" s="556"/>
      <c r="O354" s="556"/>
    </row>
    <row r="355" spans="2:15">
      <c r="B355" s="363"/>
      <c r="C355" s="556"/>
      <c r="D355" s="556"/>
      <c r="E355" s="556"/>
      <c r="F355" s="556"/>
      <c r="G355" s="556"/>
      <c r="H355" s="556"/>
      <c r="I355" s="556"/>
      <c r="J355" s="556"/>
      <c r="K355" s="556"/>
      <c r="L355" s="556"/>
      <c r="M355" s="556"/>
      <c r="N355" s="556"/>
      <c r="O355" s="556"/>
    </row>
    <row r="356" spans="2:15">
      <c r="B356" s="363"/>
      <c r="C356" s="556"/>
      <c r="D356" s="556"/>
      <c r="E356" s="556"/>
      <c r="F356" s="556"/>
      <c r="G356" s="556"/>
      <c r="H356" s="556"/>
      <c r="I356" s="556"/>
      <c r="J356" s="556"/>
      <c r="K356" s="556"/>
      <c r="L356" s="556"/>
      <c r="M356" s="556"/>
      <c r="N356" s="556"/>
      <c r="O356" s="556"/>
    </row>
    <row r="357" spans="2:15">
      <c r="B357" s="363"/>
      <c r="C357" s="556"/>
      <c r="D357" s="556"/>
      <c r="E357" s="556"/>
      <c r="F357" s="556"/>
      <c r="G357" s="556"/>
      <c r="H357" s="556"/>
      <c r="I357" s="556"/>
      <c r="J357" s="556"/>
      <c r="K357" s="556"/>
      <c r="L357" s="556"/>
      <c r="M357" s="556"/>
      <c r="N357" s="556"/>
      <c r="O357" s="556"/>
    </row>
    <row r="358" spans="2:15">
      <c r="B358" s="363"/>
      <c r="C358" s="556"/>
      <c r="D358" s="556"/>
      <c r="E358" s="556"/>
      <c r="F358" s="556"/>
      <c r="G358" s="556"/>
      <c r="H358" s="556"/>
      <c r="I358" s="556"/>
      <c r="J358" s="556"/>
      <c r="K358" s="556"/>
      <c r="L358" s="556"/>
      <c r="M358" s="556"/>
      <c r="N358" s="556"/>
      <c r="O358" s="556"/>
    </row>
    <row r="359" spans="2:15">
      <c r="B359" s="363"/>
      <c r="C359" s="556"/>
      <c r="D359" s="556"/>
      <c r="E359" s="556"/>
      <c r="F359" s="556"/>
      <c r="G359" s="556"/>
      <c r="H359" s="556"/>
      <c r="I359" s="556"/>
      <c r="J359" s="556"/>
      <c r="K359" s="556"/>
      <c r="L359" s="556"/>
      <c r="M359" s="556"/>
      <c r="N359" s="556"/>
      <c r="O359" s="556"/>
    </row>
    <row r="360" spans="2:15">
      <c r="B360" s="363"/>
      <c r="C360" s="556"/>
      <c r="D360" s="556"/>
      <c r="E360" s="556"/>
      <c r="F360" s="556"/>
      <c r="G360" s="556"/>
      <c r="H360" s="556"/>
      <c r="I360" s="556"/>
      <c r="J360" s="556"/>
      <c r="K360" s="556"/>
      <c r="L360" s="556"/>
      <c r="M360" s="556"/>
      <c r="N360" s="556"/>
      <c r="O360" s="556"/>
    </row>
    <row r="361" spans="2:15">
      <c r="B361" s="363"/>
      <c r="C361" s="556"/>
      <c r="D361" s="556"/>
      <c r="E361" s="556"/>
      <c r="F361" s="556"/>
      <c r="G361" s="556"/>
      <c r="H361" s="556"/>
      <c r="I361" s="556"/>
      <c r="J361" s="556"/>
      <c r="K361" s="556"/>
      <c r="L361" s="556"/>
      <c r="M361" s="556"/>
      <c r="N361" s="556"/>
      <c r="O361" s="556"/>
    </row>
    <row r="362" spans="2:15">
      <c r="B362" s="363"/>
      <c r="C362" s="556"/>
      <c r="D362" s="556"/>
      <c r="E362" s="556"/>
      <c r="F362" s="556"/>
      <c r="G362" s="556"/>
      <c r="H362" s="556"/>
      <c r="I362" s="556"/>
      <c r="J362" s="556"/>
      <c r="K362" s="556"/>
      <c r="L362" s="556"/>
      <c r="M362" s="556"/>
      <c r="N362" s="556"/>
      <c r="O362" s="556"/>
    </row>
    <row r="363" spans="2:15">
      <c r="B363" s="363"/>
      <c r="C363" s="556"/>
      <c r="D363" s="556"/>
      <c r="E363" s="556"/>
      <c r="F363" s="556"/>
      <c r="G363" s="556"/>
      <c r="H363" s="556"/>
      <c r="I363" s="556"/>
      <c r="J363" s="556"/>
      <c r="K363" s="556"/>
      <c r="L363" s="556"/>
      <c r="M363" s="556"/>
      <c r="N363" s="556"/>
      <c r="O363" s="556"/>
    </row>
    <row r="364" spans="2:15">
      <c r="B364" s="363"/>
      <c r="C364" s="556"/>
      <c r="D364" s="556"/>
      <c r="E364" s="556"/>
      <c r="F364" s="556"/>
      <c r="G364" s="556"/>
      <c r="H364" s="556"/>
      <c r="I364" s="556"/>
      <c r="J364" s="556"/>
      <c r="K364" s="556"/>
      <c r="L364" s="556"/>
      <c r="M364" s="556"/>
      <c r="N364" s="556"/>
      <c r="O364" s="556"/>
    </row>
    <row r="365" spans="2:15">
      <c r="B365" s="363"/>
      <c r="C365" s="556"/>
      <c r="D365" s="556"/>
      <c r="E365" s="556"/>
      <c r="F365" s="556"/>
      <c r="G365" s="556"/>
      <c r="H365" s="556"/>
      <c r="I365" s="556"/>
      <c r="J365" s="556"/>
      <c r="K365" s="556"/>
      <c r="L365" s="556"/>
      <c r="M365" s="556"/>
      <c r="N365" s="556"/>
      <c r="O365" s="556"/>
    </row>
    <row r="366" spans="2:15">
      <c r="B366" s="363"/>
      <c r="C366" s="556"/>
      <c r="D366" s="556"/>
      <c r="E366" s="556"/>
      <c r="F366" s="556"/>
      <c r="G366" s="556"/>
      <c r="H366" s="556"/>
      <c r="I366" s="556"/>
      <c r="J366" s="556"/>
      <c r="K366" s="556"/>
      <c r="L366" s="556"/>
      <c r="M366" s="556"/>
      <c r="N366" s="556"/>
      <c r="O366" s="556"/>
    </row>
    <row r="367" spans="2:15">
      <c r="B367" s="363"/>
      <c r="C367" s="556"/>
      <c r="D367" s="556"/>
      <c r="E367" s="556"/>
      <c r="F367" s="556"/>
      <c r="G367" s="556"/>
      <c r="H367" s="556"/>
      <c r="I367" s="556"/>
      <c r="J367" s="556"/>
      <c r="K367" s="556"/>
      <c r="L367" s="556"/>
      <c r="M367" s="556"/>
      <c r="N367" s="556"/>
      <c r="O367" s="556"/>
    </row>
    <row r="368" spans="2:15">
      <c r="B368" s="363"/>
      <c r="C368" s="556"/>
      <c r="D368" s="556"/>
      <c r="E368" s="556"/>
      <c r="F368" s="556"/>
      <c r="G368" s="556"/>
      <c r="H368" s="556"/>
      <c r="I368" s="556"/>
      <c r="J368" s="556"/>
      <c r="K368" s="556"/>
      <c r="L368" s="556"/>
      <c r="M368" s="556"/>
      <c r="N368" s="556"/>
      <c r="O368" s="556"/>
    </row>
    <row r="369" spans="2:15">
      <c r="B369" s="363"/>
      <c r="C369" s="556"/>
      <c r="D369" s="556"/>
      <c r="E369" s="556"/>
      <c r="F369" s="556"/>
      <c r="G369" s="556"/>
      <c r="H369" s="556"/>
      <c r="I369" s="556"/>
      <c r="J369" s="556"/>
      <c r="K369" s="556"/>
      <c r="L369" s="556"/>
      <c r="M369" s="556"/>
      <c r="N369" s="556"/>
      <c r="O369" s="556"/>
    </row>
    <row r="370" spans="2:15">
      <c r="B370" s="363"/>
      <c r="C370" s="556"/>
      <c r="D370" s="556"/>
      <c r="E370" s="556"/>
      <c r="F370" s="556"/>
      <c r="G370" s="556"/>
      <c r="H370" s="556"/>
      <c r="I370" s="556"/>
      <c r="J370" s="556"/>
      <c r="K370" s="556"/>
      <c r="L370" s="556"/>
      <c r="M370" s="556"/>
      <c r="N370" s="556"/>
      <c r="O370" s="556"/>
    </row>
    <row r="371" spans="2:15">
      <c r="B371" s="363"/>
      <c r="C371" s="556"/>
      <c r="D371" s="556"/>
      <c r="E371" s="556"/>
      <c r="F371" s="556"/>
      <c r="G371" s="556"/>
      <c r="H371" s="556"/>
      <c r="I371" s="556"/>
      <c r="J371" s="556"/>
      <c r="K371" s="556"/>
      <c r="L371" s="556"/>
      <c r="M371" s="556"/>
      <c r="N371" s="556"/>
      <c r="O371" s="556"/>
    </row>
    <row r="372" spans="2:15">
      <c r="B372" s="363"/>
      <c r="C372" s="556"/>
      <c r="D372" s="556"/>
      <c r="E372" s="556"/>
      <c r="F372" s="556"/>
      <c r="G372" s="556"/>
      <c r="H372" s="556"/>
      <c r="I372" s="556"/>
      <c r="J372" s="556"/>
      <c r="K372" s="556"/>
      <c r="L372" s="556"/>
      <c r="M372" s="556"/>
      <c r="N372" s="556"/>
      <c r="O372" s="556"/>
    </row>
    <row r="373" spans="2:15">
      <c r="B373" s="363"/>
      <c r="C373" s="556"/>
      <c r="D373" s="556"/>
      <c r="E373" s="556"/>
      <c r="F373" s="556"/>
      <c r="G373" s="556"/>
      <c r="H373" s="556"/>
      <c r="I373" s="556"/>
      <c r="J373" s="556"/>
      <c r="K373" s="556"/>
      <c r="L373" s="556"/>
      <c r="M373" s="556"/>
      <c r="N373" s="556"/>
      <c r="O373" s="556"/>
    </row>
    <row r="374" spans="2:15">
      <c r="B374" s="363"/>
      <c r="C374" s="556"/>
      <c r="D374" s="556"/>
      <c r="E374" s="556"/>
      <c r="F374" s="556"/>
      <c r="G374" s="556"/>
      <c r="H374" s="556"/>
      <c r="I374" s="556"/>
      <c r="J374" s="556"/>
      <c r="K374" s="556"/>
      <c r="L374" s="556"/>
      <c r="M374" s="556"/>
      <c r="N374" s="556"/>
      <c r="O374" s="556"/>
    </row>
    <row r="375" spans="2:15">
      <c r="B375" s="363"/>
      <c r="C375" s="556"/>
      <c r="D375" s="556"/>
      <c r="E375" s="556"/>
      <c r="F375" s="556"/>
      <c r="G375" s="556"/>
      <c r="H375" s="556"/>
      <c r="I375" s="556"/>
      <c r="J375" s="556"/>
      <c r="K375" s="556"/>
      <c r="L375" s="556"/>
      <c r="M375" s="556"/>
      <c r="N375" s="556"/>
      <c r="O375" s="556"/>
    </row>
    <row r="376" spans="2:15">
      <c r="B376" s="363"/>
      <c r="C376" s="556"/>
      <c r="D376" s="556"/>
      <c r="E376" s="556"/>
      <c r="F376" s="556"/>
      <c r="G376" s="556"/>
      <c r="H376" s="556"/>
      <c r="I376" s="556"/>
      <c r="J376" s="556"/>
      <c r="K376" s="556"/>
      <c r="L376" s="556"/>
      <c r="M376" s="556"/>
      <c r="N376" s="556"/>
      <c r="O376" s="556"/>
    </row>
    <row r="377" spans="2:15">
      <c r="B377" s="363"/>
      <c r="C377" s="556"/>
      <c r="D377" s="556"/>
      <c r="E377" s="556"/>
      <c r="F377" s="556"/>
      <c r="G377" s="556"/>
      <c r="H377" s="556"/>
      <c r="I377" s="556"/>
      <c r="J377" s="556"/>
      <c r="K377" s="556"/>
      <c r="L377" s="556"/>
      <c r="M377" s="556"/>
      <c r="N377" s="556"/>
      <c r="O377" s="556"/>
    </row>
    <row r="378" spans="2:15">
      <c r="B378" s="363"/>
      <c r="C378" s="556"/>
      <c r="D378" s="556"/>
      <c r="E378" s="556"/>
      <c r="F378" s="556"/>
      <c r="G378" s="556"/>
      <c r="H378" s="556"/>
      <c r="I378" s="556"/>
      <c r="J378" s="556"/>
      <c r="K378" s="556"/>
      <c r="L378" s="556"/>
      <c r="M378" s="556"/>
      <c r="N378" s="556"/>
      <c r="O378" s="556"/>
    </row>
    <row r="379" spans="2:15">
      <c r="B379" s="363"/>
      <c r="C379" s="556"/>
      <c r="D379" s="556"/>
      <c r="E379" s="556"/>
      <c r="F379" s="556"/>
      <c r="G379" s="556"/>
      <c r="H379" s="556"/>
      <c r="I379" s="556"/>
      <c r="J379" s="556"/>
      <c r="K379" s="556"/>
      <c r="L379" s="556"/>
      <c r="M379" s="556"/>
      <c r="N379" s="556"/>
      <c r="O379" s="556"/>
    </row>
    <row r="380" spans="2:15">
      <c r="B380" s="363"/>
      <c r="C380" s="556"/>
      <c r="D380" s="556"/>
      <c r="E380" s="556"/>
      <c r="F380" s="556"/>
      <c r="G380" s="556"/>
      <c r="H380" s="556"/>
      <c r="I380" s="556"/>
      <c r="J380" s="556"/>
      <c r="K380" s="556"/>
      <c r="L380" s="556"/>
      <c r="M380" s="556"/>
      <c r="N380" s="556"/>
      <c r="O380" s="556"/>
    </row>
    <row r="381" spans="2:15">
      <c r="B381" s="363"/>
      <c r="C381" s="556"/>
      <c r="D381" s="556"/>
      <c r="E381" s="556"/>
      <c r="F381" s="556"/>
      <c r="G381" s="556"/>
      <c r="H381" s="556"/>
      <c r="I381" s="556"/>
      <c r="J381" s="556"/>
      <c r="K381" s="556"/>
      <c r="L381" s="556"/>
      <c r="M381" s="556"/>
      <c r="N381" s="556"/>
      <c r="O381" s="556"/>
    </row>
    <row r="382" spans="2:15">
      <c r="B382" s="363"/>
      <c r="C382" s="556"/>
      <c r="D382" s="556"/>
      <c r="E382" s="556"/>
      <c r="F382" s="556"/>
      <c r="G382" s="556"/>
      <c r="H382" s="556"/>
      <c r="I382" s="556"/>
      <c r="J382" s="556"/>
      <c r="K382" s="556"/>
      <c r="L382" s="556"/>
      <c r="M382" s="556"/>
      <c r="N382" s="556"/>
      <c r="O382" s="556"/>
    </row>
    <row r="383" spans="2:15">
      <c r="B383" s="363"/>
      <c r="C383" s="556"/>
      <c r="D383" s="556"/>
      <c r="E383" s="556"/>
      <c r="F383" s="556"/>
      <c r="G383" s="556"/>
      <c r="H383" s="556"/>
      <c r="I383" s="556"/>
      <c r="J383" s="556"/>
      <c r="K383" s="556"/>
      <c r="L383" s="556"/>
      <c r="M383" s="556"/>
      <c r="N383" s="556"/>
      <c r="O383" s="556"/>
    </row>
    <row r="384" spans="2:15">
      <c r="B384" s="363"/>
      <c r="C384" s="556"/>
      <c r="D384" s="556"/>
      <c r="E384" s="556"/>
      <c r="F384" s="556"/>
      <c r="G384" s="556"/>
      <c r="H384" s="556"/>
      <c r="I384" s="556"/>
      <c r="J384" s="556"/>
      <c r="K384" s="556"/>
      <c r="L384" s="556"/>
      <c r="M384" s="556"/>
      <c r="N384" s="556"/>
      <c r="O384" s="556"/>
    </row>
    <row r="385" spans="2:15">
      <c r="B385" s="363"/>
      <c r="C385" s="556"/>
      <c r="D385" s="556"/>
      <c r="E385" s="556"/>
      <c r="F385" s="556"/>
      <c r="G385" s="556"/>
      <c r="H385" s="556"/>
      <c r="I385" s="556"/>
      <c r="J385" s="556"/>
      <c r="K385" s="556"/>
      <c r="L385" s="556"/>
      <c r="M385" s="556"/>
      <c r="N385" s="556"/>
      <c r="O385" s="556"/>
    </row>
    <row r="386" spans="2:15">
      <c r="B386" s="363"/>
      <c r="C386" s="556"/>
      <c r="D386" s="556"/>
      <c r="E386" s="556"/>
      <c r="F386" s="556"/>
      <c r="G386" s="556"/>
      <c r="H386" s="556"/>
      <c r="I386" s="556"/>
      <c r="J386" s="556"/>
      <c r="K386" s="556"/>
      <c r="L386" s="556"/>
      <c r="M386" s="556"/>
      <c r="N386" s="556"/>
      <c r="O386" s="556"/>
    </row>
    <row r="387" spans="2:15">
      <c r="B387" s="363"/>
      <c r="C387" s="556"/>
      <c r="D387" s="556"/>
      <c r="E387" s="556"/>
      <c r="F387" s="556"/>
      <c r="G387" s="556"/>
      <c r="H387" s="556"/>
      <c r="I387" s="556"/>
      <c r="J387" s="556"/>
      <c r="K387" s="556"/>
      <c r="L387" s="556"/>
      <c r="M387" s="556"/>
      <c r="N387" s="556"/>
      <c r="O387" s="556"/>
    </row>
    <row r="388" spans="2:15">
      <c r="B388" s="363"/>
      <c r="C388" s="556"/>
      <c r="D388" s="556"/>
      <c r="E388" s="556"/>
      <c r="F388" s="556"/>
      <c r="G388" s="556"/>
      <c r="H388" s="556"/>
      <c r="I388" s="556"/>
      <c r="J388" s="556"/>
      <c r="K388" s="556"/>
      <c r="L388" s="556"/>
      <c r="M388" s="556"/>
      <c r="N388" s="556"/>
      <c r="O388" s="556"/>
    </row>
    <row r="389" spans="2:15">
      <c r="B389" s="363"/>
      <c r="C389" s="556"/>
      <c r="D389" s="556"/>
      <c r="E389" s="556"/>
      <c r="F389" s="556"/>
      <c r="G389" s="556"/>
      <c r="H389" s="556"/>
      <c r="I389" s="556"/>
      <c r="J389" s="556"/>
      <c r="K389" s="556"/>
      <c r="L389" s="556"/>
      <c r="M389" s="556"/>
      <c r="N389" s="556"/>
      <c r="O389" s="556"/>
    </row>
    <row r="390" spans="2:15">
      <c r="B390" s="363"/>
      <c r="C390" s="556"/>
      <c r="D390" s="556"/>
      <c r="E390" s="556"/>
      <c r="F390" s="556"/>
      <c r="G390" s="556"/>
      <c r="H390" s="556"/>
      <c r="I390" s="556"/>
      <c r="J390" s="556"/>
      <c r="K390" s="556"/>
      <c r="L390" s="556"/>
      <c r="M390" s="556"/>
      <c r="N390" s="556"/>
      <c r="O390" s="556"/>
    </row>
    <row r="391" spans="2:15">
      <c r="B391" s="363"/>
      <c r="C391" s="556"/>
      <c r="D391" s="556"/>
      <c r="E391" s="556"/>
      <c r="F391" s="556"/>
      <c r="G391" s="556"/>
      <c r="H391" s="556"/>
      <c r="I391" s="556"/>
      <c r="J391" s="556"/>
      <c r="K391" s="556"/>
      <c r="L391" s="556"/>
      <c r="M391" s="556"/>
      <c r="N391" s="556"/>
      <c r="O391" s="556"/>
    </row>
    <row r="392" spans="2:15">
      <c r="B392" s="363"/>
      <c r="C392" s="556"/>
      <c r="D392" s="556"/>
      <c r="E392" s="556"/>
      <c r="F392" s="556"/>
      <c r="G392" s="556"/>
      <c r="H392" s="556"/>
      <c r="I392" s="556"/>
      <c r="J392" s="556"/>
      <c r="K392" s="556"/>
      <c r="L392" s="556"/>
      <c r="M392" s="556"/>
      <c r="N392" s="556"/>
      <c r="O392" s="556"/>
    </row>
    <row r="393" spans="2:15">
      <c r="B393" s="363"/>
      <c r="C393" s="556"/>
      <c r="D393" s="556"/>
      <c r="E393" s="556"/>
      <c r="F393" s="556"/>
      <c r="G393" s="556"/>
      <c r="H393" s="556"/>
      <c r="I393" s="556"/>
      <c r="J393" s="556"/>
      <c r="K393" s="556"/>
      <c r="L393" s="556"/>
      <c r="M393" s="556"/>
      <c r="N393" s="556"/>
      <c r="O393" s="556"/>
    </row>
    <row r="394" spans="2:15">
      <c r="B394" s="363"/>
      <c r="C394" s="556"/>
      <c r="D394" s="556"/>
      <c r="E394" s="556"/>
      <c r="F394" s="556"/>
      <c r="G394" s="556"/>
      <c r="H394" s="556"/>
      <c r="I394" s="556"/>
      <c r="J394" s="556"/>
      <c r="K394" s="556"/>
      <c r="L394" s="556"/>
      <c r="M394" s="556"/>
      <c r="N394" s="556"/>
      <c r="O394" s="556"/>
    </row>
    <row r="395" spans="2:15">
      <c r="B395" s="363"/>
      <c r="C395" s="556"/>
      <c r="D395" s="556"/>
      <c r="E395" s="556"/>
      <c r="F395" s="556"/>
      <c r="G395" s="556"/>
      <c r="H395" s="556"/>
      <c r="I395" s="556"/>
      <c r="J395" s="556"/>
      <c r="K395" s="556"/>
      <c r="L395" s="556"/>
      <c r="M395" s="556"/>
      <c r="N395" s="556"/>
      <c r="O395" s="556"/>
    </row>
    <row r="396" spans="2:15">
      <c r="B396" s="363"/>
      <c r="C396" s="556"/>
      <c r="D396" s="556"/>
      <c r="E396" s="556"/>
      <c r="F396" s="556"/>
      <c r="G396" s="556"/>
      <c r="H396" s="556"/>
      <c r="I396" s="556"/>
      <c r="J396" s="556"/>
      <c r="K396" s="556"/>
      <c r="L396" s="556"/>
      <c r="M396" s="556"/>
      <c r="N396" s="556"/>
      <c r="O396" s="556"/>
    </row>
    <row r="397" spans="2:15">
      <c r="B397" s="363"/>
      <c r="C397" s="556"/>
      <c r="D397" s="556"/>
      <c r="E397" s="556"/>
      <c r="F397" s="556"/>
      <c r="G397" s="556"/>
      <c r="H397" s="556"/>
      <c r="I397" s="556"/>
      <c r="J397" s="556"/>
      <c r="K397" s="556"/>
      <c r="L397" s="556"/>
      <c r="M397" s="556"/>
      <c r="N397" s="556"/>
      <c r="O397" s="556"/>
    </row>
    <row r="398" spans="2:15">
      <c r="B398" s="363"/>
      <c r="C398" s="556"/>
      <c r="D398" s="556"/>
      <c r="E398" s="556"/>
      <c r="F398" s="556"/>
      <c r="G398" s="556"/>
      <c r="H398" s="556"/>
      <c r="I398" s="556"/>
      <c r="J398" s="556"/>
      <c r="K398" s="556"/>
      <c r="L398" s="556"/>
      <c r="M398" s="556"/>
      <c r="N398" s="556"/>
      <c r="O398" s="556"/>
    </row>
    <row r="399" spans="2:15">
      <c r="B399" s="363"/>
      <c r="C399" s="556"/>
      <c r="D399" s="556"/>
      <c r="E399" s="556"/>
      <c r="F399" s="556"/>
      <c r="G399" s="556"/>
      <c r="H399" s="556"/>
      <c r="I399" s="556"/>
      <c r="J399" s="556"/>
      <c r="K399" s="556"/>
      <c r="L399" s="556"/>
      <c r="M399" s="556"/>
      <c r="N399" s="556"/>
      <c r="O399" s="556"/>
    </row>
    <row r="400" spans="2:15">
      <c r="B400" s="363"/>
      <c r="C400" s="556"/>
      <c r="D400" s="556"/>
      <c r="E400" s="556"/>
      <c r="F400" s="556"/>
      <c r="G400" s="556"/>
      <c r="H400" s="556"/>
      <c r="I400" s="556"/>
      <c r="J400" s="556"/>
      <c r="K400" s="556"/>
      <c r="L400" s="556"/>
      <c r="M400" s="556"/>
      <c r="N400" s="556"/>
      <c r="O400" s="556"/>
    </row>
    <row r="401" spans="2:15">
      <c r="B401" s="363"/>
      <c r="C401" s="556"/>
      <c r="D401" s="556"/>
      <c r="E401" s="556"/>
      <c r="F401" s="556"/>
      <c r="G401" s="556"/>
      <c r="H401" s="556"/>
      <c r="I401" s="556"/>
      <c r="J401" s="556"/>
      <c r="K401" s="556"/>
      <c r="L401" s="556"/>
      <c r="M401" s="556"/>
      <c r="N401" s="556"/>
      <c r="O401" s="556"/>
    </row>
    <row r="402" spans="2:15">
      <c r="B402" s="363"/>
      <c r="C402" s="556"/>
      <c r="D402" s="556"/>
      <c r="E402" s="556"/>
      <c r="F402" s="556"/>
      <c r="G402" s="556"/>
      <c r="H402" s="556"/>
      <c r="I402" s="556"/>
      <c r="J402" s="556"/>
      <c r="K402" s="556"/>
      <c r="L402" s="556"/>
      <c r="M402" s="556"/>
      <c r="N402" s="556"/>
      <c r="O402" s="556"/>
    </row>
    <row r="403" spans="2:15">
      <c r="B403" s="363"/>
      <c r="C403" s="556"/>
      <c r="D403" s="556"/>
      <c r="E403" s="556"/>
      <c r="F403" s="556"/>
      <c r="G403" s="556"/>
      <c r="H403" s="556"/>
      <c r="I403" s="556"/>
      <c r="J403" s="556"/>
      <c r="K403" s="556"/>
      <c r="L403" s="556"/>
      <c r="M403" s="556"/>
      <c r="N403" s="556"/>
      <c r="O403" s="556"/>
    </row>
    <row r="404" spans="2:15">
      <c r="B404" s="363"/>
      <c r="C404" s="556"/>
      <c r="D404" s="556"/>
      <c r="E404" s="556"/>
      <c r="F404" s="556"/>
      <c r="G404" s="556"/>
      <c r="H404" s="556"/>
      <c r="I404" s="556"/>
      <c r="J404" s="556"/>
      <c r="K404" s="556"/>
      <c r="L404" s="556"/>
      <c r="M404" s="556"/>
      <c r="N404" s="556"/>
      <c r="O404" s="556"/>
    </row>
    <row r="405" spans="2:15">
      <c r="B405" s="363"/>
      <c r="C405" s="556"/>
      <c r="D405" s="556"/>
      <c r="E405" s="556"/>
      <c r="F405" s="556"/>
      <c r="G405" s="556"/>
      <c r="H405" s="556"/>
      <c r="I405" s="556"/>
      <c r="J405" s="556"/>
      <c r="K405" s="556"/>
      <c r="L405" s="556"/>
      <c r="M405" s="556"/>
      <c r="N405" s="556"/>
      <c r="O405" s="556"/>
    </row>
    <row r="406" spans="2:15">
      <c r="B406" s="363"/>
      <c r="C406" s="556"/>
      <c r="D406" s="556"/>
      <c r="E406" s="556"/>
      <c r="F406" s="556"/>
      <c r="G406" s="556"/>
      <c r="H406" s="556"/>
      <c r="I406" s="556"/>
      <c r="J406" s="556"/>
      <c r="K406" s="556"/>
      <c r="L406" s="556"/>
      <c r="M406" s="556"/>
      <c r="N406" s="556"/>
      <c r="O406" s="556"/>
    </row>
    <row r="407" spans="2:15">
      <c r="B407" s="363"/>
      <c r="C407" s="556"/>
      <c r="D407" s="556"/>
      <c r="E407" s="556"/>
      <c r="F407" s="556"/>
      <c r="G407" s="556"/>
      <c r="H407" s="556"/>
      <c r="I407" s="556"/>
      <c r="J407" s="556"/>
      <c r="K407" s="556"/>
      <c r="L407" s="556"/>
      <c r="M407" s="556"/>
      <c r="N407" s="556"/>
      <c r="O407" s="556"/>
    </row>
    <row r="408" spans="2:15">
      <c r="B408" s="363"/>
      <c r="C408" s="556"/>
      <c r="D408" s="556"/>
      <c r="E408" s="556"/>
      <c r="F408" s="556"/>
      <c r="G408" s="556"/>
      <c r="H408" s="556"/>
      <c r="I408" s="556"/>
      <c r="J408" s="556"/>
      <c r="K408" s="556"/>
      <c r="L408" s="556"/>
      <c r="M408" s="556"/>
      <c r="N408" s="556"/>
      <c r="O408" s="556"/>
    </row>
    <row r="409" spans="2:15">
      <c r="B409" s="363"/>
      <c r="C409" s="556"/>
      <c r="D409" s="556"/>
      <c r="E409" s="556"/>
      <c r="F409" s="556"/>
      <c r="G409" s="556"/>
      <c r="H409" s="556"/>
      <c r="I409" s="556"/>
      <c r="J409" s="556"/>
      <c r="K409" s="556"/>
      <c r="L409" s="556"/>
      <c r="M409" s="556"/>
      <c r="N409" s="556"/>
      <c r="O409" s="556"/>
    </row>
    <row r="410" spans="2:15">
      <c r="B410" s="363"/>
      <c r="C410" s="556"/>
      <c r="D410" s="556"/>
      <c r="E410" s="556"/>
      <c r="F410" s="556"/>
      <c r="G410" s="556"/>
      <c r="H410" s="556"/>
      <c r="I410" s="556"/>
      <c r="J410" s="556"/>
      <c r="K410" s="556"/>
      <c r="L410" s="556"/>
      <c r="M410" s="556"/>
      <c r="N410" s="556"/>
      <c r="O410" s="556"/>
    </row>
    <row r="411" spans="2:15">
      <c r="B411" s="363"/>
      <c r="C411" s="556"/>
      <c r="D411" s="556"/>
      <c r="E411" s="556"/>
      <c r="F411" s="556"/>
      <c r="G411" s="556"/>
      <c r="H411" s="556"/>
      <c r="I411" s="556"/>
      <c r="J411" s="556"/>
      <c r="K411" s="556"/>
      <c r="L411" s="556"/>
      <c r="M411" s="556"/>
      <c r="N411" s="556"/>
      <c r="O411" s="556"/>
    </row>
    <row r="412" spans="2:15">
      <c r="B412" s="363"/>
      <c r="C412" s="556"/>
      <c r="D412" s="556"/>
      <c r="E412" s="556"/>
      <c r="F412" s="556"/>
      <c r="G412" s="556"/>
      <c r="H412" s="556"/>
      <c r="I412" s="556"/>
      <c r="J412" s="556"/>
      <c r="K412" s="556"/>
      <c r="L412" s="556"/>
      <c r="M412" s="556"/>
      <c r="N412" s="556"/>
      <c r="O412" s="556"/>
    </row>
    <row r="413" spans="2:15">
      <c r="B413" s="363"/>
      <c r="C413" s="556"/>
      <c r="D413" s="556"/>
      <c r="E413" s="556"/>
      <c r="F413" s="556"/>
      <c r="G413" s="556"/>
      <c r="H413" s="556"/>
      <c r="I413" s="556"/>
      <c r="J413" s="556"/>
      <c r="K413" s="556"/>
      <c r="L413" s="556"/>
      <c r="M413" s="556"/>
      <c r="N413" s="556"/>
      <c r="O413" s="556"/>
    </row>
    <row r="414" spans="2:15">
      <c r="B414" s="363"/>
      <c r="C414" s="556"/>
      <c r="D414" s="556"/>
      <c r="E414" s="556"/>
      <c r="F414" s="556"/>
      <c r="G414" s="556"/>
      <c r="H414" s="556"/>
      <c r="I414" s="556"/>
      <c r="J414" s="556"/>
      <c r="K414" s="556"/>
      <c r="L414" s="556"/>
      <c r="M414" s="556"/>
      <c r="N414" s="556"/>
      <c r="O414" s="556"/>
    </row>
    <row r="415" spans="2:15">
      <c r="B415" s="363"/>
      <c r="C415" s="556"/>
      <c r="D415" s="556"/>
      <c r="E415" s="556"/>
      <c r="F415" s="556"/>
      <c r="G415" s="556"/>
      <c r="H415" s="556"/>
      <c r="I415" s="556"/>
      <c r="J415" s="556"/>
      <c r="K415" s="556"/>
      <c r="L415" s="556"/>
      <c r="M415" s="556"/>
      <c r="N415" s="556"/>
      <c r="O415" s="556"/>
    </row>
    <row r="416" spans="2:15">
      <c r="B416" s="363"/>
      <c r="C416" s="556"/>
      <c r="D416" s="556"/>
      <c r="E416" s="556"/>
      <c r="F416" s="556"/>
      <c r="G416" s="556"/>
      <c r="H416" s="556"/>
      <c r="I416" s="556"/>
      <c r="J416" s="556"/>
      <c r="K416" s="556"/>
      <c r="L416" s="556"/>
      <c r="M416" s="556"/>
      <c r="N416" s="556"/>
      <c r="O416" s="556"/>
    </row>
    <row r="417" spans="2:15">
      <c r="B417" s="363"/>
      <c r="C417" s="556"/>
      <c r="D417" s="556"/>
      <c r="E417" s="556"/>
      <c r="F417" s="556"/>
      <c r="G417" s="556"/>
      <c r="H417" s="556"/>
      <c r="I417" s="556"/>
      <c r="J417" s="556"/>
      <c r="K417" s="556"/>
      <c r="L417" s="556"/>
      <c r="M417" s="556"/>
      <c r="N417" s="556"/>
      <c r="O417" s="556"/>
    </row>
    <row r="418" spans="2:15">
      <c r="B418" s="363"/>
      <c r="C418" s="556"/>
      <c r="D418" s="556"/>
      <c r="E418" s="556"/>
      <c r="F418" s="556"/>
      <c r="G418" s="556"/>
      <c r="H418" s="556"/>
      <c r="I418" s="556"/>
      <c r="J418" s="556"/>
      <c r="K418" s="556"/>
      <c r="L418" s="556"/>
      <c r="M418" s="556"/>
      <c r="N418" s="556"/>
      <c r="O418" s="556"/>
    </row>
    <row r="419" spans="2:15">
      <c r="B419" s="363"/>
      <c r="C419" s="556"/>
      <c r="D419" s="556"/>
      <c r="E419" s="556"/>
      <c r="F419" s="556"/>
      <c r="G419" s="556"/>
      <c r="H419" s="556"/>
      <c r="I419" s="556"/>
      <c r="J419" s="556"/>
      <c r="K419" s="556"/>
      <c r="L419" s="556"/>
      <c r="M419" s="556"/>
      <c r="N419" s="556"/>
      <c r="O419" s="556"/>
    </row>
    <row r="420" spans="2:15">
      <c r="B420" s="363"/>
      <c r="C420" s="556"/>
      <c r="D420" s="556"/>
      <c r="E420" s="556"/>
      <c r="F420" s="556"/>
      <c r="G420" s="556"/>
      <c r="H420" s="556"/>
      <c r="I420" s="556"/>
      <c r="J420" s="556"/>
      <c r="K420" s="556"/>
      <c r="L420" s="556"/>
      <c r="M420" s="556"/>
      <c r="N420" s="556"/>
      <c r="O420" s="556"/>
    </row>
    <row r="421" spans="2:15">
      <c r="B421" s="363"/>
      <c r="C421" s="556"/>
      <c r="D421" s="556"/>
      <c r="E421" s="556"/>
      <c r="F421" s="556"/>
      <c r="G421" s="556"/>
      <c r="H421" s="556"/>
      <c r="I421" s="556"/>
      <c r="J421" s="556"/>
      <c r="K421" s="556"/>
      <c r="L421" s="556"/>
      <c r="M421" s="556"/>
      <c r="N421" s="556"/>
      <c r="O421" s="556"/>
    </row>
    <row r="422" spans="2:15">
      <c r="B422" s="363"/>
      <c r="C422" s="556"/>
      <c r="D422" s="556"/>
      <c r="E422" s="556"/>
      <c r="F422" s="556"/>
      <c r="G422" s="556"/>
      <c r="H422" s="556"/>
      <c r="I422" s="556"/>
      <c r="J422" s="556"/>
      <c r="K422" s="556"/>
      <c r="L422" s="556"/>
      <c r="M422" s="556"/>
      <c r="N422" s="556"/>
      <c r="O422" s="556"/>
    </row>
    <row r="423" spans="2:15">
      <c r="B423" s="363"/>
      <c r="C423" s="556"/>
      <c r="D423" s="556"/>
      <c r="E423" s="556"/>
      <c r="F423" s="556"/>
      <c r="G423" s="556"/>
      <c r="H423" s="556"/>
      <c r="I423" s="556"/>
      <c r="J423" s="556"/>
      <c r="K423" s="556"/>
      <c r="L423" s="556"/>
      <c r="M423" s="556"/>
      <c r="N423" s="556"/>
      <c r="O423" s="556"/>
    </row>
    <row r="424" spans="2:15">
      <c r="B424" s="363"/>
      <c r="C424" s="556"/>
      <c r="D424" s="556"/>
      <c r="E424" s="556"/>
      <c r="F424" s="556"/>
      <c r="G424" s="556"/>
      <c r="H424" s="556"/>
      <c r="I424" s="556"/>
      <c r="J424" s="556"/>
      <c r="K424" s="556"/>
      <c r="L424" s="556"/>
      <c r="M424" s="556"/>
      <c r="N424" s="556"/>
      <c r="O424" s="556"/>
    </row>
    <row r="425" spans="2:15">
      <c r="B425" s="363"/>
      <c r="C425" s="556"/>
      <c r="D425" s="556"/>
      <c r="E425" s="556"/>
      <c r="F425" s="556"/>
      <c r="G425" s="556"/>
      <c r="H425" s="556"/>
      <c r="I425" s="556"/>
      <c r="J425" s="556"/>
      <c r="K425" s="556"/>
      <c r="L425" s="556"/>
      <c r="M425" s="556"/>
      <c r="N425" s="556"/>
      <c r="O425" s="556"/>
    </row>
    <row r="426" spans="2:15">
      <c r="B426" s="363"/>
      <c r="C426" s="556"/>
      <c r="D426" s="556"/>
      <c r="E426" s="556"/>
      <c r="F426" s="556"/>
      <c r="G426" s="556"/>
      <c r="H426" s="556"/>
      <c r="I426" s="556"/>
      <c r="J426" s="556"/>
      <c r="K426" s="556"/>
      <c r="L426" s="556"/>
      <c r="M426" s="556"/>
      <c r="N426" s="556"/>
      <c r="O426" s="556"/>
    </row>
    <row r="427" spans="2:15">
      <c r="B427" s="363"/>
      <c r="C427" s="556"/>
      <c r="D427" s="556"/>
      <c r="E427" s="556"/>
      <c r="F427" s="556"/>
      <c r="G427" s="556"/>
      <c r="H427" s="556"/>
      <c r="I427" s="556"/>
      <c r="J427" s="556"/>
      <c r="K427" s="556"/>
      <c r="L427" s="556"/>
      <c r="M427" s="556"/>
      <c r="N427" s="556"/>
      <c r="O427" s="556"/>
    </row>
    <row r="428" spans="2:15">
      <c r="B428" s="363"/>
      <c r="C428" s="556"/>
      <c r="D428" s="556"/>
      <c r="E428" s="556"/>
      <c r="F428" s="556"/>
      <c r="G428" s="556"/>
      <c r="H428" s="556"/>
      <c r="I428" s="556"/>
      <c r="J428" s="556"/>
      <c r="K428" s="556"/>
      <c r="L428" s="556"/>
      <c r="M428" s="556"/>
      <c r="N428" s="556"/>
      <c r="O428" s="556"/>
    </row>
    <row r="429" spans="2:15">
      <c r="B429" s="363"/>
      <c r="C429" s="556"/>
      <c r="D429" s="556"/>
      <c r="E429" s="556"/>
      <c r="F429" s="556"/>
      <c r="G429" s="556"/>
      <c r="H429" s="556"/>
      <c r="I429" s="556"/>
      <c r="J429" s="556"/>
      <c r="K429" s="556"/>
      <c r="L429" s="556"/>
      <c r="M429" s="556"/>
      <c r="N429" s="556"/>
      <c r="O429" s="556"/>
    </row>
    <row r="430" spans="2:15">
      <c r="B430" s="363"/>
      <c r="C430" s="556"/>
      <c r="D430" s="556"/>
      <c r="E430" s="556"/>
      <c r="F430" s="556"/>
      <c r="G430" s="556"/>
      <c r="H430" s="556"/>
      <c r="I430" s="556"/>
      <c r="J430" s="556"/>
      <c r="K430" s="556"/>
      <c r="L430" s="556"/>
      <c r="M430" s="556"/>
      <c r="N430" s="556"/>
      <c r="O430" s="556"/>
    </row>
    <row r="431" spans="2:15">
      <c r="B431" s="363"/>
      <c r="C431" s="556"/>
      <c r="D431" s="556"/>
      <c r="E431" s="556"/>
      <c r="F431" s="556"/>
      <c r="G431" s="556"/>
      <c r="H431" s="556"/>
      <c r="I431" s="556"/>
      <c r="J431" s="556"/>
      <c r="K431" s="556"/>
      <c r="L431" s="556"/>
      <c r="M431" s="556"/>
      <c r="N431" s="556"/>
      <c r="O431" s="556"/>
    </row>
    <row r="432" spans="2:15">
      <c r="B432" s="363"/>
      <c r="C432" s="556"/>
      <c r="D432" s="556"/>
      <c r="E432" s="556"/>
      <c r="F432" s="556"/>
      <c r="G432" s="556"/>
      <c r="H432" s="556"/>
      <c r="I432" s="556"/>
      <c r="J432" s="556"/>
      <c r="K432" s="556"/>
      <c r="L432" s="556"/>
      <c r="M432" s="556"/>
      <c r="N432" s="556"/>
      <c r="O432" s="556"/>
    </row>
    <row r="433" spans="2:15">
      <c r="B433" s="363"/>
      <c r="C433" s="556"/>
      <c r="D433" s="556"/>
      <c r="E433" s="556"/>
      <c r="F433" s="556"/>
      <c r="G433" s="556"/>
      <c r="H433" s="556"/>
      <c r="I433" s="556"/>
      <c r="J433" s="556"/>
      <c r="K433" s="556"/>
      <c r="L433" s="556"/>
      <c r="M433" s="556"/>
      <c r="N433" s="556"/>
      <c r="O433" s="556"/>
    </row>
    <row r="434" spans="2:15">
      <c r="B434" s="363"/>
      <c r="C434" s="556"/>
      <c r="D434" s="556"/>
      <c r="E434" s="556"/>
      <c r="F434" s="556"/>
      <c r="G434" s="556"/>
      <c r="H434" s="556"/>
      <c r="I434" s="556"/>
      <c r="J434" s="556"/>
      <c r="K434" s="556"/>
      <c r="L434" s="556"/>
      <c r="M434" s="556"/>
      <c r="N434" s="556"/>
      <c r="O434" s="556"/>
    </row>
    <row r="435" spans="2:15">
      <c r="B435" s="363"/>
      <c r="C435" s="556"/>
      <c r="D435" s="556"/>
      <c r="E435" s="556"/>
      <c r="F435" s="556"/>
      <c r="G435" s="556"/>
      <c r="H435" s="556"/>
      <c r="I435" s="556"/>
      <c r="J435" s="556"/>
      <c r="K435" s="556"/>
      <c r="L435" s="556"/>
      <c r="M435" s="556"/>
      <c r="N435" s="556"/>
      <c r="O435" s="556"/>
    </row>
    <row r="436" spans="2:15">
      <c r="B436" s="363"/>
      <c r="C436" s="556"/>
      <c r="D436" s="556"/>
      <c r="E436" s="556"/>
      <c r="F436" s="556"/>
      <c r="G436" s="556"/>
      <c r="H436" s="556"/>
      <c r="I436" s="556"/>
      <c r="J436" s="556"/>
      <c r="K436" s="556"/>
      <c r="L436" s="556"/>
      <c r="M436" s="556"/>
      <c r="N436" s="556"/>
      <c r="O436" s="556"/>
    </row>
    <row r="437" spans="2:15">
      <c r="B437" s="363"/>
      <c r="C437" s="556"/>
      <c r="D437" s="556"/>
      <c r="E437" s="556"/>
      <c r="F437" s="556"/>
      <c r="G437" s="556"/>
      <c r="H437" s="556"/>
      <c r="I437" s="556"/>
      <c r="J437" s="556"/>
      <c r="K437" s="556"/>
      <c r="L437" s="556"/>
      <c r="M437" s="556"/>
      <c r="N437" s="556"/>
      <c r="O437" s="556"/>
    </row>
    <row r="438" spans="2:15">
      <c r="B438" s="363"/>
      <c r="C438" s="556"/>
      <c r="D438" s="556"/>
      <c r="E438" s="556"/>
      <c r="F438" s="556"/>
      <c r="G438" s="556"/>
      <c r="H438" s="556"/>
      <c r="I438" s="556"/>
      <c r="J438" s="556"/>
      <c r="K438" s="556"/>
      <c r="L438" s="556"/>
      <c r="M438" s="556"/>
      <c r="N438" s="556"/>
      <c r="O438" s="556"/>
    </row>
    <row r="439" spans="2:15">
      <c r="B439" s="363"/>
      <c r="C439" s="556"/>
      <c r="D439" s="556"/>
      <c r="E439" s="556"/>
      <c r="F439" s="556"/>
      <c r="G439" s="556"/>
      <c r="H439" s="556"/>
      <c r="I439" s="556"/>
      <c r="J439" s="556"/>
      <c r="K439" s="556"/>
      <c r="L439" s="556"/>
      <c r="M439" s="556"/>
      <c r="N439" s="556"/>
      <c r="O439" s="556"/>
    </row>
    <row r="440" spans="2:15">
      <c r="B440" s="363"/>
      <c r="C440" s="556"/>
      <c r="D440" s="556"/>
      <c r="E440" s="556"/>
      <c r="F440" s="556"/>
      <c r="G440" s="556"/>
      <c r="H440" s="556"/>
      <c r="I440" s="556"/>
      <c r="J440" s="556"/>
      <c r="K440" s="556"/>
      <c r="L440" s="556"/>
      <c r="M440" s="556"/>
      <c r="N440" s="556"/>
      <c r="O440" s="556"/>
    </row>
    <row r="441" spans="2:15">
      <c r="B441" s="363"/>
      <c r="C441" s="556"/>
      <c r="D441" s="556"/>
      <c r="E441" s="556"/>
      <c r="F441" s="556"/>
      <c r="G441" s="556"/>
      <c r="H441" s="556"/>
      <c r="I441" s="556"/>
      <c r="J441" s="556"/>
      <c r="K441" s="556"/>
      <c r="L441" s="556"/>
      <c r="M441" s="556"/>
      <c r="N441" s="556"/>
      <c r="O441" s="556"/>
    </row>
    <row r="442" spans="2:15">
      <c r="B442" s="363"/>
      <c r="C442" s="556"/>
      <c r="D442" s="556"/>
      <c r="E442" s="556"/>
      <c r="F442" s="556"/>
      <c r="G442" s="556"/>
      <c r="H442" s="556"/>
      <c r="I442" s="556"/>
      <c r="J442" s="556"/>
      <c r="K442" s="556"/>
      <c r="L442" s="556"/>
      <c r="M442" s="556"/>
      <c r="N442" s="556"/>
      <c r="O442" s="556"/>
    </row>
    <row r="443" spans="2:15">
      <c r="B443" s="363"/>
      <c r="C443" s="556"/>
      <c r="D443" s="556"/>
      <c r="E443" s="556"/>
      <c r="F443" s="556"/>
      <c r="G443" s="556"/>
      <c r="H443" s="556"/>
      <c r="I443" s="556"/>
      <c r="J443" s="556"/>
      <c r="K443" s="556"/>
      <c r="L443" s="556"/>
      <c r="M443" s="556"/>
      <c r="N443" s="556"/>
      <c r="O443" s="556"/>
    </row>
    <row r="444" spans="2:15">
      <c r="B444" s="363"/>
      <c r="C444" s="556"/>
      <c r="D444" s="556"/>
      <c r="E444" s="556"/>
      <c r="F444" s="556"/>
      <c r="G444" s="556"/>
      <c r="H444" s="556"/>
      <c r="I444" s="556"/>
      <c r="J444" s="556"/>
      <c r="K444" s="556"/>
      <c r="L444" s="556"/>
      <c r="M444" s="556"/>
      <c r="N444" s="556"/>
      <c r="O444" s="556"/>
    </row>
    <row r="445" spans="2:15">
      <c r="B445" s="363"/>
      <c r="C445" s="556"/>
      <c r="D445" s="556"/>
      <c r="E445" s="556"/>
      <c r="F445" s="556"/>
      <c r="G445" s="556"/>
      <c r="H445" s="556"/>
      <c r="I445" s="556"/>
      <c r="J445" s="556"/>
      <c r="K445" s="556"/>
      <c r="L445" s="556"/>
      <c r="M445" s="556"/>
      <c r="N445" s="556"/>
      <c r="O445" s="556"/>
    </row>
    <row r="446" spans="2:15">
      <c r="B446" s="363"/>
      <c r="C446" s="556"/>
      <c r="D446" s="556"/>
      <c r="E446" s="556"/>
      <c r="F446" s="556"/>
      <c r="G446" s="556"/>
      <c r="H446" s="556"/>
      <c r="I446" s="556"/>
      <c r="J446" s="556"/>
      <c r="K446" s="556"/>
      <c r="L446" s="556"/>
      <c r="M446" s="556"/>
      <c r="N446" s="556"/>
      <c r="O446" s="556"/>
    </row>
    <row r="447" spans="2:15">
      <c r="B447" s="363"/>
      <c r="C447" s="556"/>
      <c r="D447" s="556"/>
      <c r="E447" s="556"/>
      <c r="F447" s="556"/>
      <c r="G447" s="556"/>
      <c r="H447" s="556"/>
      <c r="I447" s="556"/>
      <c r="J447" s="556"/>
      <c r="K447" s="556"/>
      <c r="L447" s="556"/>
      <c r="M447" s="556"/>
      <c r="N447" s="556"/>
      <c r="O447" s="556"/>
    </row>
    <row r="448" spans="2:15">
      <c r="B448" s="363"/>
      <c r="C448" s="556"/>
      <c r="D448" s="556"/>
      <c r="E448" s="556"/>
      <c r="F448" s="556"/>
      <c r="G448" s="556"/>
      <c r="H448" s="556"/>
      <c r="I448" s="556"/>
      <c r="J448" s="556"/>
      <c r="K448" s="556"/>
      <c r="L448" s="556"/>
      <c r="M448" s="556"/>
      <c r="N448" s="556"/>
      <c r="O448" s="556"/>
    </row>
    <row r="449" spans="2:15">
      <c r="B449" s="363"/>
      <c r="C449" s="556"/>
      <c r="D449" s="556"/>
      <c r="E449" s="556"/>
      <c r="F449" s="556"/>
      <c r="G449" s="556"/>
      <c r="H449" s="556"/>
      <c r="I449" s="556"/>
      <c r="J449" s="556"/>
      <c r="K449" s="556"/>
      <c r="L449" s="556"/>
      <c r="M449" s="556"/>
      <c r="N449" s="556"/>
      <c r="O449" s="556"/>
    </row>
    <row r="450" spans="2:15">
      <c r="B450" s="363"/>
      <c r="C450" s="556"/>
      <c r="D450" s="556"/>
      <c r="E450" s="556"/>
      <c r="F450" s="556"/>
      <c r="G450" s="556"/>
      <c r="H450" s="556"/>
      <c r="I450" s="556"/>
      <c r="J450" s="556"/>
      <c r="K450" s="556"/>
      <c r="L450" s="556"/>
      <c r="M450" s="556"/>
      <c r="N450" s="556"/>
      <c r="O450" s="556"/>
    </row>
    <row r="451" spans="2:15">
      <c r="B451" s="363"/>
      <c r="C451" s="556"/>
      <c r="D451" s="556"/>
      <c r="E451" s="556"/>
      <c r="F451" s="556"/>
      <c r="G451" s="556"/>
      <c r="H451" s="556"/>
      <c r="I451" s="556"/>
      <c r="J451" s="556"/>
      <c r="K451" s="556"/>
      <c r="L451" s="556"/>
      <c r="M451" s="556"/>
      <c r="N451" s="556"/>
      <c r="O451" s="556"/>
    </row>
    <row r="452" spans="2:15">
      <c r="B452" s="363"/>
      <c r="C452" s="556"/>
      <c r="D452" s="556"/>
      <c r="E452" s="556"/>
      <c r="F452" s="556"/>
      <c r="G452" s="556"/>
      <c r="H452" s="556"/>
      <c r="I452" s="556"/>
      <c r="J452" s="556"/>
      <c r="K452" s="556"/>
      <c r="L452" s="556"/>
      <c r="M452" s="556"/>
      <c r="N452" s="556"/>
      <c r="O452" s="556"/>
    </row>
    <row r="453" spans="2:15">
      <c r="B453" s="363"/>
      <c r="C453" s="556"/>
      <c r="D453" s="556"/>
      <c r="E453" s="556"/>
      <c r="F453" s="556"/>
      <c r="G453" s="556"/>
      <c r="H453" s="556"/>
      <c r="I453" s="556"/>
      <c r="J453" s="556"/>
      <c r="K453" s="556"/>
      <c r="L453" s="556"/>
      <c r="M453" s="556"/>
      <c r="N453" s="556"/>
      <c r="O453" s="556"/>
    </row>
    <row r="454" spans="2:15">
      <c r="B454" s="363"/>
      <c r="C454" s="556"/>
      <c r="D454" s="556"/>
      <c r="E454" s="556"/>
      <c r="F454" s="556"/>
      <c r="G454" s="556"/>
      <c r="H454" s="556"/>
      <c r="I454" s="556"/>
      <c r="J454" s="556"/>
      <c r="K454" s="556"/>
      <c r="L454" s="556"/>
      <c r="M454" s="556"/>
      <c r="N454" s="556"/>
      <c r="O454" s="556"/>
    </row>
    <row r="455" spans="2:15">
      <c r="B455" s="363"/>
      <c r="C455" s="556"/>
      <c r="D455" s="556"/>
      <c r="E455" s="556"/>
      <c r="F455" s="556"/>
      <c r="G455" s="556"/>
      <c r="H455" s="556"/>
      <c r="I455" s="556"/>
      <c r="J455" s="556"/>
      <c r="K455" s="556"/>
      <c r="L455" s="556"/>
      <c r="M455" s="556"/>
      <c r="N455" s="556"/>
      <c r="O455" s="556"/>
    </row>
    <row r="456" spans="2:15">
      <c r="B456" s="363"/>
      <c r="C456" s="556"/>
      <c r="D456" s="556"/>
      <c r="E456" s="556"/>
      <c r="F456" s="556"/>
      <c r="G456" s="556"/>
      <c r="H456" s="556"/>
      <c r="I456" s="556"/>
      <c r="J456" s="556"/>
      <c r="K456" s="556"/>
      <c r="L456" s="556"/>
      <c r="M456" s="556"/>
      <c r="N456" s="556"/>
      <c r="O456" s="556"/>
    </row>
    <row r="457" spans="2:15">
      <c r="B457" s="363"/>
      <c r="C457" s="556"/>
      <c r="D457" s="556"/>
      <c r="E457" s="556"/>
      <c r="F457" s="556"/>
      <c r="G457" s="556"/>
      <c r="H457" s="556"/>
      <c r="I457" s="556"/>
      <c r="J457" s="556"/>
      <c r="K457" s="556"/>
      <c r="L457" s="556"/>
      <c r="M457" s="556"/>
      <c r="N457" s="556"/>
      <c r="O457" s="556"/>
    </row>
    <row r="458" spans="2:15">
      <c r="B458" s="363"/>
      <c r="C458" s="556"/>
      <c r="D458" s="556"/>
      <c r="E458" s="556"/>
      <c r="F458" s="556"/>
      <c r="G458" s="556"/>
      <c r="H458" s="556"/>
      <c r="I458" s="556"/>
      <c r="J458" s="556"/>
      <c r="K458" s="556"/>
      <c r="L458" s="556"/>
      <c r="M458" s="556"/>
      <c r="N458" s="556"/>
      <c r="O458" s="556"/>
    </row>
    <row r="459" spans="2:15">
      <c r="B459" s="363"/>
      <c r="C459" s="556"/>
      <c r="D459" s="556"/>
      <c r="E459" s="556"/>
      <c r="F459" s="556"/>
      <c r="G459" s="556"/>
      <c r="H459" s="556"/>
      <c r="I459" s="556"/>
      <c r="J459" s="556"/>
      <c r="K459" s="556"/>
      <c r="L459" s="556"/>
      <c r="M459" s="556"/>
      <c r="N459" s="556"/>
      <c r="O459" s="556"/>
    </row>
    <row r="460" spans="2:15">
      <c r="B460" s="363"/>
      <c r="C460" s="556"/>
      <c r="D460" s="556"/>
      <c r="E460" s="556"/>
      <c r="F460" s="556"/>
      <c r="G460" s="556"/>
      <c r="H460" s="556"/>
      <c r="I460" s="556"/>
      <c r="J460" s="556"/>
      <c r="K460" s="556"/>
      <c r="L460" s="556"/>
      <c r="M460" s="556"/>
      <c r="N460" s="556"/>
      <c r="O460" s="556"/>
    </row>
    <row r="461" spans="2:15">
      <c r="B461" s="363"/>
      <c r="C461" s="556"/>
      <c r="D461" s="556"/>
      <c r="E461" s="556"/>
      <c r="F461" s="556"/>
      <c r="G461" s="556"/>
      <c r="H461" s="556"/>
      <c r="I461" s="556"/>
      <c r="J461" s="556"/>
      <c r="K461" s="556"/>
      <c r="L461" s="556"/>
      <c r="M461" s="556"/>
      <c r="N461" s="556"/>
      <c r="O461" s="556"/>
    </row>
    <row r="462" spans="2:15">
      <c r="B462" s="363"/>
      <c r="C462" s="556"/>
      <c r="D462" s="556"/>
      <c r="E462" s="556"/>
      <c r="F462" s="556"/>
      <c r="G462" s="556"/>
      <c r="H462" s="556"/>
      <c r="I462" s="556"/>
      <c r="J462" s="556"/>
      <c r="K462" s="556"/>
      <c r="L462" s="556"/>
      <c r="M462" s="556"/>
      <c r="N462" s="556"/>
      <c r="O462" s="556"/>
    </row>
    <row r="463" spans="2:15">
      <c r="B463" s="363"/>
      <c r="C463" s="556"/>
      <c r="D463" s="556"/>
      <c r="E463" s="556"/>
      <c r="F463" s="556"/>
      <c r="G463" s="556"/>
      <c r="H463" s="556"/>
      <c r="I463" s="556"/>
      <c r="J463" s="556"/>
      <c r="K463" s="556"/>
      <c r="L463" s="556"/>
      <c r="M463" s="556"/>
      <c r="N463" s="556"/>
      <c r="O463" s="556"/>
    </row>
    <row r="464" spans="2:15">
      <c r="B464" s="363"/>
      <c r="C464" s="556"/>
      <c r="D464" s="556"/>
      <c r="E464" s="556"/>
      <c r="F464" s="556"/>
      <c r="G464" s="556"/>
      <c r="H464" s="556"/>
      <c r="I464" s="556"/>
      <c r="J464" s="556"/>
      <c r="K464" s="556"/>
      <c r="L464" s="556"/>
      <c r="M464" s="556"/>
      <c r="N464" s="556"/>
      <c r="O464" s="556"/>
    </row>
    <row r="465" spans="2:15">
      <c r="B465" s="363"/>
      <c r="C465" s="556"/>
      <c r="D465" s="556"/>
      <c r="E465" s="556"/>
      <c r="F465" s="556"/>
      <c r="G465" s="556"/>
      <c r="H465" s="556"/>
      <c r="I465" s="556"/>
      <c r="J465" s="556"/>
      <c r="K465" s="556"/>
      <c r="L465" s="556"/>
      <c r="M465" s="556"/>
      <c r="N465" s="556"/>
      <c r="O465" s="556"/>
    </row>
    <row r="466" spans="2:15">
      <c r="B466" s="363"/>
      <c r="C466" s="556"/>
      <c r="D466" s="556"/>
      <c r="E466" s="556"/>
      <c r="F466" s="556"/>
      <c r="G466" s="556"/>
      <c r="H466" s="556"/>
      <c r="I466" s="556"/>
      <c r="J466" s="556"/>
      <c r="K466" s="556"/>
      <c r="L466" s="556"/>
      <c r="M466" s="556"/>
      <c r="N466" s="556"/>
      <c r="O466" s="556"/>
    </row>
    <row r="467" spans="2:15">
      <c r="B467" s="363"/>
      <c r="C467" s="556"/>
      <c r="D467" s="556"/>
      <c r="E467" s="556"/>
      <c r="F467" s="556"/>
      <c r="G467" s="556"/>
      <c r="H467" s="556"/>
      <c r="I467" s="556"/>
      <c r="J467" s="556"/>
      <c r="K467" s="556"/>
      <c r="L467" s="556"/>
      <c r="M467" s="556"/>
      <c r="N467" s="556"/>
      <c r="O467" s="556"/>
    </row>
    <row r="468" spans="2:15">
      <c r="B468" s="363"/>
      <c r="C468" s="556"/>
      <c r="D468" s="556"/>
      <c r="E468" s="556"/>
      <c r="F468" s="556"/>
      <c r="G468" s="556"/>
      <c r="H468" s="556"/>
      <c r="I468" s="556"/>
      <c r="J468" s="556"/>
      <c r="K468" s="556"/>
      <c r="L468" s="556"/>
      <c r="M468" s="556"/>
      <c r="N468" s="556"/>
      <c r="O468" s="556"/>
    </row>
    <row r="469" spans="2:15">
      <c r="B469" s="363"/>
      <c r="C469" s="556"/>
      <c r="D469" s="556"/>
      <c r="E469" s="556"/>
      <c r="F469" s="556"/>
      <c r="G469" s="556"/>
      <c r="H469" s="556"/>
      <c r="I469" s="556"/>
      <c r="J469" s="556"/>
      <c r="K469" s="556"/>
      <c r="L469" s="556"/>
      <c r="M469" s="556"/>
      <c r="N469" s="556"/>
      <c r="O469" s="556"/>
    </row>
    <row r="470" spans="2:15">
      <c r="B470" s="363"/>
      <c r="C470" s="556"/>
      <c r="D470" s="556"/>
      <c r="E470" s="556"/>
      <c r="F470" s="556"/>
      <c r="G470" s="556"/>
      <c r="H470" s="556"/>
      <c r="I470" s="556"/>
      <c r="J470" s="556"/>
      <c r="K470" s="556"/>
      <c r="L470" s="556"/>
      <c r="M470" s="556"/>
      <c r="N470" s="556"/>
      <c r="O470" s="556"/>
    </row>
    <row r="471" spans="2:15">
      <c r="B471" s="363"/>
      <c r="C471" s="556"/>
      <c r="D471" s="556"/>
      <c r="E471" s="556"/>
      <c r="F471" s="556"/>
      <c r="G471" s="556"/>
      <c r="H471" s="556"/>
      <c r="I471" s="556"/>
      <c r="J471" s="556"/>
      <c r="K471" s="556"/>
      <c r="L471" s="556"/>
      <c r="M471" s="556"/>
      <c r="N471" s="556"/>
      <c r="O471" s="556"/>
    </row>
    <row r="472" spans="2:15">
      <c r="B472" s="363"/>
      <c r="C472" s="556"/>
      <c r="D472" s="556"/>
      <c r="E472" s="556"/>
      <c r="F472" s="556"/>
      <c r="G472" s="556"/>
      <c r="H472" s="556"/>
      <c r="I472" s="556"/>
      <c r="J472" s="556"/>
      <c r="K472" s="556"/>
      <c r="L472" s="556"/>
      <c r="M472" s="556"/>
      <c r="N472" s="556"/>
      <c r="O472" s="556"/>
    </row>
    <row r="473" spans="2:15">
      <c r="B473" s="363"/>
      <c r="C473" s="556"/>
      <c r="D473" s="556"/>
      <c r="E473" s="556"/>
      <c r="F473" s="556"/>
      <c r="G473" s="556"/>
      <c r="H473" s="556"/>
      <c r="I473" s="556"/>
      <c r="J473" s="556"/>
      <c r="K473" s="556"/>
      <c r="L473" s="556"/>
      <c r="M473" s="556"/>
      <c r="N473" s="556"/>
      <c r="O473" s="556"/>
    </row>
    <row r="474" spans="2:15">
      <c r="B474" s="363"/>
      <c r="C474" s="556"/>
      <c r="D474" s="556"/>
      <c r="E474" s="556"/>
      <c r="F474" s="556"/>
      <c r="G474" s="556"/>
      <c r="H474" s="556"/>
      <c r="I474" s="556"/>
      <c r="J474" s="556"/>
      <c r="K474" s="556"/>
      <c r="L474" s="556"/>
      <c r="M474" s="556"/>
      <c r="N474" s="556"/>
      <c r="O474" s="556"/>
    </row>
    <row r="475" spans="2:15">
      <c r="B475" s="363"/>
      <c r="C475" s="556"/>
      <c r="D475" s="556"/>
      <c r="E475" s="556"/>
      <c r="F475" s="556"/>
      <c r="G475" s="556"/>
      <c r="H475" s="556"/>
      <c r="I475" s="556"/>
      <c r="J475" s="556"/>
      <c r="K475" s="556"/>
      <c r="L475" s="556"/>
      <c r="M475" s="556"/>
      <c r="N475" s="556"/>
      <c r="O475" s="556"/>
    </row>
    <row r="476" spans="2:15">
      <c r="B476" s="363"/>
      <c r="C476" s="556"/>
      <c r="D476" s="556"/>
      <c r="E476" s="556"/>
      <c r="F476" s="556"/>
      <c r="G476" s="556"/>
      <c r="H476" s="556"/>
      <c r="I476" s="556"/>
      <c r="J476" s="556"/>
      <c r="K476" s="556"/>
      <c r="L476" s="556"/>
      <c r="M476" s="556"/>
      <c r="N476" s="556"/>
      <c r="O476" s="556"/>
    </row>
    <row r="477" spans="2:15">
      <c r="B477" s="363"/>
      <c r="C477" s="556"/>
      <c r="D477" s="556"/>
      <c r="E477" s="556"/>
      <c r="F477" s="556"/>
      <c r="G477" s="556"/>
      <c r="H477" s="556"/>
      <c r="I477" s="556"/>
      <c r="J477" s="556"/>
      <c r="K477" s="556"/>
      <c r="L477" s="556"/>
      <c r="M477" s="556"/>
      <c r="N477" s="556"/>
      <c r="O477" s="556"/>
    </row>
    <row r="478" spans="2:15">
      <c r="B478" s="363"/>
      <c r="C478" s="556"/>
      <c r="D478" s="556"/>
      <c r="E478" s="556"/>
      <c r="F478" s="556"/>
      <c r="G478" s="556"/>
      <c r="H478" s="556"/>
      <c r="I478" s="556"/>
      <c r="J478" s="556"/>
      <c r="K478" s="556"/>
      <c r="L478" s="556"/>
      <c r="M478" s="556"/>
      <c r="N478" s="556"/>
      <c r="O478" s="556"/>
    </row>
    <row r="479" spans="2:15">
      <c r="B479" s="363"/>
      <c r="C479" s="556"/>
      <c r="D479" s="556"/>
      <c r="E479" s="556"/>
      <c r="F479" s="556"/>
      <c r="G479" s="556"/>
      <c r="H479" s="556"/>
      <c r="I479" s="556"/>
      <c r="J479" s="556"/>
      <c r="K479" s="556"/>
      <c r="L479" s="556"/>
      <c r="M479" s="556"/>
      <c r="N479" s="556"/>
      <c r="O479" s="556"/>
    </row>
    <row r="480" spans="2:15">
      <c r="B480" s="363"/>
      <c r="C480" s="556"/>
      <c r="D480" s="556"/>
      <c r="E480" s="556"/>
      <c r="F480" s="556"/>
      <c r="G480" s="556"/>
      <c r="H480" s="556"/>
      <c r="I480" s="556"/>
      <c r="J480" s="556"/>
      <c r="K480" s="556"/>
      <c r="L480" s="556"/>
      <c r="M480" s="556"/>
      <c r="N480" s="556"/>
      <c r="O480" s="556"/>
    </row>
    <row r="481" spans="2:15">
      <c r="B481" s="363"/>
      <c r="C481" s="556"/>
      <c r="D481" s="556"/>
      <c r="E481" s="556"/>
      <c r="F481" s="556"/>
      <c r="G481" s="556"/>
      <c r="H481" s="556"/>
      <c r="I481" s="556"/>
      <c r="J481" s="556"/>
      <c r="K481" s="556"/>
      <c r="L481" s="556"/>
      <c r="M481" s="556"/>
      <c r="N481" s="556"/>
      <c r="O481" s="556"/>
    </row>
    <row r="482" spans="2:15">
      <c r="B482" s="363"/>
      <c r="C482" s="556"/>
      <c r="D482" s="556"/>
      <c r="E482" s="556"/>
      <c r="F482" s="556"/>
      <c r="G482" s="556"/>
      <c r="H482" s="556"/>
      <c r="I482" s="556"/>
      <c r="J482" s="556"/>
      <c r="K482" s="556"/>
      <c r="L482" s="556"/>
      <c r="M482" s="556"/>
      <c r="N482" s="556"/>
      <c r="O482" s="556"/>
    </row>
    <row r="483" spans="2:15">
      <c r="B483" s="363"/>
      <c r="C483" s="556"/>
      <c r="D483" s="556"/>
      <c r="E483" s="556"/>
      <c r="F483" s="556"/>
      <c r="G483" s="556"/>
      <c r="H483" s="556"/>
      <c r="I483" s="556"/>
      <c r="J483" s="556"/>
      <c r="K483" s="556"/>
      <c r="L483" s="556"/>
      <c r="M483" s="556"/>
      <c r="N483" s="556"/>
      <c r="O483" s="556"/>
    </row>
    <row r="484" spans="2:15">
      <c r="B484" s="363"/>
      <c r="C484" s="556"/>
      <c r="D484" s="556"/>
      <c r="E484" s="556"/>
      <c r="F484" s="556"/>
      <c r="G484" s="556"/>
      <c r="H484" s="556"/>
      <c r="I484" s="556"/>
      <c r="J484" s="556"/>
      <c r="K484" s="556"/>
      <c r="L484" s="556"/>
      <c r="M484" s="556"/>
      <c r="N484" s="556"/>
      <c r="O484" s="556"/>
    </row>
    <row r="485" spans="2:15">
      <c r="B485" s="363"/>
      <c r="C485" s="556"/>
      <c r="D485" s="556"/>
      <c r="E485" s="556"/>
      <c r="F485" s="556"/>
      <c r="G485" s="556"/>
      <c r="H485" s="556"/>
      <c r="I485" s="556"/>
      <c r="J485" s="556"/>
      <c r="K485" s="556"/>
      <c r="L485" s="556"/>
      <c r="M485" s="556"/>
      <c r="N485" s="556"/>
      <c r="O485" s="556"/>
    </row>
    <row r="486" spans="2:15">
      <c r="B486" s="363"/>
      <c r="C486" s="556"/>
      <c r="D486" s="556"/>
      <c r="E486" s="556"/>
      <c r="F486" s="556"/>
      <c r="G486" s="556"/>
      <c r="H486" s="556"/>
      <c r="I486" s="556"/>
      <c r="J486" s="556"/>
      <c r="K486" s="556"/>
      <c r="L486" s="556"/>
      <c r="M486" s="556"/>
      <c r="N486" s="556"/>
      <c r="O486" s="556"/>
    </row>
    <row r="487" spans="2:15">
      <c r="B487" s="363"/>
      <c r="C487" s="556"/>
      <c r="D487" s="556"/>
      <c r="E487" s="556"/>
      <c r="F487" s="556"/>
      <c r="G487" s="556"/>
      <c r="H487" s="556"/>
      <c r="I487" s="556"/>
      <c r="J487" s="556"/>
      <c r="K487" s="556"/>
      <c r="L487" s="556"/>
      <c r="M487" s="556"/>
      <c r="N487" s="556"/>
      <c r="O487" s="556"/>
    </row>
    <row r="488" spans="2:15">
      <c r="B488" s="363"/>
      <c r="C488" s="556"/>
      <c r="D488" s="556"/>
      <c r="E488" s="556"/>
      <c r="F488" s="556"/>
      <c r="G488" s="556"/>
      <c r="H488" s="556"/>
      <c r="I488" s="556"/>
      <c r="J488" s="556"/>
      <c r="K488" s="556"/>
      <c r="L488" s="556"/>
      <c r="M488" s="556"/>
      <c r="N488" s="556"/>
      <c r="O488" s="556"/>
    </row>
    <row r="489" spans="2:15">
      <c r="B489" s="363"/>
      <c r="C489" s="556"/>
      <c r="D489" s="556"/>
      <c r="E489" s="556"/>
      <c r="F489" s="556"/>
      <c r="G489" s="556"/>
      <c r="H489" s="556"/>
      <c r="I489" s="556"/>
      <c r="J489" s="556"/>
      <c r="K489" s="556"/>
      <c r="L489" s="556"/>
      <c r="M489" s="556"/>
      <c r="N489" s="556"/>
      <c r="O489" s="556"/>
    </row>
    <row r="490" spans="2:15">
      <c r="B490" s="363"/>
      <c r="C490" s="556"/>
      <c r="D490" s="556"/>
      <c r="E490" s="556"/>
      <c r="F490" s="556"/>
      <c r="G490" s="556"/>
      <c r="H490" s="556"/>
      <c r="I490" s="556"/>
      <c r="J490" s="556"/>
      <c r="K490" s="556"/>
      <c r="L490" s="556"/>
      <c r="M490" s="556"/>
      <c r="N490" s="556"/>
      <c r="O490" s="556"/>
    </row>
    <row r="491" spans="2:15">
      <c r="B491" s="363"/>
      <c r="C491" s="556"/>
      <c r="D491" s="556"/>
      <c r="E491" s="556"/>
      <c r="F491" s="556"/>
      <c r="G491" s="556"/>
      <c r="H491" s="556"/>
      <c r="I491" s="556"/>
      <c r="J491" s="556"/>
      <c r="K491" s="556"/>
      <c r="L491" s="556"/>
      <c r="M491" s="556"/>
      <c r="N491" s="556"/>
      <c r="O491" s="556"/>
    </row>
    <row r="492" spans="2:15">
      <c r="B492" s="363"/>
      <c r="C492" s="556"/>
      <c r="D492" s="556"/>
      <c r="E492" s="556"/>
      <c r="F492" s="556"/>
      <c r="G492" s="556"/>
      <c r="H492" s="556"/>
      <c r="I492" s="556"/>
      <c r="J492" s="556"/>
      <c r="K492" s="556"/>
      <c r="L492" s="556"/>
      <c r="M492" s="556"/>
      <c r="N492" s="556"/>
      <c r="O492" s="556"/>
    </row>
    <row r="493" spans="2:15">
      <c r="B493" s="363"/>
      <c r="C493" s="556"/>
      <c r="D493" s="556"/>
      <c r="E493" s="556"/>
      <c r="F493" s="556"/>
      <c r="G493" s="556"/>
      <c r="H493" s="556"/>
      <c r="I493" s="556"/>
      <c r="J493" s="556"/>
      <c r="K493" s="556"/>
      <c r="L493" s="556"/>
      <c r="M493" s="556"/>
      <c r="N493" s="556"/>
      <c r="O493" s="556"/>
    </row>
    <row r="494" spans="2:15">
      <c r="B494" s="363"/>
      <c r="C494" s="556"/>
      <c r="D494" s="556"/>
      <c r="E494" s="556"/>
      <c r="F494" s="556"/>
      <c r="G494" s="556"/>
      <c r="H494" s="556"/>
      <c r="I494" s="556"/>
      <c r="J494" s="556"/>
      <c r="K494" s="556"/>
      <c r="L494" s="556"/>
      <c r="M494" s="556"/>
      <c r="N494" s="556"/>
      <c r="O494" s="556"/>
    </row>
    <row r="495" spans="2:15">
      <c r="B495" s="363"/>
      <c r="C495" s="556"/>
      <c r="D495" s="556"/>
      <c r="E495" s="556"/>
      <c r="F495" s="556"/>
      <c r="G495" s="556"/>
      <c r="H495" s="556"/>
      <c r="I495" s="556"/>
      <c r="J495" s="556"/>
      <c r="K495" s="556"/>
      <c r="L495" s="556"/>
      <c r="M495" s="556"/>
      <c r="N495" s="556"/>
      <c r="O495" s="556"/>
    </row>
    <row r="496" spans="2:15">
      <c r="B496" s="363"/>
      <c r="C496" s="556"/>
      <c r="D496" s="556"/>
      <c r="E496" s="556"/>
      <c r="F496" s="556"/>
      <c r="G496" s="556"/>
      <c r="H496" s="556"/>
      <c r="I496" s="556"/>
      <c r="J496" s="556"/>
      <c r="K496" s="556"/>
      <c r="L496" s="556"/>
      <c r="M496" s="556"/>
      <c r="N496" s="556"/>
      <c r="O496" s="556"/>
    </row>
    <row r="497" spans="2:15">
      <c r="B497" s="363"/>
      <c r="C497" s="556"/>
      <c r="D497" s="556"/>
      <c r="E497" s="556"/>
      <c r="F497" s="556"/>
      <c r="G497" s="556"/>
      <c r="H497" s="556"/>
      <c r="I497" s="556"/>
      <c r="J497" s="556"/>
      <c r="K497" s="556"/>
      <c r="L497" s="556"/>
      <c r="M497" s="556"/>
      <c r="N497" s="556"/>
      <c r="O497" s="556"/>
    </row>
    <row r="498" spans="2:15">
      <c r="B498" s="363"/>
      <c r="C498" s="556"/>
      <c r="D498" s="556"/>
      <c r="E498" s="556"/>
      <c r="F498" s="556"/>
      <c r="G498" s="556"/>
      <c r="H498" s="556"/>
      <c r="I498" s="556"/>
      <c r="J498" s="556"/>
      <c r="K498" s="556"/>
      <c r="L498" s="556"/>
      <c r="M498" s="556"/>
      <c r="N498" s="556"/>
      <c r="O498" s="556"/>
    </row>
    <row r="499" spans="2:15">
      <c r="B499" s="363"/>
      <c r="C499" s="556"/>
      <c r="D499" s="556"/>
      <c r="E499" s="556"/>
      <c r="F499" s="556"/>
      <c r="G499" s="556"/>
      <c r="H499" s="556"/>
      <c r="I499" s="556"/>
      <c r="J499" s="556"/>
      <c r="K499" s="556"/>
      <c r="L499" s="556"/>
      <c r="M499" s="556"/>
      <c r="N499" s="556"/>
      <c r="O499" s="556"/>
    </row>
    <row r="500" spans="2:15">
      <c r="B500" s="363"/>
      <c r="C500" s="556"/>
      <c r="D500" s="556"/>
      <c r="E500" s="556"/>
      <c r="F500" s="556"/>
      <c r="G500" s="556"/>
      <c r="H500" s="556"/>
      <c r="I500" s="556"/>
      <c r="J500" s="556"/>
      <c r="K500" s="556"/>
      <c r="L500" s="556"/>
      <c r="M500" s="556"/>
      <c r="N500" s="556"/>
      <c r="O500" s="556"/>
    </row>
    <row r="501" spans="2:15">
      <c r="B501" s="363"/>
      <c r="C501" s="556"/>
      <c r="D501" s="556"/>
      <c r="E501" s="556"/>
      <c r="F501" s="556"/>
      <c r="G501" s="556"/>
      <c r="H501" s="556"/>
      <c r="I501" s="556"/>
      <c r="J501" s="556"/>
      <c r="K501" s="556"/>
      <c r="L501" s="556"/>
      <c r="M501" s="556"/>
      <c r="N501" s="556"/>
      <c r="O501" s="556"/>
    </row>
    <row r="502" spans="2:15">
      <c r="B502" s="363"/>
      <c r="C502" s="556"/>
      <c r="D502" s="556"/>
      <c r="E502" s="556"/>
      <c r="F502" s="556"/>
      <c r="G502" s="556"/>
      <c r="H502" s="556"/>
      <c r="I502" s="556"/>
      <c r="J502" s="556"/>
      <c r="K502" s="556"/>
      <c r="L502" s="556"/>
      <c r="M502" s="556"/>
      <c r="N502" s="556"/>
      <c r="O502" s="556"/>
    </row>
    <row r="503" spans="2:15">
      <c r="B503" s="363"/>
      <c r="C503" s="556"/>
      <c r="D503" s="556"/>
      <c r="E503" s="556"/>
      <c r="F503" s="556"/>
      <c r="G503" s="556"/>
      <c r="H503" s="556"/>
      <c r="I503" s="556"/>
      <c r="J503" s="556"/>
      <c r="K503" s="556"/>
      <c r="L503" s="556"/>
      <c r="M503" s="556"/>
      <c r="N503" s="556"/>
      <c r="O503" s="556"/>
    </row>
    <row r="504" spans="2:15">
      <c r="B504" s="363"/>
      <c r="C504" s="556"/>
      <c r="D504" s="556"/>
      <c r="E504" s="556"/>
      <c r="F504" s="556"/>
      <c r="G504" s="556"/>
      <c r="H504" s="556"/>
      <c r="I504" s="556"/>
      <c r="J504" s="556"/>
      <c r="K504" s="556"/>
      <c r="L504" s="556"/>
      <c r="M504" s="556"/>
      <c r="N504" s="556"/>
      <c r="O504" s="556"/>
    </row>
    <row r="505" spans="2:15">
      <c r="B505" s="363"/>
      <c r="C505" s="556"/>
      <c r="D505" s="556"/>
      <c r="E505" s="556"/>
      <c r="F505" s="556"/>
      <c r="G505" s="556"/>
      <c r="H505" s="556"/>
      <c r="I505" s="556"/>
      <c r="J505" s="556"/>
      <c r="K505" s="556"/>
      <c r="L505" s="556"/>
      <c r="M505" s="556"/>
      <c r="N505" s="556"/>
      <c r="O505" s="556"/>
    </row>
    <row r="506" spans="2:15">
      <c r="B506" s="363"/>
      <c r="C506" s="556"/>
      <c r="D506" s="556"/>
      <c r="E506" s="556"/>
      <c r="F506" s="556"/>
      <c r="G506" s="556"/>
      <c r="H506" s="556"/>
      <c r="I506" s="556"/>
      <c r="J506" s="556"/>
      <c r="K506" s="556"/>
      <c r="L506" s="556"/>
      <c r="M506" s="556"/>
      <c r="N506" s="556"/>
      <c r="O506" s="556"/>
    </row>
    <row r="507" spans="2:15">
      <c r="B507" s="363"/>
      <c r="C507" s="556"/>
      <c r="D507" s="556"/>
      <c r="E507" s="556"/>
      <c r="F507" s="556"/>
      <c r="G507" s="556"/>
      <c r="H507" s="556"/>
      <c r="I507" s="556"/>
      <c r="J507" s="556"/>
      <c r="K507" s="556"/>
      <c r="L507" s="556"/>
      <c r="M507" s="556"/>
      <c r="N507" s="556"/>
      <c r="O507" s="556"/>
    </row>
    <row r="508" spans="2:15">
      <c r="B508" s="363"/>
      <c r="C508" s="556"/>
      <c r="D508" s="556"/>
      <c r="E508" s="556"/>
      <c r="F508" s="556"/>
      <c r="G508" s="556"/>
      <c r="H508" s="556"/>
      <c r="I508" s="556"/>
      <c r="J508" s="556"/>
      <c r="K508" s="556"/>
      <c r="L508" s="556"/>
      <c r="M508" s="556"/>
      <c r="N508" s="556"/>
      <c r="O508" s="556"/>
    </row>
    <row r="509" spans="2:15">
      <c r="B509" s="363"/>
      <c r="C509" s="556"/>
      <c r="D509" s="556"/>
      <c r="E509" s="556"/>
      <c r="F509" s="556"/>
      <c r="G509" s="556"/>
      <c r="H509" s="556"/>
      <c r="I509" s="556"/>
      <c r="J509" s="556"/>
      <c r="K509" s="556"/>
      <c r="L509" s="556"/>
      <c r="M509" s="556"/>
      <c r="N509" s="556"/>
      <c r="O509" s="556"/>
    </row>
    <row r="510" spans="2:15">
      <c r="B510" s="363"/>
      <c r="C510" s="556"/>
      <c r="D510" s="556"/>
      <c r="E510" s="556"/>
      <c r="F510" s="556"/>
      <c r="G510" s="556"/>
      <c r="H510" s="556"/>
      <c r="I510" s="556"/>
      <c r="J510" s="556"/>
      <c r="K510" s="556"/>
      <c r="L510" s="556"/>
      <c r="M510" s="556"/>
      <c r="N510" s="556"/>
      <c r="O510" s="556"/>
    </row>
    <row r="511" spans="2:15">
      <c r="B511" s="363"/>
      <c r="C511" s="556"/>
      <c r="D511" s="556"/>
      <c r="E511" s="556"/>
      <c r="F511" s="556"/>
      <c r="G511" s="556"/>
      <c r="H511" s="556"/>
      <c r="I511" s="556"/>
      <c r="J511" s="556"/>
      <c r="K511" s="556"/>
      <c r="L511" s="556"/>
      <c r="M511" s="556"/>
      <c r="N511" s="556"/>
      <c r="O511" s="556"/>
    </row>
    <row r="512" spans="2:15">
      <c r="B512" s="363"/>
      <c r="C512" s="556"/>
      <c r="D512" s="556"/>
      <c r="E512" s="556"/>
      <c r="F512" s="556"/>
      <c r="G512" s="556"/>
      <c r="H512" s="556"/>
      <c r="I512" s="556"/>
      <c r="J512" s="556"/>
      <c r="K512" s="556"/>
      <c r="L512" s="556"/>
      <c r="M512" s="556"/>
      <c r="N512" s="556"/>
      <c r="O512" s="556"/>
    </row>
    <row r="513" spans="2:15">
      <c r="B513" s="363"/>
      <c r="C513" s="556"/>
      <c r="D513" s="556"/>
      <c r="E513" s="556"/>
      <c r="F513" s="556"/>
      <c r="G513" s="556"/>
      <c r="H513" s="556"/>
      <c r="I513" s="556"/>
      <c r="J513" s="556"/>
      <c r="K513" s="556"/>
      <c r="L513" s="556"/>
      <c r="M513" s="556"/>
      <c r="N513" s="556"/>
      <c r="O513" s="556"/>
    </row>
    <row r="514" spans="2:15">
      <c r="B514" s="363"/>
      <c r="C514" s="556"/>
      <c r="D514" s="556"/>
      <c r="E514" s="556"/>
      <c r="F514" s="556"/>
      <c r="G514" s="556"/>
      <c r="H514" s="556"/>
      <c r="I514" s="556"/>
      <c r="J514" s="556"/>
      <c r="K514" s="556"/>
      <c r="L514" s="556"/>
      <c r="M514" s="556"/>
      <c r="N514" s="556"/>
      <c r="O514" s="556"/>
    </row>
    <row r="515" spans="2:15">
      <c r="B515" s="363"/>
      <c r="C515" s="556"/>
      <c r="D515" s="556"/>
      <c r="E515" s="556"/>
      <c r="F515" s="556"/>
      <c r="G515" s="556"/>
      <c r="H515" s="556"/>
      <c r="I515" s="556"/>
      <c r="J515" s="556"/>
      <c r="K515" s="556"/>
      <c r="L515" s="556"/>
      <c r="M515" s="556"/>
      <c r="N515" s="556"/>
      <c r="O515" s="556"/>
    </row>
    <row r="516" spans="2:15">
      <c r="B516" s="363"/>
      <c r="C516" s="556"/>
      <c r="D516" s="556"/>
      <c r="E516" s="556"/>
      <c r="F516" s="556"/>
      <c r="G516" s="556"/>
      <c r="H516" s="556"/>
      <c r="I516" s="556"/>
      <c r="J516" s="556"/>
      <c r="K516" s="556"/>
      <c r="L516" s="556"/>
      <c r="M516" s="556"/>
      <c r="N516" s="556"/>
      <c r="O516" s="556"/>
    </row>
    <row r="517" spans="2:15">
      <c r="B517" s="363"/>
      <c r="C517" s="556"/>
      <c r="D517" s="556"/>
      <c r="E517" s="556"/>
      <c r="F517" s="556"/>
      <c r="G517" s="556"/>
      <c r="H517" s="556"/>
      <c r="I517" s="556"/>
      <c r="J517" s="556"/>
      <c r="K517" s="556"/>
      <c r="L517" s="556"/>
      <c r="M517" s="556"/>
      <c r="N517" s="556"/>
      <c r="O517" s="556"/>
    </row>
    <row r="518" spans="2:15">
      <c r="B518" s="363"/>
      <c r="C518" s="556"/>
      <c r="D518" s="556"/>
      <c r="E518" s="556"/>
      <c r="F518" s="556"/>
      <c r="G518" s="556"/>
      <c r="H518" s="556"/>
      <c r="I518" s="556"/>
      <c r="J518" s="556"/>
      <c r="K518" s="556"/>
      <c r="L518" s="556"/>
      <c r="M518" s="556"/>
      <c r="N518" s="556"/>
      <c r="O518" s="556"/>
    </row>
    <row r="519" spans="2:15">
      <c r="B519" s="363"/>
      <c r="C519" s="556"/>
      <c r="D519" s="556"/>
      <c r="E519" s="556"/>
      <c r="F519" s="556"/>
      <c r="G519" s="556"/>
      <c r="H519" s="556"/>
      <c r="I519" s="556"/>
      <c r="J519" s="556"/>
      <c r="K519" s="556"/>
      <c r="L519" s="556"/>
      <c r="M519" s="556"/>
      <c r="N519" s="556"/>
      <c r="O519" s="556"/>
    </row>
    <row r="520" spans="2:15">
      <c r="B520" s="363"/>
      <c r="C520" s="556"/>
      <c r="D520" s="556"/>
      <c r="E520" s="556"/>
      <c r="F520" s="556"/>
      <c r="G520" s="556"/>
      <c r="H520" s="556"/>
      <c r="I520" s="556"/>
      <c r="J520" s="556"/>
      <c r="K520" s="556"/>
      <c r="L520" s="556"/>
      <c r="M520" s="556"/>
      <c r="N520" s="556"/>
      <c r="O520" s="556"/>
    </row>
    <row r="521" spans="2:15">
      <c r="B521" s="363"/>
      <c r="C521" s="556"/>
      <c r="D521" s="556"/>
      <c r="E521" s="556"/>
      <c r="F521" s="556"/>
      <c r="G521" s="556"/>
      <c r="H521" s="556"/>
      <c r="I521" s="556"/>
      <c r="J521" s="556"/>
      <c r="K521" s="556"/>
      <c r="L521" s="556"/>
      <c r="M521" s="556"/>
      <c r="N521" s="556"/>
      <c r="O521" s="556"/>
    </row>
    <row r="522" spans="2:15">
      <c r="B522" s="363"/>
      <c r="C522" s="556"/>
      <c r="D522" s="556"/>
      <c r="E522" s="556"/>
      <c r="F522" s="556"/>
      <c r="G522" s="556"/>
      <c r="H522" s="556"/>
      <c r="I522" s="556"/>
      <c r="J522" s="556"/>
      <c r="K522" s="556"/>
      <c r="L522" s="556"/>
      <c r="M522" s="556"/>
      <c r="N522" s="556"/>
      <c r="O522" s="556"/>
    </row>
    <row r="523" spans="2:15">
      <c r="B523" s="363"/>
      <c r="C523" s="556"/>
      <c r="D523" s="556"/>
      <c r="E523" s="556"/>
      <c r="F523" s="556"/>
      <c r="G523" s="556"/>
      <c r="H523" s="556"/>
      <c r="I523" s="556"/>
      <c r="J523" s="556"/>
      <c r="K523" s="556"/>
      <c r="L523" s="556"/>
      <c r="M523" s="556"/>
      <c r="N523" s="556"/>
      <c r="O523" s="556"/>
    </row>
    <row r="524" spans="2:15">
      <c r="B524" s="363"/>
      <c r="C524" s="556"/>
      <c r="D524" s="556"/>
      <c r="E524" s="556"/>
      <c r="F524" s="556"/>
      <c r="G524" s="556"/>
      <c r="H524" s="556"/>
      <c r="I524" s="556"/>
      <c r="J524" s="556"/>
      <c r="K524" s="556"/>
      <c r="L524" s="556"/>
      <c r="M524" s="556"/>
      <c r="N524" s="556"/>
      <c r="O524" s="556"/>
    </row>
    <row r="525" spans="2:15">
      <c r="B525" s="363"/>
      <c r="C525" s="556"/>
      <c r="D525" s="556"/>
      <c r="E525" s="556"/>
      <c r="F525" s="556"/>
      <c r="G525" s="556"/>
      <c r="H525" s="556"/>
      <c r="I525" s="556"/>
      <c r="J525" s="556"/>
      <c r="K525" s="556"/>
      <c r="L525" s="556"/>
      <c r="M525" s="556"/>
      <c r="N525" s="556"/>
      <c r="O525" s="556"/>
    </row>
    <row r="526" spans="2:15">
      <c r="B526" s="363"/>
      <c r="C526" s="556"/>
      <c r="D526" s="556"/>
      <c r="E526" s="556"/>
      <c r="F526" s="556"/>
      <c r="G526" s="556"/>
      <c r="H526" s="556"/>
      <c r="I526" s="556"/>
      <c r="J526" s="556"/>
      <c r="K526" s="556"/>
      <c r="L526" s="556"/>
      <c r="M526" s="556"/>
      <c r="N526" s="556"/>
      <c r="O526" s="556"/>
    </row>
    <row r="527" spans="2:15">
      <c r="B527" s="363"/>
      <c r="C527" s="556"/>
      <c r="D527" s="556"/>
      <c r="E527" s="556"/>
      <c r="F527" s="556"/>
      <c r="G527" s="556"/>
      <c r="H527" s="556"/>
      <c r="I527" s="556"/>
      <c r="J527" s="556"/>
      <c r="K527" s="556"/>
      <c r="L527" s="556"/>
      <c r="M527" s="556"/>
      <c r="N527" s="556"/>
      <c r="O527" s="556"/>
    </row>
    <row r="528" spans="2:15">
      <c r="B528" s="363"/>
      <c r="C528" s="556"/>
      <c r="D528" s="556"/>
      <c r="E528" s="556"/>
      <c r="F528" s="556"/>
      <c r="G528" s="556"/>
      <c r="H528" s="556"/>
      <c r="I528" s="556"/>
      <c r="J528" s="556"/>
      <c r="K528" s="556"/>
      <c r="L528" s="556"/>
      <c r="M528" s="556"/>
      <c r="N528" s="556"/>
      <c r="O528" s="556"/>
    </row>
    <row r="529" spans="2:15">
      <c r="B529" s="363"/>
      <c r="C529" s="556"/>
      <c r="D529" s="556"/>
      <c r="E529" s="556"/>
      <c r="F529" s="556"/>
      <c r="G529" s="556"/>
      <c r="H529" s="556"/>
      <c r="I529" s="556"/>
      <c r="J529" s="556"/>
      <c r="K529" s="556"/>
      <c r="L529" s="556"/>
      <c r="M529" s="556"/>
      <c r="N529" s="556"/>
      <c r="O529" s="556"/>
    </row>
    <row r="530" spans="2:15">
      <c r="B530" s="363"/>
      <c r="C530" s="556"/>
      <c r="D530" s="556"/>
      <c r="E530" s="556"/>
      <c r="F530" s="556"/>
      <c r="G530" s="556"/>
      <c r="H530" s="556"/>
      <c r="I530" s="556"/>
      <c r="J530" s="556"/>
      <c r="K530" s="556"/>
      <c r="L530" s="556"/>
      <c r="M530" s="556"/>
      <c r="N530" s="556"/>
      <c r="O530" s="556"/>
    </row>
    <row r="531" spans="2:15">
      <c r="B531" s="363"/>
      <c r="C531" s="556"/>
      <c r="D531" s="556"/>
      <c r="E531" s="556"/>
      <c r="F531" s="556"/>
      <c r="G531" s="556"/>
      <c r="H531" s="556"/>
      <c r="I531" s="556"/>
      <c r="J531" s="556"/>
      <c r="K531" s="556"/>
      <c r="L531" s="556"/>
      <c r="M531" s="556"/>
      <c r="N531" s="556"/>
      <c r="O531" s="556"/>
    </row>
    <row r="532" spans="2:15">
      <c r="B532" s="363"/>
      <c r="C532" s="556"/>
      <c r="D532" s="556"/>
      <c r="E532" s="556"/>
      <c r="F532" s="556"/>
      <c r="G532" s="556"/>
      <c r="H532" s="556"/>
      <c r="I532" s="556"/>
      <c r="J532" s="556"/>
      <c r="K532" s="556"/>
      <c r="L532" s="556"/>
      <c r="M532" s="556"/>
      <c r="N532" s="556"/>
      <c r="O532" s="556"/>
    </row>
    <row r="533" spans="2:15">
      <c r="B533" s="363"/>
      <c r="C533" s="556"/>
      <c r="D533" s="556"/>
      <c r="E533" s="556"/>
      <c r="F533" s="556"/>
      <c r="G533" s="556"/>
      <c r="H533" s="556"/>
      <c r="I533" s="556"/>
      <c r="J533" s="556"/>
      <c r="K533" s="556"/>
      <c r="L533" s="556"/>
      <c r="M533" s="556"/>
      <c r="N533" s="556"/>
      <c r="O533" s="556"/>
    </row>
    <row r="534" spans="2:15">
      <c r="B534" s="363"/>
      <c r="C534" s="556"/>
      <c r="D534" s="556"/>
      <c r="E534" s="556"/>
      <c r="F534" s="556"/>
      <c r="G534" s="556"/>
      <c r="H534" s="556"/>
      <c r="I534" s="556"/>
      <c r="J534" s="556"/>
      <c r="K534" s="556"/>
      <c r="L534" s="556"/>
      <c r="M534" s="556"/>
      <c r="N534" s="556"/>
      <c r="O534" s="556"/>
    </row>
    <row r="535" spans="2:15">
      <c r="B535" s="363"/>
      <c r="C535" s="556"/>
      <c r="D535" s="556"/>
      <c r="E535" s="556"/>
      <c r="F535" s="556"/>
      <c r="G535" s="556"/>
      <c r="H535" s="556"/>
      <c r="I535" s="556"/>
      <c r="J535" s="556"/>
      <c r="K535" s="556"/>
      <c r="L535" s="556"/>
      <c r="M535" s="556"/>
      <c r="N535" s="556"/>
      <c r="O535" s="556"/>
    </row>
    <row r="536" spans="2:15">
      <c r="B536" s="363"/>
      <c r="C536" s="556"/>
      <c r="D536" s="556"/>
      <c r="E536" s="556"/>
      <c r="F536" s="556"/>
      <c r="G536" s="556"/>
      <c r="H536" s="556"/>
      <c r="I536" s="556"/>
      <c r="J536" s="556"/>
      <c r="K536" s="556"/>
      <c r="L536" s="556"/>
      <c r="M536" s="556"/>
      <c r="N536" s="556"/>
      <c r="O536" s="556"/>
    </row>
    <row r="537" spans="2:15">
      <c r="B537" s="363"/>
      <c r="C537" s="556"/>
      <c r="D537" s="556"/>
      <c r="E537" s="556"/>
      <c r="F537" s="556"/>
      <c r="G537" s="556"/>
      <c r="H537" s="556"/>
      <c r="I537" s="556"/>
      <c r="J537" s="556"/>
      <c r="K537" s="556"/>
      <c r="L537" s="556"/>
      <c r="M537" s="556"/>
      <c r="N537" s="556"/>
      <c r="O537" s="556"/>
    </row>
    <row r="538" spans="2:15">
      <c r="B538" s="363"/>
      <c r="C538" s="556"/>
      <c r="D538" s="556"/>
      <c r="E538" s="556"/>
      <c r="F538" s="556"/>
      <c r="G538" s="556"/>
      <c r="H538" s="556"/>
      <c r="I538" s="556"/>
      <c r="J538" s="556"/>
      <c r="K538" s="556"/>
      <c r="L538" s="556"/>
      <c r="M538" s="556"/>
      <c r="N538" s="556"/>
      <c r="O538" s="556"/>
    </row>
    <row r="539" spans="2:15">
      <c r="B539" s="363"/>
      <c r="C539" s="556"/>
      <c r="D539" s="556"/>
      <c r="E539" s="556"/>
      <c r="F539" s="556"/>
      <c r="G539" s="556"/>
      <c r="H539" s="556"/>
      <c r="I539" s="556"/>
      <c r="J539" s="556"/>
      <c r="K539" s="556"/>
      <c r="L539" s="556"/>
      <c r="M539" s="556"/>
      <c r="N539" s="556"/>
      <c r="O539" s="556"/>
    </row>
    <row r="540" spans="2:15">
      <c r="B540" s="363"/>
      <c r="C540" s="556"/>
      <c r="D540" s="556"/>
      <c r="E540" s="556"/>
      <c r="F540" s="556"/>
      <c r="G540" s="556"/>
      <c r="H540" s="556"/>
      <c r="I540" s="556"/>
      <c r="J540" s="556"/>
      <c r="K540" s="556"/>
      <c r="L540" s="556"/>
      <c r="M540" s="556"/>
      <c r="N540" s="556"/>
      <c r="O540" s="556"/>
    </row>
    <row r="541" spans="2:15">
      <c r="B541" s="363"/>
      <c r="C541" s="556"/>
      <c r="D541" s="556"/>
      <c r="E541" s="556"/>
      <c r="F541" s="556"/>
      <c r="G541" s="556"/>
      <c r="H541" s="556"/>
      <c r="I541" s="556"/>
      <c r="J541" s="556"/>
      <c r="K541" s="556"/>
      <c r="L541" s="556"/>
      <c r="M541" s="556"/>
      <c r="N541" s="556"/>
      <c r="O541" s="556"/>
    </row>
    <row r="542" spans="2:15">
      <c r="B542" s="363"/>
      <c r="C542" s="556"/>
      <c r="D542" s="556"/>
      <c r="E542" s="556"/>
      <c r="F542" s="556"/>
      <c r="G542" s="556"/>
      <c r="H542" s="556"/>
      <c r="I542" s="556"/>
      <c r="J542" s="556"/>
      <c r="K542" s="556"/>
      <c r="L542" s="556"/>
      <c r="M542" s="556"/>
      <c r="N542" s="556"/>
      <c r="O542" s="556"/>
    </row>
    <row r="543" spans="2:15">
      <c r="B543" s="363"/>
      <c r="C543" s="556"/>
      <c r="D543" s="556"/>
      <c r="E543" s="556"/>
      <c r="F543" s="556"/>
      <c r="G543" s="556"/>
      <c r="H543" s="556"/>
      <c r="I543" s="556"/>
      <c r="J543" s="556"/>
      <c r="K543" s="556"/>
      <c r="L543" s="556"/>
      <c r="M543" s="556"/>
      <c r="N543" s="556"/>
      <c r="O543" s="556"/>
    </row>
    <row r="544" spans="2:15">
      <c r="B544" s="363"/>
      <c r="C544" s="556"/>
      <c r="D544" s="556"/>
      <c r="E544" s="556"/>
      <c r="F544" s="556"/>
      <c r="G544" s="556"/>
      <c r="H544" s="556"/>
      <c r="I544" s="556"/>
      <c r="J544" s="556"/>
      <c r="K544" s="556"/>
      <c r="L544" s="556"/>
      <c r="M544" s="556"/>
      <c r="N544" s="556"/>
      <c r="O544" s="556"/>
    </row>
    <row r="545" spans="2:15">
      <c r="B545" s="363"/>
      <c r="C545" s="556"/>
      <c r="D545" s="556"/>
      <c r="E545" s="556"/>
      <c r="F545" s="556"/>
      <c r="G545" s="556"/>
      <c r="H545" s="556"/>
      <c r="I545" s="556"/>
      <c r="J545" s="556"/>
      <c r="K545" s="556"/>
      <c r="L545" s="556"/>
      <c r="M545" s="556"/>
      <c r="N545" s="556"/>
      <c r="O545" s="556"/>
    </row>
    <row r="546" spans="2:15">
      <c r="B546" s="363"/>
      <c r="C546" s="556"/>
      <c r="D546" s="556"/>
      <c r="E546" s="556"/>
      <c r="F546" s="556"/>
      <c r="G546" s="556"/>
      <c r="H546" s="556"/>
      <c r="I546" s="556"/>
      <c r="J546" s="556"/>
      <c r="K546" s="556"/>
      <c r="L546" s="556"/>
      <c r="M546" s="556"/>
      <c r="N546" s="556"/>
      <c r="O546" s="556"/>
    </row>
    <row r="547" spans="2:15">
      <c r="B547" s="363"/>
      <c r="C547" s="556"/>
      <c r="D547" s="556"/>
      <c r="E547" s="556"/>
      <c r="F547" s="556"/>
      <c r="G547" s="556"/>
      <c r="H547" s="556"/>
      <c r="I547" s="556"/>
      <c r="J547" s="556"/>
      <c r="K547" s="556"/>
      <c r="L547" s="556"/>
      <c r="M547" s="556"/>
      <c r="N547" s="556"/>
      <c r="O547" s="556"/>
    </row>
    <row r="548" spans="2:15">
      <c r="B548" s="363"/>
      <c r="C548" s="556"/>
      <c r="D548" s="556"/>
      <c r="E548" s="556"/>
      <c r="F548" s="556"/>
      <c r="G548" s="556"/>
      <c r="H548" s="556"/>
      <c r="I548" s="556"/>
      <c r="J548" s="556"/>
      <c r="K548" s="556"/>
      <c r="L548" s="556"/>
      <c r="M548" s="556"/>
      <c r="N548" s="556"/>
      <c r="O548" s="556"/>
    </row>
    <row r="549" spans="2:15">
      <c r="B549" s="363"/>
      <c r="C549" s="556"/>
      <c r="D549" s="556"/>
      <c r="E549" s="556"/>
      <c r="F549" s="556"/>
      <c r="G549" s="556"/>
      <c r="H549" s="556"/>
      <c r="I549" s="556"/>
      <c r="J549" s="556"/>
      <c r="K549" s="556"/>
      <c r="L549" s="556"/>
      <c r="M549" s="556"/>
      <c r="N549" s="556"/>
      <c r="O549" s="556"/>
    </row>
    <row r="550" spans="2:15">
      <c r="B550" s="363"/>
      <c r="C550" s="556"/>
      <c r="D550" s="556"/>
      <c r="E550" s="556"/>
      <c r="F550" s="556"/>
      <c r="G550" s="556"/>
      <c r="H550" s="556"/>
      <c r="I550" s="556"/>
      <c r="J550" s="556"/>
      <c r="K550" s="556"/>
      <c r="L550" s="556"/>
      <c r="M550" s="556"/>
      <c r="N550" s="556"/>
      <c r="O550" s="556"/>
    </row>
    <row r="551" spans="2:15">
      <c r="B551" s="363"/>
      <c r="C551" s="556"/>
      <c r="D551" s="556"/>
      <c r="E551" s="556"/>
      <c r="F551" s="556"/>
      <c r="G551" s="556"/>
      <c r="H551" s="556"/>
      <c r="I551" s="556"/>
      <c r="J551" s="556"/>
      <c r="K551" s="556"/>
      <c r="L551" s="556"/>
      <c r="M551" s="556"/>
      <c r="N551" s="556"/>
      <c r="O551" s="556"/>
    </row>
    <row r="552" spans="2:15">
      <c r="B552" s="363"/>
      <c r="C552" s="556"/>
      <c r="D552" s="556"/>
      <c r="E552" s="556"/>
      <c r="F552" s="556"/>
      <c r="G552" s="556"/>
      <c r="H552" s="556"/>
      <c r="I552" s="556"/>
      <c r="J552" s="556"/>
      <c r="K552" s="556"/>
      <c r="L552" s="556"/>
      <c r="M552" s="556"/>
      <c r="N552" s="556"/>
      <c r="O552" s="556"/>
    </row>
    <row r="553" spans="2:15">
      <c r="B553" s="363"/>
      <c r="C553" s="556"/>
      <c r="D553" s="556"/>
      <c r="E553" s="556"/>
      <c r="F553" s="556"/>
      <c r="G553" s="556"/>
      <c r="H553" s="556"/>
      <c r="I553" s="556"/>
      <c r="J553" s="556"/>
      <c r="K553" s="556"/>
      <c r="L553" s="556"/>
      <c r="M553" s="556"/>
      <c r="N553" s="556"/>
      <c r="O553" s="556"/>
    </row>
    <row r="554" spans="2:15">
      <c r="B554" s="363"/>
      <c r="C554" s="556"/>
      <c r="D554" s="556"/>
      <c r="E554" s="556"/>
      <c r="F554" s="556"/>
      <c r="G554" s="556"/>
      <c r="H554" s="556"/>
      <c r="I554" s="556"/>
      <c r="J554" s="556"/>
      <c r="K554" s="556"/>
      <c r="L554" s="556"/>
      <c r="M554" s="556"/>
      <c r="N554" s="556"/>
      <c r="O554" s="556"/>
    </row>
    <row r="555" spans="2:15">
      <c r="B555" s="363"/>
      <c r="C555" s="556"/>
      <c r="D555" s="556"/>
      <c r="E555" s="556"/>
      <c r="F555" s="556"/>
      <c r="G555" s="556"/>
      <c r="H555" s="556"/>
      <c r="I555" s="556"/>
      <c r="J555" s="556"/>
      <c r="K555" s="556"/>
      <c r="L555" s="556"/>
      <c r="M555" s="556"/>
      <c r="N555" s="556"/>
      <c r="O555" s="556"/>
    </row>
    <row r="556" spans="2:15">
      <c r="B556" s="363"/>
      <c r="C556" s="556"/>
      <c r="D556" s="556"/>
      <c r="E556" s="556"/>
      <c r="F556" s="556"/>
      <c r="G556" s="556"/>
      <c r="H556" s="556"/>
      <c r="I556" s="556"/>
      <c r="J556" s="556"/>
      <c r="K556" s="556"/>
      <c r="L556" s="556"/>
      <c r="M556" s="556"/>
      <c r="N556" s="556"/>
      <c r="O556" s="556"/>
    </row>
    <row r="557" spans="2:15">
      <c r="B557" s="363"/>
      <c r="C557" s="556"/>
      <c r="D557" s="556"/>
      <c r="E557" s="556"/>
      <c r="F557" s="556"/>
      <c r="G557" s="556"/>
      <c r="H557" s="556"/>
      <c r="I557" s="556"/>
      <c r="J557" s="556"/>
      <c r="K557" s="556"/>
      <c r="L557" s="556"/>
      <c r="M557" s="556"/>
      <c r="N557" s="556"/>
      <c r="O557" s="556"/>
    </row>
    <row r="558" spans="2:15">
      <c r="B558" s="363"/>
      <c r="C558" s="556"/>
      <c r="D558" s="556"/>
      <c r="E558" s="556"/>
      <c r="F558" s="556"/>
      <c r="G558" s="556"/>
      <c r="H558" s="556"/>
      <c r="I558" s="556"/>
      <c r="J558" s="556"/>
      <c r="K558" s="556"/>
      <c r="L558" s="556"/>
      <c r="M558" s="556"/>
      <c r="N558" s="556"/>
      <c r="O558" s="556"/>
    </row>
    <row r="559" spans="2:15">
      <c r="B559" s="363"/>
      <c r="C559" s="556"/>
      <c r="D559" s="556"/>
      <c r="E559" s="556"/>
      <c r="F559" s="556"/>
      <c r="G559" s="556"/>
      <c r="H559" s="556"/>
      <c r="I559" s="556"/>
      <c r="J559" s="556"/>
      <c r="K559" s="556"/>
      <c r="L559" s="556"/>
      <c r="M559" s="556"/>
      <c r="N559" s="556"/>
      <c r="O559" s="556"/>
    </row>
    <row r="560" spans="2:15">
      <c r="B560" s="363"/>
      <c r="C560" s="556"/>
      <c r="D560" s="556"/>
      <c r="E560" s="556"/>
      <c r="F560" s="556"/>
      <c r="G560" s="556"/>
      <c r="H560" s="556"/>
      <c r="I560" s="556"/>
      <c r="J560" s="556"/>
      <c r="K560" s="556"/>
      <c r="L560" s="556"/>
      <c r="M560" s="556"/>
      <c r="N560" s="556"/>
      <c r="O560" s="556"/>
    </row>
    <row r="561" spans="2:15">
      <c r="B561" s="363"/>
      <c r="C561" s="556"/>
      <c r="D561" s="556"/>
      <c r="E561" s="556"/>
      <c r="F561" s="556"/>
      <c r="G561" s="556"/>
      <c r="H561" s="556"/>
      <c r="I561" s="556"/>
      <c r="J561" s="556"/>
      <c r="K561" s="556"/>
      <c r="L561" s="556"/>
      <c r="M561" s="556"/>
      <c r="N561" s="556"/>
      <c r="O561" s="556"/>
    </row>
    <row r="562" spans="2:15">
      <c r="B562" s="363"/>
      <c r="C562" s="556"/>
      <c r="D562" s="556"/>
      <c r="E562" s="556"/>
      <c r="F562" s="556"/>
      <c r="G562" s="556"/>
      <c r="H562" s="556"/>
      <c r="I562" s="556"/>
      <c r="J562" s="556"/>
      <c r="K562" s="556"/>
      <c r="L562" s="556"/>
      <c r="M562" s="556"/>
      <c r="N562" s="556"/>
      <c r="O562" s="556"/>
    </row>
    <row r="563" spans="2:15">
      <c r="B563" s="363"/>
      <c r="C563" s="556"/>
      <c r="D563" s="556"/>
      <c r="E563" s="556"/>
      <c r="F563" s="556"/>
      <c r="G563" s="556"/>
      <c r="H563" s="556"/>
      <c r="I563" s="556"/>
      <c r="J563" s="556"/>
      <c r="K563" s="556"/>
      <c r="L563" s="556"/>
      <c r="M563" s="556"/>
      <c r="N563" s="556"/>
      <c r="O563" s="556"/>
    </row>
    <row r="564" spans="2:15">
      <c r="B564" s="363"/>
      <c r="C564" s="556"/>
      <c r="D564" s="556"/>
      <c r="E564" s="556"/>
      <c r="F564" s="556"/>
      <c r="G564" s="556"/>
      <c r="H564" s="556"/>
      <c r="I564" s="556"/>
      <c r="J564" s="556"/>
      <c r="K564" s="556"/>
      <c r="L564" s="556"/>
      <c r="M564" s="556"/>
      <c r="N564" s="556"/>
      <c r="O564" s="556"/>
    </row>
    <row r="565" spans="2:15">
      <c r="B565" s="363"/>
      <c r="C565" s="556"/>
      <c r="D565" s="556"/>
      <c r="E565" s="556"/>
      <c r="F565" s="556"/>
      <c r="G565" s="556"/>
      <c r="H565" s="556"/>
      <c r="I565" s="556"/>
      <c r="J565" s="556"/>
      <c r="K565" s="556"/>
      <c r="L565" s="556"/>
      <c r="M565" s="556"/>
      <c r="N565" s="556"/>
      <c r="O565" s="556"/>
    </row>
    <row r="566" spans="2:15">
      <c r="B566" s="363"/>
      <c r="C566" s="556"/>
      <c r="D566" s="556"/>
      <c r="E566" s="556"/>
      <c r="F566" s="556"/>
      <c r="G566" s="556"/>
      <c r="H566" s="556"/>
      <c r="I566" s="556"/>
      <c r="J566" s="556"/>
      <c r="K566" s="556"/>
      <c r="L566" s="556"/>
      <c r="M566" s="556"/>
      <c r="N566" s="556"/>
      <c r="O566" s="556"/>
    </row>
    <row r="567" spans="2:15">
      <c r="B567" s="363"/>
      <c r="C567" s="556"/>
      <c r="D567" s="556"/>
      <c r="E567" s="556"/>
      <c r="F567" s="556"/>
      <c r="G567" s="556"/>
      <c r="H567" s="556"/>
      <c r="I567" s="556"/>
      <c r="J567" s="556"/>
      <c r="K567" s="556"/>
      <c r="L567" s="556"/>
      <c r="M567" s="556"/>
      <c r="N567" s="556"/>
      <c r="O567" s="556"/>
    </row>
    <row r="568" spans="2:15">
      <c r="B568" s="363"/>
      <c r="C568" s="556"/>
      <c r="D568" s="556"/>
      <c r="E568" s="556"/>
      <c r="F568" s="556"/>
      <c r="G568" s="556"/>
      <c r="H568" s="556"/>
      <c r="I568" s="556"/>
      <c r="J568" s="556"/>
      <c r="K568" s="556"/>
      <c r="L568" s="556"/>
      <c r="M568" s="556"/>
      <c r="N568" s="556"/>
      <c r="O568" s="556"/>
    </row>
    <row r="569" spans="2:15">
      <c r="B569" s="363"/>
      <c r="C569" s="556"/>
      <c r="D569" s="556"/>
      <c r="E569" s="556"/>
      <c r="F569" s="556"/>
      <c r="G569" s="556"/>
      <c r="H569" s="556"/>
      <c r="I569" s="556"/>
      <c r="J569" s="556"/>
      <c r="K569" s="556"/>
      <c r="L569" s="556"/>
      <c r="M569" s="556"/>
      <c r="N569" s="556"/>
      <c r="O569" s="556"/>
    </row>
    <row r="570" spans="2:15">
      <c r="B570" s="363"/>
      <c r="C570" s="556"/>
      <c r="D570" s="556"/>
      <c r="E570" s="556"/>
      <c r="F570" s="556"/>
      <c r="G570" s="556"/>
      <c r="H570" s="556"/>
      <c r="I570" s="556"/>
      <c r="J570" s="556"/>
      <c r="K570" s="556"/>
      <c r="L570" s="556"/>
      <c r="M570" s="556"/>
      <c r="N570" s="556"/>
      <c r="O570" s="556"/>
    </row>
    <row r="571" spans="2:15">
      <c r="B571" s="363"/>
      <c r="C571" s="556"/>
      <c r="D571" s="556"/>
      <c r="E571" s="556"/>
      <c r="F571" s="556"/>
      <c r="G571" s="556"/>
      <c r="H571" s="556"/>
      <c r="I571" s="556"/>
      <c r="J571" s="556"/>
      <c r="K571" s="556"/>
      <c r="L571" s="556"/>
      <c r="M571" s="556"/>
      <c r="N571" s="556"/>
      <c r="O571" s="556"/>
    </row>
    <row r="572" spans="2:15">
      <c r="B572" s="363"/>
      <c r="C572" s="556"/>
      <c r="D572" s="556"/>
      <c r="E572" s="556"/>
      <c r="F572" s="556"/>
      <c r="G572" s="556"/>
      <c r="H572" s="556"/>
      <c r="I572" s="556"/>
      <c r="J572" s="556"/>
      <c r="K572" s="556"/>
      <c r="L572" s="556"/>
      <c r="M572" s="556"/>
      <c r="N572" s="556"/>
      <c r="O572" s="556"/>
    </row>
    <row r="573" spans="2:15">
      <c r="B573" s="363"/>
      <c r="C573" s="556"/>
      <c r="D573" s="556"/>
      <c r="E573" s="556"/>
      <c r="F573" s="556"/>
      <c r="G573" s="556"/>
      <c r="H573" s="556"/>
      <c r="I573" s="556"/>
      <c r="J573" s="556"/>
      <c r="K573" s="556"/>
      <c r="L573" s="556"/>
      <c r="M573" s="556"/>
      <c r="N573" s="556"/>
      <c r="O573" s="556"/>
    </row>
    <row r="574" spans="2:15">
      <c r="B574" s="363"/>
      <c r="C574" s="556"/>
      <c r="D574" s="556"/>
      <c r="E574" s="556"/>
      <c r="F574" s="556"/>
      <c r="G574" s="556"/>
      <c r="H574" s="556"/>
      <c r="I574" s="556"/>
      <c r="J574" s="556"/>
      <c r="K574" s="556"/>
      <c r="L574" s="556"/>
      <c r="M574" s="556"/>
      <c r="N574" s="556"/>
      <c r="O574" s="556"/>
    </row>
    <row r="575" spans="2:15">
      <c r="B575" s="363"/>
      <c r="C575" s="556"/>
      <c r="D575" s="556"/>
      <c r="E575" s="556"/>
      <c r="F575" s="556"/>
      <c r="G575" s="556"/>
      <c r="H575" s="556"/>
      <c r="I575" s="556"/>
      <c r="J575" s="556"/>
      <c r="K575" s="556"/>
      <c r="L575" s="556"/>
      <c r="M575" s="556"/>
      <c r="N575" s="556"/>
      <c r="O575" s="556"/>
    </row>
    <row r="576" spans="2:15">
      <c r="B576" s="363"/>
      <c r="C576" s="556"/>
      <c r="D576" s="556"/>
      <c r="E576" s="556"/>
      <c r="F576" s="556"/>
      <c r="G576" s="556"/>
      <c r="H576" s="556"/>
      <c r="I576" s="556"/>
      <c r="J576" s="556"/>
      <c r="K576" s="556"/>
      <c r="L576" s="556"/>
      <c r="M576" s="556"/>
      <c r="N576" s="556"/>
      <c r="O576" s="556"/>
    </row>
    <row r="577" spans="2:15">
      <c r="B577" s="363"/>
      <c r="C577" s="556"/>
      <c r="D577" s="556"/>
      <c r="E577" s="556"/>
      <c r="F577" s="556"/>
      <c r="G577" s="556"/>
      <c r="H577" s="556"/>
      <c r="I577" s="556"/>
      <c r="J577" s="556"/>
      <c r="K577" s="556"/>
      <c r="L577" s="556"/>
      <c r="M577" s="556"/>
      <c r="N577" s="556"/>
      <c r="O577" s="556"/>
    </row>
    <row r="578" spans="2:15">
      <c r="B578" s="363"/>
      <c r="C578" s="556"/>
      <c r="D578" s="556"/>
      <c r="E578" s="556"/>
      <c r="F578" s="556"/>
      <c r="G578" s="556"/>
      <c r="H578" s="556"/>
      <c r="I578" s="556"/>
      <c r="J578" s="556"/>
      <c r="K578" s="556"/>
      <c r="L578" s="556"/>
      <c r="M578" s="556"/>
      <c r="N578" s="556"/>
      <c r="O578" s="556"/>
    </row>
    <row r="579" spans="2:15">
      <c r="B579" s="363"/>
      <c r="C579" s="556"/>
      <c r="D579" s="556"/>
      <c r="E579" s="556"/>
      <c r="F579" s="556"/>
      <c r="G579" s="556"/>
      <c r="H579" s="556"/>
      <c r="I579" s="556"/>
      <c r="J579" s="556"/>
      <c r="K579" s="556"/>
      <c r="L579" s="556"/>
      <c r="M579" s="556"/>
      <c r="N579" s="556"/>
      <c r="O579" s="556"/>
    </row>
    <row r="580" spans="2:15">
      <c r="B580" s="363"/>
      <c r="C580" s="556"/>
      <c r="D580" s="556"/>
      <c r="E580" s="556"/>
      <c r="F580" s="556"/>
      <c r="G580" s="556"/>
      <c r="H580" s="556"/>
      <c r="I580" s="556"/>
      <c r="J580" s="556"/>
      <c r="K580" s="556"/>
      <c r="L580" s="556"/>
      <c r="M580" s="556"/>
      <c r="N580" s="556"/>
      <c r="O580" s="556"/>
    </row>
    <row r="581" spans="2:15">
      <c r="B581" s="363"/>
      <c r="C581" s="556"/>
      <c r="D581" s="556"/>
      <c r="E581" s="556"/>
      <c r="F581" s="556"/>
      <c r="G581" s="556"/>
      <c r="H581" s="556"/>
      <c r="I581" s="556"/>
      <c r="J581" s="556"/>
      <c r="K581" s="556"/>
      <c r="L581" s="556"/>
      <c r="M581" s="556"/>
      <c r="N581" s="556"/>
      <c r="O581" s="556"/>
    </row>
    <row r="582" spans="2:15">
      <c r="B582" s="363"/>
      <c r="C582" s="556"/>
      <c r="D582" s="556"/>
      <c r="E582" s="556"/>
      <c r="F582" s="556"/>
      <c r="G582" s="556"/>
      <c r="H582" s="556"/>
      <c r="I582" s="556"/>
      <c r="J582" s="556"/>
      <c r="K582" s="556"/>
      <c r="L582" s="556"/>
      <c r="M582" s="556"/>
      <c r="N582" s="556"/>
      <c r="O582" s="556"/>
    </row>
    <row r="583" spans="2:15">
      <c r="B583" s="363"/>
      <c r="C583" s="556"/>
      <c r="D583" s="556"/>
      <c r="E583" s="556"/>
      <c r="F583" s="556"/>
      <c r="G583" s="556"/>
      <c r="H583" s="556"/>
      <c r="I583" s="556"/>
      <c r="J583" s="556"/>
      <c r="K583" s="556"/>
      <c r="L583" s="556"/>
      <c r="M583" s="556"/>
      <c r="N583" s="556"/>
      <c r="O583" s="556"/>
    </row>
    <row r="584" spans="2:15">
      <c r="B584" s="363"/>
      <c r="C584" s="556"/>
      <c r="D584" s="556"/>
      <c r="E584" s="556"/>
      <c r="F584" s="556"/>
      <c r="G584" s="556"/>
      <c r="H584" s="556"/>
      <c r="I584" s="556"/>
      <c r="J584" s="556"/>
      <c r="K584" s="556"/>
      <c r="L584" s="556"/>
      <c r="M584" s="556"/>
      <c r="N584" s="556"/>
      <c r="O584" s="556"/>
    </row>
    <row r="585" spans="2:15">
      <c r="B585" s="363"/>
      <c r="C585" s="556"/>
      <c r="D585" s="556"/>
      <c r="E585" s="556"/>
      <c r="F585" s="556"/>
      <c r="G585" s="556"/>
      <c r="H585" s="556"/>
      <c r="I585" s="556"/>
      <c r="J585" s="556"/>
      <c r="K585" s="556"/>
      <c r="L585" s="556"/>
      <c r="M585" s="556"/>
      <c r="N585" s="556"/>
      <c r="O585" s="556"/>
    </row>
    <row r="586" spans="2:15">
      <c r="B586" s="363"/>
      <c r="C586" s="556"/>
      <c r="D586" s="556"/>
      <c r="E586" s="556"/>
      <c r="F586" s="556"/>
      <c r="G586" s="556"/>
      <c r="H586" s="556"/>
      <c r="I586" s="556"/>
      <c r="J586" s="556"/>
      <c r="K586" s="556"/>
      <c r="L586" s="556"/>
      <c r="M586" s="556"/>
      <c r="N586" s="556"/>
      <c r="O586" s="556"/>
    </row>
    <row r="587" spans="2:15">
      <c r="B587" s="363"/>
      <c r="C587" s="556"/>
      <c r="D587" s="556"/>
      <c r="E587" s="556"/>
      <c r="F587" s="556"/>
      <c r="G587" s="556"/>
      <c r="H587" s="556"/>
      <c r="I587" s="556"/>
      <c r="J587" s="556"/>
      <c r="K587" s="556"/>
      <c r="L587" s="556"/>
      <c r="M587" s="556"/>
      <c r="N587" s="556"/>
      <c r="O587" s="556"/>
    </row>
    <row r="588" spans="2:15">
      <c r="B588" s="363"/>
      <c r="C588" s="556"/>
      <c r="D588" s="556"/>
      <c r="E588" s="556"/>
      <c r="F588" s="556"/>
      <c r="G588" s="556"/>
      <c r="H588" s="556"/>
      <c r="I588" s="556"/>
      <c r="J588" s="556"/>
      <c r="K588" s="556"/>
      <c r="L588" s="556"/>
      <c r="M588" s="556"/>
      <c r="N588" s="556"/>
      <c r="O588" s="556"/>
    </row>
    <row r="589" spans="2:15">
      <c r="B589" s="363"/>
      <c r="C589" s="556"/>
      <c r="D589" s="556"/>
      <c r="E589" s="556"/>
      <c r="F589" s="556"/>
      <c r="G589" s="556"/>
      <c r="H589" s="556"/>
      <c r="I589" s="556"/>
      <c r="J589" s="556"/>
      <c r="K589" s="556"/>
      <c r="L589" s="556"/>
      <c r="M589" s="556"/>
      <c r="N589" s="556"/>
      <c r="O589" s="556"/>
    </row>
    <row r="590" spans="2:15">
      <c r="B590" s="363"/>
      <c r="C590" s="556"/>
      <c r="D590" s="556"/>
      <c r="E590" s="556"/>
      <c r="F590" s="556"/>
      <c r="G590" s="556"/>
      <c r="H590" s="556"/>
      <c r="I590" s="556"/>
      <c r="J590" s="556"/>
      <c r="K590" s="556"/>
      <c r="L590" s="556"/>
      <c r="M590" s="556"/>
      <c r="N590" s="556"/>
      <c r="O590" s="556"/>
    </row>
    <row r="591" spans="2:15">
      <c r="B591" s="363"/>
      <c r="C591" s="556"/>
      <c r="D591" s="556"/>
      <c r="E591" s="556"/>
      <c r="F591" s="556"/>
      <c r="G591" s="556"/>
      <c r="H591" s="556"/>
      <c r="I591" s="556"/>
      <c r="J591" s="556"/>
      <c r="K591" s="556"/>
      <c r="L591" s="556"/>
      <c r="M591" s="556"/>
      <c r="N591" s="556"/>
      <c r="O591" s="556"/>
    </row>
    <row r="592" spans="2:15">
      <c r="B592" s="363"/>
      <c r="C592" s="556"/>
      <c r="D592" s="556"/>
      <c r="E592" s="556"/>
      <c r="F592" s="556"/>
      <c r="G592" s="556"/>
      <c r="H592" s="556"/>
      <c r="I592" s="556"/>
      <c r="J592" s="556"/>
      <c r="K592" s="556"/>
      <c r="L592" s="556"/>
      <c r="M592" s="556"/>
      <c r="N592" s="556"/>
      <c r="O592" s="556"/>
    </row>
    <row r="593" spans="2:15">
      <c r="B593" s="363"/>
      <c r="C593" s="556"/>
      <c r="D593" s="556"/>
      <c r="E593" s="556"/>
      <c r="F593" s="556"/>
      <c r="G593" s="556"/>
      <c r="H593" s="556"/>
      <c r="I593" s="556"/>
      <c r="J593" s="556"/>
      <c r="K593" s="556"/>
      <c r="L593" s="556"/>
      <c r="M593" s="556"/>
      <c r="N593" s="556"/>
      <c r="O593" s="556"/>
    </row>
    <row r="594" spans="2:15">
      <c r="B594" s="363"/>
      <c r="C594" s="556"/>
      <c r="D594" s="556"/>
      <c r="E594" s="556"/>
      <c r="F594" s="556"/>
      <c r="G594" s="556"/>
      <c r="H594" s="556"/>
      <c r="I594" s="556"/>
      <c r="J594" s="556"/>
      <c r="K594" s="556"/>
      <c r="L594" s="556"/>
      <c r="M594" s="556"/>
      <c r="N594" s="556"/>
      <c r="O594" s="556"/>
    </row>
    <row r="595" spans="2:15">
      <c r="B595" s="363"/>
      <c r="C595" s="556"/>
      <c r="D595" s="556"/>
      <c r="E595" s="556"/>
      <c r="F595" s="556"/>
      <c r="G595" s="556"/>
      <c r="H595" s="556"/>
      <c r="I595" s="556"/>
      <c r="J595" s="556"/>
      <c r="K595" s="556"/>
      <c r="L595" s="556"/>
      <c r="M595" s="556"/>
      <c r="N595" s="556"/>
      <c r="O595" s="556"/>
    </row>
    <row r="596" spans="2:15">
      <c r="B596" s="363"/>
      <c r="C596" s="556"/>
      <c r="D596" s="556"/>
      <c r="E596" s="556"/>
      <c r="F596" s="556"/>
      <c r="G596" s="556"/>
      <c r="H596" s="556"/>
      <c r="I596" s="556"/>
      <c r="J596" s="556"/>
      <c r="K596" s="556"/>
      <c r="L596" s="556"/>
      <c r="M596" s="556"/>
      <c r="N596" s="556"/>
      <c r="O596" s="556"/>
    </row>
    <row r="597" spans="2:15">
      <c r="B597" s="363"/>
      <c r="C597" s="556"/>
      <c r="D597" s="556"/>
      <c r="E597" s="556"/>
      <c r="F597" s="556"/>
      <c r="G597" s="556"/>
      <c r="H597" s="556"/>
      <c r="I597" s="556"/>
      <c r="J597" s="556"/>
      <c r="K597" s="556"/>
      <c r="L597" s="556"/>
      <c r="M597" s="556"/>
      <c r="N597" s="556"/>
      <c r="O597" s="556"/>
    </row>
    <row r="598" spans="2:15">
      <c r="B598" s="363"/>
      <c r="C598" s="556"/>
      <c r="D598" s="556"/>
      <c r="E598" s="556"/>
      <c r="F598" s="556"/>
      <c r="G598" s="556"/>
      <c r="H598" s="556"/>
      <c r="I598" s="556"/>
      <c r="J598" s="556"/>
      <c r="K598" s="556"/>
      <c r="L598" s="556"/>
      <c r="M598" s="556"/>
      <c r="N598" s="556"/>
      <c r="O598" s="556"/>
    </row>
    <row r="599" spans="2:15">
      <c r="B599" s="363"/>
      <c r="C599" s="556"/>
      <c r="D599" s="556"/>
      <c r="E599" s="556"/>
      <c r="F599" s="556"/>
      <c r="G599" s="556"/>
      <c r="H599" s="556"/>
      <c r="I599" s="556"/>
      <c r="J599" s="556"/>
      <c r="K599" s="556"/>
      <c r="L599" s="556"/>
      <c r="M599" s="556"/>
      <c r="N599" s="556"/>
      <c r="O599" s="556"/>
    </row>
    <row r="600" spans="2:15">
      <c r="B600" s="363"/>
      <c r="C600" s="556"/>
      <c r="D600" s="556"/>
      <c r="E600" s="556"/>
      <c r="F600" s="556"/>
      <c r="G600" s="556"/>
      <c r="H600" s="556"/>
      <c r="I600" s="556"/>
      <c r="J600" s="556"/>
      <c r="K600" s="556"/>
      <c r="L600" s="556"/>
      <c r="M600" s="556"/>
      <c r="N600" s="556"/>
      <c r="O600" s="556"/>
    </row>
    <row r="601" spans="2:15">
      <c r="B601" s="363"/>
      <c r="C601" s="556"/>
      <c r="D601" s="556"/>
      <c r="E601" s="556"/>
      <c r="F601" s="556"/>
      <c r="G601" s="556"/>
      <c r="H601" s="556"/>
      <c r="I601" s="556"/>
      <c r="J601" s="556"/>
      <c r="K601" s="556"/>
      <c r="L601" s="556"/>
      <c r="M601" s="556"/>
      <c r="N601" s="556"/>
      <c r="O601" s="556"/>
    </row>
    <row r="602" spans="2:15">
      <c r="B602" s="363"/>
      <c r="C602" s="556"/>
      <c r="D602" s="556"/>
      <c r="E602" s="556"/>
      <c r="F602" s="556"/>
      <c r="G602" s="556"/>
      <c r="H602" s="556"/>
      <c r="I602" s="556"/>
      <c r="J602" s="556"/>
      <c r="K602" s="556"/>
      <c r="L602" s="556"/>
      <c r="M602" s="556"/>
      <c r="N602" s="556"/>
      <c r="O602" s="556"/>
    </row>
    <row r="603" spans="2:15">
      <c r="B603" s="363"/>
      <c r="C603" s="556"/>
      <c r="D603" s="556"/>
      <c r="E603" s="556"/>
      <c r="F603" s="556"/>
      <c r="G603" s="556"/>
      <c r="H603" s="556"/>
      <c r="I603" s="556"/>
      <c r="J603" s="556"/>
      <c r="K603" s="556"/>
      <c r="L603" s="556"/>
      <c r="M603" s="556"/>
      <c r="N603" s="556"/>
      <c r="O603" s="556"/>
    </row>
    <row r="604" spans="2:15">
      <c r="B604" s="363"/>
      <c r="C604" s="556"/>
      <c r="D604" s="556"/>
      <c r="E604" s="556"/>
      <c r="F604" s="556"/>
      <c r="G604" s="556"/>
      <c r="H604" s="556"/>
      <c r="I604" s="556"/>
      <c r="J604" s="556"/>
      <c r="K604" s="556"/>
      <c r="L604" s="556"/>
      <c r="M604" s="556"/>
      <c r="N604" s="556"/>
      <c r="O604" s="556"/>
    </row>
    <row r="605" spans="2:15">
      <c r="B605" s="363"/>
      <c r="C605" s="556"/>
      <c r="D605" s="556"/>
      <c r="E605" s="556"/>
      <c r="F605" s="556"/>
      <c r="G605" s="556"/>
      <c r="H605" s="556"/>
      <c r="I605" s="556"/>
      <c r="J605" s="556"/>
      <c r="K605" s="556"/>
      <c r="L605" s="556"/>
      <c r="M605" s="556"/>
      <c r="N605" s="556"/>
      <c r="O605" s="556"/>
    </row>
    <row r="606" spans="2:15">
      <c r="B606" s="363"/>
      <c r="C606" s="556"/>
      <c r="D606" s="556"/>
      <c r="E606" s="556"/>
      <c r="F606" s="556"/>
      <c r="G606" s="556"/>
      <c r="H606" s="556"/>
      <c r="I606" s="556"/>
      <c r="J606" s="556"/>
      <c r="K606" s="556"/>
      <c r="L606" s="556"/>
      <c r="M606" s="556"/>
      <c r="N606" s="556"/>
      <c r="O606" s="556"/>
    </row>
    <row r="607" spans="2:15">
      <c r="B607" s="363"/>
      <c r="C607" s="556"/>
      <c r="D607" s="556"/>
      <c r="E607" s="556"/>
      <c r="F607" s="556"/>
      <c r="G607" s="556"/>
      <c r="H607" s="556"/>
      <c r="I607" s="556"/>
      <c r="J607" s="556"/>
      <c r="K607" s="556"/>
      <c r="L607" s="556"/>
      <c r="M607" s="556"/>
      <c r="N607" s="556"/>
      <c r="O607" s="556"/>
    </row>
    <row r="608" spans="2:15">
      <c r="B608" s="363"/>
      <c r="C608" s="556"/>
      <c r="D608" s="556"/>
      <c r="E608" s="556"/>
      <c r="F608" s="556"/>
      <c r="G608" s="556"/>
      <c r="H608" s="556"/>
      <c r="I608" s="556"/>
      <c r="J608" s="556"/>
      <c r="K608" s="556"/>
      <c r="L608" s="556"/>
      <c r="M608" s="556"/>
      <c r="N608" s="556"/>
      <c r="O608" s="556"/>
    </row>
    <row r="609" spans="2:15">
      <c r="B609" s="363"/>
      <c r="C609" s="556"/>
      <c r="D609" s="556"/>
      <c r="E609" s="556"/>
      <c r="F609" s="556"/>
      <c r="G609" s="556"/>
      <c r="H609" s="556"/>
      <c r="I609" s="556"/>
      <c r="J609" s="556"/>
      <c r="K609" s="556"/>
      <c r="L609" s="556"/>
      <c r="M609" s="556"/>
      <c r="N609" s="556"/>
      <c r="O609" s="556"/>
    </row>
    <row r="610" spans="2:15">
      <c r="B610" s="363"/>
      <c r="C610" s="556"/>
      <c r="D610" s="556"/>
      <c r="E610" s="556"/>
      <c r="F610" s="556"/>
      <c r="G610" s="556"/>
      <c r="H610" s="556"/>
      <c r="I610" s="556"/>
      <c r="J610" s="556"/>
      <c r="K610" s="556"/>
      <c r="L610" s="556"/>
      <c r="M610" s="556"/>
      <c r="N610" s="556"/>
      <c r="O610" s="556"/>
    </row>
    <row r="611" spans="2:15">
      <c r="B611" s="363"/>
      <c r="C611" s="556"/>
      <c r="D611" s="556"/>
      <c r="E611" s="556"/>
      <c r="F611" s="556"/>
      <c r="G611" s="556"/>
      <c r="H611" s="556"/>
      <c r="I611" s="556"/>
      <c r="J611" s="556"/>
      <c r="K611" s="556"/>
      <c r="L611" s="556"/>
      <c r="M611" s="556"/>
      <c r="N611" s="556"/>
      <c r="O611" s="556"/>
    </row>
    <row r="612" spans="2:15">
      <c r="B612" s="363"/>
      <c r="C612" s="556"/>
      <c r="D612" s="556"/>
      <c r="E612" s="556"/>
      <c r="F612" s="556"/>
      <c r="G612" s="556"/>
      <c r="H612" s="556"/>
      <c r="I612" s="556"/>
      <c r="J612" s="556"/>
      <c r="K612" s="556"/>
      <c r="L612" s="556"/>
      <c r="M612" s="556"/>
      <c r="N612" s="556"/>
      <c r="O612" s="556"/>
    </row>
    <row r="613" spans="2:15">
      <c r="B613" s="363" t="s">
        <v>585</v>
      </c>
      <c r="C613" s="556" t="e">
        <f>_xlfn.PERCENTILE.EXC(C12:C612,0.9)</f>
        <v>#NUM!</v>
      </c>
      <c r="D613" s="556" t="e">
        <f t="shared" ref="D613:N613" si="11">_xlfn.PERCENTILE.EXC(D12:D612,0.9)</f>
        <v>#NUM!</v>
      </c>
      <c r="E613" s="556" t="e">
        <f t="shared" si="11"/>
        <v>#NUM!</v>
      </c>
      <c r="F613" s="556" t="e">
        <f t="shared" si="11"/>
        <v>#NUM!</v>
      </c>
      <c r="G613" s="556" t="e">
        <f t="shared" si="11"/>
        <v>#NUM!</v>
      </c>
      <c r="H613" s="556" t="e">
        <f t="shared" si="11"/>
        <v>#NUM!</v>
      </c>
      <c r="I613" s="556" t="e">
        <f t="shared" si="11"/>
        <v>#NUM!</v>
      </c>
      <c r="J613" s="556" t="e">
        <f t="shared" si="11"/>
        <v>#NUM!</v>
      </c>
      <c r="K613" s="556" t="e">
        <f t="shared" si="11"/>
        <v>#NUM!</v>
      </c>
      <c r="L613" s="556" t="e">
        <f t="shared" si="11"/>
        <v>#NUM!</v>
      </c>
      <c r="M613" s="556" t="e">
        <f t="shared" si="11"/>
        <v>#NUM!</v>
      </c>
      <c r="N613" s="556" t="e">
        <f t="shared" si="11"/>
        <v>#NUM!</v>
      </c>
      <c r="O613" s="556"/>
    </row>
    <row r="614" spans="2:15">
      <c r="B614" s="363" t="s">
        <v>586</v>
      </c>
      <c r="C614" s="556" t="e">
        <f>_xlfn.PERCENTILE.EXC(C12:C612,0.5)</f>
        <v>#NUM!</v>
      </c>
      <c r="D614" s="556" t="e">
        <f t="shared" ref="D614:N614" si="12">_xlfn.PERCENTILE.EXC(D12:D612,0.5)</f>
        <v>#NUM!</v>
      </c>
      <c r="E614" s="556" t="e">
        <f t="shared" si="12"/>
        <v>#NUM!</v>
      </c>
      <c r="F614" s="556" t="e">
        <f t="shared" si="12"/>
        <v>#NUM!</v>
      </c>
      <c r="G614" s="556" t="e">
        <f t="shared" si="12"/>
        <v>#NUM!</v>
      </c>
      <c r="H614" s="556" t="e">
        <f t="shared" si="12"/>
        <v>#NUM!</v>
      </c>
      <c r="I614" s="556" t="e">
        <f t="shared" si="12"/>
        <v>#NUM!</v>
      </c>
      <c r="J614" s="556" t="e">
        <f t="shared" si="12"/>
        <v>#NUM!</v>
      </c>
      <c r="K614" s="556" t="e">
        <f t="shared" si="12"/>
        <v>#NUM!</v>
      </c>
      <c r="L614" s="556" t="e">
        <f t="shared" si="12"/>
        <v>#NUM!</v>
      </c>
      <c r="M614" s="556" t="e">
        <f t="shared" si="12"/>
        <v>#NUM!</v>
      </c>
      <c r="N614" s="556" t="e">
        <f t="shared" si="12"/>
        <v>#NUM!</v>
      </c>
      <c r="O614" s="556"/>
    </row>
    <row r="615" spans="2:15">
      <c r="B615" s="363" t="s">
        <v>587</v>
      </c>
      <c r="C615" s="556" t="e">
        <f>_xlfn.PERCENTILE.EXC(C12:C612,0.1)</f>
        <v>#NUM!</v>
      </c>
      <c r="D615" s="556" t="e">
        <f t="shared" ref="D615:N615" si="13">_xlfn.PERCENTILE.EXC(D12:D612,0.1)</f>
        <v>#NUM!</v>
      </c>
      <c r="E615" s="556" t="e">
        <f t="shared" si="13"/>
        <v>#NUM!</v>
      </c>
      <c r="F615" s="556" t="e">
        <f t="shared" si="13"/>
        <v>#NUM!</v>
      </c>
      <c r="G615" s="556" t="e">
        <f t="shared" si="13"/>
        <v>#NUM!</v>
      </c>
      <c r="H615" s="556" t="e">
        <f t="shared" si="13"/>
        <v>#NUM!</v>
      </c>
      <c r="I615" s="556" t="e">
        <f t="shared" si="13"/>
        <v>#NUM!</v>
      </c>
      <c r="J615" s="556" t="e">
        <f t="shared" si="13"/>
        <v>#NUM!</v>
      </c>
      <c r="K615" s="556" t="e">
        <f t="shared" si="13"/>
        <v>#NUM!</v>
      </c>
      <c r="L615" s="556" t="e">
        <f t="shared" si="13"/>
        <v>#NUM!</v>
      </c>
      <c r="M615" s="556" t="e">
        <f t="shared" si="13"/>
        <v>#NUM!</v>
      </c>
      <c r="N615" s="556" t="e">
        <f t="shared" si="13"/>
        <v>#NUM!</v>
      </c>
      <c r="O615" s="556"/>
    </row>
    <row r="616" spans="2:15">
      <c r="B616" s="363"/>
      <c r="C616" s="556"/>
      <c r="D616" s="556"/>
      <c r="E616" s="556"/>
      <c r="F616" s="556"/>
      <c r="G616" s="556"/>
      <c r="H616" s="556"/>
      <c r="I616" s="556"/>
      <c r="J616" s="556"/>
      <c r="K616" s="556"/>
      <c r="L616" s="556"/>
      <c r="M616" s="556"/>
      <c r="N616" s="556"/>
      <c r="O616" s="556"/>
    </row>
    <row r="617" spans="2:15">
      <c r="B617" s="363"/>
      <c r="C617" s="556"/>
      <c r="D617" s="556"/>
      <c r="E617" s="556"/>
      <c r="F617" s="556"/>
      <c r="G617" s="556"/>
      <c r="H617" s="556"/>
      <c r="I617" s="556"/>
      <c r="J617" s="556"/>
      <c r="K617" s="556"/>
      <c r="L617" s="556"/>
      <c r="M617" s="556"/>
      <c r="N617" s="556"/>
      <c r="O617" s="556"/>
    </row>
    <row r="618" spans="2:15">
      <c r="B618" s="363"/>
      <c r="C618" s="556"/>
      <c r="D618" s="556"/>
      <c r="E618" s="556"/>
      <c r="F618" s="556"/>
      <c r="G618" s="556"/>
      <c r="H618" s="556"/>
      <c r="I618" s="556"/>
      <c r="J618" s="556"/>
      <c r="K618" s="556"/>
      <c r="L618" s="556"/>
      <c r="M618" s="556"/>
      <c r="N618" s="556"/>
      <c r="O618" s="556"/>
    </row>
    <row r="619" spans="2:15">
      <c r="B619" s="363"/>
      <c r="C619" s="556"/>
      <c r="D619" s="556"/>
      <c r="E619" s="556"/>
      <c r="F619" s="556"/>
      <c r="G619" s="556"/>
      <c r="H619" s="556"/>
      <c r="I619" s="556"/>
      <c r="J619" s="556"/>
      <c r="K619" s="556"/>
      <c r="L619" s="556"/>
      <c r="M619" s="556"/>
      <c r="N619" s="556"/>
      <c r="O619" s="556"/>
    </row>
    <row r="620" spans="2:15">
      <c r="B620" s="363"/>
      <c r="C620" s="556"/>
      <c r="D620" s="556"/>
      <c r="E620" s="556"/>
      <c r="F620" s="556"/>
      <c r="G620" s="556"/>
      <c r="H620" s="556"/>
      <c r="I620" s="556"/>
      <c r="J620" s="556"/>
      <c r="K620" s="556"/>
      <c r="L620" s="556"/>
      <c r="M620" s="556"/>
      <c r="N620" s="556"/>
      <c r="O620" s="556"/>
    </row>
    <row r="621" spans="2:15">
      <c r="B621" s="363"/>
      <c r="C621" s="556"/>
      <c r="D621" s="556"/>
      <c r="E621" s="556"/>
      <c r="F621" s="556"/>
      <c r="G621" s="556"/>
      <c r="H621" s="556"/>
      <c r="I621" s="556"/>
      <c r="J621" s="556"/>
      <c r="K621" s="556"/>
      <c r="L621" s="556"/>
      <c r="M621" s="556"/>
      <c r="N621" s="556"/>
      <c r="O621" s="556"/>
    </row>
    <row r="622" spans="2:15">
      <c r="B622" s="363"/>
      <c r="C622" s="556"/>
      <c r="D622" s="556"/>
      <c r="E622" s="556"/>
      <c r="F622" s="556"/>
      <c r="G622" s="556"/>
      <c r="H622" s="556"/>
      <c r="I622" s="556"/>
      <c r="J622" s="556"/>
      <c r="K622" s="556"/>
      <c r="L622" s="556"/>
      <c r="M622" s="556"/>
      <c r="N622" s="556"/>
      <c r="O622" s="556"/>
    </row>
    <row r="623" spans="2:15">
      <c r="B623" s="363"/>
      <c r="C623" s="556"/>
      <c r="D623" s="556"/>
      <c r="E623" s="556"/>
      <c r="F623" s="556"/>
      <c r="G623" s="556"/>
      <c r="H623" s="556"/>
      <c r="I623" s="556"/>
      <c r="J623" s="556"/>
      <c r="K623" s="556"/>
      <c r="L623" s="556"/>
      <c r="M623" s="556"/>
      <c r="N623" s="556"/>
      <c r="O623" s="556"/>
    </row>
    <row r="624" spans="2:15">
      <c r="B624" s="363"/>
      <c r="C624" s="556"/>
      <c r="D624" s="556"/>
      <c r="E624" s="556"/>
      <c r="F624" s="556"/>
      <c r="G624" s="556"/>
      <c r="H624" s="556"/>
      <c r="I624" s="556"/>
      <c r="J624" s="556"/>
      <c r="K624" s="556"/>
      <c r="L624" s="556"/>
      <c r="M624" s="556"/>
      <c r="N624" s="556"/>
      <c r="O624" s="556"/>
    </row>
    <row r="625" spans="2:15">
      <c r="B625" s="363"/>
      <c r="C625" s="556"/>
      <c r="D625" s="556"/>
      <c r="E625" s="556"/>
      <c r="F625" s="556"/>
      <c r="G625" s="556"/>
      <c r="H625" s="556"/>
      <c r="I625" s="556"/>
      <c r="J625" s="556"/>
      <c r="K625" s="556"/>
      <c r="L625" s="556"/>
      <c r="M625" s="556"/>
      <c r="N625" s="556"/>
      <c r="O625" s="556"/>
    </row>
    <row r="626" spans="2:15">
      <c r="B626" s="363"/>
      <c r="C626" s="556"/>
      <c r="D626" s="556"/>
      <c r="E626" s="556"/>
      <c r="F626" s="556"/>
      <c r="G626" s="556"/>
      <c r="H626" s="556"/>
      <c r="I626" s="556"/>
      <c r="J626" s="556"/>
      <c r="K626" s="556"/>
      <c r="L626" s="556"/>
      <c r="M626" s="556"/>
      <c r="N626" s="556"/>
      <c r="O626" s="556"/>
    </row>
    <row r="627" spans="2:15">
      <c r="B627" s="363"/>
      <c r="C627" s="556"/>
      <c r="D627" s="556"/>
      <c r="E627" s="556"/>
      <c r="F627" s="556"/>
      <c r="G627" s="556"/>
      <c r="H627" s="556"/>
      <c r="I627" s="556"/>
      <c r="J627" s="556"/>
      <c r="K627" s="556"/>
      <c r="L627" s="556"/>
      <c r="M627" s="556"/>
      <c r="N627" s="556"/>
      <c r="O627" s="556"/>
    </row>
    <row r="628" spans="2:15">
      <c r="B628" s="363"/>
      <c r="C628" s="556"/>
      <c r="D628" s="556"/>
      <c r="E628" s="556"/>
      <c r="F628" s="556"/>
      <c r="G628" s="556"/>
      <c r="H628" s="556"/>
      <c r="I628" s="556"/>
      <c r="J628" s="556"/>
      <c r="K628" s="556"/>
      <c r="L628" s="556"/>
      <c r="M628" s="556"/>
      <c r="N628" s="556"/>
      <c r="O628" s="556"/>
    </row>
    <row r="629" spans="2:15">
      <c r="B629" s="363"/>
      <c r="C629" s="556"/>
      <c r="D629" s="556"/>
      <c r="E629" s="556"/>
      <c r="F629" s="556"/>
      <c r="G629" s="556"/>
      <c r="H629" s="556"/>
      <c r="I629" s="556"/>
      <c r="J629" s="556"/>
      <c r="K629" s="556"/>
      <c r="L629" s="556"/>
      <c r="M629" s="556"/>
      <c r="N629" s="556"/>
      <c r="O629" s="556"/>
    </row>
    <row r="630" spans="2:15">
      <c r="B630" s="363"/>
      <c r="C630" s="556"/>
      <c r="D630" s="556"/>
      <c r="E630" s="556"/>
      <c r="F630" s="556"/>
      <c r="G630" s="556"/>
      <c r="H630" s="556"/>
      <c r="I630" s="556"/>
      <c r="J630" s="556"/>
      <c r="K630" s="556"/>
      <c r="L630" s="556"/>
      <c r="M630" s="556"/>
      <c r="N630" s="556"/>
      <c r="O630" s="556"/>
    </row>
    <row r="631" spans="2:15">
      <c r="B631" s="363"/>
      <c r="C631" s="556"/>
      <c r="D631" s="556"/>
      <c r="E631" s="556"/>
      <c r="F631" s="556"/>
      <c r="G631" s="556"/>
      <c r="H631" s="556"/>
      <c r="I631" s="556"/>
      <c r="J631" s="556"/>
      <c r="K631" s="556"/>
      <c r="L631" s="556"/>
      <c r="M631" s="556"/>
      <c r="N631" s="556"/>
      <c r="O631" s="556"/>
    </row>
    <row r="632" spans="2:15">
      <c r="B632" s="363"/>
      <c r="C632" s="556"/>
      <c r="D632" s="556"/>
      <c r="E632" s="556"/>
      <c r="F632" s="556"/>
      <c r="G632" s="556"/>
      <c r="H632" s="556"/>
      <c r="I632" s="556"/>
      <c r="J632" s="556"/>
      <c r="K632" s="556"/>
      <c r="L632" s="556"/>
      <c r="M632" s="556"/>
      <c r="N632" s="556"/>
      <c r="O632" s="556"/>
    </row>
    <row r="633" spans="2:15">
      <c r="B633" s="363"/>
      <c r="C633" s="556"/>
      <c r="D633" s="556"/>
      <c r="E633" s="556"/>
      <c r="F633" s="556"/>
      <c r="G633" s="556"/>
      <c r="H633" s="556"/>
      <c r="I633" s="556"/>
      <c r="J633" s="556"/>
      <c r="K633" s="556"/>
      <c r="L633" s="556"/>
      <c r="M633" s="556"/>
      <c r="N633" s="556"/>
      <c r="O633" s="556"/>
    </row>
    <row r="634" spans="2:15">
      <c r="B634" s="363"/>
      <c r="C634" s="556"/>
      <c r="D634" s="556"/>
      <c r="E634" s="556"/>
      <c r="F634" s="556"/>
      <c r="G634" s="556"/>
      <c r="H634" s="556"/>
      <c r="I634" s="556"/>
      <c r="J634" s="556"/>
      <c r="K634" s="556"/>
      <c r="L634" s="556"/>
      <c r="M634" s="556"/>
      <c r="N634" s="556"/>
      <c r="O634" s="556"/>
    </row>
    <row r="635" spans="2:15">
      <c r="B635" s="363"/>
      <c r="C635" s="556"/>
      <c r="D635" s="556"/>
      <c r="E635" s="556"/>
      <c r="F635" s="556"/>
      <c r="G635" s="556"/>
      <c r="H635" s="556"/>
      <c r="I635" s="556"/>
      <c r="J635" s="556"/>
      <c r="K635" s="556"/>
      <c r="L635" s="556"/>
      <c r="M635" s="556"/>
      <c r="N635" s="556"/>
      <c r="O635" s="556"/>
    </row>
    <row r="636" spans="2:15">
      <c r="B636" s="363"/>
      <c r="C636" s="556"/>
      <c r="D636" s="556"/>
      <c r="E636" s="556"/>
      <c r="F636" s="556"/>
      <c r="G636" s="556"/>
      <c r="H636" s="556"/>
      <c r="I636" s="556"/>
      <c r="J636" s="556"/>
      <c r="K636" s="556"/>
      <c r="L636" s="556"/>
      <c r="M636" s="556"/>
      <c r="N636" s="556"/>
      <c r="O636" s="556"/>
    </row>
    <row r="637" spans="2:15">
      <c r="B637" s="363"/>
      <c r="C637" s="556"/>
      <c r="D637" s="556"/>
      <c r="E637" s="556"/>
      <c r="F637" s="556"/>
      <c r="G637" s="556"/>
      <c r="H637" s="556"/>
      <c r="I637" s="556"/>
      <c r="J637" s="556"/>
      <c r="K637" s="556"/>
      <c r="L637" s="556"/>
      <c r="M637" s="556"/>
      <c r="N637" s="556"/>
      <c r="O637" s="556"/>
    </row>
    <row r="638" spans="2:15">
      <c r="B638" s="363"/>
      <c r="C638" s="556"/>
      <c r="D638" s="556"/>
      <c r="E638" s="556"/>
      <c r="F638" s="556"/>
      <c r="G638" s="556"/>
      <c r="H638" s="556"/>
      <c r="I638" s="556"/>
      <c r="J638" s="556"/>
      <c r="K638" s="556"/>
      <c r="L638" s="556"/>
      <c r="M638" s="556"/>
      <c r="N638" s="556"/>
      <c r="O638" s="556"/>
    </row>
    <row r="639" spans="2:15">
      <c r="B639" s="363"/>
      <c r="C639" s="556"/>
      <c r="D639" s="556"/>
      <c r="E639" s="556"/>
      <c r="F639" s="556"/>
      <c r="G639" s="556"/>
      <c r="H639" s="556"/>
      <c r="I639" s="556"/>
      <c r="J639" s="556"/>
      <c r="K639" s="556"/>
      <c r="L639" s="556"/>
      <c r="M639" s="556"/>
      <c r="N639" s="556"/>
      <c r="O639" s="556"/>
    </row>
    <row r="640" spans="2:15">
      <c r="B640" s="363"/>
      <c r="C640" s="556"/>
      <c r="D640" s="556"/>
      <c r="E640" s="556"/>
      <c r="F640" s="556"/>
      <c r="G640" s="556"/>
      <c r="H640" s="556"/>
      <c r="I640" s="556"/>
      <c r="J640" s="556"/>
      <c r="K640" s="556"/>
      <c r="L640" s="556"/>
      <c r="M640" s="556"/>
      <c r="N640" s="556"/>
      <c r="O640" s="556"/>
    </row>
    <row r="641" spans="2:15">
      <c r="B641" s="363"/>
      <c r="C641" s="556"/>
      <c r="D641" s="556"/>
      <c r="E641" s="556"/>
      <c r="F641" s="556"/>
      <c r="G641" s="556"/>
      <c r="H641" s="556"/>
      <c r="I641" s="556"/>
      <c r="J641" s="556"/>
      <c r="K641" s="556"/>
      <c r="L641" s="556"/>
      <c r="M641" s="556"/>
      <c r="N641" s="556"/>
      <c r="O641" s="556"/>
    </row>
    <row r="642" spans="2:15">
      <c r="B642" s="363"/>
      <c r="C642" s="556"/>
      <c r="D642" s="556"/>
      <c r="E642" s="556"/>
      <c r="F642" s="556"/>
      <c r="G642" s="556"/>
      <c r="H642" s="556"/>
      <c r="I642" s="556"/>
      <c r="J642" s="556"/>
      <c r="K642" s="556"/>
      <c r="L642" s="556"/>
      <c r="M642" s="556"/>
      <c r="N642" s="556"/>
      <c r="O642" s="556"/>
    </row>
    <row r="643" spans="2:15">
      <c r="B643" s="363"/>
      <c r="C643" s="556"/>
      <c r="D643" s="556"/>
      <c r="E643" s="556"/>
      <c r="F643" s="556"/>
      <c r="G643" s="556"/>
      <c r="H643" s="556"/>
      <c r="I643" s="556"/>
      <c r="J643" s="556"/>
      <c r="K643" s="556"/>
      <c r="L643" s="556"/>
      <c r="M643" s="556"/>
      <c r="N643" s="556"/>
      <c r="O643" s="556"/>
    </row>
    <row r="644" spans="2:15">
      <c r="B644" s="363"/>
      <c r="C644" s="556"/>
      <c r="D644" s="556"/>
      <c r="E644" s="556"/>
      <c r="F644" s="556"/>
      <c r="G644" s="556"/>
      <c r="H644" s="556"/>
      <c r="I644" s="556"/>
      <c r="J644" s="556"/>
      <c r="K644" s="556"/>
      <c r="L644" s="556"/>
      <c r="M644" s="556"/>
      <c r="N644" s="556"/>
      <c r="O644" s="556"/>
    </row>
    <row r="645" spans="2:15">
      <c r="B645" s="363"/>
      <c r="C645" s="556"/>
      <c r="D645" s="556"/>
      <c r="E645" s="556"/>
      <c r="F645" s="556"/>
      <c r="G645" s="556"/>
      <c r="H645" s="556"/>
      <c r="I645" s="556"/>
      <c r="J645" s="556"/>
      <c r="K645" s="556"/>
      <c r="L645" s="556"/>
      <c r="M645" s="556"/>
      <c r="N645" s="556"/>
      <c r="O645" s="556"/>
    </row>
    <row r="646" spans="2:15">
      <c r="B646" s="363"/>
      <c r="C646" s="556"/>
      <c r="D646" s="556"/>
      <c r="E646" s="556"/>
      <c r="F646" s="556"/>
      <c r="G646" s="556"/>
      <c r="H646" s="556"/>
      <c r="I646" s="556"/>
      <c r="J646" s="556"/>
      <c r="K646" s="556"/>
      <c r="L646" s="556"/>
      <c r="M646" s="556"/>
      <c r="N646" s="556"/>
      <c r="O646" s="556"/>
    </row>
    <row r="647" spans="2:15">
      <c r="B647" s="363"/>
      <c r="C647" s="556"/>
      <c r="D647" s="556"/>
      <c r="E647" s="556"/>
      <c r="F647" s="556"/>
      <c r="G647" s="556"/>
      <c r="H647" s="556"/>
      <c r="I647" s="556"/>
      <c r="J647" s="556"/>
      <c r="K647" s="556"/>
      <c r="L647" s="556"/>
      <c r="M647" s="556"/>
      <c r="N647" s="556"/>
      <c r="O647" s="363"/>
    </row>
    <row r="648" spans="2:15">
      <c r="B648" s="363"/>
      <c r="C648" s="556"/>
      <c r="D648" s="556"/>
      <c r="E648" s="556"/>
      <c r="F648" s="556"/>
      <c r="G648" s="556"/>
      <c r="H648" s="556"/>
      <c r="I648" s="556"/>
      <c r="J648" s="556"/>
      <c r="K648" s="556"/>
      <c r="L648" s="556"/>
      <c r="M648" s="556"/>
      <c r="N648" s="556"/>
      <c r="O648" s="363"/>
    </row>
    <row r="649" spans="2:15">
      <c r="B649" s="363"/>
      <c r="C649" s="556"/>
      <c r="D649" s="556"/>
      <c r="E649" s="556"/>
      <c r="F649" s="556"/>
      <c r="G649" s="556"/>
      <c r="H649" s="556"/>
      <c r="I649" s="556"/>
      <c r="J649" s="556"/>
      <c r="K649" s="556"/>
      <c r="L649" s="556"/>
      <c r="M649" s="556"/>
      <c r="N649" s="556"/>
      <c r="O649" s="363"/>
    </row>
    <row r="650" spans="2:15">
      <c r="B650" s="363"/>
      <c r="C650" s="556"/>
      <c r="D650" s="556"/>
      <c r="E650" s="556"/>
      <c r="F650" s="556"/>
      <c r="G650" s="556"/>
      <c r="H650" s="556"/>
      <c r="I650" s="556"/>
      <c r="J650" s="556"/>
      <c r="K650" s="556"/>
      <c r="L650" s="556"/>
      <c r="M650" s="556"/>
      <c r="N650" s="556"/>
      <c r="O650" s="363"/>
    </row>
    <row r="651" spans="2:15">
      <c r="B651" s="363"/>
      <c r="C651" s="556"/>
      <c r="D651" s="556"/>
      <c r="E651" s="556"/>
      <c r="F651" s="556"/>
      <c r="G651" s="556"/>
      <c r="H651" s="556"/>
      <c r="I651" s="556"/>
      <c r="J651" s="556"/>
      <c r="K651" s="556"/>
      <c r="L651" s="556"/>
      <c r="M651" s="556"/>
      <c r="N651" s="556"/>
      <c r="O651" s="363"/>
    </row>
    <row r="652" spans="2:15">
      <c r="B652" s="363"/>
      <c r="C652" s="556"/>
      <c r="D652" s="556"/>
      <c r="E652" s="556"/>
      <c r="F652" s="556"/>
      <c r="G652" s="556"/>
      <c r="H652" s="556"/>
      <c r="I652" s="556"/>
      <c r="J652" s="556"/>
      <c r="K652" s="556"/>
      <c r="L652" s="556"/>
      <c r="M652" s="556"/>
      <c r="N652" s="556"/>
      <c r="O652" s="363"/>
    </row>
    <row r="653" spans="2:15">
      <c r="B653" s="363"/>
      <c r="C653" s="556"/>
      <c r="D653" s="556"/>
      <c r="E653" s="556"/>
      <c r="F653" s="556"/>
      <c r="G653" s="556"/>
      <c r="H653" s="556"/>
      <c r="I653" s="556"/>
      <c r="J653" s="556"/>
      <c r="K653" s="556"/>
      <c r="L653" s="556"/>
      <c r="M653" s="556"/>
      <c r="N653" s="556"/>
      <c r="O653" s="363"/>
    </row>
    <row r="654" spans="2:15">
      <c r="B654" s="363"/>
      <c r="C654" s="556"/>
      <c r="D654" s="556"/>
      <c r="E654" s="556"/>
      <c r="F654" s="556"/>
      <c r="G654" s="556"/>
      <c r="H654" s="556"/>
      <c r="I654" s="556"/>
      <c r="J654" s="556"/>
      <c r="K654" s="556"/>
      <c r="L654" s="556"/>
      <c r="M654" s="556"/>
      <c r="N654" s="556"/>
      <c r="O654" s="363"/>
    </row>
    <row r="655" spans="2:15">
      <c r="B655" s="363"/>
      <c r="C655" s="556"/>
      <c r="D655" s="556"/>
      <c r="E655" s="556"/>
      <c r="F655" s="556"/>
      <c r="G655" s="556"/>
      <c r="H655" s="556"/>
      <c r="I655" s="556"/>
      <c r="J655" s="556"/>
      <c r="K655" s="556"/>
      <c r="L655" s="556"/>
      <c r="M655" s="556"/>
      <c r="N655" s="556"/>
      <c r="O655" s="363"/>
    </row>
    <row r="656" spans="2:15">
      <c r="B656" s="363"/>
      <c r="C656" s="556"/>
      <c r="D656" s="556"/>
      <c r="E656" s="556"/>
      <c r="F656" s="556"/>
      <c r="G656" s="556"/>
      <c r="H656" s="556"/>
      <c r="I656" s="556"/>
      <c r="J656" s="556"/>
      <c r="K656" s="556"/>
      <c r="L656" s="556"/>
      <c r="M656" s="556"/>
      <c r="N656" s="556"/>
      <c r="O656" s="363"/>
    </row>
    <row r="657" spans="2:15">
      <c r="B657" s="363"/>
      <c r="C657" s="556"/>
      <c r="D657" s="556"/>
      <c r="E657" s="556"/>
      <c r="F657" s="556"/>
      <c r="G657" s="556"/>
      <c r="H657" s="556"/>
      <c r="I657" s="556"/>
      <c r="J657" s="556"/>
      <c r="K657" s="556"/>
      <c r="L657" s="556"/>
      <c r="M657" s="556"/>
      <c r="N657" s="556"/>
      <c r="O657" s="363"/>
    </row>
    <row r="658" spans="2:15">
      <c r="B658" s="363"/>
      <c r="C658" s="556"/>
      <c r="D658" s="556"/>
      <c r="E658" s="556"/>
      <c r="F658" s="556"/>
      <c r="G658" s="556"/>
      <c r="H658" s="556"/>
      <c r="I658" s="556"/>
      <c r="J658" s="556"/>
      <c r="K658" s="556"/>
      <c r="L658" s="556"/>
      <c r="M658" s="556"/>
      <c r="N658" s="556"/>
      <c r="O658" s="363"/>
    </row>
    <row r="659" spans="2:15">
      <c r="B659" s="363"/>
      <c r="C659" s="556"/>
      <c r="D659" s="556"/>
      <c r="E659" s="556"/>
      <c r="F659" s="556"/>
      <c r="G659" s="556"/>
      <c r="H659" s="556"/>
      <c r="I659" s="556"/>
      <c r="J659" s="556"/>
      <c r="K659" s="556"/>
      <c r="L659" s="556"/>
      <c r="M659" s="556"/>
      <c r="N659" s="556"/>
      <c r="O659" s="363"/>
    </row>
    <row r="660" spans="2:15">
      <c r="B660" s="363"/>
      <c r="C660" s="556"/>
      <c r="D660" s="556"/>
      <c r="E660" s="556"/>
      <c r="F660" s="556"/>
      <c r="G660" s="556"/>
      <c r="H660" s="556"/>
      <c r="I660" s="556"/>
      <c r="J660" s="556"/>
      <c r="K660" s="556"/>
      <c r="L660" s="556"/>
      <c r="M660" s="556"/>
      <c r="N660" s="556"/>
      <c r="O660" s="363"/>
    </row>
    <row r="661" spans="2:15">
      <c r="B661" s="363"/>
      <c r="C661" s="556"/>
      <c r="D661" s="556"/>
      <c r="E661" s="556"/>
      <c r="F661" s="556"/>
      <c r="G661" s="556"/>
      <c r="H661" s="556"/>
      <c r="I661" s="556"/>
      <c r="J661" s="556"/>
      <c r="K661" s="556"/>
      <c r="L661" s="556"/>
      <c r="M661" s="556"/>
      <c r="N661" s="556"/>
      <c r="O661" s="363"/>
    </row>
    <row r="662" spans="2:15">
      <c r="B662" s="363"/>
      <c r="C662" s="556"/>
      <c r="D662" s="556"/>
      <c r="E662" s="556"/>
      <c r="F662" s="556"/>
      <c r="G662" s="556"/>
      <c r="H662" s="556"/>
      <c r="I662" s="556"/>
      <c r="J662" s="556"/>
      <c r="K662" s="556"/>
      <c r="L662" s="556"/>
      <c r="M662" s="556"/>
      <c r="N662" s="556"/>
      <c r="O662" s="363"/>
    </row>
    <row r="663" spans="2:15">
      <c r="B663" s="363"/>
      <c r="C663" s="556"/>
      <c r="D663" s="556"/>
      <c r="E663" s="556"/>
      <c r="F663" s="556"/>
      <c r="G663" s="556"/>
      <c r="H663" s="556"/>
      <c r="I663" s="556"/>
      <c r="J663" s="556"/>
      <c r="K663" s="556"/>
      <c r="L663" s="556"/>
      <c r="M663" s="556"/>
      <c r="N663" s="556"/>
      <c r="O663" s="363"/>
    </row>
    <row r="664" spans="2:15">
      <c r="B664" s="363"/>
      <c r="C664" s="556"/>
      <c r="D664" s="556"/>
      <c r="E664" s="556"/>
      <c r="F664" s="556"/>
      <c r="G664" s="556"/>
      <c r="H664" s="556"/>
      <c r="I664" s="556"/>
      <c r="J664" s="556"/>
      <c r="K664" s="556"/>
      <c r="L664" s="556"/>
      <c r="M664" s="556"/>
      <c r="N664" s="556"/>
      <c r="O664" s="363"/>
    </row>
    <row r="665" spans="2:15">
      <c r="B665" s="363"/>
      <c r="C665" s="556"/>
      <c r="D665" s="556"/>
      <c r="E665" s="556"/>
      <c r="F665" s="556"/>
      <c r="G665" s="556"/>
      <c r="H665" s="556"/>
      <c r="I665" s="556"/>
      <c r="J665" s="556"/>
      <c r="K665" s="556"/>
      <c r="L665" s="556"/>
      <c r="M665" s="556"/>
      <c r="N665" s="556"/>
      <c r="O665" s="363"/>
    </row>
    <row r="666" spans="2:15">
      <c r="B666" s="363"/>
      <c r="C666" s="556"/>
      <c r="D666" s="556"/>
      <c r="E666" s="556"/>
      <c r="F666" s="556"/>
      <c r="G666" s="556"/>
      <c r="H666" s="556"/>
      <c r="I666" s="556"/>
      <c r="J666" s="556"/>
      <c r="K666" s="556"/>
      <c r="L666" s="556"/>
      <c r="M666" s="556"/>
      <c r="N666" s="556"/>
      <c r="O666" s="363"/>
    </row>
    <row r="667" spans="2:15">
      <c r="B667" s="363"/>
      <c r="C667" s="556"/>
      <c r="D667" s="556"/>
      <c r="E667" s="556"/>
      <c r="F667" s="556"/>
      <c r="G667" s="556"/>
      <c r="H667" s="556"/>
      <c r="I667" s="556"/>
      <c r="J667" s="556"/>
      <c r="K667" s="556"/>
      <c r="L667" s="556"/>
      <c r="M667" s="556"/>
      <c r="N667" s="556"/>
      <c r="O667" s="363"/>
    </row>
    <row r="668" spans="2:15">
      <c r="B668" s="363"/>
      <c r="C668" s="556"/>
      <c r="D668" s="556"/>
      <c r="E668" s="556"/>
      <c r="F668" s="556"/>
      <c r="G668" s="556"/>
      <c r="H668" s="556"/>
      <c r="I668" s="556"/>
      <c r="J668" s="556"/>
      <c r="K668" s="556"/>
      <c r="L668" s="556"/>
      <c r="M668" s="556"/>
      <c r="N668" s="556"/>
      <c r="O668" s="363"/>
    </row>
    <row r="669" spans="2:15">
      <c r="B669" s="363"/>
      <c r="C669" s="556"/>
      <c r="D669" s="556"/>
      <c r="E669" s="556"/>
      <c r="F669" s="556"/>
      <c r="G669" s="556"/>
      <c r="H669" s="556"/>
      <c r="I669" s="556"/>
      <c r="J669" s="556"/>
      <c r="K669" s="556"/>
      <c r="L669" s="556"/>
      <c r="M669" s="556"/>
      <c r="N669" s="556"/>
      <c r="O669" s="363"/>
    </row>
    <row r="670" spans="2:15">
      <c r="B670" s="363"/>
      <c r="C670" s="556"/>
      <c r="D670" s="556"/>
      <c r="E670" s="556"/>
      <c r="F670" s="556"/>
      <c r="G670" s="556"/>
      <c r="H670" s="556"/>
      <c r="I670" s="556"/>
      <c r="J670" s="556"/>
      <c r="K670" s="556"/>
      <c r="L670" s="556"/>
      <c r="M670" s="556"/>
      <c r="N670" s="556"/>
      <c r="O670" s="363"/>
    </row>
    <row r="671" spans="2:15">
      <c r="B671" s="363"/>
      <c r="C671" s="556"/>
      <c r="D671" s="556"/>
      <c r="E671" s="556"/>
      <c r="F671" s="556"/>
      <c r="G671" s="556"/>
      <c r="H671" s="556"/>
      <c r="I671" s="556"/>
      <c r="J671" s="556"/>
      <c r="K671" s="556"/>
      <c r="L671" s="556"/>
      <c r="M671" s="556"/>
      <c r="N671" s="556"/>
      <c r="O671" s="363"/>
    </row>
    <row r="672" spans="2:15">
      <c r="B672" s="363"/>
      <c r="C672" s="556"/>
      <c r="D672" s="556"/>
      <c r="E672" s="556"/>
      <c r="F672" s="556"/>
      <c r="G672" s="556"/>
      <c r="H672" s="556"/>
      <c r="I672" s="556"/>
      <c r="J672" s="556"/>
      <c r="K672" s="556"/>
      <c r="L672" s="556"/>
      <c r="M672" s="556"/>
      <c r="N672" s="556"/>
      <c r="O672" s="363"/>
    </row>
    <row r="673" spans="2:15">
      <c r="B673" s="363"/>
      <c r="C673" s="556"/>
      <c r="D673" s="556"/>
      <c r="E673" s="556"/>
      <c r="F673" s="556"/>
      <c r="G673" s="556"/>
      <c r="H673" s="556"/>
      <c r="I673" s="556"/>
      <c r="J673" s="556"/>
      <c r="K673" s="556"/>
      <c r="L673" s="556"/>
      <c r="M673" s="556"/>
      <c r="N673" s="556"/>
      <c r="O673" s="363"/>
    </row>
    <row r="674" spans="2:15">
      <c r="B674" s="363"/>
      <c r="C674" s="556"/>
      <c r="D674" s="556"/>
      <c r="E674" s="556"/>
      <c r="F674" s="556"/>
      <c r="G674" s="556"/>
      <c r="H674" s="556"/>
      <c r="I674" s="556"/>
      <c r="J674" s="556"/>
      <c r="K674" s="556"/>
      <c r="L674" s="556"/>
      <c r="M674" s="556"/>
      <c r="N674" s="556"/>
      <c r="O674" s="363"/>
    </row>
    <row r="675" spans="2:15">
      <c r="B675" s="363"/>
      <c r="C675" s="556"/>
      <c r="D675" s="556"/>
      <c r="E675" s="556"/>
      <c r="F675" s="556"/>
      <c r="G675" s="556"/>
      <c r="H675" s="556"/>
      <c r="I675" s="556"/>
      <c r="J675" s="556"/>
      <c r="K675" s="556"/>
      <c r="L675" s="556"/>
      <c r="M675" s="556"/>
      <c r="N675" s="556"/>
      <c r="O675" s="363"/>
    </row>
    <row r="676" spans="2:15">
      <c r="B676" s="363"/>
      <c r="C676" s="556"/>
      <c r="D676" s="556"/>
      <c r="E676" s="556"/>
      <c r="F676" s="556"/>
      <c r="G676" s="556"/>
      <c r="H676" s="556"/>
      <c r="I676" s="556"/>
      <c r="J676" s="556"/>
      <c r="K676" s="556"/>
      <c r="L676" s="556"/>
      <c r="M676" s="556"/>
      <c r="N676" s="556"/>
      <c r="O676" s="363"/>
    </row>
    <row r="677" spans="2:15">
      <c r="B677" s="363"/>
      <c r="C677" s="556"/>
      <c r="D677" s="556"/>
      <c r="E677" s="556"/>
      <c r="F677" s="556"/>
      <c r="G677" s="556"/>
      <c r="H677" s="556"/>
      <c r="I677" s="556"/>
      <c r="J677" s="556"/>
      <c r="K677" s="556"/>
      <c r="L677" s="556"/>
      <c r="M677" s="556"/>
      <c r="N677" s="556"/>
      <c r="O677" s="363"/>
    </row>
    <row r="678" spans="2:15">
      <c r="B678" s="363"/>
      <c r="C678" s="556"/>
      <c r="D678" s="556"/>
      <c r="E678" s="556"/>
      <c r="F678" s="556"/>
      <c r="G678" s="556"/>
      <c r="H678" s="556"/>
      <c r="I678" s="556"/>
      <c r="J678" s="556"/>
      <c r="K678" s="556"/>
      <c r="L678" s="556"/>
      <c r="M678" s="556"/>
      <c r="N678" s="556"/>
      <c r="O678" s="363"/>
    </row>
    <row r="679" spans="2:15">
      <c r="B679" s="363"/>
      <c r="C679" s="556"/>
      <c r="D679" s="556"/>
      <c r="E679" s="556"/>
      <c r="F679" s="556"/>
      <c r="G679" s="556"/>
      <c r="H679" s="556"/>
      <c r="I679" s="556"/>
      <c r="J679" s="556"/>
      <c r="K679" s="556"/>
      <c r="L679" s="556"/>
      <c r="M679" s="556"/>
      <c r="N679" s="556"/>
      <c r="O679" s="363"/>
    </row>
    <row r="680" spans="2:15">
      <c r="B680" s="363"/>
      <c r="C680" s="556"/>
      <c r="D680" s="556"/>
      <c r="E680" s="556"/>
      <c r="F680" s="556"/>
      <c r="G680" s="556"/>
      <c r="H680" s="556"/>
      <c r="I680" s="556"/>
      <c r="J680" s="556"/>
      <c r="K680" s="556"/>
      <c r="L680" s="556"/>
      <c r="M680" s="556"/>
      <c r="N680" s="556"/>
      <c r="O680" s="363"/>
    </row>
    <row r="681" spans="2:15">
      <c r="B681" s="363"/>
      <c r="C681" s="556"/>
      <c r="D681" s="556"/>
      <c r="E681" s="556"/>
      <c r="F681" s="556"/>
      <c r="G681" s="556"/>
      <c r="H681" s="556"/>
      <c r="I681" s="556"/>
      <c r="J681" s="556"/>
      <c r="K681" s="556"/>
      <c r="L681" s="556"/>
      <c r="M681" s="556"/>
      <c r="N681" s="556"/>
      <c r="O681" s="363"/>
    </row>
    <row r="682" spans="2:15">
      <c r="B682" s="363"/>
      <c r="C682" s="556"/>
      <c r="D682" s="556"/>
      <c r="E682" s="556"/>
      <c r="F682" s="556"/>
      <c r="G682" s="556"/>
      <c r="H682" s="556"/>
      <c r="I682" s="556"/>
      <c r="J682" s="556"/>
      <c r="K682" s="556"/>
      <c r="L682" s="556"/>
      <c r="M682" s="556"/>
      <c r="N682" s="556"/>
      <c r="O682" s="363"/>
    </row>
    <row r="683" spans="2:15">
      <c r="B683" s="363"/>
      <c r="C683" s="556"/>
      <c r="D683" s="556"/>
      <c r="E683" s="556"/>
      <c r="F683" s="556"/>
      <c r="G683" s="556"/>
      <c r="H683" s="556"/>
      <c r="I683" s="556"/>
      <c r="J683" s="556"/>
      <c r="K683" s="556"/>
      <c r="L683" s="556"/>
      <c r="M683" s="556"/>
      <c r="N683" s="556"/>
      <c r="O683" s="363"/>
    </row>
    <row r="684" spans="2:15">
      <c r="B684" s="363"/>
      <c r="C684" s="556"/>
      <c r="D684" s="556"/>
      <c r="E684" s="556"/>
      <c r="F684" s="556"/>
      <c r="G684" s="556"/>
      <c r="H684" s="556"/>
      <c r="I684" s="556"/>
      <c r="J684" s="556"/>
      <c r="K684" s="556"/>
      <c r="L684" s="556"/>
      <c r="M684" s="556"/>
      <c r="N684" s="556"/>
      <c r="O684" s="363"/>
    </row>
    <row r="685" spans="2:15">
      <c r="B685" s="363"/>
      <c r="C685" s="556"/>
      <c r="D685" s="556"/>
      <c r="E685" s="556"/>
      <c r="F685" s="556"/>
      <c r="G685" s="556"/>
      <c r="H685" s="556"/>
      <c r="I685" s="556"/>
      <c r="J685" s="556"/>
      <c r="K685" s="556"/>
      <c r="L685" s="556"/>
      <c r="M685" s="556"/>
      <c r="N685" s="556"/>
      <c r="O685" s="363"/>
    </row>
    <row r="686" spans="2:15">
      <c r="B686" s="363"/>
      <c r="C686" s="556"/>
      <c r="D686" s="556"/>
      <c r="E686" s="556"/>
      <c r="F686" s="556"/>
      <c r="G686" s="556"/>
      <c r="H686" s="556"/>
      <c r="I686" s="556"/>
      <c r="J686" s="556"/>
      <c r="K686" s="556"/>
      <c r="L686" s="556"/>
      <c r="M686" s="556"/>
      <c r="N686" s="556"/>
      <c r="O686" s="363"/>
    </row>
    <row r="687" spans="2:15">
      <c r="B687" s="363"/>
      <c r="C687" s="556"/>
      <c r="D687" s="556"/>
      <c r="E687" s="556"/>
      <c r="F687" s="556"/>
      <c r="G687" s="556"/>
      <c r="H687" s="556"/>
      <c r="I687" s="556"/>
      <c r="J687" s="556"/>
      <c r="K687" s="556"/>
      <c r="L687" s="556"/>
      <c r="M687" s="556"/>
      <c r="N687" s="556"/>
      <c r="O687" s="363"/>
    </row>
    <row r="688" spans="2:15">
      <c r="B688" s="363"/>
      <c r="C688" s="556"/>
      <c r="D688" s="556"/>
      <c r="E688" s="556"/>
      <c r="F688" s="556"/>
      <c r="G688" s="556"/>
      <c r="H688" s="556"/>
      <c r="I688" s="556"/>
      <c r="J688" s="556"/>
      <c r="K688" s="556"/>
      <c r="L688" s="556"/>
      <c r="M688" s="556"/>
      <c r="N688" s="556"/>
      <c r="O688" s="363"/>
    </row>
    <row r="689" spans="3:14">
      <c r="C689" s="83"/>
      <c r="D689" s="83"/>
      <c r="E689" s="83"/>
      <c r="F689" s="83"/>
      <c r="G689" s="83"/>
      <c r="H689" s="83"/>
      <c r="I689" s="83"/>
      <c r="J689" s="83"/>
      <c r="K689" s="83"/>
      <c r="L689" s="83"/>
      <c r="M689" s="83"/>
      <c r="N689" s="83"/>
    </row>
    <row r="690" spans="3:14">
      <c r="C690" s="83"/>
      <c r="D690" s="83"/>
      <c r="E690" s="83"/>
      <c r="F690" s="83"/>
      <c r="G690" s="83"/>
      <c r="H690" s="83"/>
      <c r="I690" s="83"/>
      <c r="J690" s="83"/>
      <c r="K690" s="83"/>
      <c r="L690" s="83"/>
      <c r="M690" s="83"/>
      <c r="N690" s="83"/>
    </row>
    <row r="691" spans="3:14">
      <c r="C691" s="83"/>
      <c r="D691" s="83"/>
      <c r="E691" s="83"/>
      <c r="F691" s="83"/>
      <c r="G691" s="83"/>
      <c r="H691" s="83"/>
      <c r="I691" s="83"/>
      <c r="J691" s="83"/>
      <c r="K691" s="83"/>
      <c r="L691" s="83"/>
      <c r="M691" s="83"/>
      <c r="N691" s="83"/>
    </row>
    <row r="692" spans="3:14">
      <c r="C692" s="83"/>
      <c r="D692" s="83"/>
      <c r="E692" s="83"/>
      <c r="F692" s="83"/>
      <c r="G692" s="83"/>
      <c r="H692" s="83"/>
      <c r="I692" s="83"/>
      <c r="J692" s="83"/>
      <c r="K692" s="83"/>
      <c r="L692" s="83"/>
      <c r="M692" s="83"/>
      <c r="N692" s="83"/>
    </row>
    <row r="693" spans="3:14">
      <c r="C693" s="83"/>
      <c r="D693" s="83"/>
      <c r="E693" s="83"/>
      <c r="F693" s="83"/>
      <c r="G693" s="83"/>
      <c r="H693" s="83"/>
      <c r="I693" s="83"/>
      <c r="J693" s="83"/>
      <c r="K693" s="83"/>
      <c r="L693" s="83"/>
      <c r="M693" s="83"/>
      <c r="N693" s="83"/>
    </row>
    <row r="694" spans="3:14">
      <c r="C694" s="83"/>
      <c r="D694" s="83"/>
      <c r="E694" s="83"/>
      <c r="F694" s="83"/>
      <c r="G694" s="83"/>
      <c r="H694" s="83"/>
      <c r="I694" s="83"/>
      <c r="J694" s="83"/>
      <c r="K694" s="83"/>
      <c r="L694" s="83"/>
      <c r="M694" s="83"/>
      <c r="N694" s="83"/>
    </row>
    <row r="695" spans="3:14">
      <c r="C695" s="83"/>
      <c r="D695" s="83"/>
      <c r="E695" s="83"/>
      <c r="F695" s="83"/>
      <c r="G695" s="83"/>
      <c r="H695" s="83"/>
      <c r="I695" s="83"/>
      <c r="J695" s="83"/>
      <c r="K695" s="83"/>
      <c r="L695" s="83"/>
      <c r="M695" s="83"/>
      <c r="N695" s="83"/>
    </row>
    <row r="696" spans="3:14">
      <c r="C696" s="83"/>
      <c r="D696" s="83"/>
      <c r="E696" s="83"/>
      <c r="F696" s="83"/>
      <c r="G696" s="83"/>
      <c r="H696" s="83"/>
      <c r="I696" s="83"/>
      <c r="J696" s="83"/>
      <c r="K696" s="83"/>
      <c r="L696" s="83"/>
      <c r="M696" s="83"/>
      <c r="N696" s="83"/>
    </row>
    <row r="697" spans="3:14">
      <c r="C697" s="83"/>
      <c r="D697" s="83"/>
      <c r="E697" s="83"/>
      <c r="F697" s="83"/>
      <c r="G697" s="83"/>
      <c r="H697" s="83"/>
      <c r="I697" s="83"/>
      <c r="J697" s="83"/>
      <c r="K697" s="83"/>
      <c r="L697" s="83"/>
      <c r="M697" s="83"/>
      <c r="N697" s="83"/>
    </row>
    <row r="698" spans="3:14">
      <c r="C698" s="83"/>
      <c r="D698" s="83"/>
      <c r="E698" s="83"/>
      <c r="F698" s="83"/>
      <c r="G698" s="83"/>
      <c r="H698" s="83"/>
      <c r="I698" s="83"/>
      <c r="J698" s="83"/>
      <c r="K698" s="83"/>
      <c r="L698" s="83"/>
      <c r="M698" s="83"/>
      <c r="N698" s="83"/>
    </row>
  </sheetData>
  <sheetProtection sheet="1" objects="1" scenarios="1" selectLockedCells="1" selectUnlockedCells="1"/>
  <mergeCells count="25">
    <mergeCell ref="S15:AD15"/>
    <mergeCell ref="Q16:R16"/>
    <mergeCell ref="Q17:R17"/>
    <mergeCell ref="Q18:R18"/>
    <mergeCell ref="B10:B11"/>
    <mergeCell ref="C10:N10"/>
    <mergeCell ref="O10:O11"/>
    <mergeCell ref="Q12:R12"/>
    <mergeCell ref="Q4:R4"/>
    <mergeCell ref="Q7:R7"/>
    <mergeCell ref="Q9:R9"/>
    <mergeCell ref="Q10:R10"/>
    <mergeCell ref="Q11:R11"/>
    <mergeCell ref="B7:D7"/>
    <mergeCell ref="E5:H5"/>
    <mergeCell ref="E6:H6"/>
    <mergeCell ref="E7:H7"/>
    <mergeCell ref="B5:D5"/>
    <mergeCell ref="B6:D6"/>
    <mergeCell ref="S2:AD2"/>
    <mergeCell ref="B2:D2"/>
    <mergeCell ref="B3:D3"/>
    <mergeCell ref="F2:N2"/>
    <mergeCell ref="F3:N3"/>
    <mergeCell ref="Q3:R3"/>
  </mergeCells>
  <pageMargins left="0.44" right="0.35433070866141736" top="0.78740157480314965" bottom="1" header="0" footer="0"/>
  <pageSetup paperSize="9" scale="9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9"/>
  <sheetViews>
    <sheetView showGridLines="0" zoomScaleNormal="100" workbookViewId="0">
      <selection activeCell="J7" sqref="J6:J7"/>
    </sheetView>
  </sheetViews>
  <sheetFormatPr baseColWidth="10" defaultRowHeight="12.75"/>
  <cols>
    <col min="1" max="1" width="3.42578125" style="72" customWidth="1"/>
    <col min="2" max="8" width="14.28515625" style="72" customWidth="1"/>
    <col min="9" max="9" width="11.42578125" style="72"/>
    <col min="10" max="10" width="24.28515625" style="72" customWidth="1"/>
    <col min="11" max="11" width="21.85546875" style="72" customWidth="1"/>
    <col min="12" max="12" width="10.28515625" style="72" customWidth="1"/>
    <col min="13" max="16384" width="11.42578125" style="72"/>
  </cols>
  <sheetData>
    <row r="1" spans="1:12">
      <c r="A1" s="122"/>
      <c r="B1" s="122"/>
      <c r="C1" s="122"/>
      <c r="D1" s="121"/>
      <c r="E1" s="121"/>
      <c r="F1" s="121"/>
      <c r="G1" s="121"/>
      <c r="H1" s="121"/>
    </row>
    <row r="2" spans="1:12" ht="18">
      <c r="A2" s="122"/>
      <c r="B2" s="838" t="s">
        <v>23</v>
      </c>
      <c r="C2" s="838"/>
      <c r="D2" s="836" t="s">
        <v>66</v>
      </c>
      <c r="E2" s="836"/>
      <c r="F2" s="836"/>
      <c r="G2" s="836"/>
      <c r="H2" s="836"/>
    </row>
    <row r="3" spans="1:12" ht="18">
      <c r="A3" s="122"/>
      <c r="B3" s="838" t="s">
        <v>335</v>
      </c>
      <c r="C3" s="838"/>
      <c r="D3" s="837" t="s">
        <v>434</v>
      </c>
      <c r="E3" s="836"/>
      <c r="F3" s="836"/>
      <c r="G3" s="836"/>
      <c r="H3" s="836"/>
    </row>
    <row r="5" spans="1:12" ht="15.75" customHeight="1">
      <c r="B5" s="736" t="s">
        <v>133</v>
      </c>
      <c r="C5" s="736"/>
      <c r="D5" s="736"/>
      <c r="E5" s="456"/>
      <c r="F5" s="456"/>
      <c r="G5" s="74"/>
      <c r="H5" s="74"/>
    </row>
    <row r="6" spans="1:12" ht="15.75" customHeight="1">
      <c r="B6" s="736" t="s">
        <v>134</v>
      </c>
      <c r="C6" s="736"/>
      <c r="D6" s="736"/>
      <c r="E6" s="456"/>
      <c r="F6" s="456"/>
      <c r="G6" s="74"/>
      <c r="H6" s="74"/>
    </row>
    <row r="7" spans="1:12" ht="15">
      <c r="B7" s="738" t="s">
        <v>24</v>
      </c>
      <c r="C7" s="738"/>
      <c r="D7" s="738"/>
      <c r="E7" s="456"/>
      <c r="F7" s="456"/>
      <c r="G7" s="74"/>
      <c r="H7" s="74"/>
    </row>
    <row r="10" spans="1:12" ht="18">
      <c r="B10" s="846" t="s">
        <v>25</v>
      </c>
      <c r="C10" s="846"/>
      <c r="D10" s="846"/>
      <c r="E10" s="846"/>
      <c r="F10" s="846"/>
      <c r="G10" s="846"/>
      <c r="H10" s="846"/>
    </row>
    <row r="11" spans="1:12" ht="13.5" thickBot="1">
      <c r="B11" s="121"/>
      <c r="C11" s="121"/>
      <c r="D11" s="121"/>
      <c r="E11" s="121"/>
      <c r="F11" s="121"/>
      <c r="G11" s="121"/>
      <c r="H11" s="121"/>
    </row>
    <row r="12" spans="1:12">
      <c r="B12" s="841" t="s">
        <v>33</v>
      </c>
      <c r="C12" s="830" t="s">
        <v>334</v>
      </c>
      <c r="D12" s="831"/>
      <c r="E12" s="832"/>
      <c r="F12" s="833" t="s">
        <v>429</v>
      </c>
      <c r="G12" s="834"/>
      <c r="H12" s="835"/>
      <c r="J12" s="822" t="s">
        <v>402</v>
      </c>
      <c r="K12" s="823"/>
      <c r="L12" s="819" t="s">
        <v>568</v>
      </c>
    </row>
    <row r="13" spans="1:12" ht="13.5" thickBot="1">
      <c r="B13" s="842"/>
      <c r="C13" s="828" t="s">
        <v>34</v>
      </c>
      <c r="D13" s="813" t="s">
        <v>35</v>
      </c>
      <c r="E13" s="844" t="s">
        <v>36</v>
      </c>
      <c r="F13" s="839" t="s">
        <v>34</v>
      </c>
      <c r="G13" s="813" t="s">
        <v>35</v>
      </c>
      <c r="H13" s="844" t="s">
        <v>36</v>
      </c>
      <c r="J13" s="824" t="s">
        <v>430</v>
      </c>
      <c r="K13" s="826" t="s">
        <v>431</v>
      </c>
      <c r="L13" s="820"/>
    </row>
    <row r="14" spans="1:12">
      <c r="B14" s="843"/>
      <c r="C14" s="829"/>
      <c r="D14" s="814"/>
      <c r="E14" s="845"/>
      <c r="F14" s="840"/>
      <c r="G14" s="814"/>
      <c r="H14" s="845"/>
      <c r="J14" s="825"/>
      <c r="K14" s="827"/>
      <c r="L14" s="821"/>
    </row>
    <row r="15" spans="1:12">
      <c r="B15" s="120">
        <f>'Informe nº 2'!C11</f>
        <v>0</v>
      </c>
      <c r="C15" s="119"/>
      <c r="D15" s="118"/>
      <c r="E15" s="117"/>
      <c r="F15" s="140" t="str">
        <f t="shared" ref="F15:F26" si="0">IF($B15="OCT",C15*0.373, IF($B15="NOV",C15*0.386,IF($B15="DIC",C15*0.373,IF($B15="ENE",C15*0.373,IF($B15="FEB",C15*0.413,IF($B15="MAR",C15*0.373,IF($B15="ABR",C15*0.386,IF($B15="MAY",C15*0.373,IF($B15="JUN",C15*0.386,IF($B15="JUL",C15*0.373,IF($B15="AGO",C15*0.373,IF($B15="SEP",C15*0.386,""))))))))))))</f>
        <v/>
      </c>
      <c r="G15" s="138" t="str">
        <f t="shared" ref="G15:G26" si="1">IF($D15="#","#",IF($B15="OCT",D15*0.373, IF($B15="NOV",D15*0.386,IF($B15="DIC",D15*0.373,IF($B15="ENE",D15*0.373,IF($B15="FEB",D15*0.413,IF($B15="MAR",D15*0.373,IF($B15="ABR",D15*0.386,IF($B15="MAY",D15*0.373,IF($B15="JUN",D15*0.386,IF($B15="JUL",D15*0.373,IF($B15="AGO",D15*0.373,IF($B15="SEP",D15*0.386,"")))))))))))))</f>
        <v/>
      </c>
      <c r="H15" s="139" t="str">
        <f t="shared" ref="H15" si="2">IF($B15="OCT",E15*0.373, IF($B15="NOV",E15*0.386,IF($B15="DIC",E15*0.373,IF($B15="ENE",E15*0.373,IF($B15="FEB",E15*0.413,IF($B15="MAR",E15*0.373,IF($B15="ABR",E15*0.386,IF($B15="MAY",E15*0.373,IF($B15="JUN",E15*0.386,IF($B15="JUL",E15*0.373,IF($B15="AGO",E15*0.373,IF($B15="SEP",E15*0.386,""))))))))))))</f>
        <v/>
      </c>
      <c r="J15" s="571"/>
      <c r="K15" s="581" t="str">
        <f>IF($B15="OCT",J15*0.373, IF($B15="NOV",J15*0.386,IF($B15="DIC",J15*0.373,IF($B15="ENE",J15*0.373,IF($B15="FEB",J15*0.413,IF($B15="MAR",J15*0.373,IF($B15="ABR",J15*0.386,IF($B15="MAY",J15*0.373,IF($B15="JUN",J15*0.386,IF($B15="JUL",J15*0.373,IF($B15="AGO",J15*0.373,IF($B15="SEP",J15*0.386,""))))))))))))</f>
        <v/>
      </c>
      <c r="L15" s="637"/>
    </row>
    <row r="16" spans="1:12">
      <c r="B16" s="116">
        <f>'Informe nº 2'!D11</f>
        <v>0</v>
      </c>
      <c r="C16" s="115"/>
      <c r="D16" s="114"/>
      <c r="E16" s="136"/>
      <c r="F16" s="140" t="str">
        <f t="shared" si="0"/>
        <v/>
      </c>
      <c r="G16" s="141" t="str">
        <f t="shared" si="1"/>
        <v/>
      </c>
      <c r="H16" s="142" t="str">
        <f t="shared" ref="H16:H26" si="3">IF($B16="OCT",E16*0.373, IF($B16="NOV",E16*0.386,IF($B16="DIC",E16*0.373,IF($B16="ENE",E16*0.373,IF($B16="FEB",E16*0.413,IF($B16="MAR",E16*0.373,IF($B16="ABR",E16*0.386,IF($B16="MAY",E16*0.373,IF($B16="JUN",E16*0.386,IF($B16="JUL",E16*0.373,IF($B16="AGO",E16*0.373,IF($B16="SEP",E16*0.386,""))))))))))))</f>
        <v/>
      </c>
      <c r="J16" s="572"/>
      <c r="K16" s="582" t="str">
        <f t="shared" ref="K16:K26" si="4">IF($B16="OCT",J16*0.373, IF($B16="NOV",J16*0.386,IF($B16="DIC",J16*0.373,IF($B16="ENE",J16*0.373,IF($B16="FEB",J16*0.413,IF($B16="MAR",J16*0.373,IF($B16="ABR",J16*0.386,IF($B16="MAY",J16*0.373,IF($B16="JUN",J16*0.386,IF($B16="JUL",J16*0.373,IF($B16="AGO",J16*0.373,IF($B16="SEP",J16*0.386,""))))))))))))</f>
        <v/>
      </c>
      <c r="L16" s="638"/>
    </row>
    <row r="17" spans="2:12">
      <c r="B17" s="116">
        <f>'Informe nº 2'!E11</f>
        <v>0</v>
      </c>
      <c r="C17" s="115"/>
      <c r="D17" s="114"/>
      <c r="E17" s="136"/>
      <c r="F17" s="140" t="str">
        <f t="shared" si="0"/>
        <v/>
      </c>
      <c r="G17" s="141" t="str">
        <f t="shared" si="1"/>
        <v/>
      </c>
      <c r="H17" s="142" t="str">
        <f t="shared" si="3"/>
        <v/>
      </c>
      <c r="J17" s="572"/>
      <c r="K17" s="582" t="str">
        <f t="shared" si="4"/>
        <v/>
      </c>
      <c r="L17" s="638"/>
    </row>
    <row r="18" spans="2:12">
      <c r="B18" s="116">
        <f>'Informe nº 2'!F11</f>
        <v>0</v>
      </c>
      <c r="C18" s="115"/>
      <c r="D18" s="114"/>
      <c r="E18" s="136"/>
      <c r="F18" s="140" t="str">
        <f t="shared" si="0"/>
        <v/>
      </c>
      <c r="G18" s="141" t="str">
        <f t="shared" si="1"/>
        <v/>
      </c>
      <c r="H18" s="142" t="str">
        <f t="shared" si="3"/>
        <v/>
      </c>
      <c r="J18" s="572"/>
      <c r="K18" s="582" t="str">
        <f t="shared" si="4"/>
        <v/>
      </c>
      <c r="L18" s="638"/>
    </row>
    <row r="19" spans="2:12">
      <c r="B19" s="116">
        <f>'Informe nº 2'!G11</f>
        <v>0</v>
      </c>
      <c r="C19" s="115"/>
      <c r="D19" s="114"/>
      <c r="E19" s="136"/>
      <c r="F19" s="140" t="str">
        <f t="shared" si="0"/>
        <v/>
      </c>
      <c r="G19" s="141" t="str">
        <f t="shared" si="1"/>
        <v/>
      </c>
      <c r="H19" s="142" t="str">
        <f t="shared" si="3"/>
        <v/>
      </c>
      <c r="J19" s="572"/>
      <c r="K19" s="582" t="str">
        <f t="shared" si="4"/>
        <v/>
      </c>
      <c r="L19" s="638"/>
    </row>
    <row r="20" spans="2:12" ht="12.75" customHeight="1">
      <c r="B20" s="116">
        <f>'Informe nº 2'!H11</f>
        <v>0</v>
      </c>
      <c r="C20" s="115"/>
      <c r="D20" s="114"/>
      <c r="E20" s="136"/>
      <c r="F20" s="140" t="str">
        <f t="shared" si="0"/>
        <v/>
      </c>
      <c r="G20" s="141" t="str">
        <f t="shared" si="1"/>
        <v/>
      </c>
      <c r="H20" s="142" t="str">
        <f t="shared" si="3"/>
        <v/>
      </c>
      <c r="J20" s="572"/>
      <c r="K20" s="582" t="str">
        <f t="shared" si="4"/>
        <v/>
      </c>
      <c r="L20" s="638"/>
    </row>
    <row r="21" spans="2:12">
      <c r="B21" s="116">
        <f>'Informe nº 2'!I11</f>
        <v>0</v>
      </c>
      <c r="C21" s="115"/>
      <c r="D21" s="114"/>
      <c r="E21" s="136"/>
      <c r="F21" s="140" t="str">
        <f t="shared" si="0"/>
        <v/>
      </c>
      <c r="G21" s="141" t="str">
        <f t="shared" si="1"/>
        <v/>
      </c>
      <c r="H21" s="142" t="str">
        <f t="shared" si="3"/>
        <v/>
      </c>
      <c r="J21" s="572"/>
      <c r="K21" s="582" t="str">
        <f t="shared" si="4"/>
        <v/>
      </c>
      <c r="L21" s="638"/>
    </row>
    <row r="22" spans="2:12">
      <c r="B22" s="116">
        <f>'Informe nº 2'!J11</f>
        <v>0</v>
      </c>
      <c r="C22" s="115"/>
      <c r="D22" s="114"/>
      <c r="E22" s="136"/>
      <c r="F22" s="140" t="str">
        <f t="shared" si="0"/>
        <v/>
      </c>
      <c r="G22" s="141" t="str">
        <f t="shared" si="1"/>
        <v/>
      </c>
      <c r="H22" s="142" t="str">
        <f t="shared" si="3"/>
        <v/>
      </c>
      <c r="J22" s="572"/>
      <c r="K22" s="582" t="str">
        <f t="shared" si="4"/>
        <v/>
      </c>
      <c r="L22" s="638"/>
    </row>
    <row r="23" spans="2:12">
      <c r="B23" s="116">
        <f>'Informe nº 2'!K11</f>
        <v>0</v>
      </c>
      <c r="C23" s="115"/>
      <c r="D23" s="114"/>
      <c r="E23" s="136"/>
      <c r="F23" s="140" t="str">
        <f t="shared" si="0"/>
        <v/>
      </c>
      <c r="G23" s="141" t="str">
        <f t="shared" si="1"/>
        <v/>
      </c>
      <c r="H23" s="142" t="str">
        <f t="shared" si="3"/>
        <v/>
      </c>
      <c r="J23" s="572"/>
      <c r="K23" s="582" t="str">
        <f t="shared" si="4"/>
        <v/>
      </c>
      <c r="L23" s="638"/>
    </row>
    <row r="24" spans="2:12">
      <c r="B24" s="116">
        <f>'Informe nº 2'!L11</f>
        <v>0</v>
      </c>
      <c r="C24" s="115"/>
      <c r="D24" s="114"/>
      <c r="E24" s="136"/>
      <c r="F24" s="140" t="str">
        <f t="shared" si="0"/>
        <v/>
      </c>
      <c r="G24" s="141" t="str">
        <f t="shared" si="1"/>
        <v/>
      </c>
      <c r="H24" s="142" t="str">
        <f t="shared" si="3"/>
        <v/>
      </c>
      <c r="J24" s="572"/>
      <c r="K24" s="582" t="str">
        <f t="shared" si="4"/>
        <v/>
      </c>
      <c r="L24" s="638"/>
    </row>
    <row r="25" spans="2:12">
      <c r="B25" s="116">
        <f>'Informe nº 2'!M11</f>
        <v>0</v>
      </c>
      <c r="C25" s="115"/>
      <c r="D25" s="114"/>
      <c r="E25" s="136"/>
      <c r="F25" s="140" t="str">
        <f t="shared" si="0"/>
        <v/>
      </c>
      <c r="G25" s="141" t="str">
        <f t="shared" si="1"/>
        <v/>
      </c>
      <c r="H25" s="142" t="str">
        <f t="shared" si="3"/>
        <v/>
      </c>
      <c r="J25" s="572"/>
      <c r="K25" s="582" t="str">
        <f t="shared" si="4"/>
        <v/>
      </c>
      <c r="L25" s="638"/>
    </row>
    <row r="26" spans="2:12" ht="13.5" thickBot="1">
      <c r="B26" s="109">
        <f>'Informe nº 2'!N11</f>
        <v>0</v>
      </c>
      <c r="C26" s="108"/>
      <c r="D26" s="107"/>
      <c r="E26" s="137"/>
      <c r="F26" s="143" t="str">
        <f t="shared" si="0"/>
        <v/>
      </c>
      <c r="G26" s="144" t="str">
        <f t="shared" si="1"/>
        <v/>
      </c>
      <c r="H26" s="145" t="str">
        <f t="shared" si="3"/>
        <v/>
      </c>
      <c r="J26" s="573"/>
      <c r="K26" s="583" t="str">
        <f t="shared" si="4"/>
        <v/>
      </c>
      <c r="L26" s="639"/>
    </row>
    <row r="27" spans="2:12">
      <c r="C27" s="811" t="s">
        <v>407</v>
      </c>
      <c r="D27" s="812"/>
      <c r="E27" s="812"/>
    </row>
    <row r="28" spans="2:12" ht="12.75" customHeight="1">
      <c r="B28" s="817" t="s">
        <v>432</v>
      </c>
      <c r="C28" s="817"/>
      <c r="D28" s="817"/>
      <c r="E28" s="817"/>
      <c r="F28" s="817"/>
      <c r="G28" s="817"/>
      <c r="H28" s="817"/>
      <c r="J28" s="818" t="s">
        <v>570</v>
      </c>
      <c r="K28" s="818"/>
      <c r="L28" s="818"/>
    </row>
    <row r="29" spans="2:12">
      <c r="B29" s="817"/>
      <c r="C29" s="817"/>
      <c r="D29" s="817"/>
      <c r="E29" s="817"/>
      <c r="F29" s="817"/>
      <c r="G29" s="817"/>
      <c r="H29" s="817"/>
      <c r="J29" s="818"/>
      <c r="K29" s="818"/>
      <c r="L29" s="818"/>
    </row>
    <row r="30" spans="2:12">
      <c r="B30" s="817"/>
      <c r="C30" s="817"/>
      <c r="D30" s="817"/>
      <c r="E30" s="817"/>
      <c r="F30" s="817"/>
      <c r="G30" s="817"/>
      <c r="H30" s="817"/>
      <c r="J30" s="818"/>
      <c r="K30" s="818"/>
      <c r="L30" s="818"/>
    </row>
    <row r="31" spans="2:12">
      <c r="B31" s="817"/>
      <c r="C31" s="817"/>
      <c r="D31" s="817"/>
      <c r="E31" s="817"/>
      <c r="F31" s="817"/>
      <c r="G31" s="817"/>
      <c r="H31" s="817"/>
      <c r="J31" s="818"/>
      <c r="K31" s="818"/>
      <c r="L31" s="818"/>
    </row>
    <row r="32" spans="2:12">
      <c r="B32" s="817"/>
      <c r="C32" s="817"/>
      <c r="D32" s="817"/>
      <c r="E32" s="817"/>
      <c r="F32" s="817"/>
      <c r="G32" s="817"/>
      <c r="H32" s="817"/>
      <c r="J32" s="818"/>
      <c r="K32" s="818"/>
      <c r="L32" s="818"/>
    </row>
    <row r="33" spans="2:12">
      <c r="B33" s="817"/>
      <c r="C33" s="817"/>
      <c r="D33" s="817"/>
      <c r="E33" s="817"/>
      <c r="F33" s="817"/>
      <c r="G33" s="817"/>
      <c r="H33" s="817"/>
      <c r="J33" s="818"/>
      <c r="K33" s="818"/>
      <c r="L33" s="818"/>
    </row>
    <row r="34" spans="2:12">
      <c r="B34" s="670" t="s">
        <v>408</v>
      </c>
      <c r="C34" s="670"/>
      <c r="D34" s="670"/>
      <c r="E34" s="670"/>
      <c r="F34" s="670"/>
      <c r="G34" s="670"/>
      <c r="H34" s="670"/>
      <c r="J34" s="818"/>
      <c r="K34" s="818"/>
      <c r="L34" s="818"/>
    </row>
    <row r="35" spans="2:12">
      <c r="B35" s="670"/>
      <c r="C35" s="670"/>
      <c r="D35" s="670"/>
      <c r="E35" s="670"/>
      <c r="F35" s="670"/>
      <c r="G35" s="670"/>
      <c r="H35" s="670"/>
      <c r="J35" s="818"/>
      <c r="K35" s="818"/>
      <c r="L35" s="818"/>
    </row>
    <row r="36" spans="2:12">
      <c r="B36" s="330"/>
    </row>
    <row r="37" spans="2:12">
      <c r="B37" s="815"/>
      <c r="C37" s="816"/>
      <c r="D37" s="816"/>
      <c r="E37" s="816"/>
      <c r="F37" s="816"/>
      <c r="G37" s="816"/>
      <c r="H37" s="816"/>
    </row>
    <row r="38" spans="2:12">
      <c r="B38" s="816"/>
      <c r="C38" s="816"/>
      <c r="D38" s="816"/>
      <c r="E38" s="816"/>
      <c r="F38" s="816"/>
      <c r="G38" s="816"/>
      <c r="H38" s="816"/>
    </row>
    <row r="39" spans="2:12" ht="21" customHeight="1">
      <c r="B39" s="816"/>
      <c r="C39" s="816"/>
      <c r="D39" s="816"/>
      <c r="E39" s="816"/>
      <c r="F39" s="816"/>
      <c r="G39" s="816"/>
      <c r="H39" s="816"/>
    </row>
  </sheetData>
  <sheetProtection sheet="1" objects="1" scenarios="1" selectLockedCells="1" selectUnlockedCells="1"/>
  <mergeCells count="25">
    <mergeCell ref="D2:H2"/>
    <mergeCell ref="D3:H3"/>
    <mergeCell ref="B2:C2"/>
    <mergeCell ref="B3:C3"/>
    <mergeCell ref="F13:F14"/>
    <mergeCell ref="G13:G14"/>
    <mergeCell ref="B12:B14"/>
    <mergeCell ref="E13:E14"/>
    <mergeCell ref="B5:D5"/>
    <mergeCell ref="B6:D6"/>
    <mergeCell ref="H13:H14"/>
    <mergeCell ref="B7:D7"/>
    <mergeCell ref="B10:H10"/>
    <mergeCell ref="C27:E27"/>
    <mergeCell ref="D13:D14"/>
    <mergeCell ref="B37:H39"/>
    <mergeCell ref="B28:H33"/>
    <mergeCell ref="J28:L35"/>
    <mergeCell ref="L12:L14"/>
    <mergeCell ref="J12:K12"/>
    <mergeCell ref="J13:J14"/>
    <mergeCell ref="K13:K14"/>
    <mergeCell ref="C13:C14"/>
    <mergeCell ref="C12:E12"/>
    <mergeCell ref="F12:H12"/>
  </mergeCells>
  <pageMargins left="0.43307086614173229" right="0.35433070866141736" top="0.78740157480314965" bottom="0.98425196850393704" header="0" footer="0"/>
  <pageSetup paperSize="9" scale="8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10"/>
  <sheetViews>
    <sheetView showGridLines="0" zoomScaleNormal="100" workbookViewId="0">
      <selection activeCell="C12" sqref="C12"/>
    </sheetView>
  </sheetViews>
  <sheetFormatPr baseColWidth="10" defaultRowHeight="12.75"/>
  <cols>
    <col min="1" max="1" width="3.42578125" style="72" customWidth="1"/>
    <col min="2" max="2" width="16.140625" style="72" customWidth="1"/>
    <col min="3" max="14" width="8.7109375" style="72" customWidth="1"/>
    <col min="15" max="18" width="11.42578125" style="72"/>
    <col min="19" max="19" width="20.140625" style="72" customWidth="1"/>
    <col min="20" max="31" width="8.7109375" style="72" customWidth="1"/>
    <col min="32" max="16384" width="11.42578125" style="72"/>
  </cols>
  <sheetData>
    <row r="1" spans="1:31">
      <c r="A1" s="122"/>
      <c r="B1" s="122"/>
      <c r="C1" s="122"/>
      <c r="D1" s="121"/>
      <c r="E1" s="121"/>
      <c r="F1" s="121"/>
      <c r="G1" s="121"/>
      <c r="H1" s="121"/>
    </row>
    <row r="2" spans="1:31" ht="18.75" thickBot="1">
      <c r="A2" s="122"/>
      <c r="B2" s="838" t="s">
        <v>23</v>
      </c>
      <c r="C2" s="838"/>
      <c r="D2" s="838"/>
      <c r="E2" s="371"/>
      <c r="F2" s="836" t="s">
        <v>70</v>
      </c>
      <c r="G2" s="836"/>
      <c r="H2" s="836"/>
      <c r="I2" s="836"/>
      <c r="J2" s="836"/>
      <c r="K2" s="836"/>
      <c r="L2" s="836"/>
      <c r="M2" s="836"/>
      <c r="N2" s="836"/>
      <c r="T2" s="796" t="s">
        <v>336</v>
      </c>
      <c r="U2" s="796"/>
      <c r="V2" s="796"/>
      <c r="W2" s="796"/>
      <c r="X2" s="796"/>
      <c r="Y2" s="796"/>
      <c r="Z2" s="796"/>
      <c r="AA2" s="796"/>
      <c r="AB2" s="796"/>
      <c r="AC2" s="796"/>
      <c r="AD2" s="796"/>
      <c r="AE2" s="796"/>
    </row>
    <row r="3" spans="1:31" ht="18.75" thickBot="1">
      <c r="A3" s="122"/>
      <c r="B3" s="838" t="s">
        <v>79</v>
      </c>
      <c r="C3" s="838"/>
      <c r="D3" s="838"/>
      <c r="E3" s="372"/>
      <c r="F3" s="837" t="s">
        <v>433</v>
      </c>
      <c r="G3" s="836"/>
      <c r="H3" s="836"/>
      <c r="I3" s="836"/>
      <c r="J3" s="836"/>
      <c r="K3" s="836"/>
      <c r="L3" s="836"/>
      <c r="M3" s="836"/>
      <c r="N3" s="836"/>
      <c r="R3" s="786" t="s">
        <v>328</v>
      </c>
      <c r="S3" s="787"/>
      <c r="T3" s="90">
        <f t="shared" ref="T3:AE3" si="0">C11</f>
        <v>0</v>
      </c>
      <c r="U3" s="90">
        <f t="shared" si="0"/>
        <v>0</v>
      </c>
      <c r="V3" s="90">
        <f t="shared" si="0"/>
        <v>0</v>
      </c>
      <c r="W3" s="90">
        <f t="shared" si="0"/>
        <v>0</v>
      </c>
      <c r="X3" s="90">
        <f t="shared" si="0"/>
        <v>0</v>
      </c>
      <c r="Y3" s="90">
        <f t="shared" si="0"/>
        <v>0</v>
      </c>
      <c r="Z3" s="90">
        <f t="shared" si="0"/>
        <v>0</v>
      </c>
      <c r="AA3" s="90">
        <f t="shared" si="0"/>
        <v>0</v>
      </c>
      <c r="AB3" s="90">
        <f t="shared" si="0"/>
        <v>0</v>
      </c>
      <c r="AC3" s="90">
        <f t="shared" si="0"/>
        <v>0</v>
      </c>
      <c r="AD3" s="90">
        <f t="shared" si="0"/>
        <v>0</v>
      </c>
      <c r="AE3" s="90">
        <f t="shared" si="0"/>
        <v>0</v>
      </c>
    </row>
    <row r="4" spans="1:31" ht="18.75" customHeight="1">
      <c r="R4" s="790" t="s">
        <v>310</v>
      </c>
      <c r="S4" s="791"/>
      <c r="T4" s="640">
        <f t="shared" ref="T4:AE4" si="1">MIN(C12:C612)</f>
        <v>0</v>
      </c>
      <c r="U4" s="641">
        <f t="shared" si="1"/>
        <v>0</v>
      </c>
      <c r="V4" s="641">
        <f t="shared" si="1"/>
        <v>0</v>
      </c>
      <c r="W4" s="641">
        <f t="shared" si="1"/>
        <v>0</v>
      </c>
      <c r="X4" s="641">
        <f t="shared" si="1"/>
        <v>0</v>
      </c>
      <c r="Y4" s="641">
        <f t="shared" si="1"/>
        <v>0</v>
      </c>
      <c r="Z4" s="641">
        <f t="shared" si="1"/>
        <v>0</v>
      </c>
      <c r="AA4" s="641">
        <f t="shared" si="1"/>
        <v>0</v>
      </c>
      <c r="AB4" s="641">
        <f t="shared" si="1"/>
        <v>0</v>
      </c>
      <c r="AC4" s="641">
        <f t="shared" si="1"/>
        <v>0</v>
      </c>
      <c r="AD4" s="641">
        <f t="shared" si="1"/>
        <v>0</v>
      </c>
      <c r="AE4" s="642">
        <f t="shared" si="1"/>
        <v>0</v>
      </c>
    </row>
    <row r="5" spans="1:31" ht="15.75" customHeight="1">
      <c r="B5" s="789" t="s">
        <v>133</v>
      </c>
      <c r="C5" s="789"/>
      <c r="D5" s="789"/>
      <c r="E5" s="737"/>
      <c r="F5" s="737"/>
      <c r="G5" s="737"/>
      <c r="H5" s="737"/>
      <c r="R5" s="89" t="s">
        <v>312</v>
      </c>
      <c r="S5" s="88" t="s">
        <v>313</v>
      </c>
      <c r="T5" s="643" t="e">
        <f t="shared" ref="T5:AE5" si="2">_xlfn.PERCENTILE.EXC(C12:C612,0.25)</f>
        <v>#NUM!</v>
      </c>
      <c r="U5" s="644" t="e">
        <f t="shared" si="2"/>
        <v>#NUM!</v>
      </c>
      <c r="V5" s="644" t="e">
        <f t="shared" si="2"/>
        <v>#NUM!</v>
      </c>
      <c r="W5" s="644" t="e">
        <f t="shared" si="2"/>
        <v>#NUM!</v>
      </c>
      <c r="X5" s="644" t="e">
        <f t="shared" si="2"/>
        <v>#NUM!</v>
      </c>
      <c r="Y5" s="644" t="e">
        <f t="shared" si="2"/>
        <v>#NUM!</v>
      </c>
      <c r="Z5" s="644" t="e">
        <f t="shared" si="2"/>
        <v>#NUM!</v>
      </c>
      <c r="AA5" s="644" t="e">
        <f t="shared" si="2"/>
        <v>#NUM!</v>
      </c>
      <c r="AB5" s="644" t="e">
        <f t="shared" si="2"/>
        <v>#NUM!</v>
      </c>
      <c r="AC5" s="644" t="e">
        <f t="shared" si="2"/>
        <v>#NUM!</v>
      </c>
      <c r="AD5" s="644" t="e">
        <f t="shared" si="2"/>
        <v>#NUM!</v>
      </c>
      <c r="AE5" s="645" t="e">
        <f t="shared" si="2"/>
        <v>#NUM!</v>
      </c>
    </row>
    <row r="6" spans="1:31" ht="15.75" customHeight="1">
      <c r="B6" s="789" t="s">
        <v>134</v>
      </c>
      <c r="C6" s="789"/>
      <c r="D6" s="789"/>
      <c r="E6" s="737"/>
      <c r="F6" s="737"/>
      <c r="G6" s="737"/>
      <c r="H6" s="737"/>
      <c r="R6" s="89" t="s">
        <v>314</v>
      </c>
      <c r="S6" s="88" t="s">
        <v>315</v>
      </c>
      <c r="T6" s="646" t="e">
        <f t="shared" ref="T6:AE6" si="3">_xlfn.PERCENTILE.EXC(C12:C612,0.5)</f>
        <v>#NUM!</v>
      </c>
      <c r="U6" s="647" t="e">
        <f t="shared" si="3"/>
        <v>#NUM!</v>
      </c>
      <c r="V6" s="647" t="e">
        <f t="shared" si="3"/>
        <v>#NUM!</v>
      </c>
      <c r="W6" s="647" t="e">
        <f t="shared" si="3"/>
        <v>#NUM!</v>
      </c>
      <c r="X6" s="647" t="e">
        <f t="shared" si="3"/>
        <v>#NUM!</v>
      </c>
      <c r="Y6" s="647" t="e">
        <f t="shared" si="3"/>
        <v>#NUM!</v>
      </c>
      <c r="Z6" s="647" t="e">
        <f t="shared" si="3"/>
        <v>#NUM!</v>
      </c>
      <c r="AA6" s="647" t="e">
        <f t="shared" si="3"/>
        <v>#NUM!</v>
      </c>
      <c r="AB6" s="647" t="e">
        <f t="shared" si="3"/>
        <v>#NUM!</v>
      </c>
      <c r="AC6" s="647" t="e">
        <f t="shared" si="3"/>
        <v>#NUM!</v>
      </c>
      <c r="AD6" s="647" t="e">
        <f t="shared" si="3"/>
        <v>#NUM!</v>
      </c>
      <c r="AE6" s="648" t="e">
        <f t="shared" si="3"/>
        <v>#NUM!</v>
      </c>
    </row>
    <row r="7" spans="1:31">
      <c r="B7" s="788" t="s">
        <v>24</v>
      </c>
      <c r="C7" s="788"/>
      <c r="D7" s="788"/>
      <c r="E7" s="737"/>
      <c r="F7" s="737"/>
      <c r="G7" s="737"/>
      <c r="H7" s="737"/>
      <c r="R7" s="790" t="s">
        <v>235</v>
      </c>
      <c r="S7" s="791"/>
      <c r="T7" s="646" t="e">
        <f t="shared" ref="T7:AE7" si="4">AVERAGE(C12:C612)</f>
        <v>#DIV/0!</v>
      </c>
      <c r="U7" s="647" t="e">
        <f t="shared" si="4"/>
        <v>#DIV/0!</v>
      </c>
      <c r="V7" s="647" t="e">
        <f t="shared" si="4"/>
        <v>#DIV/0!</v>
      </c>
      <c r="W7" s="647" t="e">
        <f t="shared" si="4"/>
        <v>#DIV/0!</v>
      </c>
      <c r="X7" s="647" t="e">
        <f t="shared" si="4"/>
        <v>#DIV/0!</v>
      </c>
      <c r="Y7" s="647" t="e">
        <f t="shared" si="4"/>
        <v>#DIV/0!</v>
      </c>
      <c r="Z7" s="647" t="e">
        <f t="shared" si="4"/>
        <v>#DIV/0!</v>
      </c>
      <c r="AA7" s="647" t="e">
        <f t="shared" si="4"/>
        <v>#DIV/0!</v>
      </c>
      <c r="AB7" s="647" t="e">
        <f t="shared" si="4"/>
        <v>#DIV/0!</v>
      </c>
      <c r="AC7" s="647" t="e">
        <f t="shared" si="4"/>
        <v>#DIV/0!</v>
      </c>
      <c r="AD7" s="647" t="e">
        <f t="shared" si="4"/>
        <v>#DIV/0!</v>
      </c>
      <c r="AE7" s="648" t="e">
        <f t="shared" si="4"/>
        <v>#DIV/0!</v>
      </c>
    </row>
    <row r="8" spans="1:31" ht="15">
      <c r="R8" s="89" t="s">
        <v>317</v>
      </c>
      <c r="S8" s="88" t="s">
        <v>318</v>
      </c>
      <c r="T8" s="643" t="e">
        <f t="shared" ref="T8:AE8" si="5">_xlfn.PERCENTILE.EXC(C12:C612,0.75)</f>
        <v>#NUM!</v>
      </c>
      <c r="U8" s="644" t="e">
        <f t="shared" si="5"/>
        <v>#NUM!</v>
      </c>
      <c r="V8" s="644" t="e">
        <f t="shared" si="5"/>
        <v>#NUM!</v>
      </c>
      <c r="W8" s="644" t="e">
        <f t="shared" si="5"/>
        <v>#NUM!</v>
      </c>
      <c r="X8" s="644" t="e">
        <f t="shared" si="5"/>
        <v>#NUM!</v>
      </c>
      <c r="Y8" s="644" t="e">
        <f t="shared" si="5"/>
        <v>#NUM!</v>
      </c>
      <c r="Z8" s="644" t="e">
        <f t="shared" si="5"/>
        <v>#NUM!</v>
      </c>
      <c r="AA8" s="644" t="e">
        <f t="shared" si="5"/>
        <v>#NUM!</v>
      </c>
      <c r="AB8" s="644" t="e">
        <f t="shared" si="5"/>
        <v>#NUM!</v>
      </c>
      <c r="AC8" s="644" t="e">
        <f t="shared" si="5"/>
        <v>#NUM!</v>
      </c>
      <c r="AD8" s="644" t="e">
        <f t="shared" si="5"/>
        <v>#NUM!</v>
      </c>
      <c r="AE8" s="645" t="e">
        <f t="shared" si="5"/>
        <v>#NUM!</v>
      </c>
    </row>
    <row r="9" spans="1:31" ht="13.5" thickBot="1">
      <c r="R9" s="790" t="s">
        <v>319</v>
      </c>
      <c r="S9" s="791"/>
      <c r="T9" s="646">
        <f t="shared" ref="T9:AE9" si="6">MAX(C12:C612)</f>
        <v>0</v>
      </c>
      <c r="U9" s="647">
        <f t="shared" si="6"/>
        <v>0</v>
      </c>
      <c r="V9" s="647">
        <f t="shared" si="6"/>
        <v>0</v>
      </c>
      <c r="W9" s="647">
        <f t="shared" si="6"/>
        <v>0</v>
      </c>
      <c r="X9" s="647">
        <f t="shared" si="6"/>
        <v>0</v>
      </c>
      <c r="Y9" s="647">
        <f t="shared" si="6"/>
        <v>0</v>
      </c>
      <c r="Z9" s="647">
        <f t="shared" si="6"/>
        <v>0</v>
      </c>
      <c r="AA9" s="647">
        <f t="shared" si="6"/>
        <v>0</v>
      </c>
      <c r="AB9" s="647">
        <f t="shared" si="6"/>
        <v>0</v>
      </c>
      <c r="AC9" s="647">
        <f t="shared" si="6"/>
        <v>0</v>
      </c>
      <c r="AD9" s="647">
        <f t="shared" si="6"/>
        <v>0</v>
      </c>
      <c r="AE9" s="648">
        <f t="shared" si="6"/>
        <v>0</v>
      </c>
    </row>
    <row r="10" spans="1:31" ht="17.25">
      <c r="B10" s="847" t="s">
        <v>40</v>
      </c>
      <c r="C10" s="849" t="s">
        <v>327</v>
      </c>
      <c r="D10" s="849"/>
      <c r="E10" s="849"/>
      <c r="F10" s="849"/>
      <c r="G10" s="849"/>
      <c r="H10" s="849"/>
      <c r="I10" s="849"/>
      <c r="J10" s="849"/>
      <c r="K10" s="849"/>
      <c r="L10" s="849"/>
      <c r="M10" s="849"/>
      <c r="N10" s="849"/>
      <c r="O10" s="850" t="s">
        <v>329</v>
      </c>
      <c r="R10" s="792" t="s">
        <v>320</v>
      </c>
      <c r="S10" s="793"/>
      <c r="T10" s="649" t="e">
        <f>T8-T5</f>
        <v>#NUM!</v>
      </c>
      <c r="U10" s="650" t="e">
        <f t="shared" ref="U10:AE10" si="7">U8-U5</f>
        <v>#NUM!</v>
      </c>
      <c r="V10" s="650" t="e">
        <f t="shared" si="7"/>
        <v>#NUM!</v>
      </c>
      <c r="W10" s="650" t="e">
        <f t="shared" si="7"/>
        <v>#NUM!</v>
      </c>
      <c r="X10" s="650" t="e">
        <f t="shared" si="7"/>
        <v>#NUM!</v>
      </c>
      <c r="Y10" s="650" t="e">
        <f t="shared" si="7"/>
        <v>#NUM!</v>
      </c>
      <c r="Z10" s="650" t="e">
        <f t="shared" si="7"/>
        <v>#NUM!</v>
      </c>
      <c r="AA10" s="650" t="e">
        <f t="shared" si="7"/>
        <v>#NUM!</v>
      </c>
      <c r="AB10" s="650" t="e">
        <f t="shared" si="7"/>
        <v>#NUM!</v>
      </c>
      <c r="AC10" s="650" t="e">
        <f t="shared" si="7"/>
        <v>#NUM!</v>
      </c>
      <c r="AD10" s="650" t="e">
        <f t="shared" si="7"/>
        <v>#NUM!</v>
      </c>
      <c r="AE10" s="651" t="e">
        <f t="shared" si="7"/>
        <v>#NUM!</v>
      </c>
    </row>
    <row r="11" spans="1:31" ht="15.75" thickBot="1">
      <c r="B11" s="848"/>
      <c r="C11" s="87"/>
      <c r="D11" s="87"/>
      <c r="E11" s="87"/>
      <c r="F11" s="87"/>
      <c r="G11" s="87"/>
      <c r="H11" s="87"/>
      <c r="I11" s="87"/>
      <c r="J11" s="87"/>
      <c r="K11" s="87"/>
      <c r="L11" s="87"/>
      <c r="M11" s="87"/>
      <c r="N11" s="87"/>
      <c r="O11" s="851"/>
      <c r="R11" s="794" t="s">
        <v>321</v>
      </c>
      <c r="S11" s="795"/>
      <c r="T11" s="652" t="e">
        <f>_xlfn.STDEV.S(C12:C612)</f>
        <v>#DIV/0!</v>
      </c>
      <c r="U11" s="653" t="e">
        <f t="shared" ref="U11:AE11" si="8">_xlfn.STDEV.S(D12:D612)</f>
        <v>#DIV/0!</v>
      </c>
      <c r="V11" s="653" t="e">
        <f t="shared" si="8"/>
        <v>#DIV/0!</v>
      </c>
      <c r="W11" s="653" t="e">
        <f t="shared" si="8"/>
        <v>#DIV/0!</v>
      </c>
      <c r="X11" s="653" t="e">
        <f t="shared" si="8"/>
        <v>#DIV/0!</v>
      </c>
      <c r="Y11" s="653" t="e">
        <f t="shared" si="8"/>
        <v>#DIV/0!</v>
      </c>
      <c r="Z11" s="653" t="e">
        <f t="shared" si="8"/>
        <v>#DIV/0!</v>
      </c>
      <c r="AA11" s="653" t="e">
        <f t="shared" si="8"/>
        <v>#DIV/0!</v>
      </c>
      <c r="AB11" s="653" t="e">
        <f t="shared" si="8"/>
        <v>#DIV/0!</v>
      </c>
      <c r="AC11" s="653" t="e">
        <f t="shared" si="8"/>
        <v>#DIV/0!</v>
      </c>
      <c r="AD11" s="653" t="e">
        <f t="shared" si="8"/>
        <v>#DIV/0!</v>
      </c>
      <c r="AE11" s="654" t="e">
        <f t="shared" si="8"/>
        <v>#DIV/0!</v>
      </c>
    </row>
    <row r="12" spans="1:31" ht="15.75" thickBot="1">
      <c r="B12" s="558"/>
      <c r="C12" s="556"/>
      <c r="D12" s="556"/>
      <c r="E12" s="556"/>
      <c r="F12" s="556"/>
      <c r="G12" s="556"/>
      <c r="H12" s="556"/>
      <c r="I12" s="556"/>
      <c r="J12" s="556"/>
      <c r="K12" s="556"/>
      <c r="L12" s="556"/>
      <c r="M12" s="556"/>
      <c r="N12" s="556"/>
      <c r="O12" s="556"/>
      <c r="R12" s="809" t="s">
        <v>322</v>
      </c>
      <c r="S12" s="810"/>
      <c r="T12" s="655" t="e">
        <f>SKEW(C12:C612)</f>
        <v>#DIV/0!</v>
      </c>
      <c r="U12" s="656" t="e">
        <f t="shared" ref="U12:AE12" si="9">SKEW(D12:D612)</f>
        <v>#DIV/0!</v>
      </c>
      <c r="V12" s="656" t="e">
        <f t="shared" si="9"/>
        <v>#DIV/0!</v>
      </c>
      <c r="W12" s="656" t="e">
        <f t="shared" si="9"/>
        <v>#DIV/0!</v>
      </c>
      <c r="X12" s="656" t="e">
        <f t="shared" si="9"/>
        <v>#DIV/0!</v>
      </c>
      <c r="Y12" s="656" t="e">
        <f t="shared" si="9"/>
        <v>#DIV/0!</v>
      </c>
      <c r="Z12" s="656" t="e">
        <f t="shared" si="9"/>
        <v>#DIV/0!</v>
      </c>
      <c r="AA12" s="656" t="e">
        <f t="shared" si="9"/>
        <v>#DIV/0!</v>
      </c>
      <c r="AB12" s="656" t="e">
        <f t="shared" si="9"/>
        <v>#DIV/0!</v>
      </c>
      <c r="AC12" s="656" t="e">
        <f t="shared" si="9"/>
        <v>#DIV/0!</v>
      </c>
      <c r="AD12" s="656" t="e">
        <f t="shared" si="9"/>
        <v>#DIV/0!</v>
      </c>
      <c r="AE12" s="657" t="e">
        <f t="shared" si="9"/>
        <v>#DIV/0!</v>
      </c>
    </row>
    <row r="13" spans="1:31">
      <c r="B13" s="558"/>
      <c r="C13" s="556"/>
      <c r="D13" s="556"/>
      <c r="E13" s="556"/>
      <c r="F13" s="556"/>
      <c r="G13" s="556"/>
      <c r="H13" s="556"/>
      <c r="I13" s="556"/>
      <c r="J13" s="556"/>
      <c r="K13" s="556"/>
      <c r="L13" s="556"/>
      <c r="M13" s="556"/>
      <c r="N13" s="556"/>
      <c r="O13" s="556"/>
    </row>
    <row r="14" spans="1:31">
      <c r="B14" s="558"/>
      <c r="C14" s="556"/>
      <c r="D14" s="556"/>
      <c r="E14" s="556"/>
      <c r="F14" s="556"/>
      <c r="G14" s="556"/>
      <c r="H14" s="556"/>
      <c r="I14" s="556"/>
      <c r="J14" s="556"/>
      <c r="K14" s="556"/>
      <c r="L14" s="556"/>
      <c r="M14" s="556"/>
      <c r="N14" s="556"/>
      <c r="O14" s="556"/>
    </row>
    <row r="15" spans="1:31" ht="13.5" thickBot="1">
      <c r="B15" s="558"/>
      <c r="C15" s="556"/>
      <c r="D15" s="556"/>
      <c r="E15" s="556"/>
      <c r="F15" s="556"/>
      <c r="G15" s="556"/>
      <c r="H15" s="556"/>
      <c r="I15" s="556"/>
      <c r="J15" s="556"/>
      <c r="K15" s="556"/>
      <c r="L15" s="556"/>
      <c r="M15" s="556"/>
      <c r="N15" s="556"/>
      <c r="O15" s="556"/>
      <c r="T15" s="796" t="s">
        <v>330</v>
      </c>
      <c r="U15" s="796"/>
      <c r="V15" s="796"/>
      <c r="W15" s="796"/>
      <c r="X15" s="796"/>
      <c r="Y15" s="796"/>
      <c r="Z15" s="796"/>
      <c r="AA15" s="796"/>
      <c r="AB15" s="796"/>
      <c r="AC15" s="796"/>
      <c r="AD15" s="796"/>
      <c r="AE15" s="796"/>
    </row>
    <row r="16" spans="1:31" ht="13.5" thickBot="1">
      <c r="B16" s="558"/>
      <c r="C16" s="556"/>
      <c r="D16" s="556"/>
      <c r="E16" s="556"/>
      <c r="F16" s="556"/>
      <c r="G16" s="556"/>
      <c r="H16" s="556"/>
      <c r="I16" s="556"/>
      <c r="J16" s="556"/>
      <c r="K16" s="556"/>
      <c r="L16" s="556"/>
      <c r="M16" s="556"/>
      <c r="N16" s="556"/>
      <c r="O16" s="556"/>
      <c r="R16" s="797"/>
      <c r="S16" s="798"/>
      <c r="T16" s="94">
        <f>C11</f>
        <v>0</v>
      </c>
      <c r="U16" s="94">
        <f t="shared" ref="U16:AE16" si="10">D11</f>
        <v>0</v>
      </c>
      <c r="V16" s="94">
        <f t="shared" si="10"/>
        <v>0</v>
      </c>
      <c r="W16" s="94">
        <f t="shared" si="10"/>
        <v>0</v>
      </c>
      <c r="X16" s="94">
        <f t="shared" si="10"/>
        <v>0</v>
      </c>
      <c r="Y16" s="94">
        <f t="shared" si="10"/>
        <v>0</v>
      </c>
      <c r="Z16" s="94">
        <f t="shared" si="10"/>
        <v>0</v>
      </c>
      <c r="AA16" s="94">
        <f t="shared" si="10"/>
        <v>0</v>
      </c>
      <c r="AB16" s="94">
        <f t="shared" si="10"/>
        <v>0</v>
      </c>
      <c r="AC16" s="94">
        <f t="shared" si="10"/>
        <v>0</v>
      </c>
      <c r="AD16" s="94">
        <f t="shared" si="10"/>
        <v>0</v>
      </c>
      <c r="AE16" s="94">
        <f t="shared" si="10"/>
        <v>0</v>
      </c>
    </row>
    <row r="17" spans="2:31" ht="12.75" customHeight="1">
      <c r="B17" s="558"/>
      <c r="C17" s="556"/>
      <c r="D17" s="556"/>
      <c r="E17" s="556"/>
      <c r="F17" s="556"/>
      <c r="G17" s="556"/>
      <c r="H17" s="556"/>
      <c r="I17" s="556"/>
      <c r="J17" s="556"/>
      <c r="K17" s="556"/>
      <c r="L17" s="556"/>
      <c r="M17" s="556"/>
      <c r="N17" s="556"/>
      <c r="O17" s="556"/>
      <c r="R17" s="852" t="s">
        <v>331</v>
      </c>
      <c r="S17" s="853"/>
      <c r="T17" s="123">
        <v>7.1428574621677399E-2</v>
      </c>
      <c r="U17" s="124">
        <v>0.1785714328289032</v>
      </c>
      <c r="V17" s="124">
        <v>0.3571428656578064</v>
      </c>
      <c r="W17" s="124">
        <v>0.1785714328289032</v>
      </c>
      <c r="X17" s="124">
        <v>3.5714287310838699E-2</v>
      </c>
      <c r="Y17" s="124">
        <v>3.5714287310838699E-2</v>
      </c>
      <c r="Z17" s="124">
        <v>0</v>
      </c>
      <c r="AA17" s="124">
        <v>0</v>
      </c>
      <c r="AB17" s="124">
        <v>0</v>
      </c>
      <c r="AC17" s="124">
        <v>3.5714287310838699E-2</v>
      </c>
      <c r="AD17" s="124">
        <v>7.1428574621677399E-2</v>
      </c>
      <c r="AE17" s="125">
        <v>3.5714287310838699E-2</v>
      </c>
    </row>
    <row r="18" spans="2:31" ht="13.5" customHeight="1" thickBot="1">
      <c r="B18" s="558"/>
      <c r="C18" s="556"/>
      <c r="D18" s="556"/>
      <c r="E18" s="556"/>
      <c r="F18" s="556"/>
      <c r="G18" s="556"/>
      <c r="H18" s="556"/>
      <c r="I18" s="556"/>
      <c r="J18" s="556"/>
      <c r="K18" s="556"/>
      <c r="L18" s="556"/>
      <c r="M18" s="556"/>
      <c r="N18" s="556"/>
      <c r="O18" s="556"/>
      <c r="R18" s="854" t="s">
        <v>332</v>
      </c>
      <c r="S18" s="855"/>
      <c r="T18" s="126">
        <v>0</v>
      </c>
      <c r="U18" s="127">
        <v>0</v>
      </c>
      <c r="V18" s="127">
        <v>0</v>
      </c>
      <c r="W18" s="127">
        <v>0</v>
      </c>
      <c r="X18" s="127">
        <v>0</v>
      </c>
      <c r="Y18" s="127">
        <v>0</v>
      </c>
      <c r="Z18" s="127">
        <v>0</v>
      </c>
      <c r="AA18" s="127">
        <v>0.1071428582072258</v>
      </c>
      <c r="AB18" s="127">
        <v>0.3571428656578064</v>
      </c>
      <c r="AC18" s="127">
        <v>0.46428570151329041</v>
      </c>
      <c r="AD18" s="127">
        <v>7.1428574621677399E-2</v>
      </c>
      <c r="AE18" s="128">
        <v>0</v>
      </c>
    </row>
    <row r="19" spans="2:31">
      <c r="B19" s="558"/>
      <c r="C19" s="556"/>
      <c r="D19" s="556"/>
      <c r="E19" s="556"/>
      <c r="F19" s="556"/>
      <c r="G19" s="556"/>
      <c r="H19" s="556"/>
      <c r="I19" s="556"/>
      <c r="J19" s="556"/>
      <c r="K19" s="556"/>
      <c r="L19" s="556"/>
      <c r="M19" s="556"/>
      <c r="N19" s="556"/>
      <c r="O19" s="556"/>
    </row>
    <row r="20" spans="2:31">
      <c r="B20" s="558"/>
      <c r="C20" s="556"/>
      <c r="D20" s="556"/>
      <c r="E20" s="556"/>
      <c r="F20" s="556"/>
      <c r="G20" s="556"/>
      <c r="H20" s="556"/>
      <c r="I20" s="556"/>
      <c r="J20" s="556"/>
      <c r="K20" s="556"/>
      <c r="L20" s="556"/>
      <c r="M20" s="556"/>
      <c r="N20" s="556"/>
      <c r="O20" s="556"/>
    </row>
    <row r="21" spans="2:31">
      <c r="B21" s="558"/>
      <c r="C21" s="556"/>
      <c r="D21" s="556"/>
      <c r="E21" s="556"/>
      <c r="F21" s="556"/>
      <c r="G21" s="556"/>
      <c r="H21" s="556"/>
      <c r="I21" s="556"/>
      <c r="J21" s="556"/>
      <c r="K21" s="556"/>
      <c r="L21" s="556"/>
      <c r="M21" s="556"/>
      <c r="N21" s="556"/>
      <c r="O21" s="556"/>
      <c r="S21" s="129"/>
      <c r="T21" s="129">
        <f>T3</f>
        <v>0</v>
      </c>
      <c r="U21" s="129">
        <f t="shared" ref="U21:AE21" si="11">U3</f>
        <v>0</v>
      </c>
      <c r="V21" s="129">
        <f t="shared" si="11"/>
        <v>0</v>
      </c>
      <c r="W21" s="129">
        <f t="shared" si="11"/>
        <v>0</v>
      </c>
      <c r="X21" s="129">
        <f t="shared" si="11"/>
        <v>0</v>
      </c>
      <c r="Y21" s="129">
        <f t="shared" si="11"/>
        <v>0</v>
      </c>
      <c r="Z21" s="129">
        <f t="shared" si="11"/>
        <v>0</v>
      </c>
      <c r="AA21" s="129">
        <f t="shared" si="11"/>
        <v>0</v>
      </c>
      <c r="AB21" s="129">
        <f t="shared" si="11"/>
        <v>0</v>
      </c>
      <c r="AC21" s="129">
        <f t="shared" si="11"/>
        <v>0</v>
      </c>
      <c r="AD21" s="129">
        <f t="shared" si="11"/>
        <v>0</v>
      </c>
      <c r="AE21" s="129">
        <f t="shared" si="11"/>
        <v>0</v>
      </c>
    </row>
    <row r="22" spans="2:31">
      <c r="B22" s="558"/>
      <c r="C22" s="556"/>
      <c r="D22" s="556"/>
      <c r="E22" s="556"/>
      <c r="F22" s="556"/>
      <c r="G22" s="556"/>
      <c r="H22" s="556"/>
      <c r="I22" s="556"/>
      <c r="J22" s="556"/>
      <c r="K22" s="556"/>
      <c r="L22" s="556"/>
      <c r="M22" s="556"/>
      <c r="N22" s="556"/>
      <c r="O22" s="556"/>
      <c r="S22" s="129" t="s">
        <v>337</v>
      </c>
      <c r="T22" s="130" t="e">
        <f>T5</f>
        <v>#NUM!</v>
      </c>
      <c r="U22" s="130" t="e">
        <f t="shared" ref="U22:AE25" si="12">U5</f>
        <v>#NUM!</v>
      </c>
      <c r="V22" s="130" t="e">
        <f t="shared" si="12"/>
        <v>#NUM!</v>
      </c>
      <c r="W22" s="130" t="e">
        <f t="shared" si="12"/>
        <v>#NUM!</v>
      </c>
      <c r="X22" s="130" t="e">
        <f t="shared" si="12"/>
        <v>#NUM!</v>
      </c>
      <c r="Y22" s="130" t="e">
        <f t="shared" si="12"/>
        <v>#NUM!</v>
      </c>
      <c r="Z22" s="130" t="e">
        <f t="shared" si="12"/>
        <v>#NUM!</v>
      </c>
      <c r="AA22" s="130" t="e">
        <f t="shared" si="12"/>
        <v>#NUM!</v>
      </c>
      <c r="AB22" s="130" t="e">
        <f t="shared" si="12"/>
        <v>#NUM!</v>
      </c>
      <c r="AC22" s="130" t="e">
        <f t="shared" si="12"/>
        <v>#NUM!</v>
      </c>
      <c r="AD22" s="130" t="e">
        <f t="shared" si="12"/>
        <v>#NUM!</v>
      </c>
      <c r="AE22" s="130" t="e">
        <f t="shared" si="12"/>
        <v>#NUM!</v>
      </c>
    </row>
    <row r="23" spans="2:31">
      <c r="B23" s="558"/>
      <c r="C23" s="556"/>
      <c r="D23" s="556"/>
      <c r="E23" s="556"/>
      <c r="F23" s="556"/>
      <c r="G23" s="556"/>
      <c r="H23" s="556"/>
      <c r="I23" s="556"/>
      <c r="J23" s="556"/>
      <c r="K23" s="556"/>
      <c r="L23" s="556"/>
      <c r="M23" s="556"/>
      <c r="N23" s="556"/>
      <c r="O23" s="556"/>
      <c r="S23" s="129" t="s">
        <v>192</v>
      </c>
      <c r="T23" s="130" t="e">
        <f>T6</f>
        <v>#NUM!</v>
      </c>
      <c r="U23" s="130" t="e">
        <f t="shared" si="12"/>
        <v>#NUM!</v>
      </c>
      <c r="V23" s="130" t="e">
        <f t="shared" si="12"/>
        <v>#NUM!</v>
      </c>
      <c r="W23" s="130" t="e">
        <f t="shared" si="12"/>
        <v>#NUM!</v>
      </c>
      <c r="X23" s="130" t="e">
        <f t="shared" si="12"/>
        <v>#NUM!</v>
      </c>
      <c r="Y23" s="130" t="e">
        <f t="shared" si="12"/>
        <v>#NUM!</v>
      </c>
      <c r="Z23" s="130" t="e">
        <f t="shared" si="12"/>
        <v>#NUM!</v>
      </c>
      <c r="AA23" s="130" t="e">
        <f t="shared" si="12"/>
        <v>#NUM!</v>
      </c>
      <c r="AB23" s="130" t="e">
        <f t="shared" si="12"/>
        <v>#NUM!</v>
      </c>
      <c r="AC23" s="130" t="e">
        <f t="shared" si="12"/>
        <v>#NUM!</v>
      </c>
      <c r="AD23" s="130" t="e">
        <f t="shared" si="12"/>
        <v>#NUM!</v>
      </c>
      <c r="AE23" s="130" t="e">
        <f t="shared" si="12"/>
        <v>#NUM!</v>
      </c>
    </row>
    <row r="24" spans="2:31">
      <c r="B24" s="558"/>
      <c r="C24" s="556"/>
      <c r="D24" s="556"/>
      <c r="E24" s="556"/>
      <c r="F24" s="556"/>
      <c r="G24" s="556"/>
      <c r="H24" s="556"/>
      <c r="I24" s="556"/>
      <c r="J24" s="556"/>
      <c r="K24" s="556"/>
      <c r="L24" s="556"/>
      <c r="M24" s="556"/>
      <c r="N24" s="556"/>
      <c r="O24" s="556"/>
      <c r="S24" s="129" t="s">
        <v>235</v>
      </c>
      <c r="T24" s="130" t="e">
        <f>T7</f>
        <v>#DIV/0!</v>
      </c>
      <c r="U24" s="130" t="e">
        <f t="shared" si="12"/>
        <v>#DIV/0!</v>
      </c>
      <c r="V24" s="130" t="e">
        <f t="shared" si="12"/>
        <v>#DIV/0!</v>
      </c>
      <c r="W24" s="130" t="e">
        <f t="shared" si="12"/>
        <v>#DIV/0!</v>
      </c>
      <c r="X24" s="130" t="e">
        <f t="shared" si="12"/>
        <v>#DIV/0!</v>
      </c>
      <c r="Y24" s="130" t="e">
        <f t="shared" si="12"/>
        <v>#DIV/0!</v>
      </c>
      <c r="Z24" s="130" t="e">
        <f t="shared" si="12"/>
        <v>#DIV/0!</v>
      </c>
      <c r="AA24" s="130" t="e">
        <f t="shared" si="12"/>
        <v>#DIV/0!</v>
      </c>
      <c r="AB24" s="130" t="e">
        <f t="shared" si="12"/>
        <v>#DIV/0!</v>
      </c>
      <c r="AC24" s="130" t="e">
        <f t="shared" si="12"/>
        <v>#DIV/0!</v>
      </c>
      <c r="AD24" s="130" t="e">
        <f t="shared" si="12"/>
        <v>#DIV/0!</v>
      </c>
      <c r="AE24" s="130" t="e">
        <f t="shared" si="12"/>
        <v>#DIV/0!</v>
      </c>
    </row>
    <row r="25" spans="2:31">
      <c r="B25" s="558"/>
      <c r="C25" s="556"/>
      <c r="D25" s="556"/>
      <c r="E25" s="556"/>
      <c r="F25" s="556"/>
      <c r="G25" s="556"/>
      <c r="H25" s="556"/>
      <c r="I25" s="556"/>
      <c r="J25" s="556"/>
      <c r="K25" s="556"/>
      <c r="L25" s="556"/>
      <c r="M25" s="556"/>
      <c r="N25" s="556"/>
      <c r="O25" s="556"/>
      <c r="S25" s="129" t="s">
        <v>338</v>
      </c>
      <c r="T25" s="130" t="e">
        <f>T8</f>
        <v>#NUM!</v>
      </c>
      <c r="U25" s="130" t="e">
        <f t="shared" si="12"/>
        <v>#NUM!</v>
      </c>
      <c r="V25" s="130" t="e">
        <f t="shared" si="12"/>
        <v>#NUM!</v>
      </c>
      <c r="W25" s="130" t="e">
        <f t="shared" si="12"/>
        <v>#NUM!</v>
      </c>
      <c r="X25" s="130" t="e">
        <f t="shared" si="12"/>
        <v>#NUM!</v>
      </c>
      <c r="Y25" s="130" t="e">
        <f t="shared" si="12"/>
        <v>#NUM!</v>
      </c>
      <c r="Z25" s="130" t="e">
        <f t="shared" si="12"/>
        <v>#NUM!</v>
      </c>
      <c r="AA25" s="130" t="e">
        <f t="shared" si="12"/>
        <v>#NUM!</v>
      </c>
      <c r="AB25" s="130" t="e">
        <f t="shared" si="12"/>
        <v>#NUM!</v>
      </c>
      <c r="AC25" s="130" t="e">
        <f t="shared" si="12"/>
        <v>#NUM!</v>
      </c>
      <c r="AD25" s="130" t="e">
        <f t="shared" si="12"/>
        <v>#NUM!</v>
      </c>
      <c r="AE25" s="130" t="e">
        <f t="shared" si="12"/>
        <v>#NUM!</v>
      </c>
    </row>
    <row r="26" spans="2:31">
      <c r="B26" s="558"/>
      <c r="C26" s="556"/>
      <c r="D26" s="556"/>
      <c r="E26" s="556"/>
      <c r="F26" s="556"/>
      <c r="G26" s="556"/>
      <c r="H26" s="556"/>
      <c r="I26" s="556"/>
      <c r="J26" s="556"/>
      <c r="K26" s="556"/>
      <c r="L26" s="556"/>
      <c r="M26" s="556"/>
      <c r="N26" s="556"/>
      <c r="O26" s="556"/>
    </row>
    <row r="27" spans="2:31">
      <c r="B27" s="558"/>
      <c r="C27" s="556"/>
      <c r="D27" s="556"/>
      <c r="E27" s="556"/>
      <c r="F27" s="556"/>
      <c r="G27" s="556"/>
      <c r="H27" s="556"/>
      <c r="I27" s="556"/>
      <c r="J27" s="556"/>
      <c r="K27" s="556"/>
      <c r="L27" s="556"/>
      <c r="M27" s="556"/>
      <c r="N27" s="556"/>
      <c r="O27" s="556"/>
    </row>
    <row r="28" spans="2:31">
      <c r="B28" s="558"/>
      <c r="C28" s="556"/>
      <c r="D28" s="556"/>
      <c r="E28" s="556"/>
      <c r="F28" s="556"/>
      <c r="G28" s="556"/>
      <c r="H28" s="556"/>
      <c r="I28" s="556"/>
      <c r="J28" s="556"/>
      <c r="K28" s="556"/>
      <c r="L28" s="556"/>
      <c r="M28" s="556"/>
      <c r="N28" s="556"/>
      <c r="O28" s="556"/>
    </row>
    <row r="29" spans="2:31">
      <c r="B29" s="558"/>
      <c r="C29" s="556"/>
      <c r="D29" s="556"/>
      <c r="E29" s="556"/>
      <c r="F29" s="556"/>
      <c r="G29" s="556"/>
      <c r="H29" s="556"/>
      <c r="I29" s="556"/>
      <c r="J29" s="556"/>
      <c r="K29" s="556"/>
      <c r="L29" s="556"/>
      <c r="M29" s="556"/>
      <c r="N29" s="556"/>
      <c r="O29" s="556"/>
    </row>
    <row r="30" spans="2:31" ht="12.75" customHeight="1">
      <c r="B30" s="559"/>
      <c r="C30" s="557"/>
      <c r="D30" s="557"/>
      <c r="E30" s="556"/>
      <c r="F30" s="556"/>
      <c r="G30" s="556"/>
      <c r="H30" s="556"/>
      <c r="I30" s="556"/>
      <c r="J30" s="556"/>
      <c r="K30" s="556"/>
      <c r="L30" s="556"/>
      <c r="M30" s="556"/>
      <c r="N30" s="556"/>
      <c r="O30" s="556"/>
    </row>
    <row r="31" spans="2:31">
      <c r="B31" s="559"/>
      <c r="C31" s="557"/>
      <c r="D31" s="557"/>
      <c r="E31" s="556"/>
      <c r="F31" s="556"/>
      <c r="G31" s="556"/>
      <c r="H31" s="556"/>
      <c r="I31" s="556"/>
      <c r="J31" s="556"/>
      <c r="K31" s="556"/>
      <c r="L31" s="556"/>
      <c r="M31" s="556"/>
      <c r="N31" s="556"/>
      <c r="O31" s="556"/>
    </row>
    <row r="32" spans="2:31">
      <c r="B32" s="560"/>
      <c r="C32" s="556"/>
      <c r="D32" s="556"/>
      <c r="E32" s="556"/>
      <c r="F32" s="556"/>
      <c r="G32" s="556"/>
      <c r="H32" s="556"/>
      <c r="I32" s="556"/>
      <c r="J32" s="556"/>
      <c r="K32" s="556"/>
      <c r="L32" s="556"/>
      <c r="M32" s="556"/>
      <c r="N32" s="556"/>
      <c r="O32" s="556"/>
    </row>
    <row r="33" spans="2:15">
      <c r="B33" s="561"/>
      <c r="C33" s="556"/>
      <c r="D33" s="556"/>
      <c r="E33" s="556"/>
      <c r="F33" s="556"/>
      <c r="G33" s="556"/>
      <c r="H33" s="556"/>
      <c r="I33" s="556"/>
      <c r="J33" s="556"/>
      <c r="K33" s="556"/>
      <c r="L33" s="556"/>
      <c r="M33" s="556"/>
      <c r="N33" s="556"/>
      <c r="O33" s="556"/>
    </row>
    <row r="34" spans="2:15">
      <c r="B34" s="561"/>
      <c r="C34" s="556"/>
      <c r="D34" s="556"/>
      <c r="E34" s="556"/>
      <c r="F34" s="556"/>
      <c r="G34" s="556"/>
      <c r="H34" s="556"/>
      <c r="I34" s="556"/>
      <c r="J34" s="556"/>
      <c r="K34" s="556"/>
      <c r="L34" s="556"/>
      <c r="M34" s="556"/>
      <c r="N34" s="556"/>
      <c r="O34" s="556"/>
    </row>
    <row r="35" spans="2:15">
      <c r="B35" s="561"/>
      <c r="C35" s="556"/>
      <c r="D35" s="556"/>
      <c r="E35" s="556"/>
      <c r="F35" s="556"/>
      <c r="G35" s="556"/>
      <c r="H35" s="556"/>
      <c r="I35" s="556"/>
      <c r="J35" s="556"/>
      <c r="K35" s="556"/>
      <c r="L35" s="556"/>
      <c r="M35" s="556"/>
      <c r="N35" s="556"/>
      <c r="O35" s="556"/>
    </row>
    <row r="36" spans="2:15">
      <c r="B36" s="561"/>
      <c r="C36" s="556"/>
      <c r="D36" s="556"/>
      <c r="E36" s="556"/>
      <c r="F36" s="556"/>
      <c r="G36" s="556"/>
      <c r="H36" s="556"/>
      <c r="I36" s="556"/>
      <c r="J36" s="556"/>
      <c r="K36" s="556"/>
      <c r="L36" s="556"/>
      <c r="M36" s="556"/>
      <c r="N36" s="556"/>
      <c r="O36" s="556"/>
    </row>
    <row r="37" spans="2:15">
      <c r="B37" s="561"/>
      <c r="C37" s="556"/>
      <c r="D37" s="556"/>
      <c r="E37" s="556"/>
      <c r="F37" s="556"/>
      <c r="G37" s="556"/>
      <c r="H37" s="556"/>
      <c r="I37" s="556"/>
      <c r="J37" s="556"/>
      <c r="K37" s="556"/>
      <c r="L37" s="556"/>
      <c r="M37" s="556"/>
      <c r="N37" s="556"/>
      <c r="O37" s="556"/>
    </row>
    <row r="38" spans="2:15">
      <c r="B38" s="561"/>
      <c r="C38" s="556"/>
      <c r="D38" s="556"/>
      <c r="E38" s="556"/>
      <c r="F38" s="556"/>
      <c r="G38" s="556"/>
      <c r="H38" s="556"/>
      <c r="I38" s="556"/>
      <c r="J38" s="556"/>
      <c r="K38" s="556"/>
      <c r="L38" s="556"/>
      <c r="M38" s="556"/>
      <c r="N38" s="556"/>
      <c r="O38" s="556"/>
    </row>
    <row r="39" spans="2:15">
      <c r="B39" s="561"/>
      <c r="C39" s="556"/>
      <c r="D39" s="556"/>
      <c r="E39" s="556"/>
      <c r="F39" s="556"/>
      <c r="G39" s="556"/>
      <c r="H39" s="556"/>
      <c r="I39" s="556"/>
      <c r="J39" s="556"/>
      <c r="K39" s="556"/>
      <c r="L39" s="556"/>
      <c r="M39" s="556"/>
      <c r="N39" s="556"/>
      <c r="O39" s="556"/>
    </row>
    <row r="40" spans="2:15">
      <c r="B40" s="561"/>
      <c r="C40" s="556"/>
      <c r="D40" s="556"/>
      <c r="E40" s="556"/>
      <c r="F40" s="556"/>
      <c r="G40" s="556"/>
      <c r="H40" s="556"/>
      <c r="I40" s="556"/>
      <c r="J40" s="556"/>
      <c r="K40" s="556"/>
      <c r="L40" s="556"/>
      <c r="M40" s="556"/>
      <c r="N40" s="556"/>
      <c r="O40" s="556"/>
    </row>
    <row r="41" spans="2:15">
      <c r="B41" s="561"/>
      <c r="C41" s="556"/>
      <c r="D41" s="556"/>
      <c r="E41" s="556"/>
      <c r="F41" s="556"/>
      <c r="G41" s="556"/>
      <c r="H41" s="556"/>
      <c r="I41" s="556"/>
      <c r="J41" s="556"/>
      <c r="K41" s="556"/>
      <c r="L41" s="556"/>
      <c r="M41" s="556"/>
      <c r="N41" s="556"/>
      <c r="O41" s="556"/>
    </row>
    <row r="42" spans="2:15">
      <c r="B42" s="561"/>
      <c r="C42" s="556"/>
      <c r="D42" s="556"/>
      <c r="E42" s="556"/>
      <c r="F42" s="556"/>
      <c r="G42" s="556"/>
      <c r="H42" s="556"/>
      <c r="I42" s="556"/>
      <c r="J42" s="556"/>
      <c r="K42" s="556"/>
      <c r="L42" s="556"/>
      <c r="M42" s="556"/>
      <c r="N42" s="556"/>
      <c r="O42" s="556"/>
    </row>
    <row r="43" spans="2:15">
      <c r="B43" s="561"/>
      <c r="C43" s="556"/>
      <c r="D43" s="556"/>
      <c r="E43" s="556"/>
      <c r="F43" s="556"/>
      <c r="G43" s="556"/>
      <c r="H43" s="556"/>
      <c r="I43" s="556"/>
      <c r="J43" s="556"/>
      <c r="K43" s="556"/>
      <c r="L43" s="556"/>
      <c r="M43" s="556"/>
      <c r="N43" s="556"/>
      <c r="O43" s="556"/>
    </row>
    <row r="44" spans="2:15">
      <c r="B44" s="561"/>
      <c r="C44" s="556"/>
      <c r="D44" s="556"/>
      <c r="E44" s="556"/>
      <c r="F44" s="556"/>
      <c r="G44" s="556"/>
      <c r="H44" s="556"/>
      <c r="I44" s="556"/>
      <c r="J44" s="556"/>
      <c r="K44" s="556"/>
      <c r="L44" s="556"/>
      <c r="M44" s="556"/>
      <c r="N44" s="556"/>
      <c r="O44" s="556"/>
    </row>
    <row r="45" spans="2:15">
      <c r="B45" s="561"/>
      <c r="C45" s="556"/>
      <c r="D45" s="556"/>
      <c r="E45" s="556"/>
      <c r="F45" s="556"/>
      <c r="G45" s="556"/>
      <c r="H45" s="556"/>
      <c r="I45" s="556"/>
      <c r="J45" s="556"/>
      <c r="K45" s="556"/>
      <c r="L45" s="556"/>
      <c r="M45" s="556"/>
      <c r="N45" s="556"/>
      <c r="O45" s="556"/>
    </row>
    <row r="46" spans="2:15">
      <c r="B46" s="561"/>
      <c r="C46" s="556"/>
      <c r="D46" s="556"/>
      <c r="E46" s="556"/>
      <c r="F46" s="556"/>
      <c r="G46" s="556"/>
      <c r="H46" s="556"/>
      <c r="I46" s="556"/>
      <c r="J46" s="556"/>
      <c r="K46" s="556"/>
      <c r="L46" s="556"/>
      <c r="M46" s="556"/>
      <c r="N46" s="556"/>
      <c r="O46" s="556"/>
    </row>
    <row r="47" spans="2:15">
      <c r="B47" s="561"/>
      <c r="C47" s="556"/>
      <c r="D47" s="556"/>
      <c r="E47" s="556"/>
      <c r="F47" s="556"/>
      <c r="G47" s="556"/>
      <c r="H47" s="556"/>
      <c r="I47" s="556"/>
      <c r="J47" s="556"/>
      <c r="K47" s="556"/>
      <c r="L47" s="556"/>
      <c r="M47" s="556"/>
      <c r="N47" s="556"/>
      <c r="O47" s="556"/>
    </row>
    <row r="48" spans="2:15">
      <c r="B48" s="558"/>
      <c r="C48" s="556"/>
      <c r="D48" s="556"/>
      <c r="E48" s="556"/>
      <c r="F48" s="556"/>
      <c r="G48" s="556"/>
      <c r="H48" s="556"/>
      <c r="I48" s="556"/>
      <c r="J48" s="556"/>
      <c r="K48" s="556"/>
      <c r="L48" s="556"/>
      <c r="M48" s="556"/>
      <c r="N48" s="556"/>
      <c r="O48" s="556"/>
    </row>
    <row r="49" spans="2:15">
      <c r="B49" s="558"/>
      <c r="C49" s="556"/>
      <c r="D49" s="556"/>
      <c r="E49" s="556"/>
      <c r="F49" s="556"/>
      <c r="G49" s="556"/>
      <c r="H49" s="556"/>
      <c r="I49" s="556"/>
      <c r="J49" s="556"/>
      <c r="K49" s="556"/>
      <c r="L49" s="556"/>
      <c r="M49" s="556"/>
      <c r="N49" s="556"/>
      <c r="O49" s="556"/>
    </row>
    <row r="50" spans="2:15">
      <c r="B50" s="558"/>
      <c r="C50" s="556"/>
      <c r="D50" s="556"/>
      <c r="E50" s="556"/>
      <c r="F50" s="556"/>
      <c r="G50" s="556"/>
      <c r="H50" s="556"/>
      <c r="I50" s="556"/>
      <c r="J50" s="556"/>
      <c r="K50" s="556"/>
      <c r="L50" s="556"/>
      <c r="M50" s="556"/>
      <c r="N50" s="556"/>
      <c r="O50" s="556"/>
    </row>
    <row r="51" spans="2:15">
      <c r="B51" s="558"/>
      <c r="C51" s="556"/>
      <c r="D51" s="556"/>
      <c r="E51" s="556"/>
      <c r="F51" s="556"/>
      <c r="G51" s="556"/>
      <c r="H51" s="556"/>
      <c r="I51" s="556"/>
      <c r="J51" s="556"/>
      <c r="K51" s="556"/>
      <c r="L51" s="556"/>
      <c r="M51" s="556"/>
      <c r="N51" s="556"/>
      <c r="O51" s="556"/>
    </row>
    <row r="52" spans="2:15">
      <c r="B52" s="558"/>
      <c r="C52" s="556"/>
      <c r="D52" s="556"/>
      <c r="E52" s="556"/>
      <c r="F52" s="556"/>
      <c r="G52" s="556"/>
      <c r="H52" s="556"/>
      <c r="I52" s="556"/>
      <c r="J52" s="556"/>
      <c r="K52" s="556"/>
      <c r="L52" s="556"/>
      <c r="M52" s="556"/>
      <c r="N52" s="556"/>
      <c r="O52" s="556"/>
    </row>
    <row r="53" spans="2:15">
      <c r="B53" s="558"/>
      <c r="C53" s="556"/>
      <c r="D53" s="556"/>
      <c r="E53" s="556"/>
      <c r="F53" s="556"/>
      <c r="G53" s="556"/>
      <c r="H53" s="556"/>
      <c r="I53" s="556"/>
      <c r="J53" s="556"/>
      <c r="K53" s="556"/>
      <c r="L53" s="556"/>
      <c r="M53" s="556"/>
      <c r="N53" s="556"/>
      <c r="O53" s="556"/>
    </row>
    <row r="54" spans="2:15">
      <c r="B54" s="558"/>
      <c r="C54" s="556"/>
      <c r="D54" s="556"/>
      <c r="E54" s="556"/>
      <c r="F54" s="556"/>
      <c r="G54" s="556"/>
      <c r="H54" s="556"/>
      <c r="I54" s="556"/>
      <c r="J54" s="556"/>
      <c r="K54" s="556"/>
      <c r="L54" s="556"/>
      <c r="M54" s="556"/>
      <c r="N54" s="556"/>
      <c r="O54" s="556"/>
    </row>
    <row r="55" spans="2:15">
      <c r="B55" s="558"/>
      <c r="C55" s="556"/>
      <c r="D55" s="556"/>
      <c r="E55" s="556"/>
      <c r="F55" s="556"/>
      <c r="G55" s="556"/>
      <c r="H55" s="556"/>
      <c r="I55" s="556"/>
      <c r="J55" s="556"/>
      <c r="K55" s="556"/>
      <c r="L55" s="556"/>
      <c r="M55" s="556"/>
      <c r="N55" s="556"/>
      <c r="O55" s="556"/>
    </row>
    <row r="56" spans="2:15">
      <c r="B56" s="558"/>
      <c r="C56" s="556"/>
      <c r="D56" s="556"/>
      <c r="E56" s="556"/>
      <c r="F56" s="556"/>
      <c r="G56" s="556"/>
      <c r="H56" s="556"/>
      <c r="I56" s="556"/>
      <c r="J56" s="556"/>
      <c r="K56" s="556"/>
      <c r="L56" s="556"/>
      <c r="M56" s="556"/>
      <c r="N56" s="556"/>
      <c r="O56" s="556"/>
    </row>
    <row r="57" spans="2:15">
      <c r="B57" s="558"/>
      <c r="C57" s="556"/>
      <c r="D57" s="556"/>
      <c r="E57" s="556"/>
      <c r="F57" s="556"/>
      <c r="G57" s="556"/>
      <c r="H57" s="556"/>
      <c r="I57" s="556"/>
      <c r="J57" s="556"/>
      <c r="K57" s="556"/>
      <c r="L57" s="556"/>
      <c r="M57" s="556"/>
      <c r="N57" s="556"/>
      <c r="O57" s="556"/>
    </row>
    <row r="58" spans="2:15">
      <c r="B58" s="558"/>
      <c r="C58" s="556"/>
      <c r="D58" s="556"/>
      <c r="E58" s="556"/>
      <c r="F58" s="556"/>
      <c r="G58" s="556"/>
      <c r="H58" s="556"/>
      <c r="I58" s="556"/>
      <c r="J58" s="556"/>
      <c r="K58" s="556"/>
      <c r="L58" s="556"/>
      <c r="M58" s="556"/>
      <c r="N58" s="556"/>
      <c r="O58" s="556"/>
    </row>
    <row r="59" spans="2:15">
      <c r="B59" s="558"/>
      <c r="C59" s="556"/>
      <c r="D59" s="556"/>
      <c r="E59" s="556"/>
      <c r="F59" s="556"/>
      <c r="G59" s="556"/>
      <c r="H59" s="556"/>
      <c r="I59" s="556"/>
      <c r="J59" s="556"/>
      <c r="K59" s="556"/>
      <c r="L59" s="556"/>
      <c r="M59" s="556"/>
      <c r="N59" s="556"/>
      <c r="O59" s="556"/>
    </row>
    <row r="60" spans="2:15">
      <c r="B60" s="558"/>
      <c r="C60" s="556"/>
      <c r="D60" s="556"/>
      <c r="E60" s="556"/>
      <c r="F60" s="556"/>
      <c r="G60" s="556"/>
      <c r="H60" s="556"/>
      <c r="I60" s="556"/>
      <c r="J60" s="556"/>
      <c r="K60" s="556"/>
      <c r="L60" s="556"/>
      <c r="M60" s="556"/>
      <c r="N60" s="556"/>
      <c r="O60" s="556"/>
    </row>
    <row r="61" spans="2:15">
      <c r="B61" s="558"/>
      <c r="C61" s="556"/>
      <c r="D61" s="556"/>
      <c r="E61" s="556"/>
      <c r="F61" s="556"/>
      <c r="G61" s="556"/>
      <c r="H61" s="556"/>
      <c r="I61" s="556"/>
      <c r="J61" s="556"/>
      <c r="K61" s="556"/>
      <c r="L61" s="556"/>
      <c r="M61" s="556"/>
      <c r="N61" s="556"/>
      <c r="O61" s="556"/>
    </row>
    <row r="62" spans="2:15">
      <c r="B62" s="558"/>
      <c r="C62" s="556"/>
      <c r="D62" s="556"/>
      <c r="E62" s="556"/>
      <c r="F62" s="556"/>
      <c r="G62" s="556"/>
      <c r="H62" s="556"/>
      <c r="I62" s="556"/>
      <c r="J62" s="556"/>
      <c r="K62" s="556"/>
      <c r="L62" s="556"/>
      <c r="M62" s="556"/>
      <c r="N62" s="556"/>
      <c r="O62" s="556"/>
    </row>
    <row r="63" spans="2:15">
      <c r="B63" s="558"/>
      <c r="C63" s="556"/>
      <c r="D63" s="556"/>
      <c r="E63" s="556"/>
      <c r="F63" s="556"/>
      <c r="G63" s="556"/>
      <c r="H63" s="556"/>
      <c r="I63" s="556"/>
      <c r="J63" s="556"/>
      <c r="K63" s="556"/>
      <c r="L63" s="556"/>
      <c r="M63" s="556"/>
      <c r="N63" s="556"/>
      <c r="O63" s="556"/>
    </row>
    <row r="64" spans="2:15">
      <c r="B64" s="558"/>
      <c r="C64" s="556"/>
      <c r="D64" s="556"/>
      <c r="E64" s="556"/>
      <c r="F64" s="556"/>
      <c r="G64" s="556"/>
      <c r="H64" s="556"/>
      <c r="I64" s="556"/>
      <c r="J64" s="556"/>
      <c r="K64" s="556"/>
      <c r="L64" s="556"/>
      <c r="M64" s="556"/>
      <c r="N64" s="556"/>
      <c r="O64" s="556"/>
    </row>
    <row r="65" spans="2:15">
      <c r="B65" s="558"/>
      <c r="C65" s="556"/>
      <c r="D65" s="556"/>
      <c r="E65" s="556"/>
      <c r="F65" s="556"/>
      <c r="G65" s="556"/>
      <c r="H65" s="556"/>
      <c r="I65" s="556"/>
      <c r="J65" s="556"/>
      <c r="K65" s="556"/>
      <c r="L65" s="556"/>
      <c r="M65" s="556"/>
      <c r="N65" s="556"/>
      <c r="O65" s="556"/>
    </row>
    <row r="66" spans="2:15">
      <c r="B66" s="558"/>
      <c r="C66" s="556"/>
      <c r="D66" s="556"/>
      <c r="E66" s="556"/>
      <c r="F66" s="556"/>
      <c r="G66" s="556"/>
      <c r="H66" s="556"/>
      <c r="I66" s="556"/>
      <c r="J66" s="556"/>
      <c r="K66" s="556"/>
      <c r="L66" s="556"/>
      <c r="M66" s="556"/>
      <c r="N66" s="556"/>
      <c r="O66" s="556"/>
    </row>
    <row r="67" spans="2:15">
      <c r="B67" s="558"/>
      <c r="C67" s="556"/>
      <c r="D67" s="556"/>
      <c r="E67" s="556"/>
      <c r="F67" s="556"/>
      <c r="G67" s="556"/>
      <c r="H67" s="556"/>
      <c r="I67" s="556"/>
      <c r="J67" s="556"/>
      <c r="K67" s="556"/>
      <c r="L67" s="556"/>
      <c r="M67" s="556"/>
      <c r="N67" s="556"/>
      <c r="O67" s="556"/>
    </row>
    <row r="68" spans="2:15">
      <c r="B68" s="558"/>
      <c r="C68" s="556"/>
      <c r="D68" s="556"/>
      <c r="E68" s="556"/>
      <c r="F68" s="556"/>
      <c r="G68" s="556"/>
      <c r="H68" s="556"/>
      <c r="I68" s="556"/>
      <c r="J68" s="556"/>
      <c r="K68" s="556"/>
      <c r="L68" s="556"/>
      <c r="M68" s="556"/>
      <c r="N68" s="556"/>
      <c r="O68" s="556"/>
    </row>
    <row r="69" spans="2:15">
      <c r="B69" s="558"/>
      <c r="C69" s="556"/>
      <c r="D69" s="556"/>
      <c r="E69" s="556"/>
      <c r="F69" s="556"/>
      <c r="G69" s="556"/>
      <c r="H69" s="556"/>
      <c r="I69" s="556"/>
      <c r="J69" s="556"/>
      <c r="K69" s="556"/>
      <c r="L69" s="556"/>
      <c r="M69" s="556"/>
      <c r="N69" s="556"/>
      <c r="O69" s="556"/>
    </row>
    <row r="70" spans="2:15">
      <c r="B70" s="558"/>
      <c r="C70" s="556"/>
      <c r="D70" s="556"/>
      <c r="E70" s="556"/>
      <c r="F70" s="556"/>
      <c r="G70" s="556"/>
      <c r="H70" s="556"/>
      <c r="I70" s="556"/>
      <c r="J70" s="556"/>
      <c r="K70" s="556"/>
      <c r="L70" s="556"/>
      <c r="M70" s="556"/>
      <c r="N70" s="556"/>
      <c r="O70" s="556"/>
    </row>
    <row r="71" spans="2:15">
      <c r="B71" s="558"/>
      <c r="C71" s="556"/>
      <c r="D71" s="556"/>
      <c r="E71" s="556"/>
      <c r="F71" s="556"/>
      <c r="G71" s="556"/>
      <c r="H71" s="556"/>
      <c r="I71" s="556"/>
      <c r="J71" s="556"/>
      <c r="K71" s="556"/>
      <c r="L71" s="556"/>
      <c r="M71" s="556"/>
      <c r="N71" s="556"/>
      <c r="O71" s="556"/>
    </row>
    <row r="72" spans="2:15">
      <c r="B72" s="558"/>
      <c r="C72" s="556"/>
      <c r="D72" s="556"/>
      <c r="E72" s="556"/>
      <c r="F72" s="556"/>
      <c r="G72" s="556"/>
      <c r="H72" s="556"/>
      <c r="I72" s="556"/>
      <c r="J72" s="556"/>
      <c r="K72" s="556"/>
      <c r="L72" s="556"/>
      <c r="M72" s="556"/>
      <c r="N72" s="556"/>
      <c r="O72" s="556"/>
    </row>
    <row r="73" spans="2:15">
      <c r="B73" s="558"/>
      <c r="C73" s="556"/>
      <c r="D73" s="556"/>
      <c r="E73" s="556"/>
      <c r="F73" s="556"/>
      <c r="G73" s="556"/>
      <c r="H73" s="556"/>
      <c r="I73" s="556"/>
      <c r="J73" s="556"/>
      <c r="K73" s="556"/>
      <c r="L73" s="556"/>
      <c r="M73" s="556"/>
      <c r="N73" s="556"/>
      <c r="O73" s="556"/>
    </row>
    <row r="74" spans="2:15">
      <c r="B74" s="558"/>
      <c r="C74" s="556"/>
      <c r="D74" s="556"/>
      <c r="E74" s="556"/>
      <c r="F74" s="556"/>
      <c r="G74" s="556"/>
      <c r="H74" s="556"/>
      <c r="I74" s="556"/>
      <c r="J74" s="556"/>
      <c r="K74" s="556"/>
      <c r="L74" s="556"/>
      <c r="M74" s="556"/>
      <c r="N74" s="556"/>
      <c r="O74" s="556"/>
    </row>
    <row r="75" spans="2:15">
      <c r="B75" s="558"/>
      <c r="C75" s="556"/>
      <c r="D75" s="556"/>
      <c r="E75" s="556"/>
      <c r="F75" s="556"/>
      <c r="G75" s="556"/>
      <c r="H75" s="556"/>
      <c r="I75" s="556"/>
      <c r="J75" s="556"/>
      <c r="K75" s="556"/>
      <c r="L75" s="556"/>
      <c r="M75" s="556"/>
      <c r="N75" s="556"/>
      <c r="O75" s="556"/>
    </row>
    <row r="76" spans="2:15">
      <c r="B76" s="558"/>
      <c r="C76" s="556"/>
      <c r="D76" s="556"/>
      <c r="E76" s="556"/>
      <c r="F76" s="556"/>
      <c r="G76" s="556"/>
      <c r="H76" s="556"/>
      <c r="I76" s="556"/>
      <c r="J76" s="556"/>
      <c r="K76" s="556"/>
      <c r="L76" s="556"/>
      <c r="M76" s="556"/>
      <c r="N76" s="556"/>
      <c r="O76" s="556"/>
    </row>
    <row r="77" spans="2:15">
      <c r="B77" s="558"/>
      <c r="C77" s="556"/>
      <c r="D77" s="556"/>
      <c r="E77" s="556"/>
      <c r="F77" s="556"/>
      <c r="G77" s="556"/>
      <c r="H77" s="556"/>
      <c r="I77" s="556"/>
      <c r="J77" s="556"/>
      <c r="K77" s="556"/>
      <c r="L77" s="556"/>
      <c r="M77" s="556"/>
      <c r="N77" s="556"/>
      <c r="O77" s="556"/>
    </row>
    <row r="78" spans="2:15">
      <c r="B78" s="558"/>
      <c r="C78" s="556"/>
      <c r="D78" s="556"/>
      <c r="E78" s="556"/>
      <c r="F78" s="556"/>
      <c r="G78" s="556"/>
      <c r="H78" s="556"/>
      <c r="I78" s="556"/>
      <c r="J78" s="556"/>
      <c r="K78" s="556"/>
      <c r="L78" s="556"/>
      <c r="M78" s="556"/>
      <c r="N78" s="556"/>
      <c r="O78" s="556"/>
    </row>
    <row r="79" spans="2:15">
      <c r="B79" s="558"/>
      <c r="C79" s="556"/>
      <c r="D79" s="556"/>
      <c r="E79" s="556"/>
      <c r="F79" s="556"/>
      <c r="G79" s="556"/>
      <c r="H79" s="556"/>
      <c r="I79" s="556"/>
      <c r="J79" s="556"/>
      <c r="K79" s="556"/>
      <c r="L79" s="556"/>
      <c r="M79" s="556"/>
      <c r="N79" s="556"/>
      <c r="O79" s="556"/>
    </row>
    <row r="80" spans="2:15">
      <c r="B80" s="558"/>
      <c r="C80" s="556"/>
      <c r="D80" s="556"/>
      <c r="E80" s="556"/>
      <c r="F80" s="556"/>
      <c r="G80" s="556"/>
      <c r="H80" s="556"/>
      <c r="I80" s="556"/>
      <c r="J80" s="556"/>
      <c r="K80" s="556"/>
      <c r="L80" s="556"/>
      <c r="M80" s="556"/>
      <c r="N80" s="556"/>
      <c r="O80" s="556"/>
    </row>
    <row r="81" spans="2:15">
      <c r="B81" s="558"/>
      <c r="C81" s="556"/>
      <c r="D81" s="556"/>
      <c r="E81" s="556"/>
      <c r="F81" s="556"/>
      <c r="G81" s="556"/>
      <c r="H81" s="556"/>
      <c r="I81" s="556"/>
      <c r="J81" s="556"/>
      <c r="K81" s="556"/>
      <c r="L81" s="556"/>
      <c r="M81" s="556"/>
      <c r="N81" s="556"/>
      <c r="O81" s="556"/>
    </row>
    <row r="82" spans="2:15">
      <c r="B82" s="558"/>
      <c r="C82" s="556"/>
      <c r="D82" s="556"/>
      <c r="E82" s="556"/>
      <c r="F82" s="556"/>
      <c r="G82" s="556"/>
      <c r="H82" s="556"/>
      <c r="I82" s="556"/>
      <c r="J82" s="556"/>
      <c r="K82" s="556"/>
      <c r="L82" s="556"/>
      <c r="M82" s="556"/>
      <c r="N82" s="556"/>
      <c r="O82" s="556"/>
    </row>
    <row r="83" spans="2:15">
      <c r="B83" s="558"/>
      <c r="C83" s="556"/>
      <c r="D83" s="556"/>
      <c r="E83" s="556"/>
      <c r="F83" s="556"/>
      <c r="G83" s="556"/>
      <c r="H83" s="556"/>
      <c r="I83" s="556"/>
      <c r="J83" s="556"/>
      <c r="K83" s="556"/>
      <c r="L83" s="556"/>
      <c r="M83" s="556"/>
      <c r="N83" s="556"/>
      <c r="O83" s="556"/>
    </row>
    <row r="84" spans="2:15">
      <c r="B84" s="558"/>
      <c r="C84" s="556"/>
      <c r="D84" s="556"/>
      <c r="E84" s="556"/>
      <c r="F84" s="556"/>
      <c r="G84" s="556"/>
      <c r="H84" s="556"/>
      <c r="I84" s="556"/>
      <c r="J84" s="556"/>
      <c r="K84" s="556"/>
      <c r="L84" s="556"/>
      <c r="M84" s="556"/>
      <c r="N84" s="556"/>
      <c r="O84" s="556"/>
    </row>
    <row r="85" spans="2:15">
      <c r="B85" s="558"/>
      <c r="C85" s="556"/>
      <c r="D85" s="556"/>
      <c r="E85" s="556"/>
      <c r="F85" s="556"/>
      <c r="G85" s="556"/>
      <c r="H85" s="556"/>
      <c r="I85" s="556"/>
      <c r="J85" s="556"/>
      <c r="K85" s="556"/>
      <c r="L85" s="556"/>
      <c r="M85" s="556"/>
      <c r="N85" s="556"/>
      <c r="O85" s="556"/>
    </row>
    <row r="86" spans="2:15">
      <c r="B86" s="558"/>
      <c r="C86" s="556"/>
      <c r="D86" s="556"/>
      <c r="E86" s="556"/>
      <c r="F86" s="556"/>
      <c r="G86" s="556"/>
      <c r="H86" s="556"/>
      <c r="I86" s="556"/>
      <c r="J86" s="556"/>
      <c r="K86" s="556"/>
      <c r="L86" s="556"/>
      <c r="M86" s="556"/>
      <c r="N86" s="556"/>
      <c r="O86" s="556"/>
    </row>
    <row r="87" spans="2:15">
      <c r="B87" s="558"/>
      <c r="C87" s="556"/>
      <c r="D87" s="556"/>
      <c r="E87" s="556"/>
      <c r="F87" s="556"/>
      <c r="G87" s="556"/>
      <c r="H87" s="556"/>
      <c r="I87" s="556"/>
      <c r="J87" s="556"/>
      <c r="K87" s="556"/>
      <c r="L87" s="556"/>
      <c r="M87" s="556"/>
      <c r="N87" s="556"/>
      <c r="O87" s="556"/>
    </row>
    <row r="88" spans="2:15">
      <c r="B88" s="558"/>
      <c r="C88" s="556"/>
      <c r="D88" s="556"/>
      <c r="E88" s="556"/>
      <c r="F88" s="556"/>
      <c r="G88" s="556"/>
      <c r="H88" s="556"/>
      <c r="I88" s="556"/>
      <c r="J88" s="556"/>
      <c r="K88" s="556"/>
      <c r="L88" s="556"/>
      <c r="M88" s="556"/>
      <c r="N88" s="556"/>
      <c r="O88" s="556"/>
    </row>
    <row r="89" spans="2:15">
      <c r="B89" s="558"/>
      <c r="C89" s="556"/>
      <c r="D89" s="556"/>
      <c r="E89" s="556"/>
      <c r="F89" s="556"/>
      <c r="G89" s="556"/>
      <c r="H89" s="556"/>
      <c r="I89" s="556"/>
      <c r="J89" s="556"/>
      <c r="K89" s="556"/>
      <c r="L89" s="556"/>
      <c r="M89" s="556"/>
      <c r="N89" s="556"/>
      <c r="O89" s="556"/>
    </row>
    <row r="90" spans="2:15">
      <c r="B90" s="558"/>
      <c r="C90" s="556"/>
      <c r="D90" s="556"/>
      <c r="E90" s="556"/>
      <c r="F90" s="556"/>
      <c r="G90" s="556"/>
      <c r="H90" s="556"/>
      <c r="I90" s="556"/>
      <c r="J90" s="556"/>
      <c r="K90" s="556"/>
      <c r="L90" s="556"/>
      <c r="M90" s="556"/>
      <c r="N90" s="556"/>
      <c r="O90" s="556"/>
    </row>
    <row r="91" spans="2:15">
      <c r="B91" s="558"/>
      <c r="C91" s="556"/>
      <c r="D91" s="556"/>
      <c r="E91" s="556"/>
      <c r="F91" s="556"/>
      <c r="G91" s="556"/>
      <c r="H91" s="556"/>
      <c r="I91" s="556"/>
      <c r="J91" s="556"/>
      <c r="K91" s="556"/>
      <c r="L91" s="556"/>
      <c r="M91" s="556"/>
      <c r="N91" s="556"/>
      <c r="O91" s="556"/>
    </row>
    <row r="92" spans="2:15">
      <c r="B92" s="558"/>
      <c r="C92" s="556"/>
      <c r="D92" s="556"/>
      <c r="E92" s="556"/>
      <c r="F92" s="556"/>
      <c r="G92" s="556"/>
      <c r="H92" s="556"/>
      <c r="I92" s="556"/>
      <c r="J92" s="556"/>
      <c r="K92" s="556"/>
      <c r="L92" s="556"/>
      <c r="M92" s="556"/>
      <c r="N92" s="556"/>
      <c r="O92" s="556"/>
    </row>
    <row r="93" spans="2:15">
      <c r="B93" s="558"/>
      <c r="C93" s="556"/>
      <c r="D93" s="556"/>
      <c r="E93" s="556"/>
      <c r="F93" s="556"/>
      <c r="G93" s="556"/>
      <c r="H93" s="556"/>
      <c r="I93" s="556"/>
      <c r="J93" s="556"/>
      <c r="K93" s="556"/>
      <c r="L93" s="556"/>
      <c r="M93" s="556"/>
      <c r="N93" s="556"/>
      <c r="O93" s="556"/>
    </row>
    <row r="94" spans="2:15">
      <c r="B94" s="558"/>
      <c r="C94" s="556"/>
      <c r="D94" s="556"/>
      <c r="E94" s="556"/>
      <c r="F94" s="556"/>
      <c r="G94" s="556"/>
      <c r="H94" s="556"/>
      <c r="I94" s="556"/>
      <c r="J94" s="556"/>
      <c r="K94" s="556"/>
      <c r="L94" s="556"/>
      <c r="M94" s="556"/>
      <c r="N94" s="556"/>
      <c r="O94" s="556"/>
    </row>
    <row r="95" spans="2:15">
      <c r="B95" s="558"/>
      <c r="C95" s="556"/>
      <c r="D95" s="556"/>
      <c r="E95" s="556"/>
      <c r="F95" s="556"/>
      <c r="G95" s="556"/>
      <c r="H95" s="556"/>
      <c r="I95" s="556"/>
      <c r="J95" s="556"/>
      <c r="K95" s="556"/>
      <c r="L95" s="556"/>
      <c r="M95" s="556"/>
      <c r="N95" s="556"/>
      <c r="O95" s="556"/>
    </row>
    <row r="96" spans="2:15">
      <c r="B96" s="558"/>
      <c r="C96" s="556"/>
      <c r="D96" s="556"/>
      <c r="E96" s="556"/>
      <c r="F96" s="556"/>
      <c r="G96" s="556"/>
      <c r="H96" s="556"/>
      <c r="I96" s="556"/>
      <c r="J96" s="556"/>
      <c r="K96" s="556"/>
      <c r="L96" s="556"/>
      <c r="M96" s="556"/>
      <c r="N96" s="556"/>
      <c r="O96" s="556"/>
    </row>
    <row r="97" spans="2:15">
      <c r="B97" s="558"/>
      <c r="C97" s="556"/>
      <c r="D97" s="556"/>
      <c r="E97" s="556"/>
      <c r="F97" s="556"/>
      <c r="G97" s="556"/>
      <c r="H97" s="556"/>
      <c r="I97" s="556"/>
      <c r="J97" s="556"/>
      <c r="K97" s="556"/>
      <c r="L97" s="556"/>
      <c r="M97" s="556"/>
      <c r="N97" s="556"/>
      <c r="O97" s="556"/>
    </row>
    <row r="98" spans="2:15">
      <c r="B98" s="558"/>
      <c r="C98" s="556"/>
      <c r="D98" s="556"/>
      <c r="E98" s="556"/>
      <c r="F98" s="556"/>
      <c r="G98" s="556"/>
      <c r="H98" s="556"/>
      <c r="I98" s="556"/>
      <c r="J98" s="556"/>
      <c r="K98" s="556"/>
      <c r="L98" s="556"/>
      <c r="M98" s="556"/>
      <c r="N98" s="556"/>
      <c r="O98" s="556"/>
    </row>
    <row r="99" spans="2:15">
      <c r="B99" s="558"/>
      <c r="C99" s="556"/>
      <c r="D99" s="556"/>
      <c r="E99" s="556"/>
      <c r="F99" s="556"/>
      <c r="G99" s="556"/>
      <c r="H99" s="556"/>
      <c r="I99" s="556"/>
      <c r="J99" s="556"/>
      <c r="K99" s="556"/>
      <c r="L99" s="556"/>
      <c r="M99" s="556"/>
      <c r="N99" s="556"/>
      <c r="O99" s="556"/>
    </row>
    <row r="100" spans="2:15">
      <c r="B100" s="558"/>
      <c r="C100" s="556"/>
      <c r="D100" s="556"/>
      <c r="E100" s="556"/>
      <c r="F100" s="556"/>
      <c r="G100" s="556"/>
      <c r="H100" s="556"/>
      <c r="I100" s="556"/>
      <c r="J100" s="556"/>
      <c r="K100" s="556"/>
      <c r="L100" s="556"/>
      <c r="M100" s="556"/>
      <c r="N100" s="556"/>
      <c r="O100" s="556"/>
    </row>
    <row r="101" spans="2:15">
      <c r="B101" s="558"/>
      <c r="C101" s="556"/>
      <c r="D101" s="556"/>
      <c r="E101" s="556"/>
      <c r="F101" s="556"/>
      <c r="G101" s="556"/>
      <c r="H101" s="556"/>
      <c r="I101" s="556"/>
      <c r="J101" s="556"/>
      <c r="K101" s="556"/>
      <c r="L101" s="556"/>
      <c r="M101" s="556"/>
      <c r="N101" s="556"/>
      <c r="O101" s="556"/>
    </row>
    <row r="102" spans="2:15">
      <c r="B102" s="558"/>
      <c r="C102" s="556"/>
      <c r="D102" s="556"/>
      <c r="E102" s="556"/>
      <c r="F102" s="556"/>
      <c r="G102" s="556"/>
      <c r="H102" s="556"/>
      <c r="I102" s="556"/>
      <c r="J102" s="556"/>
      <c r="K102" s="556"/>
      <c r="L102" s="556"/>
      <c r="M102" s="556"/>
      <c r="N102" s="556"/>
      <c r="O102" s="556"/>
    </row>
    <row r="103" spans="2:15">
      <c r="B103" s="558"/>
      <c r="C103" s="556"/>
      <c r="D103" s="556"/>
      <c r="E103" s="556"/>
      <c r="F103" s="556"/>
      <c r="G103" s="556"/>
      <c r="H103" s="556"/>
      <c r="I103" s="556"/>
      <c r="J103" s="556"/>
      <c r="K103" s="556"/>
      <c r="L103" s="556"/>
      <c r="M103" s="556"/>
      <c r="N103" s="556"/>
      <c r="O103" s="556"/>
    </row>
    <row r="104" spans="2:15">
      <c r="B104" s="558"/>
      <c r="C104" s="556"/>
      <c r="D104" s="556"/>
      <c r="E104" s="556"/>
      <c r="F104" s="556"/>
      <c r="G104" s="556"/>
      <c r="H104" s="556"/>
      <c r="I104" s="556"/>
      <c r="J104" s="556"/>
      <c r="K104" s="556"/>
      <c r="L104" s="556"/>
      <c r="M104" s="556"/>
      <c r="N104" s="556"/>
      <c r="O104" s="556"/>
    </row>
    <row r="105" spans="2:15">
      <c r="B105" s="558"/>
      <c r="C105" s="556"/>
      <c r="D105" s="556"/>
      <c r="E105" s="556"/>
      <c r="F105" s="556"/>
      <c r="G105" s="556"/>
      <c r="H105" s="556"/>
      <c r="I105" s="556"/>
      <c r="J105" s="556"/>
      <c r="K105" s="556"/>
      <c r="L105" s="556"/>
      <c r="M105" s="556"/>
      <c r="N105" s="556"/>
      <c r="O105" s="556"/>
    </row>
    <row r="106" spans="2:15">
      <c r="B106" s="558"/>
      <c r="C106" s="556"/>
      <c r="D106" s="556"/>
      <c r="E106" s="556"/>
      <c r="F106" s="556"/>
      <c r="G106" s="556"/>
      <c r="H106" s="556"/>
      <c r="I106" s="556"/>
      <c r="J106" s="556"/>
      <c r="K106" s="556"/>
      <c r="L106" s="556"/>
      <c r="M106" s="556"/>
      <c r="N106" s="556"/>
      <c r="O106" s="556"/>
    </row>
    <row r="107" spans="2:15">
      <c r="B107" s="558"/>
      <c r="C107" s="556"/>
      <c r="D107" s="556"/>
      <c r="E107" s="556"/>
      <c r="F107" s="556"/>
      <c r="G107" s="556"/>
      <c r="H107" s="556"/>
      <c r="I107" s="556"/>
      <c r="J107" s="556"/>
      <c r="K107" s="556"/>
      <c r="L107" s="556"/>
      <c r="M107" s="556"/>
      <c r="N107" s="556"/>
      <c r="O107" s="556"/>
    </row>
    <row r="108" spans="2:15">
      <c r="B108" s="558"/>
      <c r="C108" s="556"/>
      <c r="D108" s="556"/>
      <c r="E108" s="556"/>
      <c r="F108" s="556"/>
      <c r="G108" s="556"/>
      <c r="H108" s="556"/>
      <c r="I108" s="556"/>
      <c r="J108" s="556"/>
      <c r="K108" s="556"/>
      <c r="L108" s="556"/>
      <c r="M108" s="556"/>
      <c r="N108" s="556"/>
      <c r="O108" s="556"/>
    </row>
    <row r="109" spans="2:15">
      <c r="B109" s="558"/>
      <c r="C109" s="556"/>
      <c r="D109" s="556"/>
      <c r="E109" s="556"/>
      <c r="F109" s="556"/>
      <c r="G109" s="556"/>
      <c r="H109" s="556"/>
      <c r="I109" s="556"/>
      <c r="J109" s="556"/>
      <c r="K109" s="556"/>
      <c r="L109" s="556"/>
      <c r="M109" s="556"/>
      <c r="N109" s="556"/>
      <c r="O109" s="556"/>
    </row>
    <row r="110" spans="2:15">
      <c r="B110" s="558"/>
      <c r="C110" s="556"/>
      <c r="D110" s="556"/>
      <c r="E110" s="556"/>
      <c r="F110" s="556"/>
      <c r="G110" s="556"/>
      <c r="H110" s="556"/>
      <c r="I110" s="556"/>
      <c r="J110" s="556"/>
      <c r="K110" s="556"/>
      <c r="L110" s="556"/>
      <c r="M110" s="556"/>
      <c r="N110" s="556"/>
      <c r="O110" s="556"/>
    </row>
    <row r="111" spans="2:15">
      <c r="B111" s="558"/>
      <c r="C111" s="556"/>
      <c r="D111" s="556"/>
      <c r="E111" s="556"/>
      <c r="F111" s="556"/>
      <c r="G111" s="556"/>
      <c r="H111" s="556"/>
      <c r="I111" s="556"/>
      <c r="J111" s="556"/>
      <c r="K111" s="556"/>
      <c r="L111" s="556"/>
      <c r="M111" s="556"/>
      <c r="N111" s="556"/>
      <c r="O111" s="556"/>
    </row>
    <row r="112" spans="2:15">
      <c r="B112" s="558"/>
      <c r="C112" s="556"/>
      <c r="D112" s="556"/>
      <c r="E112" s="556"/>
      <c r="F112" s="556"/>
      <c r="G112" s="556"/>
      <c r="H112" s="556"/>
      <c r="I112" s="556"/>
      <c r="J112" s="556"/>
      <c r="K112" s="556"/>
      <c r="L112" s="556"/>
      <c r="M112" s="556"/>
      <c r="N112" s="556"/>
      <c r="O112" s="556"/>
    </row>
    <row r="113" spans="2:15">
      <c r="B113" s="558"/>
      <c r="C113" s="556"/>
      <c r="D113" s="556"/>
      <c r="E113" s="556"/>
      <c r="F113" s="556"/>
      <c r="G113" s="556"/>
      <c r="H113" s="556"/>
      <c r="I113" s="556"/>
      <c r="J113" s="556"/>
      <c r="K113" s="556"/>
      <c r="L113" s="556"/>
      <c r="M113" s="556"/>
      <c r="N113" s="556"/>
      <c r="O113" s="556"/>
    </row>
    <row r="114" spans="2:15">
      <c r="B114" s="558"/>
      <c r="C114" s="556"/>
      <c r="D114" s="556"/>
      <c r="E114" s="556"/>
      <c r="F114" s="556"/>
      <c r="G114" s="556"/>
      <c r="H114" s="556"/>
      <c r="I114" s="556"/>
      <c r="J114" s="556"/>
      <c r="K114" s="556"/>
      <c r="L114" s="556"/>
      <c r="M114" s="556"/>
      <c r="N114" s="556"/>
      <c r="O114" s="556"/>
    </row>
    <row r="115" spans="2:15">
      <c r="B115" s="558"/>
      <c r="C115" s="556"/>
      <c r="D115" s="556"/>
      <c r="E115" s="556"/>
      <c r="F115" s="556"/>
      <c r="G115" s="556"/>
      <c r="H115" s="556"/>
      <c r="I115" s="556"/>
      <c r="J115" s="556"/>
      <c r="K115" s="556"/>
      <c r="L115" s="556"/>
      <c r="M115" s="556"/>
      <c r="N115" s="556"/>
      <c r="O115" s="556"/>
    </row>
    <row r="116" spans="2:15">
      <c r="B116" s="558"/>
      <c r="C116" s="556"/>
      <c r="D116" s="556"/>
      <c r="E116" s="556"/>
      <c r="F116" s="556"/>
      <c r="G116" s="556"/>
      <c r="H116" s="556"/>
      <c r="I116" s="556"/>
      <c r="J116" s="556"/>
      <c r="K116" s="556"/>
      <c r="L116" s="556"/>
      <c r="M116" s="556"/>
      <c r="N116" s="556"/>
      <c r="O116" s="556"/>
    </row>
    <row r="117" spans="2:15">
      <c r="B117" s="558"/>
      <c r="C117" s="556"/>
      <c r="D117" s="556"/>
      <c r="E117" s="556"/>
      <c r="F117" s="556"/>
      <c r="G117" s="556"/>
      <c r="H117" s="556"/>
      <c r="I117" s="556"/>
      <c r="J117" s="556"/>
      <c r="K117" s="556"/>
      <c r="L117" s="556"/>
      <c r="M117" s="556"/>
      <c r="N117" s="556"/>
      <c r="O117" s="556"/>
    </row>
    <row r="118" spans="2:15">
      <c r="B118" s="558"/>
      <c r="C118" s="556"/>
      <c r="D118" s="556"/>
      <c r="E118" s="556"/>
      <c r="F118" s="556"/>
      <c r="G118" s="556"/>
      <c r="H118" s="556"/>
      <c r="I118" s="556"/>
      <c r="J118" s="556"/>
      <c r="K118" s="556"/>
      <c r="L118" s="556"/>
      <c r="M118" s="556"/>
      <c r="N118" s="556"/>
      <c r="O118" s="556"/>
    </row>
    <row r="119" spans="2:15">
      <c r="B119" s="558"/>
      <c r="C119" s="556"/>
      <c r="D119" s="556"/>
      <c r="E119" s="556"/>
      <c r="F119" s="556"/>
      <c r="G119" s="556"/>
      <c r="H119" s="556"/>
      <c r="I119" s="556"/>
      <c r="J119" s="556"/>
      <c r="K119" s="556"/>
      <c r="L119" s="556"/>
      <c r="M119" s="556"/>
      <c r="N119" s="556"/>
      <c r="O119" s="556"/>
    </row>
    <row r="120" spans="2:15">
      <c r="B120" s="558"/>
      <c r="C120" s="556"/>
      <c r="D120" s="556"/>
      <c r="E120" s="556"/>
      <c r="F120" s="556"/>
      <c r="G120" s="556"/>
      <c r="H120" s="556"/>
      <c r="I120" s="556"/>
      <c r="J120" s="556"/>
      <c r="K120" s="556"/>
      <c r="L120" s="556"/>
      <c r="M120" s="556"/>
      <c r="N120" s="556"/>
      <c r="O120" s="556"/>
    </row>
    <row r="121" spans="2:15">
      <c r="B121" s="558"/>
      <c r="C121" s="556"/>
      <c r="D121" s="556"/>
      <c r="E121" s="556"/>
      <c r="F121" s="556"/>
      <c r="G121" s="556"/>
      <c r="H121" s="556"/>
      <c r="I121" s="556"/>
      <c r="J121" s="556"/>
      <c r="K121" s="556"/>
      <c r="L121" s="556"/>
      <c r="M121" s="556"/>
      <c r="N121" s="556"/>
      <c r="O121" s="556"/>
    </row>
    <row r="122" spans="2:15">
      <c r="B122" s="558"/>
      <c r="C122" s="556"/>
      <c r="D122" s="556"/>
      <c r="E122" s="556"/>
      <c r="F122" s="556"/>
      <c r="G122" s="556"/>
      <c r="H122" s="556"/>
      <c r="I122" s="556"/>
      <c r="J122" s="556"/>
      <c r="K122" s="556"/>
      <c r="L122" s="556"/>
      <c r="M122" s="556"/>
      <c r="N122" s="556"/>
      <c r="O122" s="556"/>
    </row>
    <row r="123" spans="2:15">
      <c r="B123" s="558"/>
      <c r="C123" s="556"/>
      <c r="D123" s="556"/>
      <c r="E123" s="556"/>
      <c r="F123" s="556"/>
      <c r="G123" s="556"/>
      <c r="H123" s="556"/>
      <c r="I123" s="556"/>
      <c r="J123" s="556"/>
      <c r="K123" s="556"/>
      <c r="L123" s="556"/>
      <c r="M123" s="556"/>
      <c r="N123" s="556"/>
      <c r="O123" s="556"/>
    </row>
    <row r="124" spans="2:15">
      <c r="B124" s="558"/>
      <c r="C124" s="556"/>
      <c r="D124" s="556"/>
      <c r="E124" s="556"/>
      <c r="F124" s="556"/>
      <c r="G124" s="556"/>
      <c r="H124" s="556"/>
      <c r="I124" s="556"/>
      <c r="J124" s="556"/>
      <c r="K124" s="556"/>
      <c r="L124" s="556"/>
      <c r="M124" s="556"/>
      <c r="N124" s="556"/>
      <c r="O124" s="556"/>
    </row>
    <row r="125" spans="2:15">
      <c r="B125" s="558"/>
      <c r="C125" s="556"/>
      <c r="D125" s="556"/>
      <c r="E125" s="556"/>
      <c r="F125" s="556"/>
      <c r="G125" s="556"/>
      <c r="H125" s="556"/>
      <c r="I125" s="556"/>
      <c r="J125" s="556"/>
      <c r="K125" s="556"/>
      <c r="L125" s="556"/>
      <c r="M125" s="556"/>
      <c r="N125" s="556"/>
      <c r="O125" s="556"/>
    </row>
    <row r="126" spans="2:15">
      <c r="B126" s="558"/>
      <c r="C126" s="556"/>
      <c r="D126" s="556"/>
      <c r="E126" s="556"/>
      <c r="F126" s="556"/>
      <c r="G126" s="556"/>
      <c r="H126" s="556"/>
      <c r="I126" s="556"/>
      <c r="J126" s="556"/>
      <c r="K126" s="556"/>
      <c r="L126" s="556"/>
      <c r="M126" s="556"/>
      <c r="N126" s="556"/>
      <c r="O126" s="556"/>
    </row>
    <row r="127" spans="2:15">
      <c r="B127" s="558"/>
      <c r="C127" s="556"/>
      <c r="D127" s="556"/>
      <c r="E127" s="556"/>
      <c r="F127" s="556"/>
      <c r="G127" s="556"/>
      <c r="H127" s="556"/>
      <c r="I127" s="556"/>
      <c r="J127" s="556"/>
      <c r="K127" s="556"/>
      <c r="L127" s="556"/>
      <c r="M127" s="556"/>
      <c r="N127" s="556"/>
      <c r="O127" s="556"/>
    </row>
    <row r="128" spans="2:15">
      <c r="B128" s="558"/>
      <c r="C128" s="556"/>
      <c r="D128" s="556"/>
      <c r="E128" s="556"/>
      <c r="F128" s="556"/>
      <c r="G128" s="556"/>
      <c r="H128" s="556"/>
      <c r="I128" s="556"/>
      <c r="J128" s="556"/>
      <c r="K128" s="556"/>
      <c r="L128" s="556"/>
      <c r="M128" s="556"/>
      <c r="N128" s="556"/>
      <c r="O128" s="556"/>
    </row>
    <row r="129" spans="2:15">
      <c r="B129" s="558"/>
      <c r="C129" s="556"/>
      <c r="D129" s="556"/>
      <c r="E129" s="556"/>
      <c r="F129" s="556"/>
      <c r="G129" s="556"/>
      <c r="H129" s="556"/>
      <c r="I129" s="556"/>
      <c r="J129" s="556"/>
      <c r="K129" s="556"/>
      <c r="L129" s="556"/>
      <c r="M129" s="556"/>
      <c r="N129" s="556"/>
      <c r="O129" s="556"/>
    </row>
    <row r="130" spans="2:15">
      <c r="B130" s="558"/>
      <c r="C130" s="556"/>
      <c r="D130" s="556"/>
      <c r="E130" s="556"/>
      <c r="F130" s="556"/>
      <c r="G130" s="556"/>
      <c r="H130" s="556"/>
      <c r="I130" s="556"/>
      <c r="J130" s="556"/>
      <c r="K130" s="556"/>
      <c r="L130" s="556"/>
      <c r="M130" s="556"/>
      <c r="N130" s="556"/>
      <c r="O130" s="556"/>
    </row>
    <row r="131" spans="2:15">
      <c r="B131" s="558"/>
      <c r="C131" s="556"/>
      <c r="D131" s="556"/>
      <c r="E131" s="556"/>
      <c r="F131" s="556"/>
      <c r="G131" s="556"/>
      <c r="H131" s="556"/>
      <c r="I131" s="556"/>
      <c r="J131" s="556"/>
      <c r="K131" s="556"/>
      <c r="L131" s="556"/>
      <c r="M131" s="556"/>
      <c r="N131" s="556"/>
      <c r="O131" s="556"/>
    </row>
    <row r="132" spans="2:15">
      <c r="B132" s="558"/>
      <c r="C132" s="556"/>
      <c r="D132" s="556"/>
      <c r="E132" s="556"/>
      <c r="F132" s="556"/>
      <c r="G132" s="556"/>
      <c r="H132" s="556"/>
      <c r="I132" s="556"/>
      <c r="J132" s="556"/>
      <c r="K132" s="556"/>
      <c r="L132" s="556"/>
      <c r="M132" s="556"/>
      <c r="N132" s="556"/>
      <c r="O132" s="556"/>
    </row>
    <row r="133" spans="2:15">
      <c r="B133" s="558"/>
      <c r="C133" s="556"/>
      <c r="D133" s="556"/>
      <c r="E133" s="556"/>
      <c r="F133" s="556"/>
      <c r="G133" s="556"/>
      <c r="H133" s="556"/>
      <c r="I133" s="556"/>
      <c r="J133" s="556"/>
      <c r="K133" s="556"/>
      <c r="L133" s="556"/>
      <c r="M133" s="556"/>
      <c r="N133" s="556"/>
      <c r="O133" s="556"/>
    </row>
    <row r="134" spans="2:15">
      <c r="B134" s="558"/>
      <c r="C134" s="556"/>
      <c r="D134" s="556"/>
      <c r="E134" s="556"/>
      <c r="F134" s="556"/>
      <c r="G134" s="556"/>
      <c r="H134" s="556"/>
      <c r="I134" s="556"/>
      <c r="J134" s="556"/>
      <c r="K134" s="556"/>
      <c r="L134" s="556"/>
      <c r="M134" s="556"/>
      <c r="N134" s="556"/>
      <c r="O134" s="556"/>
    </row>
    <row r="135" spans="2:15">
      <c r="B135" s="558"/>
      <c r="C135" s="556"/>
      <c r="D135" s="556"/>
      <c r="E135" s="556"/>
      <c r="F135" s="556"/>
      <c r="G135" s="556"/>
      <c r="H135" s="556"/>
      <c r="I135" s="556"/>
      <c r="J135" s="556"/>
      <c r="K135" s="556"/>
      <c r="L135" s="556"/>
      <c r="M135" s="556"/>
      <c r="N135" s="556"/>
      <c r="O135" s="556"/>
    </row>
    <row r="136" spans="2:15">
      <c r="B136" s="558"/>
      <c r="C136" s="556"/>
      <c r="D136" s="556"/>
      <c r="E136" s="556"/>
      <c r="F136" s="556"/>
      <c r="G136" s="556"/>
      <c r="H136" s="556"/>
      <c r="I136" s="556"/>
      <c r="J136" s="556"/>
      <c r="K136" s="556"/>
      <c r="L136" s="556"/>
      <c r="M136" s="556"/>
      <c r="N136" s="556"/>
      <c r="O136" s="556"/>
    </row>
    <row r="137" spans="2:15">
      <c r="B137" s="558"/>
      <c r="C137" s="556"/>
      <c r="D137" s="556"/>
      <c r="E137" s="556"/>
      <c r="F137" s="556"/>
      <c r="G137" s="556"/>
      <c r="H137" s="556"/>
      <c r="I137" s="556"/>
      <c r="J137" s="556"/>
      <c r="K137" s="556"/>
      <c r="L137" s="556"/>
      <c r="M137" s="556"/>
      <c r="N137" s="556"/>
      <c r="O137" s="556"/>
    </row>
    <row r="138" spans="2:15">
      <c r="B138" s="558"/>
      <c r="C138" s="556"/>
      <c r="D138" s="556"/>
      <c r="E138" s="556"/>
      <c r="F138" s="556"/>
      <c r="G138" s="556"/>
      <c r="H138" s="556"/>
      <c r="I138" s="556"/>
      <c r="J138" s="556"/>
      <c r="K138" s="556"/>
      <c r="L138" s="556"/>
      <c r="M138" s="556"/>
      <c r="N138" s="556"/>
      <c r="O138" s="556"/>
    </row>
    <row r="139" spans="2:15">
      <c r="B139" s="558"/>
      <c r="C139" s="556"/>
      <c r="D139" s="556"/>
      <c r="E139" s="556"/>
      <c r="F139" s="556"/>
      <c r="G139" s="556"/>
      <c r="H139" s="556"/>
      <c r="I139" s="556"/>
      <c r="J139" s="556"/>
      <c r="K139" s="556"/>
      <c r="L139" s="556"/>
      <c r="M139" s="556"/>
      <c r="N139" s="556"/>
      <c r="O139" s="556"/>
    </row>
    <row r="140" spans="2:15">
      <c r="B140" s="558"/>
      <c r="C140" s="556"/>
      <c r="D140" s="556"/>
      <c r="E140" s="556"/>
      <c r="F140" s="556"/>
      <c r="G140" s="556"/>
      <c r="H140" s="556"/>
      <c r="I140" s="556"/>
      <c r="J140" s="556"/>
      <c r="K140" s="556"/>
      <c r="L140" s="556"/>
      <c r="M140" s="556"/>
      <c r="N140" s="556"/>
      <c r="O140" s="556"/>
    </row>
    <row r="141" spans="2:15">
      <c r="B141" s="558"/>
      <c r="C141" s="556"/>
      <c r="D141" s="556"/>
      <c r="E141" s="556"/>
      <c r="F141" s="556"/>
      <c r="G141" s="556"/>
      <c r="H141" s="556"/>
      <c r="I141" s="556"/>
      <c r="J141" s="556"/>
      <c r="K141" s="556"/>
      <c r="L141" s="556"/>
      <c r="M141" s="556"/>
      <c r="N141" s="556"/>
      <c r="O141" s="556"/>
    </row>
    <row r="142" spans="2:15">
      <c r="B142" s="558"/>
      <c r="C142" s="556"/>
      <c r="D142" s="556"/>
      <c r="E142" s="556"/>
      <c r="F142" s="556"/>
      <c r="G142" s="556"/>
      <c r="H142" s="556"/>
      <c r="I142" s="556"/>
      <c r="J142" s="556"/>
      <c r="K142" s="556"/>
      <c r="L142" s="556"/>
      <c r="M142" s="556"/>
      <c r="N142" s="556"/>
      <c r="O142" s="556"/>
    </row>
    <row r="143" spans="2:15">
      <c r="B143" s="558"/>
      <c r="C143" s="556"/>
      <c r="D143" s="556"/>
      <c r="E143" s="556"/>
      <c r="F143" s="556"/>
      <c r="G143" s="556"/>
      <c r="H143" s="556"/>
      <c r="I143" s="556"/>
      <c r="J143" s="556"/>
      <c r="K143" s="556"/>
      <c r="L143" s="556"/>
      <c r="M143" s="556"/>
      <c r="N143" s="556"/>
      <c r="O143" s="556"/>
    </row>
    <row r="144" spans="2:15">
      <c r="B144" s="558"/>
      <c r="C144" s="556"/>
      <c r="D144" s="556"/>
      <c r="E144" s="556"/>
      <c r="F144" s="556"/>
      <c r="G144" s="556"/>
      <c r="H144" s="556"/>
      <c r="I144" s="556"/>
      <c r="J144" s="556"/>
      <c r="K144" s="556"/>
      <c r="L144" s="556"/>
      <c r="M144" s="556"/>
      <c r="N144" s="556"/>
      <c r="O144" s="556"/>
    </row>
    <row r="145" spans="2:15">
      <c r="B145" s="558"/>
      <c r="C145" s="556"/>
      <c r="D145" s="556"/>
      <c r="E145" s="556"/>
      <c r="F145" s="556"/>
      <c r="G145" s="556"/>
      <c r="H145" s="556"/>
      <c r="I145" s="556"/>
      <c r="J145" s="556"/>
      <c r="K145" s="556"/>
      <c r="L145" s="556"/>
      <c r="M145" s="556"/>
      <c r="N145" s="556"/>
      <c r="O145" s="556"/>
    </row>
    <row r="146" spans="2:15">
      <c r="B146" s="558"/>
      <c r="C146" s="556"/>
      <c r="D146" s="556"/>
      <c r="E146" s="556"/>
      <c r="F146" s="556"/>
      <c r="G146" s="556"/>
      <c r="H146" s="556"/>
      <c r="I146" s="556"/>
      <c r="J146" s="556"/>
      <c r="K146" s="556"/>
      <c r="L146" s="556"/>
      <c r="M146" s="556"/>
      <c r="N146" s="556"/>
      <c r="O146" s="556"/>
    </row>
    <row r="147" spans="2:15">
      <c r="B147" s="558"/>
      <c r="C147" s="556"/>
      <c r="D147" s="556"/>
      <c r="E147" s="556"/>
      <c r="F147" s="556"/>
      <c r="G147" s="556"/>
      <c r="H147" s="556"/>
      <c r="I147" s="556"/>
      <c r="J147" s="556"/>
      <c r="K147" s="556"/>
      <c r="L147" s="556"/>
      <c r="M147" s="556"/>
      <c r="N147" s="556"/>
      <c r="O147" s="556"/>
    </row>
    <row r="148" spans="2:15">
      <c r="B148" s="363"/>
      <c r="C148" s="556"/>
      <c r="D148" s="556"/>
      <c r="E148" s="556"/>
      <c r="F148" s="556"/>
      <c r="G148" s="556"/>
      <c r="H148" s="556"/>
      <c r="I148" s="556"/>
      <c r="J148" s="556"/>
      <c r="K148" s="556"/>
      <c r="L148" s="556"/>
      <c r="M148" s="556"/>
      <c r="N148" s="556"/>
      <c r="O148" s="556"/>
    </row>
    <row r="149" spans="2:15">
      <c r="B149" s="363"/>
      <c r="C149" s="556"/>
      <c r="D149" s="556"/>
      <c r="E149" s="556"/>
      <c r="F149" s="556"/>
      <c r="G149" s="556"/>
      <c r="H149" s="556"/>
      <c r="I149" s="556"/>
      <c r="J149" s="556"/>
      <c r="K149" s="556"/>
      <c r="L149" s="556"/>
      <c r="M149" s="556"/>
      <c r="N149" s="556"/>
      <c r="O149" s="556"/>
    </row>
    <row r="150" spans="2:15">
      <c r="B150" s="363"/>
      <c r="C150" s="556"/>
      <c r="D150" s="556"/>
      <c r="E150" s="556"/>
      <c r="F150" s="556"/>
      <c r="G150" s="556"/>
      <c r="H150" s="556"/>
      <c r="I150" s="556"/>
      <c r="J150" s="556"/>
      <c r="K150" s="556"/>
      <c r="L150" s="556"/>
      <c r="M150" s="556"/>
      <c r="N150" s="556"/>
      <c r="O150" s="556"/>
    </row>
    <row r="151" spans="2:15">
      <c r="B151" s="363"/>
      <c r="C151" s="556"/>
      <c r="D151" s="556"/>
      <c r="E151" s="556"/>
      <c r="F151" s="556"/>
      <c r="G151" s="556"/>
      <c r="H151" s="556"/>
      <c r="I151" s="556"/>
      <c r="J151" s="556"/>
      <c r="K151" s="556"/>
      <c r="L151" s="556"/>
      <c r="M151" s="556"/>
      <c r="N151" s="556"/>
      <c r="O151" s="556"/>
    </row>
    <row r="152" spans="2:15">
      <c r="B152" s="363"/>
      <c r="C152" s="556"/>
      <c r="D152" s="556"/>
      <c r="E152" s="556"/>
      <c r="F152" s="556"/>
      <c r="G152" s="556"/>
      <c r="H152" s="556"/>
      <c r="I152" s="556"/>
      <c r="J152" s="556"/>
      <c r="K152" s="556"/>
      <c r="L152" s="556"/>
      <c r="M152" s="556"/>
      <c r="N152" s="556"/>
      <c r="O152" s="556"/>
    </row>
    <row r="153" spans="2:15">
      <c r="B153" s="363"/>
      <c r="C153" s="556"/>
      <c r="D153" s="556"/>
      <c r="E153" s="556"/>
      <c r="F153" s="556"/>
      <c r="G153" s="556"/>
      <c r="H153" s="556"/>
      <c r="I153" s="556"/>
      <c r="J153" s="556"/>
      <c r="K153" s="556"/>
      <c r="L153" s="556"/>
      <c r="M153" s="556"/>
      <c r="N153" s="556"/>
      <c r="O153" s="556"/>
    </row>
    <row r="154" spans="2:15">
      <c r="B154" s="363"/>
      <c r="C154" s="556"/>
      <c r="D154" s="556"/>
      <c r="E154" s="556"/>
      <c r="F154" s="556"/>
      <c r="G154" s="556"/>
      <c r="H154" s="556"/>
      <c r="I154" s="556"/>
      <c r="J154" s="556"/>
      <c r="K154" s="556"/>
      <c r="L154" s="556"/>
      <c r="M154" s="556"/>
      <c r="N154" s="556"/>
      <c r="O154" s="556"/>
    </row>
    <row r="155" spans="2:15">
      <c r="B155" s="363"/>
      <c r="C155" s="556"/>
      <c r="D155" s="556"/>
      <c r="E155" s="556"/>
      <c r="F155" s="556"/>
      <c r="G155" s="556"/>
      <c r="H155" s="556"/>
      <c r="I155" s="556"/>
      <c r="J155" s="556"/>
      <c r="K155" s="556"/>
      <c r="L155" s="556"/>
      <c r="M155" s="556"/>
      <c r="N155" s="556"/>
      <c r="O155" s="556"/>
    </row>
    <row r="156" spans="2:15">
      <c r="B156" s="363"/>
      <c r="C156" s="556"/>
      <c r="D156" s="556"/>
      <c r="E156" s="556"/>
      <c r="F156" s="556"/>
      <c r="G156" s="556"/>
      <c r="H156" s="556"/>
      <c r="I156" s="556"/>
      <c r="J156" s="556"/>
      <c r="K156" s="556"/>
      <c r="L156" s="556"/>
      <c r="M156" s="556"/>
      <c r="N156" s="556"/>
      <c r="O156" s="556"/>
    </row>
    <row r="157" spans="2:15">
      <c r="B157" s="363"/>
      <c r="C157" s="556"/>
      <c r="D157" s="556"/>
      <c r="E157" s="556"/>
      <c r="F157" s="556"/>
      <c r="G157" s="556"/>
      <c r="H157" s="556"/>
      <c r="I157" s="556"/>
      <c r="J157" s="556"/>
      <c r="K157" s="556"/>
      <c r="L157" s="556"/>
      <c r="M157" s="556"/>
      <c r="N157" s="556"/>
      <c r="O157" s="556"/>
    </row>
    <row r="158" spans="2:15">
      <c r="B158" s="363"/>
      <c r="C158" s="556"/>
      <c r="D158" s="556"/>
      <c r="E158" s="556"/>
      <c r="F158" s="556"/>
      <c r="G158" s="556"/>
      <c r="H158" s="556"/>
      <c r="I158" s="556"/>
      <c r="J158" s="556"/>
      <c r="K158" s="556"/>
      <c r="L158" s="556"/>
      <c r="M158" s="556"/>
      <c r="N158" s="556"/>
      <c r="O158" s="556"/>
    </row>
    <row r="159" spans="2:15">
      <c r="B159" s="363"/>
      <c r="C159" s="556"/>
      <c r="D159" s="556"/>
      <c r="E159" s="556"/>
      <c r="F159" s="556"/>
      <c r="G159" s="556"/>
      <c r="H159" s="556"/>
      <c r="I159" s="556"/>
      <c r="J159" s="556"/>
      <c r="K159" s="556"/>
      <c r="L159" s="556"/>
      <c r="M159" s="556"/>
      <c r="N159" s="556"/>
      <c r="O159" s="556"/>
    </row>
    <row r="160" spans="2:15">
      <c r="B160" s="363"/>
      <c r="C160" s="556"/>
      <c r="D160" s="556"/>
      <c r="E160" s="556"/>
      <c r="F160" s="556"/>
      <c r="G160" s="556"/>
      <c r="H160" s="556"/>
      <c r="I160" s="556"/>
      <c r="J160" s="556"/>
      <c r="K160" s="556"/>
      <c r="L160" s="556"/>
      <c r="M160" s="556"/>
      <c r="N160" s="556"/>
      <c r="O160" s="556"/>
    </row>
    <row r="161" spans="2:15">
      <c r="B161" s="363"/>
      <c r="C161" s="556"/>
      <c r="D161" s="556"/>
      <c r="E161" s="556"/>
      <c r="F161" s="556"/>
      <c r="G161" s="556"/>
      <c r="H161" s="556"/>
      <c r="I161" s="556"/>
      <c r="J161" s="556"/>
      <c r="K161" s="556"/>
      <c r="L161" s="556"/>
      <c r="M161" s="556"/>
      <c r="N161" s="556"/>
      <c r="O161" s="556"/>
    </row>
    <row r="162" spans="2:15">
      <c r="B162" s="363"/>
      <c r="C162" s="556"/>
      <c r="D162" s="556"/>
      <c r="E162" s="556"/>
      <c r="F162" s="556"/>
      <c r="G162" s="556"/>
      <c r="H162" s="556"/>
      <c r="I162" s="556"/>
      <c r="J162" s="556"/>
      <c r="K162" s="556"/>
      <c r="L162" s="556"/>
      <c r="M162" s="556"/>
      <c r="N162" s="556"/>
      <c r="O162" s="556"/>
    </row>
    <row r="163" spans="2:15">
      <c r="B163" s="363"/>
      <c r="C163" s="556"/>
      <c r="D163" s="556"/>
      <c r="E163" s="556"/>
      <c r="F163" s="556"/>
      <c r="G163" s="556"/>
      <c r="H163" s="556"/>
      <c r="I163" s="556"/>
      <c r="J163" s="556"/>
      <c r="K163" s="556"/>
      <c r="L163" s="556"/>
      <c r="M163" s="556"/>
      <c r="N163" s="556"/>
      <c r="O163" s="556"/>
    </row>
    <row r="164" spans="2:15">
      <c r="B164" s="363"/>
      <c r="C164" s="556"/>
      <c r="D164" s="556"/>
      <c r="E164" s="556"/>
      <c r="F164" s="556"/>
      <c r="G164" s="556"/>
      <c r="H164" s="556"/>
      <c r="I164" s="556"/>
      <c r="J164" s="556"/>
      <c r="K164" s="556"/>
      <c r="L164" s="556"/>
      <c r="M164" s="556"/>
      <c r="N164" s="556"/>
      <c r="O164" s="556"/>
    </row>
    <row r="165" spans="2:15">
      <c r="B165" s="363"/>
      <c r="C165" s="556"/>
      <c r="D165" s="556"/>
      <c r="E165" s="556"/>
      <c r="F165" s="556"/>
      <c r="G165" s="556"/>
      <c r="H165" s="556"/>
      <c r="I165" s="556"/>
      <c r="J165" s="556"/>
      <c r="K165" s="556"/>
      <c r="L165" s="556"/>
      <c r="M165" s="556"/>
      <c r="N165" s="556"/>
      <c r="O165" s="556"/>
    </row>
    <row r="166" spans="2:15">
      <c r="B166" s="363"/>
      <c r="C166" s="556"/>
      <c r="D166" s="556"/>
      <c r="E166" s="556"/>
      <c r="F166" s="556"/>
      <c r="G166" s="556"/>
      <c r="H166" s="556"/>
      <c r="I166" s="556"/>
      <c r="J166" s="556"/>
      <c r="K166" s="556"/>
      <c r="L166" s="556"/>
      <c r="M166" s="556"/>
      <c r="N166" s="556"/>
      <c r="O166" s="556"/>
    </row>
    <row r="167" spans="2:15">
      <c r="B167" s="363"/>
      <c r="C167" s="556"/>
      <c r="D167" s="556"/>
      <c r="E167" s="556"/>
      <c r="F167" s="556"/>
      <c r="G167" s="556"/>
      <c r="H167" s="556"/>
      <c r="I167" s="556"/>
      <c r="J167" s="556"/>
      <c r="K167" s="556"/>
      <c r="L167" s="556"/>
      <c r="M167" s="556"/>
      <c r="N167" s="556"/>
      <c r="O167" s="556"/>
    </row>
    <row r="168" spans="2:15">
      <c r="B168" s="363"/>
      <c r="C168" s="556"/>
      <c r="D168" s="556"/>
      <c r="E168" s="556"/>
      <c r="F168" s="556"/>
      <c r="G168" s="556"/>
      <c r="H168" s="556"/>
      <c r="I168" s="556"/>
      <c r="J168" s="556"/>
      <c r="K168" s="556"/>
      <c r="L168" s="556"/>
      <c r="M168" s="556"/>
      <c r="N168" s="556"/>
      <c r="O168" s="556"/>
    </row>
    <row r="169" spans="2:15">
      <c r="B169" s="363"/>
      <c r="C169" s="556"/>
      <c r="D169" s="556"/>
      <c r="E169" s="556"/>
      <c r="F169" s="556"/>
      <c r="G169" s="556"/>
      <c r="H169" s="556"/>
      <c r="I169" s="556"/>
      <c r="J169" s="556"/>
      <c r="K169" s="556"/>
      <c r="L169" s="556"/>
      <c r="M169" s="556"/>
      <c r="N169" s="556"/>
      <c r="O169" s="556"/>
    </row>
    <row r="170" spans="2:15">
      <c r="B170" s="363"/>
      <c r="C170" s="556"/>
      <c r="D170" s="556"/>
      <c r="E170" s="556"/>
      <c r="F170" s="556"/>
      <c r="G170" s="556"/>
      <c r="H170" s="556"/>
      <c r="I170" s="556"/>
      <c r="J170" s="556"/>
      <c r="K170" s="556"/>
      <c r="L170" s="556"/>
      <c r="M170" s="556"/>
      <c r="N170" s="556"/>
      <c r="O170" s="556"/>
    </row>
    <row r="171" spans="2:15">
      <c r="B171" s="363"/>
      <c r="C171" s="556"/>
      <c r="D171" s="556"/>
      <c r="E171" s="556"/>
      <c r="F171" s="556"/>
      <c r="G171" s="556"/>
      <c r="H171" s="556"/>
      <c r="I171" s="556"/>
      <c r="J171" s="556"/>
      <c r="K171" s="556"/>
      <c r="L171" s="556"/>
      <c r="M171" s="556"/>
      <c r="N171" s="556"/>
      <c r="O171" s="556"/>
    </row>
    <row r="172" spans="2:15">
      <c r="B172" s="363"/>
      <c r="C172" s="556"/>
      <c r="D172" s="556"/>
      <c r="E172" s="556"/>
      <c r="F172" s="556"/>
      <c r="G172" s="556"/>
      <c r="H172" s="556"/>
      <c r="I172" s="556"/>
      <c r="J172" s="556"/>
      <c r="K172" s="556"/>
      <c r="L172" s="556"/>
      <c r="M172" s="556"/>
      <c r="N172" s="556"/>
      <c r="O172" s="556"/>
    </row>
    <row r="173" spans="2:15">
      <c r="B173" s="363"/>
      <c r="C173" s="556"/>
      <c r="D173" s="556"/>
      <c r="E173" s="556"/>
      <c r="F173" s="556"/>
      <c r="G173" s="556"/>
      <c r="H173" s="556"/>
      <c r="I173" s="556"/>
      <c r="J173" s="556"/>
      <c r="K173" s="556"/>
      <c r="L173" s="556"/>
      <c r="M173" s="556"/>
      <c r="N173" s="556"/>
      <c r="O173" s="556"/>
    </row>
    <row r="174" spans="2:15">
      <c r="B174" s="363"/>
      <c r="C174" s="556"/>
      <c r="D174" s="556"/>
      <c r="E174" s="556"/>
      <c r="F174" s="556"/>
      <c r="G174" s="556"/>
      <c r="H174" s="556"/>
      <c r="I174" s="556"/>
      <c r="J174" s="556"/>
      <c r="K174" s="556"/>
      <c r="L174" s="556"/>
      <c r="M174" s="556"/>
      <c r="N174" s="556"/>
      <c r="O174" s="556"/>
    </row>
    <row r="175" spans="2:15">
      <c r="B175" s="363"/>
      <c r="C175" s="556"/>
      <c r="D175" s="556"/>
      <c r="E175" s="556"/>
      <c r="F175" s="556"/>
      <c r="G175" s="556"/>
      <c r="H175" s="556"/>
      <c r="I175" s="556"/>
      <c r="J175" s="556"/>
      <c r="K175" s="556"/>
      <c r="L175" s="556"/>
      <c r="M175" s="556"/>
      <c r="N175" s="556"/>
      <c r="O175" s="556"/>
    </row>
    <row r="176" spans="2:15">
      <c r="B176" s="363"/>
      <c r="C176" s="556"/>
      <c r="D176" s="556"/>
      <c r="E176" s="556"/>
      <c r="F176" s="556"/>
      <c r="G176" s="556"/>
      <c r="H176" s="556"/>
      <c r="I176" s="556"/>
      <c r="J176" s="556"/>
      <c r="K176" s="556"/>
      <c r="L176" s="556"/>
      <c r="M176" s="556"/>
      <c r="N176" s="556"/>
      <c r="O176" s="556"/>
    </row>
    <row r="177" spans="2:15">
      <c r="B177" s="363"/>
      <c r="C177" s="556"/>
      <c r="D177" s="556"/>
      <c r="E177" s="556"/>
      <c r="F177" s="556"/>
      <c r="G177" s="556"/>
      <c r="H177" s="556"/>
      <c r="I177" s="556"/>
      <c r="J177" s="556"/>
      <c r="K177" s="556"/>
      <c r="L177" s="556"/>
      <c r="M177" s="556"/>
      <c r="N177" s="556"/>
      <c r="O177" s="556"/>
    </row>
    <row r="178" spans="2:15">
      <c r="B178" s="363"/>
      <c r="C178" s="556"/>
      <c r="D178" s="556"/>
      <c r="E178" s="556"/>
      <c r="F178" s="556"/>
      <c r="G178" s="556"/>
      <c r="H178" s="556"/>
      <c r="I178" s="556"/>
      <c r="J178" s="556"/>
      <c r="K178" s="556"/>
      <c r="L178" s="556"/>
      <c r="M178" s="556"/>
      <c r="N178" s="556"/>
      <c r="O178" s="556"/>
    </row>
    <row r="179" spans="2:15">
      <c r="B179" s="363"/>
      <c r="C179" s="556"/>
      <c r="D179" s="556"/>
      <c r="E179" s="556"/>
      <c r="F179" s="556"/>
      <c r="G179" s="556"/>
      <c r="H179" s="556"/>
      <c r="I179" s="556"/>
      <c r="J179" s="556"/>
      <c r="K179" s="556"/>
      <c r="L179" s="556"/>
      <c r="M179" s="556"/>
      <c r="N179" s="556"/>
      <c r="O179" s="556"/>
    </row>
    <row r="180" spans="2:15">
      <c r="B180" s="363"/>
      <c r="C180" s="556"/>
      <c r="D180" s="556"/>
      <c r="E180" s="556"/>
      <c r="F180" s="556"/>
      <c r="G180" s="556"/>
      <c r="H180" s="556"/>
      <c r="I180" s="556"/>
      <c r="J180" s="556"/>
      <c r="K180" s="556"/>
      <c r="L180" s="556"/>
      <c r="M180" s="556"/>
      <c r="N180" s="556"/>
      <c r="O180" s="556"/>
    </row>
    <row r="181" spans="2:15">
      <c r="B181" s="363"/>
      <c r="C181" s="556"/>
      <c r="D181" s="556"/>
      <c r="E181" s="556"/>
      <c r="F181" s="556"/>
      <c r="G181" s="556"/>
      <c r="H181" s="556"/>
      <c r="I181" s="556"/>
      <c r="J181" s="556"/>
      <c r="K181" s="556"/>
      <c r="L181" s="556"/>
      <c r="M181" s="556"/>
      <c r="N181" s="556"/>
      <c r="O181" s="556"/>
    </row>
    <row r="182" spans="2:15">
      <c r="B182" s="363"/>
      <c r="C182" s="556"/>
      <c r="D182" s="556"/>
      <c r="E182" s="556"/>
      <c r="F182" s="556"/>
      <c r="G182" s="556"/>
      <c r="H182" s="556"/>
      <c r="I182" s="556"/>
      <c r="J182" s="556"/>
      <c r="K182" s="556"/>
      <c r="L182" s="556"/>
      <c r="M182" s="556"/>
      <c r="N182" s="556"/>
      <c r="O182" s="556"/>
    </row>
    <row r="183" spans="2:15">
      <c r="B183" s="363"/>
      <c r="C183" s="556"/>
      <c r="D183" s="556"/>
      <c r="E183" s="556"/>
      <c r="F183" s="556"/>
      <c r="G183" s="556"/>
      <c r="H183" s="556"/>
      <c r="I183" s="556"/>
      <c r="J183" s="556"/>
      <c r="K183" s="556"/>
      <c r="L183" s="556"/>
      <c r="M183" s="556"/>
      <c r="N183" s="556"/>
      <c r="O183" s="556"/>
    </row>
    <row r="184" spans="2:15">
      <c r="B184" s="363"/>
      <c r="C184" s="556"/>
      <c r="D184" s="556"/>
      <c r="E184" s="556"/>
      <c r="F184" s="556"/>
      <c r="G184" s="556"/>
      <c r="H184" s="556"/>
      <c r="I184" s="556"/>
      <c r="J184" s="556"/>
      <c r="K184" s="556"/>
      <c r="L184" s="556"/>
      <c r="M184" s="556"/>
      <c r="N184" s="556"/>
      <c r="O184" s="556"/>
    </row>
    <row r="185" spans="2:15">
      <c r="B185" s="363"/>
      <c r="C185" s="556"/>
      <c r="D185" s="556"/>
      <c r="E185" s="556"/>
      <c r="F185" s="556"/>
      <c r="G185" s="556"/>
      <c r="H185" s="556"/>
      <c r="I185" s="556"/>
      <c r="J185" s="556"/>
      <c r="K185" s="556"/>
      <c r="L185" s="556"/>
      <c r="M185" s="556"/>
      <c r="N185" s="556"/>
      <c r="O185" s="556"/>
    </row>
    <row r="186" spans="2:15">
      <c r="B186" s="363"/>
      <c r="C186" s="556"/>
      <c r="D186" s="556"/>
      <c r="E186" s="556"/>
      <c r="F186" s="556"/>
      <c r="G186" s="556"/>
      <c r="H186" s="556"/>
      <c r="I186" s="556"/>
      <c r="J186" s="556"/>
      <c r="K186" s="556"/>
      <c r="L186" s="556"/>
      <c r="M186" s="556"/>
      <c r="N186" s="556"/>
      <c r="O186" s="556"/>
    </row>
    <row r="187" spans="2:15">
      <c r="B187" s="363"/>
      <c r="C187" s="556"/>
      <c r="D187" s="556"/>
      <c r="E187" s="556"/>
      <c r="F187" s="556"/>
      <c r="G187" s="556"/>
      <c r="H187" s="556"/>
      <c r="I187" s="556"/>
      <c r="J187" s="556"/>
      <c r="K187" s="556"/>
      <c r="L187" s="556"/>
      <c r="M187" s="556"/>
      <c r="N187" s="556"/>
      <c r="O187" s="556"/>
    </row>
    <row r="188" spans="2:15">
      <c r="B188" s="363"/>
      <c r="C188" s="556"/>
      <c r="D188" s="556"/>
      <c r="E188" s="556"/>
      <c r="F188" s="556"/>
      <c r="G188" s="556"/>
      <c r="H188" s="556"/>
      <c r="I188" s="556"/>
      <c r="J188" s="556"/>
      <c r="K188" s="556"/>
      <c r="L188" s="556"/>
      <c r="M188" s="556"/>
      <c r="N188" s="556"/>
      <c r="O188" s="556"/>
    </row>
    <row r="189" spans="2:15">
      <c r="B189" s="363"/>
      <c r="C189" s="556"/>
      <c r="D189" s="556"/>
      <c r="E189" s="556"/>
      <c r="F189" s="556"/>
      <c r="G189" s="556"/>
      <c r="H189" s="556"/>
      <c r="I189" s="556"/>
      <c r="J189" s="556"/>
      <c r="K189" s="556"/>
      <c r="L189" s="556"/>
      <c r="M189" s="556"/>
      <c r="N189" s="556"/>
      <c r="O189" s="556"/>
    </row>
    <row r="190" spans="2:15">
      <c r="B190" s="363"/>
      <c r="C190" s="556"/>
      <c r="D190" s="556"/>
      <c r="E190" s="556"/>
      <c r="F190" s="556"/>
      <c r="G190" s="556"/>
      <c r="H190" s="556"/>
      <c r="I190" s="556"/>
      <c r="J190" s="556"/>
      <c r="K190" s="556"/>
      <c r="L190" s="556"/>
      <c r="M190" s="556"/>
      <c r="N190" s="556"/>
      <c r="O190" s="556"/>
    </row>
    <row r="191" spans="2:15">
      <c r="B191" s="363"/>
      <c r="C191" s="556"/>
      <c r="D191" s="556"/>
      <c r="E191" s="556"/>
      <c r="F191" s="556"/>
      <c r="G191" s="556"/>
      <c r="H191" s="556"/>
      <c r="I191" s="556"/>
      <c r="J191" s="556"/>
      <c r="K191" s="556"/>
      <c r="L191" s="556"/>
      <c r="M191" s="556"/>
      <c r="N191" s="556"/>
      <c r="O191" s="556"/>
    </row>
    <row r="192" spans="2:15">
      <c r="B192" s="363"/>
      <c r="C192" s="556"/>
      <c r="D192" s="556"/>
      <c r="E192" s="556"/>
      <c r="F192" s="556"/>
      <c r="G192" s="556"/>
      <c r="H192" s="556"/>
      <c r="I192" s="556"/>
      <c r="J192" s="556"/>
      <c r="K192" s="556"/>
      <c r="L192" s="556"/>
      <c r="M192" s="556"/>
      <c r="N192" s="556"/>
      <c r="O192" s="556"/>
    </row>
    <row r="193" spans="2:15">
      <c r="B193" s="363"/>
      <c r="C193" s="556"/>
      <c r="D193" s="556"/>
      <c r="E193" s="556"/>
      <c r="F193" s="556"/>
      <c r="G193" s="556"/>
      <c r="H193" s="556"/>
      <c r="I193" s="556"/>
      <c r="J193" s="556"/>
      <c r="K193" s="556"/>
      <c r="L193" s="556"/>
      <c r="M193" s="556"/>
      <c r="N193" s="556"/>
      <c r="O193" s="556"/>
    </row>
    <row r="194" spans="2:15">
      <c r="B194" s="363"/>
      <c r="C194" s="556"/>
      <c r="D194" s="556"/>
      <c r="E194" s="556"/>
      <c r="F194" s="556"/>
      <c r="G194" s="556"/>
      <c r="H194" s="556"/>
      <c r="I194" s="556"/>
      <c r="J194" s="556"/>
      <c r="K194" s="556"/>
      <c r="L194" s="556"/>
      <c r="M194" s="556"/>
      <c r="N194" s="556"/>
      <c r="O194" s="556"/>
    </row>
    <row r="195" spans="2:15">
      <c r="B195" s="363"/>
      <c r="C195" s="556"/>
      <c r="D195" s="556"/>
      <c r="E195" s="556"/>
      <c r="F195" s="556"/>
      <c r="G195" s="556"/>
      <c r="H195" s="556"/>
      <c r="I195" s="556"/>
      <c r="J195" s="556"/>
      <c r="K195" s="556"/>
      <c r="L195" s="556"/>
      <c r="M195" s="556"/>
      <c r="N195" s="556"/>
      <c r="O195" s="556"/>
    </row>
    <row r="196" spans="2:15">
      <c r="B196" s="363"/>
      <c r="C196" s="556"/>
      <c r="D196" s="556"/>
      <c r="E196" s="556"/>
      <c r="F196" s="556"/>
      <c r="G196" s="556"/>
      <c r="H196" s="556"/>
      <c r="I196" s="556"/>
      <c r="J196" s="556"/>
      <c r="K196" s="556"/>
      <c r="L196" s="556"/>
      <c r="M196" s="556"/>
      <c r="N196" s="556"/>
      <c r="O196" s="556"/>
    </row>
    <row r="197" spans="2:15">
      <c r="B197" s="363"/>
      <c r="C197" s="556"/>
      <c r="D197" s="556"/>
      <c r="E197" s="556"/>
      <c r="F197" s="556"/>
      <c r="G197" s="556"/>
      <c r="H197" s="556"/>
      <c r="I197" s="556"/>
      <c r="J197" s="556"/>
      <c r="K197" s="556"/>
      <c r="L197" s="556"/>
      <c r="M197" s="556"/>
      <c r="N197" s="556"/>
      <c r="O197" s="556"/>
    </row>
    <row r="198" spans="2:15">
      <c r="B198" s="363"/>
      <c r="C198" s="556"/>
      <c r="D198" s="556"/>
      <c r="E198" s="556"/>
      <c r="F198" s="556"/>
      <c r="G198" s="556"/>
      <c r="H198" s="556"/>
      <c r="I198" s="556"/>
      <c r="J198" s="556"/>
      <c r="K198" s="556"/>
      <c r="L198" s="556"/>
      <c r="M198" s="556"/>
      <c r="N198" s="556"/>
      <c r="O198" s="556"/>
    </row>
    <row r="199" spans="2:15">
      <c r="B199" s="363"/>
      <c r="C199" s="556"/>
      <c r="D199" s="556"/>
      <c r="E199" s="556"/>
      <c r="F199" s="556"/>
      <c r="G199" s="556"/>
      <c r="H199" s="556"/>
      <c r="I199" s="556"/>
      <c r="J199" s="556"/>
      <c r="K199" s="556"/>
      <c r="L199" s="556"/>
      <c r="M199" s="556"/>
      <c r="N199" s="556"/>
      <c r="O199" s="556"/>
    </row>
    <row r="200" spans="2:15">
      <c r="B200" s="363"/>
      <c r="C200" s="556"/>
      <c r="D200" s="556"/>
      <c r="E200" s="556"/>
      <c r="F200" s="556"/>
      <c r="G200" s="556"/>
      <c r="H200" s="556"/>
      <c r="I200" s="556"/>
      <c r="J200" s="556"/>
      <c r="K200" s="556"/>
      <c r="L200" s="556"/>
      <c r="M200" s="556"/>
      <c r="N200" s="556"/>
      <c r="O200" s="556"/>
    </row>
    <row r="201" spans="2:15">
      <c r="B201" s="363"/>
      <c r="C201" s="556"/>
      <c r="D201" s="556"/>
      <c r="E201" s="556"/>
      <c r="F201" s="556"/>
      <c r="G201" s="556"/>
      <c r="H201" s="556"/>
      <c r="I201" s="556"/>
      <c r="J201" s="556"/>
      <c r="K201" s="556"/>
      <c r="L201" s="556"/>
      <c r="M201" s="556"/>
      <c r="N201" s="556"/>
      <c r="O201" s="556"/>
    </row>
    <row r="202" spans="2:15">
      <c r="B202" s="363"/>
      <c r="C202" s="556"/>
      <c r="D202" s="556"/>
      <c r="E202" s="556"/>
      <c r="F202" s="556"/>
      <c r="G202" s="556"/>
      <c r="H202" s="556"/>
      <c r="I202" s="556"/>
      <c r="J202" s="556"/>
      <c r="K202" s="556"/>
      <c r="L202" s="556"/>
      <c r="M202" s="556"/>
      <c r="N202" s="556"/>
      <c r="O202" s="556"/>
    </row>
    <row r="203" spans="2:15">
      <c r="B203" s="363"/>
      <c r="C203" s="556"/>
      <c r="D203" s="556"/>
      <c r="E203" s="556"/>
      <c r="F203" s="556"/>
      <c r="G203" s="556"/>
      <c r="H203" s="556"/>
      <c r="I203" s="556"/>
      <c r="J203" s="556"/>
      <c r="K203" s="556"/>
      <c r="L203" s="556"/>
      <c r="M203" s="556"/>
      <c r="N203" s="556"/>
      <c r="O203" s="556"/>
    </row>
    <row r="204" spans="2:15">
      <c r="B204" s="363"/>
      <c r="C204" s="556"/>
      <c r="D204" s="556"/>
      <c r="E204" s="556"/>
      <c r="F204" s="556"/>
      <c r="G204" s="556"/>
      <c r="H204" s="556"/>
      <c r="I204" s="556"/>
      <c r="J204" s="556"/>
      <c r="K204" s="556"/>
      <c r="L204" s="556"/>
      <c r="M204" s="556"/>
      <c r="N204" s="556"/>
      <c r="O204" s="556"/>
    </row>
    <row r="205" spans="2:15">
      <c r="B205" s="363"/>
      <c r="C205" s="556"/>
      <c r="D205" s="556"/>
      <c r="E205" s="556"/>
      <c r="F205" s="556"/>
      <c r="G205" s="556"/>
      <c r="H205" s="556"/>
      <c r="I205" s="556"/>
      <c r="J205" s="556"/>
      <c r="K205" s="556"/>
      <c r="L205" s="556"/>
      <c r="M205" s="556"/>
      <c r="N205" s="556"/>
      <c r="O205" s="556"/>
    </row>
    <row r="206" spans="2:15">
      <c r="B206" s="363"/>
      <c r="C206" s="556"/>
      <c r="D206" s="556"/>
      <c r="E206" s="556"/>
      <c r="F206" s="556"/>
      <c r="G206" s="556"/>
      <c r="H206" s="556"/>
      <c r="I206" s="556"/>
      <c r="J206" s="556"/>
      <c r="K206" s="556"/>
      <c r="L206" s="556"/>
      <c r="M206" s="556"/>
      <c r="N206" s="556"/>
      <c r="O206" s="556"/>
    </row>
    <row r="207" spans="2:15">
      <c r="B207" s="363"/>
      <c r="C207" s="556"/>
      <c r="D207" s="556"/>
      <c r="E207" s="556"/>
      <c r="F207" s="556"/>
      <c r="G207" s="556"/>
      <c r="H207" s="556"/>
      <c r="I207" s="556"/>
      <c r="J207" s="556"/>
      <c r="K207" s="556"/>
      <c r="L207" s="556"/>
      <c r="M207" s="556"/>
      <c r="N207" s="556"/>
      <c r="O207" s="556"/>
    </row>
    <row r="208" spans="2:15">
      <c r="B208" s="363"/>
      <c r="C208" s="556"/>
      <c r="D208" s="556"/>
      <c r="E208" s="556"/>
      <c r="F208" s="556"/>
      <c r="G208" s="556"/>
      <c r="H208" s="556"/>
      <c r="I208" s="556"/>
      <c r="J208" s="556"/>
      <c r="K208" s="556"/>
      <c r="L208" s="556"/>
      <c r="M208" s="556"/>
      <c r="N208" s="556"/>
      <c r="O208" s="556"/>
    </row>
    <row r="209" spans="2:15">
      <c r="B209" s="363"/>
      <c r="C209" s="556"/>
      <c r="D209" s="556"/>
      <c r="E209" s="556"/>
      <c r="F209" s="556"/>
      <c r="G209" s="556"/>
      <c r="H209" s="556"/>
      <c r="I209" s="556"/>
      <c r="J209" s="556"/>
      <c r="K209" s="556"/>
      <c r="L209" s="556"/>
      <c r="M209" s="556"/>
      <c r="N209" s="556"/>
      <c r="O209" s="556"/>
    </row>
    <row r="210" spans="2:15">
      <c r="B210" s="363"/>
      <c r="C210" s="556"/>
      <c r="D210" s="556"/>
      <c r="E210" s="556"/>
      <c r="F210" s="556"/>
      <c r="G210" s="556"/>
      <c r="H210" s="556"/>
      <c r="I210" s="556"/>
      <c r="J210" s="556"/>
      <c r="K210" s="556"/>
      <c r="L210" s="556"/>
      <c r="M210" s="556"/>
      <c r="N210" s="556"/>
      <c r="O210" s="556"/>
    </row>
    <row r="211" spans="2:15">
      <c r="B211" s="363"/>
      <c r="C211" s="556"/>
      <c r="D211" s="556"/>
      <c r="E211" s="556"/>
      <c r="F211" s="556"/>
      <c r="G211" s="556"/>
      <c r="H211" s="556"/>
      <c r="I211" s="556"/>
      <c r="J211" s="556"/>
      <c r="K211" s="556"/>
      <c r="L211" s="556"/>
      <c r="M211" s="556"/>
      <c r="N211" s="556"/>
      <c r="O211" s="556"/>
    </row>
    <row r="212" spans="2:15">
      <c r="B212" s="363"/>
      <c r="C212" s="556"/>
      <c r="D212" s="556"/>
      <c r="E212" s="556"/>
      <c r="F212" s="556"/>
      <c r="G212" s="556"/>
      <c r="H212" s="556"/>
      <c r="I212" s="556"/>
      <c r="J212" s="556"/>
      <c r="K212" s="556"/>
      <c r="L212" s="556"/>
      <c r="M212" s="556"/>
      <c r="N212" s="556"/>
      <c r="O212" s="556"/>
    </row>
    <row r="213" spans="2:15">
      <c r="B213" s="363"/>
      <c r="C213" s="556"/>
      <c r="D213" s="556"/>
      <c r="E213" s="556"/>
      <c r="F213" s="556"/>
      <c r="G213" s="556"/>
      <c r="H213" s="556"/>
      <c r="I213" s="556"/>
      <c r="J213" s="556"/>
      <c r="K213" s="556"/>
      <c r="L213" s="556"/>
      <c r="M213" s="556"/>
      <c r="N213" s="556"/>
      <c r="O213" s="556"/>
    </row>
    <row r="214" spans="2:15">
      <c r="B214" s="363"/>
      <c r="C214" s="556"/>
      <c r="D214" s="556"/>
      <c r="E214" s="556"/>
      <c r="F214" s="556"/>
      <c r="G214" s="556"/>
      <c r="H214" s="556"/>
      <c r="I214" s="556"/>
      <c r="J214" s="556"/>
      <c r="K214" s="556"/>
      <c r="L214" s="556"/>
      <c r="M214" s="556"/>
      <c r="N214" s="556"/>
      <c r="O214" s="556"/>
    </row>
    <row r="215" spans="2:15">
      <c r="B215" s="363"/>
      <c r="C215" s="556"/>
      <c r="D215" s="556"/>
      <c r="E215" s="556"/>
      <c r="F215" s="556"/>
      <c r="G215" s="556"/>
      <c r="H215" s="556"/>
      <c r="I215" s="556"/>
      <c r="J215" s="556"/>
      <c r="K215" s="556"/>
      <c r="L215" s="556"/>
      <c r="M215" s="556"/>
      <c r="N215" s="556"/>
      <c r="O215" s="556"/>
    </row>
    <row r="216" spans="2:15">
      <c r="B216" s="363"/>
      <c r="C216" s="556"/>
      <c r="D216" s="556"/>
      <c r="E216" s="556"/>
      <c r="F216" s="556"/>
      <c r="G216" s="556"/>
      <c r="H216" s="556"/>
      <c r="I216" s="556"/>
      <c r="J216" s="556"/>
      <c r="K216" s="556"/>
      <c r="L216" s="556"/>
      <c r="M216" s="556"/>
      <c r="N216" s="556"/>
      <c r="O216" s="556"/>
    </row>
    <row r="217" spans="2:15">
      <c r="B217" s="363"/>
      <c r="C217" s="556"/>
      <c r="D217" s="556"/>
      <c r="E217" s="556"/>
      <c r="F217" s="556"/>
      <c r="G217" s="556"/>
      <c r="H217" s="556"/>
      <c r="I217" s="556"/>
      <c r="J217" s="556"/>
      <c r="K217" s="556"/>
      <c r="L217" s="556"/>
      <c r="M217" s="556"/>
      <c r="N217" s="556"/>
      <c r="O217" s="556"/>
    </row>
    <row r="218" spans="2:15">
      <c r="B218" s="363"/>
      <c r="C218" s="556"/>
      <c r="D218" s="556"/>
      <c r="E218" s="556"/>
      <c r="F218" s="556"/>
      <c r="G218" s="556"/>
      <c r="H218" s="556"/>
      <c r="I218" s="556"/>
      <c r="J218" s="556"/>
      <c r="K218" s="556"/>
      <c r="L218" s="556"/>
      <c r="M218" s="556"/>
      <c r="N218" s="556"/>
      <c r="O218" s="556"/>
    </row>
    <row r="219" spans="2:15">
      <c r="B219" s="363"/>
      <c r="C219" s="556"/>
      <c r="D219" s="556"/>
      <c r="E219" s="556"/>
      <c r="F219" s="556"/>
      <c r="G219" s="556"/>
      <c r="H219" s="556"/>
      <c r="I219" s="556"/>
      <c r="J219" s="556"/>
      <c r="K219" s="556"/>
      <c r="L219" s="556"/>
      <c r="M219" s="556"/>
      <c r="N219" s="556"/>
      <c r="O219" s="556"/>
    </row>
    <row r="220" spans="2:15">
      <c r="B220" s="363"/>
      <c r="C220" s="556"/>
      <c r="D220" s="556"/>
      <c r="E220" s="556"/>
      <c r="F220" s="556"/>
      <c r="G220" s="556"/>
      <c r="H220" s="556"/>
      <c r="I220" s="556"/>
      <c r="J220" s="556"/>
      <c r="K220" s="556"/>
      <c r="L220" s="556"/>
      <c r="M220" s="556"/>
      <c r="N220" s="556"/>
      <c r="O220" s="556"/>
    </row>
    <row r="221" spans="2:15">
      <c r="B221" s="363"/>
      <c r="C221" s="556"/>
      <c r="D221" s="556"/>
      <c r="E221" s="556"/>
      <c r="F221" s="556"/>
      <c r="G221" s="556"/>
      <c r="H221" s="556"/>
      <c r="I221" s="556"/>
      <c r="J221" s="556"/>
      <c r="K221" s="556"/>
      <c r="L221" s="556"/>
      <c r="M221" s="556"/>
      <c r="N221" s="556"/>
      <c r="O221" s="556"/>
    </row>
    <row r="222" spans="2:15">
      <c r="B222" s="363"/>
      <c r="C222" s="556"/>
      <c r="D222" s="556"/>
      <c r="E222" s="556"/>
      <c r="F222" s="556"/>
      <c r="G222" s="556"/>
      <c r="H222" s="556"/>
      <c r="I222" s="556"/>
      <c r="J222" s="556"/>
      <c r="K222" s="556"/>
      <c r="L222" s="556"/>
      <c r="M222" s="556"/>
      <c r="N222" s="556"/>
      <c r="O222" s="556"/>
    </row>
    <row r="223" spans="2:15">
      <c r="B223" s="363"/>
      <c r="C223" s="556"/>
      <c r="D223" s="556"/>
      <c r="E223" s="556"/>
      <c r="F223" s="556"/>
      <c r="G223" s="556"/>
      <c r="H223" s="556"/>
      <c r="I223" s="556"/>
      <c r="J223" s="556"/>
      <c r="K223" s="556"/>
      <c r="L223" s="556"/>
      <c r="M223" s="556"/>
      <c r="N223" s="556"/>
      <c r="O223" s="556"/>
    </row>
    <row r="224" spans="2:15">
      <c r="B224" s="363"/>
      <c r="C224" s="556"/>
      <c r="D224" s="556"/>
      <c r="E224" s="556"/>
      <c r="F224" s="556"/>
      <c r="G224" s="556"/>
      <c r="H224" s="556"/>
      <c r="I224" s="556"/>
      <c r="J224" s="556"/>
      <c r="K224" s="556"/>
      <c r="L224" s="556"/>
      <c r="M224" s="556"/>
      <c r="N224" s="556"/>
      <c r="O224" s="556"/>
    </row>
    <row r="225" spans="2:15">
      <c r="B225" s="363"/>
      <c r="C225" s="556"/>
      <c r="D225" s="556"/>
      <c r="E225" s="556"/>
      <c r="F225" s="556"/>
      <c r="G225" s="556"/>
      <c r="H225" s="556"/>
      <c r="I225" s="556"/>
      <c r="J225" s="556"/>
      <c r="K225" s="556"/>
      <c r="L225" s="556"/>
      <c r="M225" s="556"/>
      <c r="N225" s="556"/>
      <c r="O225" s="556"/>
    </row>
    <row r="226" spans="2:15">
      <c r="B226" s="363"/>
      <c r="C226" s="556"/>
      <c r="D226" s="556"/>
      <c r="E226" s="556"/>
      <c r="F226" s="556"/>
      <c r="G226" s="556"/>
      <c r="H226" s="556"/>
      <c r="I226" s="556"/>
      <c r="J226" s="556"/>
      <c r="K226" s="556"/>
      <c r="L226" s="556"/>
      <c r="M226" s="556"/>
      <c r="N226" s="556"/>
      <c r="O226" s="556"/>
    </row>
    <row r="227" spans="2:15">
      <c r="B227" s="363"/>
      <c r="C227" s="556"/>
      <c r="D227" s="556"/>
      <c r="E227" s="556"/>
      <c r="F227" s="556"/>
      <c r="G227" s="556"/>
      <c r="H227" s="556"/>
      <c r="I227" s="556"/>
      <c r="J227" s="556"/>
      <c r="K227" s="556"/>
      <c r="L227" s="556"/>
      <c r="M227" s="556"/>
      <c r="N227" s="556"/>
      <c r="O227" s="556"/>
    </row>
    <row r="228" spans="2:15">
      <c r="B228" s="363"/>
      <c r="C228" s="556"/>
      <c r="D228" s="556"/>
      <c r="E228" s="556"/>
      <c r="F228" s="556"/>
      <c r="G228" s="556"/>
      <c r="H228" s="556"/>
      <c r="I228" s="556"/>
      <c r="J228" s="556"/>
      <c r="K228" s="556"/>
      <c r="L228" s="556"/>
      <c r="M228" s="556"/>
      <c r="N228" s="556"/>
      <c r="O228" s="556"/>
    </row>
    <row r="229" spans="2:15">
      <c r="B229" s="363"/>
      <c r="C229" s="556"/>
      <c r="D229" s="556"/>
      <c r="E229" s="556"/>
      <c r="F229" s="556"/>
      <c r="G229" s="556"/>
      <c r="H229" s="556"/>
      <c r="I229" s="556"/>
      <c r="J229" s="556"/>
      <c r="K229" s="556"/>
      <c r="L229" s="556"/>
      <c r="M229" s="556"/>
      <c r="N229" s="556"/>
      <c r="O229" s="556"/>
    </row>
    <row r="230" spans="2:15">
      <c r="B230" s="363"/>
      <c r="C230" s="556"/>
      <c r="D230" s="556"/>
      <c r="E230" s="556"/>
      <c r="F230" s="556"/>
      <c r="G230" s="556"/>
      <c r="H230" s="556"/>
      <c r="I230" s="556"/>
      <c r="J230" s="556"/>
      <c r="K230" s="556"/>
      <c r="L230" s="556"/>
      <c r="M230" s="556"/>
      <c r="N230" s="556"/>
      <c r="O230" s="556"/>
    </row>
    <row r="231" spans="2:15">
      <c r="B231" s="363"/>
      <c r="C231" s="556"/>
      <c r="D231" s="556"/>
      <c r="E231" s="556"/>
      <c r="F231" s="556"/>
      <c r="G231" s="556"/>
      <c r="H231" s="556"/>
      <c r="I231" s="556"/>
      <c r="J231" s="556"/>
      <c r="K231" s="556"/>
      <c r="L231" s="556"/>
      <c r="M231" s="556"/>
      <c r="N231" s="556"/>
      <c r="O231" s="556"/>
    </row>
    <row r="232" spans="2:15">
      <c r="B232" s="363"/>
      <c r="C232" s="556"/>
      <c r="D232" s="556"/>
      <c r="E232" s="556"/>
      <c r="F232" s="556"/>
      <c r="G232" s="556"/>
      <c r="H232" s="556"/>
      <c r="I232" s="556"/>
      <c r="J232" s="556"/>
      <c r="K232" s="556"/>
      <c r="L232" s="556"/>
      <c r="M232" s="556"/>
      <c r="N232" s="556"/>
      <c r="O232" s="556"/>
    </row>
    <row r="233" spans="2:15">
      <c r="B233" s="363"/>
      <c r="C233" s="556"/>
      <c r="D233" s="556"/>
      <c r="E233" s="556"/>
      <c r="F233" s="556"/>
      <c r="G233" s="556"/>
      <c r="H233" s="556"/>
      <c r="I233" s="556"/>
      <c r="J233" s="556"/>
      <c r="K233" s="556"/>
      <c r="L233" s="556"/>
      <c r="M233" s="556"/>
      <c r="N233" s="556"/>
      <c r="O233" s="556"/>
    </row>
    <row r="234" spans="2:15">
      <c r="B234" s="363"/>
      <c r="C234" s="556"/>
      <c r="D234" s="556"/>
      <c r="E234" s="556"/>
      <c r="F234" s="556"/>
      <c r="G234" s="556"/>
      <c r="H234" s="556"/>
      <c r="I234" s="556"/>
      <c r="J234" s="556"/>
      <c r="K234" s="556"/>
      <c r="L234" s="556"/>
      <c r="M234" s="556"/>
      <c r="N234" s="556"/>
      <c r="O234" s="556"/>
    </row>
    <row r="235" spans="2:15">
      <c r="B235" s="363"/>
      <c r="C235" s="556"/>
      <c r="D235" s="556"/>
      <c r="E235" s="556"/>
      <c r="F235" s="556"/>
      <c r="G235" s="556"/>
      <c r="H235" s="556"/>
      <c r="I235" s="556"/>
      <c r="J235" s="556"/>
      <c r="K235" s="556"/>
      <c r="L235" s="556"/>
      <c r="M235" s="556"/>
      <c r="N235" s="556"/>
      <c r="O235" s="556"/>
    </row>
    <row r="236" spans="2:15">
      <c r="B236" s="363"/>
      <c r="C236" s="556"/>
      <c r="D236" s="556"/>
      <c r="E236" s="556"/>
      <c r="F236" s="556"/>
      <c r="G236" s="556"/>
      <c r="H236" s="556"/>
      <c r="I236" s="556"/>
      <c r="J236" s="556"/>
      <c r="K236" s="556"/>
      <c r="L236" s="556"/>
      <c r="M236" s="556"/>
      <c r="N236" s="556"/>
      <c r="O236" s="556"/>
    </row>
    <row r="237" spans="2:15">
      <c r="B237" s="363"/>
      <c r="C237" s="556"/>
      <c r="D237" s="556"/>
      <c r="E237" s="556"/>
      <c r="F237" s="556"/>
      <c r="G237" s="556"/>
      <c r="H237" s="556"/>
      <c r="I237" s="556"/>
      <c r="J237" s="556"/>
      <c r="K237" s="556"/>
      <c r="L237" s="556"/>
      <c r="M237" s="556"/>
      <c r="N237" s="556"/>
      <c r="O237" s="556"/>
    </row>
    <row r="238" spans="2:15">
      <c r="B238" s="363"/>
      <c r="C238" s="556"/>
      <c r="D238" s="556"/>
      <c r="E238" s="556"/>
      <c r="F238" s="556"/>
      <c r="G238" s="556"/>
      <c r="H238" s="556"/>
      <c r="I238" s="556"/>
      <c r="J238" s="556"/>
      <c r="K238" s="556"/>
      <c r="L238" s="556"/>
      <c r="M238" s="556"/>
      <c r="N238" s="556"/>
      <c r="O238" s="556"/>
    </row>
    <row r="239" spans="2:15">
      <c r="B239" s="363"/>
      <c r="C239" s="556"/>
      <c r="D239" s="556"/>
      <c r="E239" s="556"/>
      <c r="F239" s="556"/>
      <c r="G239" s="556"/>
      <c r="H239" s="556"/>
      <c r="I239" s="556"/>
      <c r="J239" s="556"/>
      <c r="K239" s="556"/>
      <c r="L239" s="556"/>
      <c r="M239" s="556"/>
      <c r="N239" s="556"/>
      <c r="O239" s="556"/>
    </row>
    <row r="240" spans="2:15">
      <c r="B240" s="363"/>
      <c r="C240" s="556"/>
      <c r="D240" s="556"/>
      <c r="E240" s="556"/>
      <c r="F240" s="556"/>
      <c r="G240" s="556"/>
      <c r="H240" s="556"/>
      <c r="I240" s="556"/>
      <c r="J240" s="556"/>
      <c r="K240" s="556"/>
      <c r="L240" s="556"/>
      <c r="M240" s="556"/>
      <c r="N240" s="556"/>
      <c r="O240" s="556"/>
    </row>
    <row r="241" spans="2:15">
      <c r="B241" s="363"/>
      <c r="C241" s="556"/>
      <c r="D241" s="556"/>
      <c r="E241" s="556"/>
      <c r="F241" s="556"/>
      <c r="G241" s="556"/>
      <c r="H241" s="556"/>
      <c r="I241" s="556"/>
      <c r="J241" s="556"/>
      <c r="K241" s="556"/>
      <c r="L241" s="556"/>
      <c r="M241" s="556"/>
      <c r="N241" s="556"/>
      <c r="O241" s="556"/>
    </row>
    <row r="242" spans="2:15">
      <c r="B242" s="363"/>
      <c r="C242" s="556"/>
      <c r="D242" s="556"/>
      <c r="E242" s="556"/>
      <c r="F242" s="556"/>
      <c r="G242" s="556"/>
      <c r="H242" s="556"/>
      <c r="I242" s="556"/>
      <c r="J242" s="556"/>
      <c r="K242" s="556"/>
      <c r="L242" s="556"/>
      <c r="M242" s="556"/>
      <c r="N242" s="556"/>
      <c r="O242" s="556"/>
    </row>
    <row r="243" spans="2:15">
      <c r="B243" s="363"/>
      <c r="C243" s="556"/>
      <c r="D243" s="556"/>
      <c r="E243" s="556"/>
      <c r="F243" s="556"/>
      <c r="G243" s="556"/>
      <c r="H243" s="556"/>
      <c r="I243" s="556"/>
      <c r="J243" s="556"/>
      <c r="K243" s="556"/>
      <c r="L243" s="556"/>
      <c r="M243" s="556"/>
      <c r="N243" s="556"/>
      <c r="O243" s="556"/>
    </row>
    <row r="244" spans="2:15">
      <c r="B244" s="363"/>
      <c r="C244" s="556"/>
      <c r="D244" s="556"/>
      <c r="E244" s="556"/>
      <c r="F244" s="556"/>
      <c r="G244" s="556"/>
      <c r="H244" s="556"/>
      <c r="I244" s="556"/>
      <c r="J244" s="556"/>
      <c r="K244" s="556"/>
      <c r="L244" s="556"/>
      <c r="M244" s="556"/>
      <c r="N244" s="556"/>
      <c r="O244" s="556"/>
    </row>
    <row r="245" spans="2:15">
      <c r="B245" s="363"/>
      <c r="C245" s="556"/>
      <c r="D245" s="556"/>
      <c r="E245" s="556"/>
      <c r="F245" s="556"/>
      <c r="G245" s="556"/>
      <c r="H245" s="556"/>
      <c r="I245" s="556"/>
      <c r="J245" s="556"/>
      <c r="K245" s="556"/>
      <c r="L245" s="556"/>
      <c r="M245" s="556"/>
      <c r="N245" s="556"/>
      <c r="O245" s="556"/>
    </row>
    <row r="246" spans="2:15">
      <c r="B246" s="363"/>
      <c r="C246" s="556"/>
      <c r="D246" s="556"/>
      <c r="E246" s="556"/>
      <c r="F246" s="556"/>
      <c r="G246" s="556"/>
      <c r="H246" s="556"/>
      <c r="I246" s="556"/>
      <c r="J246" s="556"/>
      <c r="K246" s="556"/>
      <c r="L246" s="556"/>
      <c r="M246" s="556"/>
      <c r="N246" s="556"/>
      <c r="O246" s="556"/>
    </row>
    <row r="247" spans="2:15">
      <c r="B247" s="363"/>
      <c r="C247" s="556"/>
      <c r="D247" s="556"/>
      <c r="E247" s="556"/>
      <c r="F247" s="556"/>
      <c r="G247" s="556"/>
      <c r="H247" s="556"/>
      <c r="I247" s="556"/>
      <c r="J247" s="556"/>
      <c r="K247" s="556"/>
      <c r="L247" s="556"/>
      <c r="M247" s="556"/>
      <c r="N247" s="556"/>
      <c r="O247" s="556"/>
    </row>
    <row r="248" spans="2:15">
      <c r="B248" s="363"/>
      <c r="C248" s="556"/>
      <c r="D248" s="556"/>
      <c r="E248" s="556"/>
      <c r="F248" s="556"/>
      <c r="G248" s="556"/>
      <c r="H248" s="556"/>
      <c r="I248" s="556"/>
      <c r="J248" s="556"/>
      <c r="K248" s="556"/>
      <c r="L248" s="556"/>
      <c r="M248" s="556"/>
      <c r="N248" s="556"/>
      <c r="O248" s="556"/>
    </row>
    <row r="249" spans="2:15">
      <c r="B249" s="363"/>
      <c r="C249" s="556"/>
      <c r="D249" s="556"/>
      <c r="E249" s="556"/>
      <c r="F249" s="556"/>
      <c r="G249" s="556"/>
      <c r="H249" s="556"/>
      <c r="I249" s="556"/>
      <c r="J249" s="556"/>
      <c r="K249" s="556"/>
      <c r="L249" s="556"/>
      <c r="M249" s="556"/>
      <c r="N249" s="556"/>
      <c r="O249" s="556"/>
    </row>
    <row r="250" spans="2:15">
      <c r="B250" s="363"/>
      <c r="C250" s="556"/>
      <c r="D250" s="556"/>
      <c r="E250" s="556"/>
      <c r="F250" s="556"/>
      <c r="G250" s="556"/>
      <c r="H250" s="556"/>
      <c r="I250" s="556"/>
      <c r="J250" s="556"/>
      <c r="K250" s="556"/>
      <c r="L250" s="556"/>
      <c r="M250" s="556"/>
      <c r="N250" s="556"/>
      <c r="O250" s="556"/>
    </row>
    <row r="251" spans="2:15">
      <c r="B251" s="363"/>
      <c r="C251" s="556"/>
      <c r="D251" s="556"/>
      <c r="E251" s="556"/>
      <c r="F251" s="556"/>
      <c r="G251" s="556"/>
      <c r="H251" s="556"/>
      <c r="I251" s="556"/>
      <c r="J251" s="556"/>
      <c r="K251" s="556"/>
      <c r="L251" s="556"/>
      <c r="M251" s="556"/>
      <c r="N251" s="556"/>
      <c r="O251" s="556"/>
    </row>
    <row r="252" spans="2:15">
      <c r="B252" s="363"/>
      <c r="C252" s="556"/>
      <c r="D252" s="556"/>
      <c r="E252" s="556"/>
      <c r="F252" s="556"/>
      <c r="G252" s="556"/>
      <c r="H252" s="556"/>
      <c r="I252" s="556"/>
      <c r="J252" s="556"/>
      <c r="K252" s="556"/>
      <c r="L252" s="556"/>
      <c r="M252" s="556"/>
      <c r="N252" s="556"/>
      <c r="O252" s="556"/>
    </row>
    <row r="253" spans="2:15">
      <c r="B253" s="363"/>
      <c r="C253" s="556"/>
      <c r="D253" s="556"/>
      <c r="E253" s="556"/>
      <c r="F253" s="556"/>
      <c r="G253" s="556"/>
      <c r="H253" s="556"/>
      <c r="I253" s="556"/>
      <c r="J253" s="556"/>
      <c r="K253" s="556"/>
      <c r="L253" s="556"/>
      <c r="M253" s="556"/>
      <c r="N253" s="556"/>
      <c r="O253" s="556"/>
    </row>
    <row r="254" spans="2:15">
      <c r="B254" s="363"/>
      <c r="C254" s="556"/>
      <c r="D254" s="556"/>
      <c r="E254" s="556"/>
      <c r="F254" s="556"/>
      <c r="G254" s="556"/>
      <c r="H254" s="556"/>
      <c r="I254" s="556"/>
      <c r="J254" s="556"/>
      <c r="K254" s="556"/>
      <c r="L254" s="556"/>
      <c r="M254" s="556"/>
      <c r="N254" s="556"/>
      <c r="O254" s="556"/>
    </row>
    <row r="255" spans="2:15">
      <c r="B255" s="363"/>
      <c r="C255" s="556"/>
      <c r="D255" s="556"/>
      <c r="E255" s="556"/>
      <c r="F255" s="556"/>
      <c r="G255" s="556"/>
      <c r="H255" s="556"/>
      <c r="I255" s="556"/>
      <c r="J255" s="556"/>
      <c r="K255" s="556"/>
      <c r="L255" s="556"/>
      <c r="M255" s="556"/>
      <c r="N255" s="556"/>
      <c r="O255" s="556"/>
    </row>
    <row r="256" spans="2:15">
      <c r="B256" s="363"/>
      <c r="C256" s="556"/>
      <c r="D256" s="556"/>
      <c r="E256" s="556"/>
      <c r="F256" s="556"/>
      <c r="G256" s="556"/>
      <c r="H256" s="556"/>
      <c r="I256" s="556"/>
      <c r="J256" s="556"/>
      <c r="K256" s="556"/>
      <c r="L256" s="556"/>
      <c r="M256" s="556"/>
      <c r="N256" s="556"/>
      <c r="O256" s="556"/>
    </row>
    <row r="257" spans="2:15">
      <c r="B257" s="363"/>
      <c r="C257" s="556"/>
      <c r="D257" s="556"/>
      <c r="E257" s="556"/>
      <c r="F257" s="556"/>
      <c r="G257" s="556"/>
      <c r="H257" s="556"/>
      <c r="I257" s="556"/>
      <c r="J257" s="556"/>
      <c r="K257" s="556"/>
      <c r="L257" s="556"/>
      <c r="M257" s="556"/>
      <c r="N257" s="556"/>
      <c r="O257" s="556"/>
    </row>
    <row r="258" spans="2:15">
      <c r="B258" s="363"/>
      <c r="C258" s="556"/>
      <c r="D258" s="556"/>
      <c r="E258" s="556"/>
      <c r="F258" s="556"/>
      <c r="G258" s="556"/>
      <c r="H258" s="556"/>
      <c r="I258" s="556"/>
      <c r="J258" s="556"/>
      <c r="K258" s="556"/>
      <c r="L258" s="556"/>
      <c r="M258" s="556"/>
      <c r="N258" s="556"/>
      <c r="O258" s="556"/>
    </row>
    <row r="259" spans="2:15">
      <c r="B259" s="363"/>
      <c r="C259" s="556"/>
      <c r="D259" s="556"/>
      <c r="E259" s="556"/>
      <c r="F259" s="556"/>
      <c r="G259" s="556"/>
      <c r="H259" s="556"/>
      <c r="I259" s="556"/>
      <c r="J259" s="556"/>
      <c r="K259" s="556"/>
      <c r="L259" s="556"/>
      <c r="M259" s="556"/>
      <c r="N259" s="556"/>
      <c r="O259" s="556"/>
    </row>
    <row r="260" spans="2:15">
      <c r="B260" s="363"/>
      <c r="C260" s="556"/>
      <c r="D260" s="556"/>
      <c r="E260" s="556"/>
      <c r="F260" s="556"/>
      <c r="G260" s="556"/>
      <c r="H260" s="556"/>
      <c r="I260" s="556"/>
      <c r="J260" s="556"/>
      <c r="K260" s="556"/>
      <c r="L260" s="556"/>
      <c r="M260" s="556"/>
      <c r="N260" s="556"/>
      <c r="O260" s="556"/>
    </row>
    <row r="261" spans="2:15">
      <c r="B261" s="363"/>
      <c r="C261" s="556"/>
      <c r="D261" s="556"/>
      <c r="E261" s="556"/>
      <c r="F261" s="556"/>
      <c r="G261" s="556"/>
      <c r="H261" s="556"/>
      <c r="I261" s="556"/>
      <c r="J261" s="556"/>
      <c r="K261" s="556"/>
      <c r="L261" s="556"/>
      <c r="M261" s="556"/>
      <c r="N261" s="556"/>
      <c r="O261" s="556"/>
    </row>
    <row r="262" spans="2:15">
      <c r="B262" s="363"/>
      <c r="C262" s="556"/>
      <c r="D262" s="556"/>
      <c r="E262" s="556"/>
      <c r="F262" s="556"/>
      <c r="G262" s="556"/>
      <c r="H262" s="556"/>
      <c r="I262" s="556"/>
      <c r="J262" s="556"/>
      <c r="K262" s="556"/>
      <c r="L262" s="556"/>
      <c r="M262" s="556"/>
      <c r="N262" s="556"/>
      <c r="O262" s="556"/>
    </row>
    <row r="263" spans="2:15">
      <c r="B263" s="363"/>
      <c r="C263" s="556"/>
      <c r="D263" s="556"/>
      <c r="E263" s="556"/>
      <c r="F263" s="556"/>
      <c r="G263" s="556"/>
      <c r="H263" s="556"/>
      <c r="I263" s="556"/>
      <c r="J263" s="556"/>
      <c r="K263" s="556"/>
      <c r="L263" s="556"/>
      <c r="M263" s="556"/>
      <c r="N263" s="556"/>
      <c r="O263" s="556"/>
    </row>
    <row r="264" spans="2:15">
      <c r="B264" s="363"/>
      <c r="C264" s="556"/>
      <c r="D264" s="556"/>
      <c r="E264" s="556"/>
      <c r="F264" s="556"/>
      <c r="G264" s="556"/>
      <c r="H264" s="556"/>
      <c r="I264" s="556"/>
      <c r="J264" s="556"/>
      <c r="K264" s="556"/>
      <c r="L264" s="556"/>
      <c r="M264" s="556"/>
      <c r="N264" s="556"/>
      <c r="O264" s="556"/>
    </row>
    <row r="265" spans="2:15">
      <c r="B265" s="363"/>
      <c r="C265" s="556"/>
      <c r="D265" s="556"/>
      <c r="E265" s="556"/>
      <c r="F265" s="556"/>
      <c r="G265" s="556"/>
      <c r="H265" s="556"/>
      <c r="I265" s="556"/>
      <c r="J265" s="556"/>
      <c r="K265" s="556"/>
      <c r="L265" s="556"/>
      <c r="M265" s="556"/>
      <c r="N265" s="556"/>
      <c r="O265" s="556"/>
    </row>
    <row r="266" spans="2:15">
      <c r="B266" s="363"/>
      <c r="C266" s="556"/>
      <c r="D266" s="556"/>
      <c r="E266" s="556"/>
      <c r="F266" s="556"/>
      <c r="G266" s="556"/>
      <c r="H266" s="556"/>
      <c r="I266" s="556"/>
      <c r="J266" s="556"/>
      <c r="K266" s="556"/>
      <c r="L266" s="556"/>
      <c r="M266" s="556"/>
      <c r="N266" s="556"/>
      <c r="O266" s="556"/>
    </row>
    <row r="267" spans="2:15">
      <c r="B267" s="363"/>
      <c r="C267" s="556"/>
      <c r="D267" s="556"/>
      <c r="E267" s="556"/>
      <c r="F267" s="556"/>
      <c r="G267" s="556"/>
      <c r="H267" s="556"/>
      <c r="I267" s="556"/>
      <c r="J267" s="556"/>
      <c r="K267" s="556"/>
      <c r="L267" s="556"/>
      <c r="M267" s="556"/>
      <c r="N267" s="556"/>
      <c r="O267" s="556"/>
    </row>
    <row r="268" spans="2:15">
      <c r="B268" s="363"/>
      <c r="C268" s="556"/>
      <c r="D268" s="556"/>
      <c r="E268" s="556"/>
      <c r="F268" s="556"/>
      <c r="G268" s="556"/>
      <c r="H268" s="556"/>
      <c r="I268" s="556"/>
      <c r="J268" s="556"/>
      <c r="K268" s="556"/>
      <c r="L268" s="556"/>
      <c r="M268" s="556"/>
      <c r="N268" s="556"/>
      <c r="O268" s="556"/>
    </row>
    <row r="269" spans="2:15">
      <c r="B269" s="363"/>
      <c r="C269" s="556"/>
      <c r="D269" s="556"/>
      <c r="E269" s="556"/>
      <c r="F269" s="556"/>
      <c r="G269" s="556"/>
      <c r="H269" s="556"/>
      <c r="I269" s="556"/>
      <c r="J269" s="556"/>
      <c r="K269" s="556"/>
      <c r="L269" s="556"/>
      <c r="M269" s="556"/>
      <c r="N269" s="556"/>
      <c r="O269" s="556"/>
    </row>
    <row r="270" spans="2:15">
      <c r="B270" s="363"/>
      <c r="C270" s="556"/>
      <c r="D270" s="556"/>
      <c r="E270" s="556"/>
      <c r="F270" s="556"/>
      <c r="G270" s="556"/>
      <c r="H270" s="556"/>
      <c r="I270" s="556"/>
      <c r="J270" s="556"/>
      <c r="K270" s="556"/>
      <c r="L270" s="556"/>
      <c r="M270" s="556"/>
      <c r="N270" s="556"/>
      <c r="O270" s="556"/>
    </row>
    <row r="271" spans="2:15">
      <c r="B271" s="363"/>
      <c r="C271" s="556"/>
      <c r="D271" s="556"/>
      <c r="E271" s="556"/>
      <c r="F271" s="556"/>
      <c r="G271" s="556"/>
      <c r="H271" s="556"/>
      <c r="I271" s="556"/>
      <c r="J271" s="556"/>
      <c r="K271" s="556"/>
      <c r="L271" s="556"/>
      <c r="M271" s="556"/>
      <c r="N271" s="556"/>
      <c r="O271" s="556"/>
    </row>
    <row r="272" spans="2:15">
      <c r="B272" s="363"/>
      <c r="C272" s="556"/>
      <c r="D272" s="556"/>
      <c r="E272" s="556"/>
      <c r="F272" s="556"/>
      <c r="G272" s="556"/>
      <c r="H272" s="556"/>
      <c r="I272" s="556"/>
      <c r="J272" s="556"/>
      <c r="K272" s="556"/>
      <c r="L272" s="556"/>
      <c r="M272" s="556"/>
      <c r="N272" s="556"/>
      <c r="O272" s="556"/>
    </row>
    <row r="273" spans="2:15">
      <c r="B273" s="363"/>
      <c r="C273" s="556"/>
      <c r="D273" s="556"/>
      <c r="E273" s="556"/>
      <c r="F273" s="556"/>
      <c r="G273" s="556"/>
      <c r="H273" s="556"/>
      <c r="I273" s="556"/>
      <c r="J273" s="556"/>
      <c r="K273" s="556"/>
      <c r="L273" s="556"/>
      <c r="M273" s="556"/>
      <c r="N273" s="556"/>
      <c r="O273" s="556"/>
    </row>
    <row r="274" spans="2:15">
      <c r="B274" s="363"/>
      <c r="C274" s="556"/>
      <c r="D274" s="556"/>
      <c r="E274" s="556"/>
      <c r="F274" s="556"/>
      <c r="G274" s="556"/>
      <c r="H274" s="556"/>
      <c r="I274" s="556"/>
      <c r="J274" s="556"/>
      <c r="K274" s="556"/>
      <c r="L274" s="556"/>
      <c r="M274" s="556"/>
      <c r="N274" s="556"/>
      <c r="O274" s="556"/>
    </row>
    <row r="275" spans="2:15">
      <c r="B275" s="363"/>
      <c r="C275" s="556"/>
      <c r="D275" s="556"/>
      <c r="E275" s="556"/>
      <c r="F275" s="556"/>
      <c r="G275" s="556"/>
      <c r="H275" s="556"/>
      <c r="I275" s="556"/>
      <c r="J275" s="556"/>
      <c r="K275" s="556"/>
      <c r="L275" s="556"/>
      <c r="M275" s="556"/>
      <c r="N275" s="556"/>
      <c r="O275" s="556"/>
    </row>
    <row r="276" spans="2:15">
      <c r="B276" s="363"/>
      <c r="C276" s="556"/>
      <c r="D276" s="556"/>
      <c r="E276" s="556"/>
      <c r="F276" s="556"/>
      <c r="G276" s="556"/>
      <c r="H276" s="556"/>
      <c r="I276" s="556"/>
      <c r="J276" s="556"/>
      <c r="K276" s="556"/>
      <c r="L276" s="556"/>
      <c r="M276" s="556"/>
      <c r="N276" s="556"/>
      <c r="O276" s="556"/>
    </row>
    <row r="277" spans="2:15">
      <c r="B277" s="363"/>
      <c r="C277" s="556"/>
      <c r="D277" s="556"/>
      <c r="E277" s="556"/>
      <c r="F277" s="556"/>
      <c r="G277" s="556"/>
      <c r="H277" s="556"/>
      <c r="I277" s="556"/>
      <c r="J277" s="556"/>
      <c r="K277" s="556"/>
      <c r="L277" s="556"/>
      <c r="M277" s="556"/>
      <c r="N277" s="556"/>
      <c r="O277" s="556"/>
    </row>
    <row r="278" spans="2:15">
      <c r="B278" s="363"/>
      <c r="C278" s="556"/>
      <c r="D278" s="556"/>
      <c r="E278" s="556"/>
      <c r="F278" s="556"/>
      <c r="G278" s="556"/>
      <c r="H278" s="556"/>
      <c r="I278" s="556"/>
      <c r="J278" s="556"/>
      <c r="K278" s="556"/>
      <c r="L278" s="556"/>
      <c r="M278" s="556"/>
      <c r="N278" s="556"/>
      <c r="O278" s="556"/>
    </row>
    <row r="279" spans="2:15">
      <c r="B279" s="363"/>
      <c r="C279" s="556"/>
      <c r="D279" s="556"/>
      <c r="E279" s="556"/>
      <c r="F279" s="556"/>
      <c r="G279" s="556"/>
      <c r="H279" s="556"/>
      <c r="I279" s="556"/>
      <c r="J279" s="556"/>
      <c r="K279" s="556"/>
      <c r="L279" s="556"/>
      <c r="M279" s="556"/>
      <c r="N279" s="556"/>
      <c r="O279" s="556"/>
    </row>
    <row r="280" spans="2:15">
      <c r="B280" s="363"/>
      <c r="C280" s="556"/>
      <c r="D280" s="556"/>
      <c r="E280" s="556"/>
      <c r="F280" s="556"/>
      <c r="G280" s="556"/>
      <c r="H280" s="556"/>
      <c r="I280" s="556"/>
      <c r="J280" s="556"/>
      <c r="K280" s="556"/>
      <c r="L280" s="556"/>
      <c r="M280" s="556"/>
      <c r="N280" s="556"/>
      <c r="O280" s="556"/>
    </row>
    <row r="281" spans="2:15">
      <c r="B281" s="363"/>
      <c r="C281" s="556"/>
      <c r="D281" s="556"/>
      <c r="E281" s="556"/>
      <c r="F281" s="556"/>
      <c r="G281" s="556"/>
      <c r="H281" s="556"/>
      <c r="I281" s="556"/>
      <c r="J281" s="556"/>
      <c r="K281" s="556"/>
      <c r="L281" s="556"/>
      <c r="M281" s="556"/>
      <c r="N281" s="556"/>
      <c r="O281" s="556"/>
    </row>
    <row r="282" spans="2:15">
      <c r="B282" s="363"/>
      <c r="C282" s="556"/>
      <c r="D282" s="556"/>
      <c r="E282" s="556"/>
      <c r="F282" s="556"/>
      <c r="G282" s="556"/>
      <c r="H282" s="556"/>
      <c r="I282" s="556"/>
      <c r="J282" s="556"/>
      <c r="K282" s="556"/>
      <c r="L282" s="556"/>
      <c r="M282" s="556"/>
      <c r="N282" s="556"/>
      <c r="O282" s="556"/>
    </row>
    <row r="283" spans="2:15">
      <c r="B283" s="363"/>
      <c r="C283" s="556"/>
      <c r="D283" s="556"/>
      <c r="E283" s="556"/>
      <c r="F283" s="556"/>
      <c r="G283" s="556"/>
      <c r="H283" s="556"/>
      <c r="I283" s="556"/>
      <c r="J283" s="556"/>
      <c r="K283" s="556"/>
      <c r="L283" s="556"/>
      <c r="M283" s="556"/>
      <c r="N283" s="556"/>
      <c r="O283" s="556"/>
    </row>
    <row r="284" spans="2:15">
      <c r="B284" s="363"/>
      <c r="C284" s="556"/>
      <c r="D284" s="556"/>
      <c r="E284" s="556"/>
      <c r="F284" s="556"/>
      <c r="G284" s="556"/>
      <c r="H284" s="556"/>
      <c r="I284" s="556"/>
      <c r="J284" s="556"/>
      <c r="K284" s="556"/>
      <c r="L284" s="556"/>
      <c r="M284" s="556"/>
      <c r="N284" s="556"/>
      <c r="O284" s="556"/>
    </row>
    <row r="285" spans="2:15">
      <c r="B285" s="363"/>
      <c r="C285" s="556"/>
      <c r="D285" s="556"/>
      <c r="E285" s="556"/>
      <c r="F285" s="556"/>
      <c r="G285" s="556"/>
      <c r="H285" s="556"/>
      <c r="I285" s="556"/>
      <c r="J285" s="556"/>
      <c r="K285" s="556"/>
      <c r="L285" s="556"/>
      <c r="M285" s="556"/>
      <c r="N285" s="556"/>
      <c r="O285" s="556"/>
    </row>
    <row r="286" spans="2:15">
      <c r="B286" s="363"/>
      <c r="C286" s="556"/>
      <c r="D286" s="556"/>
      <c r="E286" s="556"/>
      <c r="F286" s="556"/>
      <c r="G286" s="556"/>
      <c r="H286" s="556"/>
      <c r="I286" s="556"/>
      <c r="J286" s="556"/>
      <c r="K286" s="556"/>
      <c r="L286" s="556"/>
      <c r="M286" s="556"/>
      <c r="N286" s="556"/>
      <c r="O286" s="556"/>
    </row>
    <row r="287" spans="2:15">
      <c r="B287" s="363"/>
      <c r="C287" s="556"/>
      <c r="D287" s="556"/>
      <c r="E287" s="556"/>
      <c r="F287" s="556"/>
      <c r="G287" s="556"/>
      <c r="H287" s="556"/>
      <c r="I287" s="556"/>
      <c r="J287" s="556"/>
      <c r="K287" s="556"/>
      <c r="L287" s="556"/>
      <c r="M287" s="556"/>
      <c r="N287" s="556"/>
      <c r="O287" s="556"/>
    </row>
    <row r="288" spans="2:15">
      <c r="B288" s="363"/>
      <c r="C288" s="556"/>
      <c r="D288" s="556"/>
      <c r="E288" s="556"/>
      <c r="F288" s="556"/>
      <c r="G288" s="556"/>
      <c r="H288" s="556"/>
      <c r="I288" s="556"/>
      <c r="J288" s="556"/>
      <c r="K288" s="556"/>
      <c r="L288" s="556"/>
      <c r="M288" s="556"/>
      <c r="N288" s="556"/>
      <c r="O288" s="556"/>
    </row>
    <row r="289" spans="2:15">
      <c r="B289" s="363"/>
      <c r="C289" s="556"/>
      <c r="D289" s="556"/>
      <c r="E289" s="556"/>
      <c r="F289" s="556"/>
      <c r="G289" s="556"/>
      <c r="H289" s="556"/>
      <c r="I289" s="556"/>
      <c r="J289" s="556"/>
      <c r="K289" s="556"/>
      <c r="L289" s="556"/>
      <c r="M289" s="556"/>
      <c r="N289" s="556"/>
      <c r="O289" s="556"/>
    </row>
    <row r="290" spans="2:15">
      <c r="B290" s="363"/>
      <c r="C290" s="556"/>
      <c r="D290" s="556"/>
      <c r="E290" s="556"/>
      <c r="F290" s="556"/>
      <c r="G290" s="556"/>
      <c r="H290" s="556"/>
      <c r="I290" s="556"/>
      <c r="J290" s="556"/>
      <c r="K290" s="556"/>
      <c r="L290" s="556"/>
      <c r="M290" s="556"/>
      <c r="N290" s="556"/>
      <c r="O290" s="556"/>
    </row>
    <row r="291" spans="2:15">
      <c r="B291" s="363"/>
      <c r="C291" s="556"/>
      <c r="D291" s="556"/>
      <c r="E291" s="556"/>
      <c r="F291" s="556"/>
      <c r="G291" s="556"/>
      <c r="H291" s="556"/>
      <c r="I291" s="556"/>
      <c r="J291" s="556"/>
      <c r="K291" s="556"/>
      <c r="L291" s="556"/>
      <c r="M291" s="556"/>
      <c r="N291" s="556"/>
      <c r="O291" s="556"/>
    </row>
    <row r="292" spans="2:15">
      <c r="B292" s="363"/>
      <c r="C292" s="556"/>
      <c r="D292" s="556"/>
      <c r="E292" s="556"/>
      <c r="F292" s="556"/>
      <c r="G292" s="556"/>
      <c r="H292" s="556"/>
      <c r="I292" s="556"/>
      <c r="J292" s="556"/>
      <c r="K292" s="556"/>
      <c r="L292" s="556"/>
      <c r="M292" s="556"/>
      <c r="N292" s="556"/>
      <c r="O292" s="556"/>
    </row>
    <row r="293" spans="2:15">
      <c r="B293" s="363"/>
      <c r="C293" s="556"/>
      <c r="D293" s="556"/>
      <c r="E293" s="556"/>
      <c r="F293" s="556"/>
      <c r="G293" s="556"/>
      <c r="H293" s="556"/>
      <c r="I293" s="556"/>
      <c r="J293" s="556"/>
      <c r="K293" s="556"/>
      <c r="L293" s="556"/>
      <c r="M293" s="556"/>
      <c r="N293" s="556"/>
      <c r="O293" s="556"/>
    </row>
    <row r="294" spans="2:15">
      <c r="B294" s="363"/>
      <c r="C294" s="556"/>
      <c r="D294" s="556"/>
      <c r="E294" s="556"/>
      <c r="F294" s="556"/>
      <c r="G294" s="556"/>
      <c r="H294" s="556"/>
      <c r="I294" s="556"/>
      <c r="J294" s="556"/>
      <c r="K294" s="556"/>
      <c r="L294" s="556"/>
      <c r="M294" s="556"/>
      <c r="N294" s="556"/>
      <c r="O294" s="556"/>
    </row>
    <row r="295" spans="2:15">
      <c r="B295" s="363"/>
      <c r="C295" s="556"/>
      <c r="D295" s="556"/>
      <c r="E295" s="556"/>
      <c r="F295" s="556"/>
      <c r="G295" s="556"/>
      <c r="H295" s="556"/>
      <c r="I295" s="556"/>
      <c r="J295" s="556"/>
      <c r="K295" s="556"/>
      <c r="L295" s="556"/>
      <c r="M295" s="556"/>
      <c r="N295" s="556"/>
      <c r="O295" s="556"/>
    </row>
    <row r="296" spans="2:15">
      <c r="B296" s="363"/>
      <c r="C296" s="556"/>
      <c r="D296" s="556"/>
      <c r="E296" s="556"/>
      <c r="F296" s="556"/>
      <c r="G296" s="556"/>
      <c r="H296" s="556"/>
      <c r="I296" s="556"/>
      <c r="J296" s="556"/>
      <c r="K296" s="556"/>
      <c r="L296" s="556"/>
      <c r="M296" s="556"/>
      <c r="N296" s="556"/>
      <c r="O296" s="556"/>
    </row>
    <row r="297" spans="2:15">
      <c r="B297" s="363"/>
      <c r="C297" s="556"/>
      <c r="D297" s="556"/>
      <c r="E297" s="556"/>
      <c r="F297" s="556"/>
      <c r="G297" s="556"/>
      <c r="H297" s="556"/>
      <c r="I297" s="556"/>
      <c r="J297" s="556"/>
      <c r="K297" s="556"/>
      <c r="L297" s="556"/>
      <c r="M297" s="556"/>
      <c r="N297" s="556"/>
      <c r="O297" s="556"/>
    </row>
    <row r="298" spans="2:15">
      <c r="B298" s="363"/>
      <c r="C298" s="556"/>
      <c r="D298" s="556"/>
      <c r="E298" s="556"/>
      <c r="F298" s="556"/>
      <c r="G298" s="556"/>
      <c r="H298" s="556"/>
      <c r="I298" s="556"/>
      <c r="J298" s="556"/>
      <c r="K298" s="556"/>
      <c r="L298" s="556"/>
      <c r="M298" s="556"/>
      <c r="N298" s="556"/>
      <c r="O298" s="556"/>
    </row>
    <row r="299" spans="2:15">
      <c r="B299" s="363"/>
      <c r="C299" s="556"/>
      <c r="D299" s="556"/>
      <c r="E299" s="556"/>
      <c r="F299" s="556"/>
      <c r="G299" s="556"/>
      <c r="H299" s="556"/>
      <c r="I299" s="556"/>
      <c r="J299" s="556"/>
      <c r="K299" s="556"/>
      <c r="L299" s="556"/>
      <c r="M299" s="556"/>
      <c r="N299" s="556"/>
      <c r="O299" s="556"/>
    </row>
    <row r="300" spans="2:15">
      <c r="B300" s="363"/>
      <c r="C300" s="556"/>
      <c r="D300" s="556"/>
      <c r="E300" s="556"/>
      <c r="F300" s="556"/>
      <c r="G300" s="556"/>
      <c r="H300" s="556"/>
      <c r="I300" s="556"/>
      <c r="J300" s="556"/>
      <c r="K300" s="556"/>
      <c r="L300" s="556"/>
      <c r="M300" s="556"/>
      <c r="N300" s="556"/>
      <c r="O300" s="556"/>
    </row>
    <row r="301" spans="2:15">
      <c r="B301" s="363"/>
      <c r="C301" s="556"/>
      <c r="D301" s="556"/>
      <c r="E301" s="556"/>
      <c r="F301" s="556"/>
      <c r="G301" s="556"/>
      <c r="H301" s="556"/>
      <c r="I301" s="556"/>
      <c r="J301" s="556"/>
      <c r="K301" s="556"/>
      <c r="L301" s="556"/>
      <c r="M301" s="556"/>
      <c r="N301" s="556"/>
      <c r="O301" s="556"/>
    </row>
    <row r="302" spans="2:15">
      <c r="B302" s="363"/>
      <c r="C302" s="556"/>
      <c r="D302" s="556"/>
      <c r="E302" s="556"/>
      <c r="F302" s="556"/>
      <c r="G302" s="556"/>
      <c r="H302" s="556"/>
      <c r="I302" s="556"/>
      <c r="J302" s="556"/>
      <c r="K302" s="556"/>
      <c r="L302" s="556"/>
      <c r="M302" s="556"/>
      <c r="N302" s="556"/>
      <c r="O302" s="556"/>
    </row>
    <row r="303" spans="2:15">
      <c r="B303" s="363"/>
      <c r="C303" s="556"/>
      <c r="D303" s="556"/>
      <c r="E303" s="556"/>
      <c r="F303" s="556"/>
      <c r="G303" s="556"/>
      <c r="H303" s="556"/>
      <c r="I303" s="556"/>
      <c r="J303" s="556"/>
      <c r="K303" s="556"/>
      <c r="L303" s="556"/>
      <c r="M303" s="556"/>
      <c r="N303" s="556"/>
      <c r="O303" s="556"/>
    </row>
    <row r="304" spans="2:15">
      <c r="B304" s="363"/>
      <c r="C304" s="556"/>
      <c r="D304" s="556"/>
      <c r="E304" s="556"/>
      <c r="F304" s="556"/>
      <c r="G304" s="556"/>
      <c r="H304" s="556"/>
      <c r="I304" s="556"/>
      <c r="J304" s="556"/>
      <c r="K304" s="556"/>
      <c r="L304" s="556"/>
      <c r="M304" s="556"/>
      <c r="N304" s="556"/>
      <c r="O304" s="556"/>
    </row>
    <row r="305" spans="2:15">
      <c r="B305" s="363"/>
      <c r="C305" s="556"/>
      <c r="D305" s="556"/>
      <c r="E305" s="556"/>
      <c r="F305" s="556"/>
      <c r="G305" s="556"/>
      <c r="H305" s="556"/>
      <c r="I305" s="556"/>
      <c r="J305" s="556"/>
      <c r="K305" s="556"/>
      <c r="L305" s="556"/>
      <c r="M305" s="556"/>
      <c r="N305" s="556"/>
      <c r="O305" s="556"/>
    </row>
    <row r="306" spans="2:15">
      <c r="B306" s="363"/>
      <c r="C306" s="556"/>
      <c r="D306" s="556"/>
      <c r="E306" s="556"/>
      <c r="F306" s="556"/>
      <c r="G306" s="556"/>
      <c r="H306" s="556"/>
      <c r="I306" s="556"/>
      <c r="J306" s="556"/>
      <c r="K306" s="556"/>
      <c r="L306" s="556"/>
      <c r="M306" s="556"/>
      <c r="N306" s="556"/>
      <c r="O306" s="556"/>
    </row>
    <row r="307" spans="2:15">
      <c r="B307" s="363"/>
      <c r="C307" s="556"/>
      <c r="D307" s="556"/>
      <c r="E307" s="556"/>
      <c r="F307" s="556"/>
      <c r="G307" s="556"/>
      <c r="H307" s="556"/>
      <c r="I307" s="556"/>
      <c r="J307" s="556"/>
      <c r="K307" s="556"/>
      <c r="L307" s="556"/>
      <c r="M307" s="556"/>
      <c r="N307" s="556"/>
      <c r="O307" s="556"/>
    </row>
    <row r="308" spans="2:15">
      <c r="B308" s="363"/>
      <c r="C308" s="556"/>
      <c r="D308" s="556"/>
      <c r="E308" s="556"/>
      <c r="F308" s="556"/>
      <c r="G308" s="556"/>
      <c r="H308" s="556"/>
      <c r="I308" s="556"/>
      <c r="J308" s="556"/>
      <c r="K308" s="556"/>
      <c r="L308" s="556"/>
      <c r="M308" s="556"/>
      <c r="N308" s="556"/>
      <c r="O308" s="556"/>
    </row>
    <row r="309" spans="2:15">
      <c r="B309" s="363"/>
      <c r="C309" s="556"/>
      <c r="D309" s="556"/>
      <c r="E309" s="556"/>
      <c r="F309" s="556"/>
      <c r="G309" s="556"/>
      <c r="H309" s="556"/>
      <c r="I309" s="556"/>
      <c r="J309" s="556"/>
      <c r="K309" s="556"/>
      <c r="L309" s="556"/>
      <c r="M309" s="556"/>
      <c r="N309" s="556"/>
      <c r="O309" s="556"/>
    </row>
    <row r="310" spans="2:15">
      <c r="B310" s="363"/>
      <c r="C310" s="556"/>
      <c r="D310" s="556"/>
      <c r="E310" s="556"/>
      <c r="F310" s="556"/>
      <c r="G310" s="556"/>
      <c r="H310" s="556"/>
      <c r="I310" s="556"/>
      <c r="J310" s="556"/>
      <c r="K310" s="556"/>
      <c r="L310" s="556"/>
      <c r="M310" s="556"/>
      <c r="N310" s="556"/>
      <c r="O310" s="556"/>
    </row>
    <row r="311" spans="2:15">
      <c r="B311" s="363"/>
      <c r="C311" s="556"/>
      <c r="D311" s="556"/>
      <c r="E311" s="556"/>
      <c r="F311" s="556"/>
      <c r="G311" s="556"/>
      <c r="H311" s="556"/>
      <c r="I311" s="556"/>
      <c r="J311" s="556"/>
      <c r="K311" s="556"/>
      <c r="L311" s="556"/>
      <c r="M311" s="556"/>
      <c r="N311" s="556"/>
      <c r="O311" s="556"/>
    </row>
    <row r="312" spans="2:15">
      <c r="B312" s="363"/>
      <c r="C312" s="556"/>
      <c r="D312" s="556"/>
      <c r="E312" s="556"/>
      <c r="F312" s="556"/>
      <c r="G312" s="556"/>
      <c r="H312" s="556"/>
      <c r="I312" s="556"/>
      <c r="J312" s="556"/>
      <c r="K312" s="556"/>
      <c r="L312" s="556"/>
      <c r="M312" s="556"/>
      <c r="N312" s="556"/>
      <c r="O312" s="556"/>
    </row>
    <row r="313" spans="2:15">
      <c r="B313" s="363"/>
      <c r="C313" s="556"/>
      <c r="D313" s="556"/>
      <c r="E313" s="556"/>
      <c r="F313" s="556"/>
      <c r="G313" s="556"/>
      <c r="H313" s="556"/>
      <c r="I313" s="556"/>
      <c r="J313" s="556"/>
      <c r="K313" s="556"/>
      <c r="L313" s="556"/>
      <c r="M313" s="556"/>
      <c r="N313" s="556"/>
      <c r="O313" s="556"/>
    </row>
    <row r="314" spans="2:15">
      <c r="B314" s="363"/>
      <c r="C314" s="556"/>
      <c r="D314" s="556"/>
      <c r="E314" s="556"/>
      <c r="F314" s="556"/>
      <c r="G314" s="556"/>
      <c r="H314" s="556"/>
      <c r="I314" s="556"/>
      <c r="J314" s="556"/>
      <c r="K314" s="556"/>
      <c r="L314" s="556"/>
      <c r="M314" s="556"/>
      <c r="N314" s="556"/>
      <c r="O314" s="556"/>
    </row>
    <row r="315" spans="2:15">
      <c r="B315" s="363"/>
      <c r="C315" s="556"/>
      <c r="D315" s="556"/>
      <c r="E315" s="556"/>
      <c r="F315" s="556"/>
      <c r="G315" s="556"/>
      <c r="H315" s="556"/>
      <c r="I315" s="556"/>
      <c r="J315" s="556"/>
      <c r="K315" s="556"/>
      <c r="L315" s="556"/>
      <c r="M315" s="556"/>
      <c r="N315" s="556"/>
      <c r="O315" s="556"/>
    </row>
    <row r="316" spans="2:15">
      <c r="B316" s="363"/>
      <c r="C316" s="556"/>
      <c r="D316" s="556"/>
      <c r="E316" s="556"/>
      <c r="F316" s="556"/>
      <c r="G316" s="556"/>
      <c r="H316" s="556"/>
      <c r="I316" s="556"/>
      <c r="J316" s="556"/>
      <c r="K316" s="556"/>
      <c r="L316" s="556"/>
      <c r="M316" s="556"/>
      <c r="N316" s="556"/>
      <c r="O316" s="556"/>
    </row>
    <row r="317" spans="2:15">
      <c r="B317" s="363"/>
      <c r="C317" s="556"/>
      <c r="D317" s="556"/>
      <c r="E317" s="556"/>
      <c r="F317" s="556"/>
      <c r="G317" s="556"/>
      <c r="H317" s="556"/>
      <c r="I317" s="556"/>
      <c r="J317" s="556"/>
      <c r="K317" s="556"/>
      <c r="L317" s="556"/>
      <c r="M317" s="556"/>
      <c r="N317" s="556"/>
      <c r="O317" s="556"/>
    </row>
    <row r="318" spans="2:15">
      <c r="C318" s="83"/>
      <c r="D318" s="83"/>
      <c r="E318" s="83"/>
      <c r="F318" s="83"/>
      <c r="G318" s="83"/>
      <c r="H318" s="83"/>
      <c r="I318" s="83"/>
      <c r="J318" s="83"/>
      <c r="K318" s="83"/>
      <c r="L318" s="83"/>
      <c r="M318" s="83"/>
      <c r="N318" s="83"/>
      <c r="O318" s="83"/>
    </row>
    <row r="319" spans="2:15">
      <c r="C319" s="83"/>
      <c r="D319" s="83"/>
      <c r="E319" s="83"/>
      <c r="F319" s="83"/>
      <c r="G319" s="83"/>
      <c r="H319" s="83"/>
      <c r="I319" s="83"/>
      <c r="J319" s="83"/>
      <c r="K319" s="83"/>
      <c r="L319" s="83"/>
      <c r="M319" s="83"/>
      <c r="N319" s="83"/>
      <c r="O319" s="83"/>
    </row>
    <row r="320" spans="2:15">
      <c r="C320" s="83"/>
      <c r="D320" s="83"/>
      <c r="E320" s="83"/>
      <c r="F320" s="83"/>
      <c r="G320" s="83"/>
      <c r="H320" s="83"/>
      <c r="I320" s="83"/>
      <c r="J320" s="83"/>
      <c r="K320" s="83"/>
      <c r="L320" s="83"/>
      <c r="M320" s="83"/>
      <c r="N320" s="83"/>
      <c r="O320" s="83"/>
    </row>
    <row r="321" spans="3:15">
      <c r="C321" s="83"/>
      <c r="D321" s="83"/>
      <c r="E321" s="83"/>
      <c r="F321" s="83"/>
      <c r="G321" s="83"/>
      <c r="H321" s="83"/>
      <c r="I321" s="83"/>
      <c r="J321" s="83"/>
      <c r="K321" s="83"/>
      <c r="L321" s="83"/>
      <c r="M321" s="83"/>
      <c r="N321" s="83"/>
      <c r="O321" s="83"/>
    </row>
    <row r="322" spans="3:15">
      <c r="C322" s="83"/>
      <c r="D322" s="83"/>
      <c r="E322" s="83"/>
      <c r="F322" s="83"/>
      <c r="G322" s="83"/>
      <c r="H322" s="83"/>
      <c r="I322" s="83"/>
      <c r="J322" s="83"/>
      <c r="K322" s="83"/>
      <c r="L322" s="83"/>
      <c r="M322" s="83"/>
      <c r="N322" s="83"/>
      <c r="O322" s="83"/>
    </row>
    <row r="323" spans="3:15">
      <c r="C323" s="83"/>
      <c r="D323" s="83"/>
      <c r="E323" s="83"/>
      <c r="F323" s="83"/>
      <c r="G323" s="83"/>
      <c r="H323" s="83"/>
      <c r="I323" s="83"/>
      <c r="J323" s="83"/>
      <c r="K323" s="83"/>
      <c r="L323" s="83"/>
      <c r="M323" s="83"/>
      <c r="N323" s="83"/>
      <c r="O323" s="83"/>
    </row>
    <row r="324" spans="3:15">
      <c r="C324" s="83"/>
      <c r="D324" s="83"/>
      <c r="E324" s="83"/>
      <c r="F324" s="83"/>
      <c r="G324" s="83"/>
      <c r="H324" s="83"/>
      <c r="I324" s="83"/>
      <c r="J324" s="83"/>
      <c r="K324" s="83"/>
      <c r="L324" s="83"/>
      <c r="M324" s="83"/>
      <c r="N324" s="83"/>
      <c r="O324" s="83"/>
    </row>
    <row r="325" spans="3:15">
      <c r="C325" s="83"/>
      <c r="D325" s="83"/>
      <c r="E325" s="83"/>
      <c r="F325" s="83"/>
      <c r="G325" s="83"/>
      <c r="H325" s="83"/>
      <c r="I325" s="83"/>
      <c r="J325" s="83"/>
      <c r="K325" s="83"/>
      <c r="L325" s="83"/>
      <c r="M325" s="83"/>
      <c r="N325" s="83"/>
      <c r="O325" s="83"/>
    </row>
    <row r="326" spans="3:15">
      <c r="C326" s="83"/>
      <c r="D326" s="83"/>
      <c r="E326" s="83"/>
      <c r="F326" s="83"/>
      <c r="G326" s="83"/>
      <c r="H326" s="83"/>
      <c r="I326" s="83"/>
      <c r="J326" s="83"/>
      <c r="K326" s="83"/>
      <c r="L326" s="83"/>
      <c r="M326" s="83"/>
      <c r="N326" s="83"/>
      <c r="O326" s="83"/>
    </row>
    <row r="327" spans="3:15">
      <c r="C327" s="83"/>
      <c r="D327" s="83"/>
      <c r="E327" s="83"/>
      <c r="F327" s="83"/>
      <c r="G327" s="83"/>
      <c r="H327" s="83"/>
      <c r="I327" s="83"/>
      <c r="J327" s="83"/>
      <c r="K327" s="83"/>
      <c r="L327" s="83"/>
      <c r="M327" s="83"/>
      <c r="N327" s="83"/>
      <c r="O327" s="83"/>
    </row>
    <row r="328" spans="3:15">
      <c r="C328" s="83"/>
      <c r="D328" s="83"/>
      <c r="E328" s="83"/>
      <c r="F328" s="83"/>
      <c r="G328" s="83"/>
      <c r="H328" s="83"/>
      <c r="I328" s="83"/>
      <c r="J328" s="83"/>
      <c r="K328" s="83"/>
      <c r="L328" s="83"/>
      <c r="M328" s="83"/>
      <c r="N328" s="83"/>
      <c r="O328" s="83"/>
    </row>
    <row r="329" spans="3:15">
      <c r="C329" s="83"/>
      <c r="D329" s="83"/>
      <c r="E329" s="83"/>
      <c r="F329" s="83"/>
      <c r="G329" s="83"/>
      <c r="H329" s="83"/>
      <c r="I329" s="83"/>
      <c r="J329" s="83"/>
      <c r="K329" s="83"/>
      <c r="L329" s="83"/>
      <c r="M329" s="83"/>
      <c r="N329" s="83"/>
      <c r="O329" s="83"/>
    </row>
    <row r="330" spans="3:15">
      <c r="C330" s="83"/>
      <c r="D330" s="83"/>
      <c r="E330" s="83"/>
      <c r="F330" s="83"/>
      <c r="G330" s="83"/>
      <c r="H330" s="83"/>
      <c r="I330" s="83"/>
      <c r="J330" s="83"/>
      <c r="K330" s="83"/>
      <c r="L330" s="83"/>
      <c r="M330" s="83"/>
      <c r="N330" s="83"/>
      <c r="O330" s="83"/>
    </row>
    <row r="331" spans="3:15">
      <c r="C331" s="83"/>
      <c r="D331" s="83"/>
      <c r="E331" s="83"/>
      <c r="F331" s="83"/>
      <c r="G331" s="83"/>
      <c r="H331" s="83"/>
      <c r="I331" s="83"/>
      <c r="J331" s="83"/>
      <c r="K331" s="83"/>
      <c r="L331" s="83"/>
      <c r="M331" s="83"/>
      <c r="N331" s="83"/>
      <c r="O331" s="83"/>
    </row>
    <row r="332" spans="3:15">
      <c r="C332" s="83"/>
      <c r="D332" s="83"/>
      <c r="E332" s="83"/>
      <c r="F332" s="83"/>
      <c r="G332" s="83"/>
      <c r="H332" s="83"/>
      <c r="I332" s="83"/>
      <c r="J332" s="83"/>
      <c r="K332" s="83"/>
      <c r="L332" s="83"/>
      <c r="M332" s="83"/>
      <c r="N332" s="83"/>
      <c r="O332" s="83"/>
    </row>
    <row r="333" spans="3:15">
      <c r="C333" s="83"/>
      <c r="D333" s="83"/>
      <c r="E333" s="83"/>
      <c r="F333" s="83"/>
      <c r="G333" s="83"/>
      <c r="H333" s="83"/>
      <c r="I333" s="83"/>
      <c r="J333" s="83"/>
      <c r="K333" s="83"/>
      <c r="L333" s="83"/>
      <c r="M333" s="83"/>
      <c r="N333" s="83"/>
      <c r="O333" s="83"/>
    </row>
    <row r="334" spans="3:15">
      <c r="C334" s="83"/>
      <c r="D334" s="83"/>
      <c r="E334" s="83"/>
      <c r="F334" s="83"/>
      <c r="G334" s="83"/>
      <c r="H334" s="83"/>
      <c r="I334" s="83"/>
      <c r="J334" s="83"/>
      <c r="K334" s="83"/>
      <c r="L334" s="83"/>
      <c r="M334" s="83"/>
      <c r="N334" s="83"/>
      <c r="O334" s="83"/>
    </row>
    <row r="335" spans="3:15">
      <c r="C335" s="83"/>
      <c r="D335" s="83"/>
      <c r="E335" s="83"/>
      <c r="F335" s="83"/>
      <c r="G335" s="83"/>
      <c r="H335" s="83"/>
      <c r="I335" s="83"/>
      <c r="J335" s="83"/>
      <c r="K335" s="83"/>
      <c r="L335" s="83"/>
      <c r="M335" s="83"/>
      <c r="N335" s="83"/>
      <c r="O335" s="83"/>
    </row>
    <row r="336" spans="3:15">
      <c r="C336" s="83"/>
      <c r="D336" s="83"/>
      <c r="E336" s="83"/>
      <c r="F336" s="83"/>
      <c r="G336" s="83"/>
      <c r="H336" s="83"/>
      <c r="I336" s="83"/>
      <c r="J336" s="83"/>
      <c r="K336" s="83"/>
      <c r="L336" s="83"/>
      <c r="M336" s="83"/>
      <c r="N336" s="83"/>
      <c r="O336" s="83"/>
    </row>
    <row r="337" spans="3:15">
      <c r="C337" s="83"/>
      <c r="D337" s="83"/>
      <c r="E337" s="83"/>
      <c r="F337" s="83"/>
      <c r="G337" s="83"/>
      <c r="H337" s="83"/>
      <c r="I337" s="83"/>
      <c r="J337" s="83"/>
      <c r="K337" s="83"/>
      <c r="L337" s="83"/>
      <c r="M337" s="83"/>
      <c r="N337" s="83"/>
      <c r="O337" s="83"/>
    </row>
    <row r="338" spans="3:15">
      <c r="C338" s="83"/>
      <c r="D338" s="83"/>
      <c r="E338" s="83"/>
      <c r="F338" s="83"/>
      <c r="G338" s="83"/>
      <c r="H338" s="83"/>
      <c r="I338" s="83"/>
      <c r="J338" s="83"/>
      <c r="K338" s="83"/>
      <c r="L338" s="83"/>
      <c r="M338" s="83"/>
      <c r="N338" s="83"/>
      <c r="O338" s="83"/>
    </row>
    <row r="339" spans="3:15">
      <c r="C339" s="83"/>
      <c r="D339" s="83"/>
      <c r="E339" s="83"/>
      <c r="F339" s="83"/>
      <c r="G339" s="83"/>
      <c r="H339" s="83"/>
      <c r="I339" s="83"/>
      <c r="J339" s="83"/>
      <c r="K339" s="83"/>
      <c r="L339" s="83"/>
      <c r="M339" s="83"/>
      <c r="N339" s="83"/>
      <c r="O339" s="83"/>
    </row>
    <row r="340" spans="3:15">
      <c r="C340" s="83"/>
      <c r="D340" s="83"/>
      <c r="E340" s="83"/>
      <c r="F340" s="83"/>
      <c r="G340" s="83"/>
      <c r="H340" s="83"/>
      <c r="I340" s="83"/>
      <c r="J340" s="83"/>
      <c r="K340" s="83"/>
      <c r="L340" s="83"/>
      <c r="M340" s="83"/>
      <c r="N340" s="83"/>
      <c r="O340" s="83"/>
    </row>
    <row r="341" spans="3:15">
      <c r="C341" s="83"/>
      <c r="D341" s="83"/>
      <c r="E341" s="83"/>
      <c r="F341" s="83"/>
      <c r="G341" s="83"/>
      <c r="H341" s="83"/>
      <c r="I341" s="83"/>
      <c r="J341" s="83"/>
      <c r="K341" s="83"/>
      <c r="L341" s="83"/>
      <c r="M341" s="83"/>
      <c r="N341" s="83"/>
      <c r="O341" s="83"/>
    </row>
    <row r="342" spans="3:15">
      <c r="C342" s="83"/>
      <c r="D342" s="83"/>
      <c r="E342" s="83"/>
      <c r="F342" s="83"/>
      <c r="G342" s="83"/>
      <c r="H342" s="83"/>
      <c r="I342" s="83"/>
      <c r="J342" s="83"/>
      <c r="K342" s="83"/>
      <c r="L342" s="83"/>
      <c r="M342" s="83"/>
      <c r="N342" s="83"/>
      <c r="O342" s="83"/>
    </row>
    <row r="343" spans="3:15">
      <c r="C343" s="83"/>
      <c r="D343" s="83"/>
      <c r="E343" s="83"/>
      <c r="F343" s="83"/>
      <c r="G343" s="83"/>
      <c r="H343" s="83"/>
      <c r="I343" s="83"/>
      <c r="J343" s="83"/>
      <c r="K343" s="83"/>
      <c r="L343" s="83"/>
      <c r="M343" s="83"/>
      <c r="N343" s="83"/>
      <c r="O343" s="83"/>
    </row>
    <row r="344" spans="3:15">
      <c r="C344" s="83"/>
      <c r="D344" s="83"/>
      <c r="E344" s="83"/>
      <c r="F344" s="83"/>
      <c r="G344" s="83"/>
      <c r="H344" s="83"/>
      <c r="I344" s="83"/>
      <c r="J344" s="83"/>
      <c r="K344" s="83"/>
      <c r="L344" s="83"/>
      <c r="M344" s="83"/>
      <c r="N344" s="83"/>
      <c r="O344" s="83"/>
    </row>
    <row r="345" spans="3:15">
      <c r="C345" s="83"/>
      <c r="D345" s="83"/>
      <c r="E345" s="83"/>
      <c r="F345" s="83"/>
      <c r="G345" s="83"/>
      <c r="H345" s="83"/>
      <c r="I345" s="83"/>
      <c r="J345" s="83"/>
      <c r="K345" s="83"/>
      <c r="L345" s="83"/>
      <c r="M345" s="83"/>
      <c r="N345" s="83"/>
      <c r="O345" s="83"/>
    </row>
    <row r="346" spans="3:15">
      <c r="C346" s="83"/>
      <c r="D346" s="83"/>
      <c r="E346" s="83"/>
      <c r="F346" s="83"/>
      <c r="G346" s="83"/>
      <c r="H346" s="83"/>
      <c r="I346" s="83"/>
      <c r="J346" s="83"/>
      <c r="K346" s="83"/>
      <c r="L346" s="83"/>
      <c r="M346" s="83"/>
      <c r="N346" s="83"/>
      <c r="O346" s="83"/>
    </row>
    <row r="347" spans="3:15">
      <c r="C347" s="83"/>
      <c r="D347" s="83"/>
      <c r="E347" s="83"/>
      <c r="F347" s="83"/>
      <c r="G347" s="83"/>
      <c r="H347" s="83"/>
      <c r="I347" s="83"/>
      <c r="J347" s="83"/>
      <c r="K347" s="83"/>
      <c r="L347" s="83"/>
      <c r="M347" s="83"/>
      <c r="N347" s="83"/>
      <c r="O347" s="83"/>
    </row>
    <row r="348" spans="3:15">
      <c r="C348" s="83"/>
      <c r="D348" s="83"/>
      <c r="E348" s="83"/>
      <c r="F348" s="83"/>
      <c r="G348" s="83"/>
      <c r="H348" s="83"/>
      <c r="I348" s="83"/>
      <c r="J348" s="83"/>
      <c r="K348" s="83"/>
      <c r="L348" s="83"/>
      <c r="M348" s="83"/>
      <c r="N348" s="83"/>
      <c r="O348" s="83"/>
    </row>
    <row r="349" spans="3:15">
      <c r="C349" s="83"/>
      <c r="D349" s="83"/>
      <c r="E349" s="83"/>
      <c r="F349" s="83"/>
      <c r="G349" s="83"/>
      <c r="H349" s="83"/>
      <c r="I349" s="83"/>
      <c r="J349" s="83"/>
      <c r="K349" s="83"/>
      <c r="L349" s="83"/>
      <c r="M349" s="83"/>
      <c r="N349" s="83"/>
      <c r="O349" s="83"/>
    </row>
    <row r="350" spans="3:15">
      <c r="C350" s="83"/>
      <c r="D350" s="83"/>
      <c r="E350" s="83"/>
      <c r="F350" s="83"/>
      <c r="G350" s="83"/>
      <c r="H350" s="83"/>
      <c r="I350" s="83"/>
      <c r="J350" s="83"/>
      <c r="K350" s="83"/>
      <c r="L350" s="83"/>
      <c r="M350" s="83"/>
      <c r="N350" s="83"/>
      <c r="O350" s="83"/>
    </row>
    <row r="351" spans="3:15">
      <c r="C351" s="83"/>
      <c r="D351" s="83"/>
      <c r="E351" s="83"/>
      <c r="F351" s="83"/>
      <c r="G351" s="83"/>
      <c r="H351" s="83"/>
      <c r="I351" s="83"/>
      <c r="J351" s="83"/>
      <c r="K351" s="83"/>
      <c r="L351" s="83"/>
      <c r="M351" s="83"/>
      <c r="N351" s="83"/>
      <c r="O351" s="83"/>
    </row>
    <row r="352" spans="3:15">
      <c r="C352" s="83"/>
      <c r="D352" s="83"/>
      <c r="E352" s="83"/>
      <c r="F352" s="83"/>
      <c r="G352" s="83"/>
      <c r="H352" s="83"/>
      <c r="I352" s="83"/>
      <c r="J352" s="83"/>
      <c r="K352" s="83"/>
      <c r="L352" s="83"/>
      <c r="M352" s="83"/>
      <c r="N352" s="83"/>
      <c r="O352" s="83"/>
    </row>
    <row r="353" spans="3:15">
      <c r="C353" s="83"/>
      <c r="D353" s="83"/>
      <c r="E353" s="83"/>
      <c r="F353" s="83"/>
      <c r="G353" s="83"/>
      <c r="H353" s="83"/>
      <c r="I353" s="83"/>
      <c r="J353" s="83"/>
      <c r="K353" s="83"/>
      <c r="L353" s="83"/>
      <c r="M353" s="83"/>
      <c r="N353" s="83"/>
      <c r="O353" s="83"/>
    </row>
    <row r="354" spans="3:15">
      <c r="C354" s="83"/>
      <c r="D354" s="83"/>
      <c r="E354" s="83"/>
      <c r="F354" s="83"/>
      <c r="G354" s="83"/>
      <c r="H354" s="83"/>
      <c r="I354" s="83"/>
      <c r="J354" s="83"/>
      <c r="K354" s="83"/>
      <c r="L354" s="83"/>
      <c r="M354" s="83"/>
      <c r="N354" s="83"/>
      <c r="O354" s="83"/>
    </row>
    <row r="355" spans="3:15">
      <c r="C355" s="83"/>
      <c r="D355" s="83"/>
      <c r="E355" s="83"/>
      <c r="F355" s="83"/>
      <c r="G355" s="83"/>
      <c r="H355" s="83"/>
      <c r="I355" s="83"/>
      <c r="J355" s="83"/>
      <c r="K355" s="83"/>
      <c r="L355" s="83"/>
      <c r="M355" s="83"/>
      <c r="N355" s="83"/>
      <c r="O355" s="83"/>
    </row>
    <row r="356" spans="3:15">
      <c r="C356" s="83"/>
      <c r="D356" s="83"/>
      <c r="E356" s="83"/>
      <c r="F356" s="83"/>
      <c r="G356" s="83"/>
      <c r="H356" s="83"/>
      <c r="I356" s="83"/>
      <c r="J356" s="83"/>
      <c r="K356" s="83"/>
      <c r="L356" s="83"/>
      <c r="M356" s="83"/>
      <c r="N356" s="83"/>
      <c r="O356" s="83"/>
    </row>
    <row r="357" spans="3:15">
      <c r="C357" s="83"/>
      <c r="D357" s="83"/>
      <c r="E357" s="83"/>
      <c r="F357" s="83"/>
      <c r="G357" s="83"/>
      <c r="H357" s="83"/>
      <c r="I357" s="83"/>
      <c r="J357" s="83"/>
      <c r="K357" s="83"/>
      <c r="L357" s="83"/>
      <c r="M357" s="83"/>
      <c r="N357" s="83"/>
      <c r="O357" s="83"/>
    </row>
    <row r="358" spans="3:15">
      <c r="C358" s="83"/>
      <c r="D358" s="83"/>
      <c r="E358" s="83"/>
      <c r="F358" s="83"/>
      <c r="G358" s="83"/>
      <c r="H358" s="83"/>
      <c r="I358" s="83"/>
      <c r="J358" s="83"/>
      <c r="K358" s="83"/>
      <c r="L358" s="83"/>
      <c r="M358" s="83"/>
      <c r="N358" s="83"/>
      <c r="O358" s="83"/>
    </row>
    <row r="359" spans="3:15">
      <c r="C359" s="83"/>
      <c r="D359" s="83"/>
      <c r="E359" s="83"/>
      <c r="F359" s="83"/>
      <c r="G359" s="83"/>
      <c r="H359" s="83"/>
      <c r="I359" s="83"/>
      <c r="J359" s="83"/>
      <c r="K359" s="83"/>
      <c r="L359" s="83"/>
      <c r="M359" s="83"/>
      <c r="N359" s="83"/>
      <c r="O359" s="83"/>
    </row>
    <row r="360" spans="3:15">
      <c r="C360" s="83"/>
      <c r="D360" s="83"/>
      <c r="E360" s="83"/>
      <c r="F360" s="83"/>
      <c r="G360" s="83"/>
      <c r="H360" s="83"/>
      <c r="I360" s="83"/>
      <c r="J360" s="83"/>
      <c r="K360" s="83"/>
      <c r="L360" s="83"/>
      <c r="M360" s="83"/>
      <c r="N360" s="83"/>
      <c r="O360" s="83"/>
    </row>
    <row r="361" spans="3:15">
      <c r="C361" s="83"/>
      <c r="D361" s="83"/>
      <c r="E361" s="83"/>
      <c r="F361" s="83"/>
      <c r="G361" s="83"/>
      <c r="H361" s="83"/>
      <c r="I361" s="83"/>
      <c r="J361" s="83"/>
      <c r="K361" s="83"/>
      <c r="L361" s="83"/>
      <c r="M361" s="83"/>
      <c r="N361" s="83"/>
      <c r="O361" s="83"/>
    </row>
    <row r="362" spans="3:15">
      <c r="C362" s="83"/>
      <c r="D362" s="83"/>
      <c r="E362" s="83"/>
      <c r="F362" s="83"/>
      <c r="G362" s="83"/>
      <c r="H362" s="83"/>
      <c r="I362" s="83"/>
      <c r="J362" s="83"/>
      <c r="K362" s="83"/>
      <c r="L362" s="83"/>
      <c r="M362" s="83"/>
      <c r="N362" s="83"/>
      <c r="O362" s="83"/>
    </row>
    <row r="363" spans="3:15">
      <c r="C363" s="83"/>
      <c r="D363" s="83"/>
      <c r="E363" s="83"/>
      <c r="F363" s="83"/>
      <c r="G363" s="83"/>
      <c r="H363" s="83"/>
      <c r="I363" s="83"/>
      <c r="J363" s="83"/>
      <c r="K363" s="83"/>
      <c r="L363" s="83"/>
      <c r="M363" s="83"/>
      <c r="N363" s="83"/>
      <c r="O363" s="83"/>
    </row>
    <row r="364" spans="3:15">
      <c r="C364" s="83"/>
      <c r="D364" s="83"/>
      <c r="E364" s="83"/>
      <c r="F364" s="83"/>
      <c r="G364" s="83"/>
      <c r="H364" s="83"/>
      <c r="I364" s="83"/>
      <c r="J364" s="83"/>
      <c r="K364" s="83"/>
      <c r="L364" s="83"/>
      <c r="M364" s="83"/>
      <c r="N364" s="83"/>
      <c r="O364" s="83"/>
    </row>
    <row r="365" spans="3:15">
      <c r="C365" s="83"/>
      <c r="D365" s="83"/>
      <c r="E365" s="83"/>
      <c r="F365" s="83"/>
      <c r="G365" s="83"/>
      <c r="H365" s="83"/>
      <c r="I365" s="83"/>
      <c r="J365" s="83"/>
      <c r="K365" s="83"/>
      <c r="L365" s="83"/>
      <c r="M365" s="83"/>
      <c r="N365" s="83"/>
      <c r="O365" s="83"/>
    </row>
    <row r="366" spans="3:15">
      <c r="C366" s="83"/>
      <c r="D366" s="83"/>
      <c r="E366" s="83"/>
      <c r="F366" s="83"/>
      <c r="G366" s="83"/>
      <c r="H366" s="83"/>
      <c r="I366" s="83"/>
      <c r="J366" s="83"/>
      <c r="K366" s="83"/>
      <c r="L366" s="83"/>
      <c r="M366" s="83"/>
      <c r="N366" s="83"/>
      <c r="O366" s="83"/>
    </row>
    <row r="367" spans="3:15">
      <c r="C367" s="83"/>
      <c r="D367" s="83"/>
      <c r="E367" s="83"/>
      <c r="F367" s="83"/>
      <c r="G367" s="83"/>
      <c r="H367" s="83"/>
      <c r="I367" s="83"/>
      <c r="J367" s="83"/>
      <c r="K367" s="83"/>
      <c r="L367" s="83"/>
      <c r="M367" s="83"/>
      <c r="N367" s="83"/>
      <c r="O367" s="83"/>
    </row>
    <row r="368" spans="3:15">
      <c r="C368" s="83"/>
      <c r="D368" s="83"/>
      <c r="E368" s="83"/>
      <c r="F368" s="83"/>
      <c r="G368" s="83"/>
      <c r="H368" s="83"/>
      <c r="I368" s="83"/>
      <c r="J368" s="83"/>
      <c r="K368" s="83"/>
      <c r="L368" s="83"/>
      <c r="M368" s="83"/>
      <c r="N368" s="83"/>
      <c r="O368" s="83"/>
    </row>
    <row r="369" spans="3:15">
      <c r="C369" s="83"/>
      <c r="D369" s="83"/>
      <c r="E369" s="83"/>
      <c r="F369" s="83"/>
      <c r="G369" s="83"/>
      <c r="H369" s="83"/>
      <c r="I369" s="83"/>
      <c r="J369" s="83"/>
      <c r="K369" s="83"/>
      <c r="L369" s="83"/>
      <c r="M369" s="83"/>
      <c r="N369" s="83"/>
      <c r="O369" s="83"/>
    </row>
    <row r="370" spans="3:15">
      <c r="C370" s="83"/>
      <c r="D370" s="83"/>
      <c r="E370" s="83"/>
      <c r="F370" s="83"/>
      <c r="G370" s="83"/>
      <c r="H370" s="83"/>
      <c r="I370" s="83"/>
      <c r="J370" s="83"/>
      <c r="K370" s="83"/>
      <c r="L370" s="83"/>
      <c r="M370" s="83"/>
      <c r="N370" s="83"/>
      <c r="O370" s="83"/>
    </row>
    <row r="371" spans="3:15">
      <c r="C371" s="83"/>
      <c r="D371" s="83"/>
      <c r="E371" s="83"/>
      <c r="F371" s="83"/>
      <c r="G371" s="83"/>
      <c r="H371" s="83"/>
      <c r="I371" s="83"/>
      <c r="J371" s="83"/>
      <c r="K371" s="83"/>
      <c r="L371" s="83"/>
      <c r="M371" s="83"/>
      <c r="N371" s="83"/>
      <c r="O371" s="83"/>
    </row>
    <row r="372" spans="3:15">
      <c r="C372" s="83"/>
      <c r="D372" s="83"/>
      <c r="E372" s="83"/>
      <c r="F372" s="83"/>
      <c r="G372" s="83"/>
      <c r="H372" s="83"/>
      <c r="I372" s="83"/>
      <c r="J372" s="83"/>
      <c r="K372" s="83"/>
      <c r="L372" s="83"/>
      <c r="M372" s="83"/>
      <c r="N372" s="83"/>
      <c r="O372" s="83"/>
    </row>
    <row r="373" spans="3:15">
      <c r="C373" s="83"/>
      <c r="D373" s="83"/>
      <c r="E373" s="83"/>
      <c r="F373" s="83"/>
      <c r="G373" s="83"/>
      <c r="H373" s="83"/>
      <c r="I373" s="83"/>
      <c r="J373" s="83"/>
      <c r="K373" s="83"/>
      <c r="L373" s="83"/>
      <c r="M373" s="83"/>
      <c r="N373" s="83"/>
      <c r="O373" s="83"/>
    </row>
    <row r="374" spans="3:15">
      <c r="C374" s="83"/>
      <c r="D374" s="83"/>
      <c r="E374" s="83"/>
      <c r="F374" s="83"/>
      <c r="G374" s="83"/>
      <c r="H374" s="83"/>
      <c r="I374" s="83"/>
      <c r="J374" s="83"/>
      <c r="K374" s="83"/>
      <c r="L374" s="83"/>
      <c r="M374" s="83"/>
      <c r="N374" s="83"/>
      <c r="O374" s="83"/>
    </row>
    <row r="375" spans="3:15">
      <c r="C375" s="83"/>
      <c r="D375" s="83"/>
      <c r="E375" s="83"/>
      <c r="F375" s="83"/>
      <c r="G375" s="83"/>
      <c r="H375" s="83"/>
      <c r="I375" s="83"/>
      <c r="J375" s="83"/>
      <c r="K375" s="83"/>
      <c r="L375" s="83"/>
      <c r="M375" s="83"/>
      <c r="N375" s="83"/>
      <c r="O375" s="83"/>
    </row>
    <row r="376" spans="3:15">
      <c r="C376" s="83"/>
      <c r="D376" s="83"/>
      <c r="E376" s="83"/>
      <c r="F376" s="83"/>
      <c r="G376" s="83"/>
      <c r="H376" s="83"/>
      <c r="I376" s="83"/>
      <c r="J376" s="83"/>
      <c r="K376" s="83"/>
      <c r="L376" s="83"/>
      <c r="M376" s="83"/>
      <c r="N376" s="83"/>
      <c r="O376" s="83"/>
    </row>
    <row r="377" spans="3:15">
      <c r="C377" s="83"/>
      <c r="D377" s="83"/>
      <c r="E377" s="83"/>
      <c r="F377" s="83"/>
      <c r="G377" s="83"/>
      <c r="H377" s="83"/>
      <c r="I377" s="83"/>
      <c r="J377" s="83"/>
      <c r="K377" s="83"/>
      <c r="L377" s="83"/>
      <c r="M377" s="83"/>
      <c r="N377" s="83"/>
      <c r="O377" s="83"/>
    </row>
    <row r="378" spans="3:15">
      <c r="C378" s="83"/>
      <c r="D378" s="83"/>
      <c r="E378" s="83"/>
      <c r="F378" s="83"/>
      <c r="G378" s="83"/>
      <c r="H378" s="83"/>
      <c r="I378" s="83"/>
      <c r="J378" s="83"/>
      <c r="K378" s="83"/>
      <c r="L378" s="83"/>
      <c r="M378" s="83"/>
      <c r="N378" s="83"/>
      <c r="O378" s="83"/>
    </row>
    <row r="379" spans="3:15">
      <c r="C379" s="83"/>
      <c r="D379" s="83"/>
      <c r="E379" s="83"/>
      <c r="F379" s="83"/>
      <c r="G379" s="83"/>
      <c r="H379" s="83"/>
      <c r="I379" s="83"/>
      <c r="J379" s="83"/>
      <c r="K379" s="83"/>
      <c r="L379" s="83"/>
      <c r="M379" s="83"/>
      <c r="N379" s="83"/>
      <c r="O379" s="83"/>
    </row>
    <row r="380" spans="3:15">
      <c r="C380" s="83"/>
      <c r="D380" s="83"/>
      <c r="E380" s="83"/>
      <c r="F380" s="83"/>
      <c r="G380" s="83"/>
      <c r="H380" s="83"/>
      <c r="I380" s="83"/>
      <c r="J380" s="83"/>
      <c r="K380" s="83"/>
      <c r="L380" s="83"/>
      <c r="M380" s="83"/>
      <c r="N380" s="83"/>
      <c r="O380" s="83"/>
    </row>
    <row r="381" spans="3:15">
      <c r="C381" s="83"/>
      <c r="D381" s="83"/>
      <c r="E381" s="83"/>
      <c r="F381" s="83"/>
      <c r="G381" s="83"/>
      <c r="H381" s="83"/>
      <c r="I381" s="83"/>
      <c r="J381" s="83"/>
      <c r="K381" s="83"/>
      <c r="L381" s="83"/>
      <c r="M381" s="83"/>
      <c r="N381" s="83"/>
      <c r="O381" s="83"/>
    </row>
    <row r="382" spans="3:15">
      <c r="C382" s="83"/>
      <c r="D382" s="83"/>
      <c r="E382" s="83"/>
      <c r="F382" s="83"/>
      <c r="G382" s="83"/>
      <c r="H382" s="83"/>
      <c r="I382" s="83"/>
      <c r="J382" s="83"/>
      <c r="K382" s="83"/>
      <c r="L382" s="83"/>
      <c r="M382" s="83"/>
      <c r="N382" s="83"/>
      <c r="O382" s="83"/>
    </row>
    <row r="383" spans="3:15">
      <c r="C383" s="83"/>
      <c r="D383" s="83"/>
      <c r="E383" s="83"/>
      <c r="F383" s="83"/>
      <c r="G383" s="83"/>
      <c r="H383" s="83"/>
      <c r="I383" s="83"/>
      <c r="J383" s="83"/>
      <c r="K383" s="83"/>
      <c r="L383" s="83"/>
      <c r="M383" s="83"/>
      <c r="N383" s="83"/>
      <c r="O383" s="83"/>
    </row>
    <row r="384" spans="3:15">
      <c r="C384" s="83"/>
      <c r="D384" s="83"/>
      <c r="E384" s="83"/>
      <c r="F384" s="83"/>
      <c r="G384" s="83"/>
      <c r="H384" s="83"/>
      <c r="I384" s="83"/>
      <c r="J384" s="83"/>
      <c r="K384" s="83"/>
      <c r="L384" s="83"/>
      <c r="M384" s="83"/>
      <c r="N384" s="83"/>
      <c r="O384" s="83"/>
    </row>
    <row r="385" spans="3:15">
      <c r="C385" s="83"/>
      <c r="D385" s="83"/>
      <c r="E385" s="83"/>
      <c r="F385" s="83"/>
      <c r="G385" s="83"/>
      <c r="H385" s="83"/>
      <c r="I385" s="83"/>
      <c r="J385" s="83"/>
      <c r="K385" s="83"/>
      <c r="L385" s="83"/>
      <c r="M385" s="83"/>
      <c r="N385" s="83"/>
      <c r="O385" s="83"/>
    </row>
    <row r="386" spans="3:15">
      <c r="C386" s="83"/>
      <c r="D386" s="83"/>
      <c r="E386" s="83"/>
      <c r="F386" s="83"/>
      <c r="G386" s="83"/>
      <c r="H386" s="83"/>
      <c r="I386" s="83"/>
      <c r="J386" s="83"/>
      <c r="K386" s="83"/>
      <c r="L386" s="83"/>
      <c r="M386" s="83"/>
      <c r="N386" s="83"/>
      <c r="O386" s="83"/>
    </row>
    <row r="387" spans="3:15">
      <c r="C387" s="83"/>
      <c r="D387" s="83"/>
      <c r="E387" s="83"/>
      <c r="F387" s="83"/>
      <c r="G387" s="83"/>
      <c r="H387" s="83"/>
      <c r="I387" s="83"/>
      <c r="J387" s="83"/>
      <c r="K387" s="83"/>
      <c r="L387" s="83"/>
      <c r="M387" s="83"/>
      <c r="N387" s="83"/>
      <c r="O387" s="83"/>
    </row>
    <row r="388" spans="3:15">
      <c r="C388" s="83"/>
      <c r="D388" s="83"/>
      <c r="E388" s="83"/>
      <c r="F388" s="83"/>
      <c r="G388" s="83"/>
      <c r="H388" s="83"/>
      <c r="I388" s="83"/>
      <c r="J388" s="83"/>
      <c r="K388" s="83"/>
      <c r="L388" s="83"/>
      <c r="M388" s="83"/>
      <c r="N388" s="83"/>
      <c r="O388" s="83"/>
    </row>
    <row r="389" spans="3:15">
      <c r="C389" s="83"/>
      <c r="D389" s="83"/>
      <c r="E389" s="83"/>
      <c r="F389" s="83"/>
      <c r="G389" s="83"/>
      <c r="H389" s="83"/>
      <c r="I389" s="83"/>
      <c r="J389" s="83"/>
      <c r="K389" s="83"/>
      <c r="L389" s="83"/>
      <c r="M389" s="83"/>
      <c r="N389" s="83"/>
      <c r="O389" s="83"/>
    </row>
    <row r="390" spans="3:15">
      <c r="C390" s="83"/>
      <c r="D390" s="83"/>
      <c r="E390" s="83"/>
      <c r="F390" s="83"/>
      <c r="G390" s="83"/>
      <c r="H390" s="83"/>
      <c r="I390" s="83"/>
      <c r="J390" s="83"/>
      <c r="K390" s="83"/>
      <c r="L390" s="83"/>
      <c r="M390" s="83"/>
      <c r="N390" s="83"/>
      <c r="O390" s="83"/>
    </row>
    <row r="391" spans="3:15">
      <c r="C391" s="83"/>
      <c r="D391" s="83"/>
      <c r="E391" s="83"/>
      <c r="F391" s="83"/>
      <c r="G391" s="83"/>
      <c r="H391" s="83"/>
      <c r="I391" s="83"/>
      <c r="J391" s="83"/>
      <c r="K391" s="83"/>
      <c r="L391" s="83"/>
      <c r="M391" s="83"/>
      <c r="N391" s="83"/>
      <c r="O391" s="83"/>
    </row>
    <row r="392" spans="3:15">
      <c r="C392" s="83"/>
      <c r="D392" s="83"/>
      <c r="E392" s="83"/>
      <c r="F392" s="83"/>
      <c r="G392" s="83"/>
      <c r="H392" s="83"/>
      <c r="I392" s="83"/>
      <c r="J392" s="83"/>
      <c r="K392" s="83"/>
      <c r="L392" s="83"/>
      <c r="M392" s="83"/>
      <c r="N392" s="83"/>
      <c r="O392" s="83"/>
    </row>
    <row r="393" spans="3:15">
      <c r="C393" s="83"/>
      <c r="D393" s="83"/>
      <c r="E393" s="83"/>
      <c r="F393" s="83"/>
      <c r="G393" s="83"/>
      <c r="H393" s="83"/>
      <c r="I393" s="83"/>
      <c r="J393" s="83"/>
      <c r="K393" s="83"/>
      <c r="L393" s="83"/>
      <c r="M393" s="83"/>
      <c r="N393" s="83"/>
      <c r="O393" s="83"/>
    </row>
    <row r="394" spans="3:15">
      <c r="C394" s="83"/>
      <c r="D394" s="83"/>
      <c r="E394" s="83"/>
      <c r="F394" s="83"/>
      <c r="G394" s="83"/>
      <c r="H394" s="83"/>
      <c r="I394" s="83"/>
      <c r="J394" s="83"/>
      <c r="K394" s="83"/>
      <c r="L394" s="83"/>
      <c r="M394" s="83"/>
      <c r="N394" s="83"/>
      <c r="O394" s="83"/>
    </row>
    <row r="395" spans="3:15">
      <c r="C395" s="83"/>
      <c r="D395" s="83"/>
      <c r="E395" s="83"/>
      <c r="F395" s="83"/>
      <c r="G395" s="83"/>
      <c r="H395" s="83"/>
      <c r="I395" s="83"/>
      <c r="J395" s="83"/>
      <c r="K395" s="83"/>
      <c r="L395" s="83"/>
      <c r="M395" s="83"/>
      <c r="N395" s="83"/>
      <c r="O395" s="83"/>
    </row>
    <row r="396" spans="3:15">
      <c r="C396" s="83"/>
      <c r="D396" s="83"/>
      <c r="E396" s="83"/>
      <c r="F396" s="83"/>
      <c r="G396" s="83"/>
      <c r="H396" s="83"/>
      <c r="I396" s="83"/>
      <c r="J396" s="83"/>
      <c r="K396" s="83"/>
      <c r="L396" s="83"/>
      <c r="M396" s="83"/>
      <c r="N396" s="83"/>
      <c r="O396" s="83"/>
    </row>
    <row r="397" spans="3:15">
      <c r="C397" s="83"/>
      <c r="D397" s="83"/>
      <c r="E397" s="83"/>
      <c r="F397" s="83"/>
      <c r="G397" s="83"/>
      <c r="H397" s="83"/>
      <c r="I397" s="83"/>
      <c r="J397" s="83"/>
      <c r="K397" s="83"/>
      <c r="L397" s="83"/>
      <c r="M397" s="83"/>
      <c r="N397" s="83"/>
      <c r="O397" s="83"/>
    </row>
    <row r="398" spans="3:15">
      <c r="C398" s="83"/>
      <c r="D398" s="83"/>
      <c r="E398" s="83"/>
      <c r="F398" s="83"/>
      <c r="G398" s="83"/>
      <c r="H398" s="83"/>
      <c r="I398" s="83"/>
      <c r="J398" s="83"/>
      <c r="K398" s="83"/>
      <c r="L398" s="83"/>
      <c r="M398" s="83"/>
      <c r="N398" s="83"/>
      <c r="O398" s="83"/>
    </row>
    <row r="399" spans="3:15">
      <c r="C399" s="83"/>
      <c r="D399" s="83"/>
      <c r="E399" s="83"/>
      <c r="F399" s="83"/>
      <c r="G399" s="83"/>
      <c r="H399" s="83"/>
      <c r="I399" s="83"/>
      <c r="J399" s="83"/>
      <c r="K399" s="83"/>
      <c r="L399" s="83"/>
      <c r="M399" s="83"/>
      <c r="N399" s="83"/>
      <c r="O399" s="83"/>
    </row>
    <row r="400" spans="3:15">
      <c r="C400" s="83"/>
      <c r="D400" s="83"/>
      <c r="E400" s="83"/>
      <c r="F400" s="83"/>
      <c r="G400" s="83"/>
      <c r="H400" s="83"/>
      <c r="I400" s="83"/>
      <c r="J400" s="83"/>
      <c r="K400" s="83"/>
      <c r="L400" s="83"/>
      <c r="M400" s="83"/>
      <c r="N400" s="83"/>
      <c r="O400" s="83"/>
    </row>
    <row r="401" spans="3:15">
      <c r="C401" s="83"/>
      <c r="D401" s="83"/>
      <c r="E401" s="83"/>
      <c r="F401" s="83"/>
      <c r="G401" s="83"/>
      <c r="H401" s="83"/>
      <c r="I401" s="83"/>
      <c r="J401" s="83"/>
      <c r="K401" s="83"/>
      <c r="L401" s="83"/>
      <c r="M401" s="83"/>
      <c r="N401" s="83"/>
      <c r="O401" s="83"/>
    </row>
    <row r="402" spans="3:15">
      <c r="C402" s="83"/>
      <c r="D402" s="83"/>
      <c r="E402" s="83"/>
      <c r="F402" s="83"/>
      <c r="G402" s="83"/>
      <c r="H402" s="83"/>
      <c r="I402" s="83"/>
      <c r="J402" s="83"/>
      <c r="K402" s="83"/>
      <c r="L402" s="83"/>
      <c r="M402" s="83"/>
      <c r="N402" s="83"/>
      <c r="O402" s="83"/>
    </row>
    <row r="403" spans="3:15">
      <c r="C403" s="83"/>
      <c r="D403" s="83"/>
      <c r="E403" s="83"/>
      <c r="F403" s="83"/>
      <c r="G403" s="83"/>
      <c r="H403" s="83"/>
      <c r="I403" s="83"/>
      <c r="J403" s="83"/>
      <c r="K403" s="83"/>
      <c r="L403" s="83"/>
      <c r="M403" s="83"/>
      <c r="N403" s="83"/>
      <c r="O403" s="83"/>
    </row>
    <row r="404" spans="3:15">
      <c r="C404" s="83"/>
      <c r="D404" s="83"/>
      <c r="E404" s="83"/>
      <c r="F404" s="83"/>
      <c r="G404" s="83"/>
      <c r="H404" s="83"/>
      <c r="I404" s="83"/>
      <c r="J404" s="83"/>
      <c r="K404" s="83"/>
      <c r="L404" s="83"/>
      <c r="M404" s="83"/>
      <c r="N404" s="83"/>
      <c r="O404" s="83"/>
    </row>
    <row r="405" spans="3:15">
      <c r="C405" s="83"/>
      <c r="D405" s="83"/>
      <c r="E405" s="83"/>
      <c r="F405" s="83"/>
      <c r="G405" s="83"/>
      <c r="H405" s="83"/>
      <c r="I405" s="83"/>
      <c r="J405" s="83"/>
      <c r="K405" s="83"/>
      <c r="L405" s="83"/>
      <c r="M405" s="83"/>
      <c r="N405" s="83"/>
      <c r="O405" s="83"/>
    </row>
    <row r="406" spans="3:15">
      <c r="C406" s="83"/>
      <c r="D406" s="83"/>
      <c r="E406" s="83"/>
      <c r="F406" s="83"/>
      <c r="G406" s="83"/>
      <c r="H406" s="83"/>
      <c r="I406" s="83"/>
      <c r="J406" s="83"/>
      <c r="K406" s="83"/>
      <c r="L406" s="83"/>
      <c r="M406" s="83"/>
      <c r="N406" s="83"/>
      <c r="O406" s="83"/>
    </row>
    <row r="407" spans="3:15">
      <c r="C407" s="83"/>
      <c r="D407" s="83"/>
      <c r="E407" s="83"/>
      <c r="F407" s="83"/>
      <c r="G407" s="83"/>
      <c r="H407" s="83"/>
      <c r="I407" s="83"/>
      <c r="J407" s="83"/>
      <c r="K407" s="83"/>
      <c r="L407" s="83"/>
      <c r="M407" s="83"/>
      <c r="N407" s="83"/>
      <c r="O407" s="83"/>
    </row>
    <row r="408" spans="3:15">
      <c r="C408" s="83"/>
      <c r="D408" s="83"/>
      <c r="E408" s="83"/>
      <c r="F408" s="83"/>
      <c r="G408" s="83"/>
      <c r="H408" s="83"/>
      <c r="I408" s="83"/>
      <c r="J408" s="83"/>
      <c r="K408" s="83"/>
      <c r="L408" s="83"/>
      <c r="M408" s="83"/>
      <c r="N408" s="83"/>
      <c r="O408" s="83"/>
    </row>
    <row r="409" spans="3:15">
      <c r="C409" s="83"/>
      <c r="D409" s="83"/>
      <c r="E409" s="83"/>
      <c r="F409" s="83"/>
      <c r="G409" s="83"/>
      <c r="H409" s="83"/>
      <c r="I409" s="83"/>
      <c r="J409" s="83"/>
      <c r="K409" s="83"/>
      <c r="L409" s="83"/>
      <c r="M409" s="83"/>
      <c r="N409" s="83"/>
      <c r="O409" s="83"/>
    </row>
    <row r="410" spans="3:15">
      <c r="C410" s="83"/>
      <c r="D410" s="83"/>
      <c r="E410" s="83"/>
      <c r="F410" s="83"/>
      <c r="G410" s="83"/>
      <c r="H410" s="83"/>
      <c r="I410" s="83"/>
      <c r="J410" s="83"/>
      <c r="K410" s="83"/>
      <c r="L410" s="83"/>
      <c r="M410" s="83"/>
      <c r="N410" s="83"/>
      <c r="O410" s="83"/>
    </row>
    <row r="411" spans="3:15">
      <c r="C411" s="83"/>
      <c r="D411" s="83"/>
      <c r="E411" s="83"/>
      <c r="F411" s="83"/>
      <c r="G411" s="83"/>
      <c r="H411" s="83"/>
      <c r="I411" s="83"/>
      <c r="J411" s="83"/>
      <c r="K411" s="83"/>
      <c r="L411" s="83"/>
      <c r="M411" s="83"/>
      <c r="N411" s="83"/>
      <c r="O411" s="83"/>
    </row>
    <row r="412" spans="3:15">
      <c r="C412" s="83"/>
      <c r="D412" s="83"/>
      <c r="E412" s="83"/>
      <c r="F412" s="83"/>
      <c r="G412" s="83"/>
      <c r="H412" s="83"/>
      <c r="I412" s="83"/>
      <c r="J412" s="83"/>
      <c r="K412" s="83"/>
      <c r="L412" s="83"/>
      <c r="M412" s="83"/>
      <c r="N412" s="83"/>
      <c r="O412" s="83"/>
    </row>
    <row r="413" spans="3:15">
      <c r="C413" s="83"/>
      <c r="D413" s="83"/>
      <c r="E413" s="83"/>
      <c r="F413" s="83"/>
      <c r="G413" s="83"/>
      <c r="H413" s="83"/>
      <c r="I413" s="83"/>
      <c r="J413" s="83"/>
      <c r="K413" s="83"/>
      <c r="L413" s="83"/>
      <c r="M413" s="83"/>
      <c r="N413" s="83"/>
      <c r="O413" s="83"/>
    </row>
    <row r="414" spans="3:15">
      <c r="C414" s="83"/>
      <c r="D414" s="83"/>
      <c r="E414" s="83"/>
      <c r="F414" s="83"/>
      <c r="G414" s="83"/>
      <c r="H414" s="83"/>
      <c r="I414" s="83"/>
      <c r="J414" s="83"/>
      <c r="K414" s="83"/>
      <c r="L414" s="83"/>
      <c r="M414" s="83"/>
      <c r="N414" s="83"/>
      <c r="O414" s="83"/>
    </row>
    <row r="415" spans="3:15">
      <c r="C415" s="83"/>
      <c r="D415" s="83"/>
      <c r="E415" s="83"/>
      <c r="F415" s="83"/>
      <c r="G415" s="83"/>
      <c r="H415" s="83"/>
      <c r="I415" s="83"/>
      <c r="J415" s="83"/>
      <c r="K415" s="83"/>
      <c r="L415" s="83"/>
      <c r="M415" s="83"/>
      <c r="N415" s="83"/>
      <c r="O415" s="83"/>
    </row>
    <row r="416" spans="3:15">
      <c r="C416" s="83"/>
      <c r="D416" s="83"/>
      <c r="E416" s="83"/>
      <c r="F416" s="83"/>
      <c r="G416" s="83"/>
      <c r="H416" s="83"/>
      <c r="I416" s="83"/>
      <c r="J416" s="83"/>
      <c r="K416" s="83"/>
      <c r="L416" s="83"/>
      <c r="M416" s="83"/>
      <c r="N416" s="83"/>
      <c r="O416" s="83"/>
    </row>
    <row r="417" spans="3:15">
      <c r="C417" s="83"/>
      <c r="D417" s="83"/>
      <c r="E417" s="83"/>
      <c r="F417" s="83"/>
      <c r="G417" s="83"/>
      <c r="H417" s="83"/>
      <c r="I417" s="83"/>
      <c r="J417" s="83"/>
      <c r="K417" s="83"/>
      <c r="L417" s="83"/>
      <c r="M417" s="83"/>
      <c r="N417" s="83"/>
      <c r="O417" s="83"/>
    </row>
    <row r="418" spans="3:15">
      <c r="C418" s="83"/>
      <c r="D418" s="83"/>
      <c r="E418" s="83"/>
      <c r="F418" s="83"/>
      <c r="G418" s="83"/>
      <c r="H418" s="83"/>
      <c r="I418" s="83"/>
      <c r="J418" s="83"/>
      <c r="K418" s="83"/>
      <c r="L418" s="83"/>
      <c r="M418" s="83"/>
      <c r="N418" s="83"/>
      <c r="O418" s="83"/>
    </row>
    <row r="419" spans="3:15">
      <c r="C419" s="83"/>
      <c r="D419" s="83"/>
      <c r="E419" s="83"/>
      <c r="F419" s="83"/>
      <c r="G419" s="83"/>
      <c r="H419" s="83"/>
      <c r="I419" s="83"/>
      <c r="J419" s="83"/>
      <c r="K419" s="83"/>
      <c r="L419" s="83"/>
      <c r="M419" s="83"/>
      <c r="N419" s="83"/>
      <c r="O419" s="83"/>
    </row>
    <row r="420" spans="3:15">
      <c r="C420" s="83"/>
      <c r="D420" s="83"/>
      <c r="E420" s="83"/>
      <c r="F420" s="83"/>
      <c r="G420" s="83"/>
      <c r="H420" s="83"/>
      <c r="I420" s="83"/>
      <c r="J420" s="83"/>
      <c r="K420" s="83"/>
      <c r="L420" s="83"/>
      <c r="M420" s="83"/>
      <c r="N420" s="83"/>
      <c r="O420" s="83"/>
    </row>
    <row r="421" spans="3:15">
      <c r="C421" s="83"/>
      <c r="D421" s="83"/>
      <c r="E421" s="83"/>
      <c r="F421" s="83"/>
      <c r="G421" s="83"/>
      <c r="H421" s="83"/>
      <c r="I421" s="83"/>
      <c r="J421" s="83"/>
      <c r="K421" s="83"/>
      <c r="L421" s="83"/>
      <c r="M421" s="83"/>
      <c r="N421" s="83"/>
      <c r="O421" s="83"/>
    </row>
    <row r="422" spans="3:15">
      <c r="C422" s="83"/>
      <c r="D422" s="83"/>
      <c r="E422" s="83"/>
      <c r="F422" s="83"/>
      <c r="G422" s="83"/>
      <c r="H422" s="83"/>
      <c r="I422" s="83"/>
      <c r="J422" s="83"/>
      <c r="K422" s="83"/>
      <c r="L422" s="83"/>
      <c r="M422" s="83"/>
      <c r="N422" s="83"/>
      <c r="O422" s="83"/>
    </row>
    <row r="423" spans="3:15">
      <c r="C423" s="83"/>
      <c r="D423" s="83"/>
      <c r="E423" s="83"/>
      <c r="F423" s="83"/>
      <c r="G423" s="83"/>
      <c r="H423" s="83"/>
      <c r="I423" s="83"/>
      <c r="J423" s="83"/>
      <c r="K423" s="83"/>
      <c r="L423" s="83"/>
      <c r="M423" s="83"/>
      <c r="N423" s="83"/>
      <c r="O423" s="83"/>
    </row>
    <row r="424" spans="3:15">
      <c r="C424" s="83"/>
      <c r="D424" s="83"/>
      <c r="E424" s="83"/>
      <c r="F424" s="83"/>
      <c r="G424" s="83"/>
      <c r="H424" s="83"/>
      <c r="I424" s="83"/>
      <c r="J424" s="83"/>
      <c r="K424" s="83"/>
      <c r="L424" s="83"/>
      <c r="M424" s="83"/>
      <c r="N424" s="83"/>
      <c r="O424" s="83"/>
    </row>
    <row r="425" spans="3:15">
      <c r="C425" s="83"/>
      <c r="D425" s="83"/>
      <c r="E425" s="83"/>
      <c r="F425" s="83"/>
      <c r="G425" s="83"/>
      <c r="H425" s="83"/>
      <c r="I425" s="83"/>
      <c r="J425" s="83"/>
      <c r="K425" s="83"/>
      <c r="L425" s="83"/>
      <c r="M425" s="83"/>
      <c r="N425" s="83"/>
      <c r="O425" s="83"/>
    </row>
    <row r="426" spans="3:15">
      <c r="C426" s="83"/>
      <c r="D426" s="83"/>
      <c r="E426" s="83"/>
      <c r="F426" s="83"/>
      <c r="G426" s="83"/>
      <c r="H426" s="83"/>
      <c r="I426" s="83"/>
      <c r="J426" s="83"/>
      <c r="K426" s="83"/>
      <c r="L426" s="83"/>
      <c r="M426" s="83"/>
      <c r="N426" s="83"/>
      <c r="O426" s="83"/>
    </row>
    <row r="427" spans="3:15">
      <c r="C427" s="83"/>
      <c r="D427" s="83"/>
      <c r="E427" s="83"/>
      <c r="F427" s="83"/>
      <c r="G427" s="83"/>
      <c r="H427" s="83"/>
      <c r="I427" s="83"/>
      <c r="J427" s="83"/>
      <c r="K427" s="83"/>
      <c r="L427" s="83"/>
      <c r="M427" s="83"/>
      <c r="N427" s="83"/>
      <c r="O427" s="83"/>
    </row>
    <row r="428" spans="3:15">
      <c r="C428" s="83"/>
      <c r="D428" s="83"/>
      <c r="E428" s="83"/>
      <c r="F428" s="83"/>
      <c r="G428" s="83"/>
      <c r="H428" s="83"/>
      <c r="I428" s="83"/>
      <c r="J428" s="83"/>
      <c r="K428" s="83"/>
      <c r="L428" s="83"/>
      <c r="M428" s="83"/>
      <c r="N428" s="83"/>
      <c r="O428" s="83"/>
    </row>
    <row r="429" spans="3:15">
      <c r="C429" s="83"/>
      <c r="D429" s="83"/>
      <c r="E429" s="83"/>
      <c r="F429" s="83"/>
      <c r="G429" s="83"/>
      <c r="H429" s="83"/>
      <c r="I429" s="83"/>
      <c r="J429" s="83"/>
      <c r="K429" s="83"/>
      <c r="L429" s="83"/>
      <c r="M429" s="83"/>
      <c r="N429" s="83"/>
      <c r="O429" s="83"/>
    </row>
    <row r="430" spans="3:15">
      <c r="C430" s="83"/>
      <c r="D430" s="83"/>
      <c r="E430" s="83"/>
      <c r="F430" s="83"/>
      <c r="G430" s="83"/>
      <c r="H430" s="83"/>
      <c r="I430" s="83"/>
      <c r="J430" s="83"/>
      <c r="K430" s="83"/>
      <c r="L430" s="83"/>
      <c r="M430" s="83"/>
      <c r="N430" s="83"/>
      <c r="O430" s="83"/>
    </row>
    <row r="431" spans="3:15">
      <c r="C431" s="83"/>
      <c r="D431" s="83"/>
      <c r="E431" s="83"/>
      <c r="F431" s="83"/>
      <c r="G431" s="83"/>
      <c r="H431" s="83"/>
      <c r="I431" s="83"/>
      <c r="J431" s="83"/>
      <c r="K431" s="83"/>
      <c r="L431" s="83"/>
      <c r="M431" s="83"/>
      <c r="N431" s="83"/>
      <c r="O431" s="83"/>
    </row>
    <row r="432" spans="3:15">
      <c r="C432" s="83"/>
      <c r="D432" s="83"/>
      <c r="E432" s="83"/>
      <c r="F432" s="83"/>
      <c r="G432" s="83"/>
      <c r="H432" s="83"/>
      <c r="I432" s="83"/>
      <c r="J432" s="83"/>
      <c r="K432" s="83"/>
      <c r="L432" s="83"/>
      <c r="M432" s="83"/>
      <c r="N432" s="83"/>
      <c r="O432" s="83"/>
    </row>
    <row r="433" spans="3:15">
      <c r="C433" s="83"/>
      <c r="D433" s="83"/>
      <c r="E433" s="83"/>
      <c r="F433" s="83"/>
      <c r="G433" s="83"/>
      <c r="H433" s="83"/>
      <c r="I433" s="83"/>
      <c r="J433" s="83"/>
      <c r="K433" s="83"/>
      <c r="L433" s="83"/>
      <c r="M433" s="83"/>
      <c r="N433" s="83"/>
      <c r="O433" s="83"/>
    </row>
    <row r="434" spans="3:15">
      <c r="C434" s="83"/>
      <c r="D434" s="83"/>
      <c r="E434" s="83"/>
      <c r="F434" s="83"/>
      <c r="G434" s="83"/>
      <c r="H434" s="83"/>
      <c r="I434" s="83"/>
      <c r="J434" s="83"/>
      <c r="K434" s="83"/>
      <c r="L434" s="83"/>
      <c r="M434" s="83"/>
      <c r="N434" s="83"/>
      <c r="O434" s="83"/>
    </row>
    <row r="435" spans="3:15">
      <c r="C435" s="83"/>
      <c r="D435" s="83"/>
      <c r="E435" s="83"/>
      <c r="F435" s="83"/>
      <c r="G435" s="83"/>
      <c r="H435" s="83"/>
      <c r="I435" s="83"/>
      <c r="J435" s="83"/>
      <c r="K435" s="83"/>
      <c r="L435" s="83"/>
      <c r="M435" s="83"/>
      <c r="N435" s="83"/>
      <c r="O435" s="83"/>
    </row>
    <row r="436" spans="3:15">
      <c r="C436" s="83"/>
      <c r="D436" s="83"/>
      <c r="E436" s="83"/>
      <c r="F436" s="83"/>
      <c r="G436" s="83"/>
      <c r="H436" s="83"/>
      <c r="I436" s="83"/>
      <c r="J436" s="83"/>
      <c r="K436" s="83"/>
      <c r="L436" s="83"/>
      <c r="M436" s="83"/>
      <c r="N436" s="83"/>
      <c r="O436" s="83"/>
    </row>
    <row r="437" spans="3:15">
      <c r="C437" s="83"/>
      <c r="D437" s="83"/>
      <c r="E437" s="83"/>
      <c r="F437" s="83"/>
      <c r="G437" s="83"/>
      <c r="H437" s="83"/>
      <c r="I437" s="83"/>
      <c r="J437" s="83"/>
      <c r="K437" s="83"/>
      <c r="L437" s="83"/>
      <c r="M437" s="83"/>
      <c r="N437" s="83"/>
      <c r="O437" s="83"/>
    </row>
    <row r="438" spans="3:15">
      <c r="C438" s="83"/>
      <c r="D438" s="83"/>
      <c r="E438" s="83"/>
      <c r="F438" s="83"/>
      <c r="G438" s="83"/>
      <c r="H438" s="83"/>
      <c r="I438" s="83"/>
      <c r="J438" s="83"/>
      <c r="K438" s="83"/>
      <c r="L438" s="83"/>
      <c r="M438" s="83"/>
      <c r="N438" s="83"/>
      <c r="O438" s="83"/>
    </row>
    <row r="439" spans="3:15">
      <c r="C439" s="83"/>
      <c r="D439" s="83"/>
      <c r="E439" s="83"/>
      <c r="F439" s="83"/>
      <c r="G439" s="83"/>
      <c r="H439" s="83"/>
      <c r="I439" s="83"/>
      <c r="J439" s="83"/>
      <c r="K439" s="83"/>
      <c r="L439" s="83"/>
      <c r="M439" s="83"/>
      <c r="N439" s="83"/>
      <c r="O439" s="83"/>
    </row>
    <row r="440" spans="3:15">
      <c r="C440" s="83"/>
      <c r="D440" s="83"/>
      <c r="E440" s="83"/>
      <c r="F440" s="83"/>
      <c r="G440" s="83"/>
      <c r="H440" s="83"/>
      <c r="I440" s="83"/>
      <c r="J440" s="83"/>
      <c r="K440" s="83"/>
      <c r="L440" s="83"/>
      <c r="M440" s="83"/>
      <c r="N440" s="83"/>
      <c r="O440" s="83"/>
    </row>
    <row r="441" spans="3:15">
      <c r="C441" s="83"/>
      <c r="D441" s="83"/>
      <c r="E441" s="83"/>
      <c r="F441" s="83"/>
      <c r="G441" s="83"/>
      <c r="H441" s="83"/>
      <c r="I441" s="83"/>
      <c r="J441" s="83"/>
      <c r="K441" s="83"/>
      <c r="L441" s="83"/>
      <c r="M441" s="83"/>
      <c r="N441" s="83"/>
      <c r="O441" s="83"/>
    </row>
    <row r="442" spans="3:15">
      <c r="C442" s="83"/>
      <c r="D442" s="83"/>
      <c r="E442" s="83"/>
      <c r="F442" s="83"/>
      <c r="G442" s="83"/>
      <c r="H442" s="83"/>
      <c r="I442" s="83"/>
      <c r="J442" s="83"/>
      <c r="K442" s="83"/>
      <c r="L442" s="83"/>
      <c r="M442" s="83"/>
      <c r="N442" s="83"/>
      <c r="O442" s="83"/>
    </row>
    <row r="443" spans="3:15">
      <c r="C443" s="83"/>
      <c r="D443" s="83"/>
      <c r="E443" s="83"/>
      <c r="F443" s="83"/>
      <c r="G443" s="83"/>
      <c r="H443" s="83"/>
      <c r="I443" s="83"/>
      <c r="J443" s="83"/>
      <c r="K443" s="83"/>
      <c r="L443" s="83"/>
      <c r="M443" s="83"/>
      <c r="N443" s="83"/>
      <c r="O443" s="83"/>
    </row>
    <row r="444" spans="3:15">
      <c r="C444" s="83"/>
      <c r="D444" s="83"/>
      <c r="E444" s="83"/>
      <c r="F444" s="83"/>
      <c r="G444" s="83"/>
      <c r="H444" s="83"/>
      <c r="I444" s="83"/>
      <c r="J444" s="83"/>
      <c r="K444" s="83"/>
      <c r="L444" s="83"/>
      <c r="M444" s="83"/>
      <c r="N444" s="83"/>
      <c r="O444" s="83"/>
    </row>
    <row r="445" spans="3:15">
      <c r="C445" s="83"/>
      <c r="D445" s="83"/>
      <c r="E445" s="83"/>
      <c r="F445" s="83"/>
      <c r="G445" s="83"/>
      <c r="H445" s="83"/>
      <c r="I445" s="83"/>
      <c r="J445" s="83"/>
      <c r="K445" s="83"/>
      <c r="L445" s="83"/>
      <c r="M445" s="83"/>
      <c r="N445" s="83"/>
      <c r="O445" s="83"/>
    </row>
    <row r="446" spans="3:15">
      <c r="C446" s="83"/>
      <c r="D446" s="83"/>
      <c r="E446" s="83"/>
      <c r="F446" s="83"/>
      <c r="G446" s="83"/>
      <c r="H446" s="83"/>
      <c r="I446" s="83"/>
      <c r="J446" s="83"/>
      <c r="K446" s="83"/>
      <c r="L446" s="83"/>
      <c r="M446" s="83"/>
      <c r="N446" s="83"/>
      <c r="O446" s="83"/>
    </row>
    <row r="447" spans="3:15">
      <c r="C447" s="83"/>
      <c r="D447" s="83"/>
      <c r="E447" s="83"/>
      <c r="F447" s="83"/>
      <c r="G447" s="83"/>
      <c r="H447" s="83"/>
      <c r="I447" s="83"/>
      <c r="J447" s="83"/>
      <c r="K447" s="83"/>
      <c r="L447" s="83"/>
      <c r="M447" s="83"/>
      <c r="N447" s="83"/>
      <c r="O447" s="83"/>
    </row>
    <row r="448" spans="3:15">
      <c r="C448" s="83"/>
      <c r="D448" s="83"/>
      <c r="E448" s="83"/>
      <c r="F448" s="83"/>
      <c r="G448" s="83"/>
      <c r="H448" s="83"/>
      <c r="I448" s="83"/>
      <c r="J448" s="83"/>
      <c r="K448" s="83"/>
      <c r="L448" s="83"/>
      <c r="M448" s="83"/>
      <c r="N448" s="83"/>
      <c r="O448" s="83"/>
    </row>
    <row r="449" spans="3:15">
      <c r="C449" s="83"/>
      <c r="D449" s="83"/>
      <c r="E449" s="83"/>
      <c r="F449" s="83"/>
      <c r="G449" s="83"/>
      <c r="H449" s="83"/>
      <c r="I449" s="83"/>
      <c r="J449" s="83"/>
      <c r="K449" s="83"/>
      <c r="L449" s="83"/>
      <c r="M449" s="83"/>
      <c r="N449" s="83"/>
      <c r="O449" s="83"/>
    </row>
    <row r="450" spans="3:15">
      <c r="C450" s="83"/>
      <c r="D450" s="83"/>
      <c r="E450" s="83"/>
      <c r="F450" s="83"/>
      <c r="G450" s="83"/>
      <c r="H450" s="83"/>
      <c r="I450" s="83"/>
      <c r="J450" s="83"/>
      <c r="K450" s="83"/>
      <c r="L450" s="83"/>
      <c r="M450" s="83"/>
      <c r="N450" s="83"/>
      <c r="O450" s="83"/>
    </row>
    <row r="451" spans="3:15">
      <c r="C451" s="83"/>
      <c r="D451" s="83"/>
      <c r="E451" s="83"/>
      <c r="F451" s="83"/>
      <c r="G451" s="83"/>
      <c r="H451" s="83"/>
      <c r="I451" s="83"/>
      <c r="J451" s="83"/>
      <c r="K451" s="83"/>
      <c r="L451" s="83"/>
      <c r="M451" s="83"/>
      <c r="N451" s="83"/>
      <c r="O451" s="83"/>
    </row>
    <row r="452" spans="3:15">
      <c r="C452" s="83"/>
      <c r="D452" s="83"/>
      <c r="E452" s="83"/>
      <c r="F452" s="83"/>
      <c r="G452" s="83"/>
      <c r="H452" s="83"/>
      <c r="I452" s="83"/>
      <c r="J452" s="83"/>
      <c r="K452" s="83"/>
      <c r="L452" s="83"/>
      <c r="M452" s="83"/>
      <c r="N452" s="83"/>
      <c r="O452" s="83"/>
    </row>
    <row r="453" spans="3:15">
      <c r="C453" s="83"/>
      <c r="D453" s="83"/>
      <c r="E453" s="83"/>
      <c r="F453" s="83"/>
      <c r="G453" s="83"/>
      <c r="H453" s="83"/>
      <c r="I453" s="83"/>
      <c r="J453" s="83"/>
      <c r="K453" s="83"/>
      <c r="L453" s="83"/>
      <c r="M453" s="83"/>
      <c r="N453" s="83"/>
      <c r="O453" s="83"/>
    </row>
    <row r="454" spans="3:15">
      <c r="C454" s="83"/>
      <c r="D454" s="83"/>
      <c r="E454" s="83"/>
      <c r="F454" s="83"/>
      <c r="G454" s="83"/>
      <c r="H454" s="83"/>
      <c r="I454" s="83"/>
      <c r="J454" s="83"/>
      <c r="K454" s="83"/>
      <c r="L454" s="83"/>
      <c r="M454" s="83"/>
      <c r="N454" s="83"/>
      <c r="O454" s="83"/>
    </row>
    <row r="455" spans="3:15">
      <c r="C455" s="83"/>
      <c r="D455" s="83"/>
      <c r="E455" s="83"/>
      <c r="F455" s="83"/>
      <c r="G455" s="83"/>
      <c r="H455" s="83"/>
      <c r="I455" s="83"/>
      <c r="J455" s="83"/>
      <c r="K455" s="83"/>
      <c r="L455" s="83"/>
      <c r="M455" s="83"/>
      <c r="N455" s="83"/>
      <c r="O455" s="83"/>
    </row>
    <row r="456" spans="3:15">
      <c r="C456" s="83"/>
      <c r="D456" s="83"/>
      <c r="E456" s="83"/>
      <c r="F456" s="83"/>
      <c r="G456" s="83"/>
      <c r="H456" s="83"/>
      <c r="I456" s="83"/>
      <c r="J456" s="83"/>
      <c r="K456" s="83"/>
      <c r="L456" s="83"/>
      <c r="M456" s="83"/>
      <c r="N456" s="83"/>
      <c r="O456" s="83"/>
    </row>
    <row r="457" spans="3:15">
      <c r="C457" s="83"/>
      <c r="D457" s="83"/>
      <c r="E457" s="83"/>
      <c r="F457" s="83"/>
      <c r="G457" s="83"/>
      <c r="H457" s="83"/>
      <c r="I457" s="83"/>
      <c r="J457" s="83"/>
      <c r="K457" s="83"/>
      <c r="L457" s="83"/>
      <c r="M457" s="83"/>
      <c r="N457" s="83"/>
      <c r="O457" s="83"/>
    </row>
    <row r="458" spans="3:15">
      <c r="C458" s="83"/>
      <c r="D458" s="83"/>
      <c r="E458" s="83"/>
      <c r="F458" s="83"/>
      <c r="G458" s="83"/>
      <c r="H458" s="83"/>
      <c r="I458" s="83"/>
      <c r="J458" s="83"/>
      <c r="K458" s="83"/>
      <c r="L458" s="83"/>
      <c r="M458" s="83"/>
      <c r="N458" s="83"/>
      <c r="O458" s="83"/>
    </row>
    <row r="459" spans="3:15">
      <c r="C459" s="83"/>
      <c r="D459" s="83"/>
      <c r="E459" s="83"/>
      <c r="F459" s="83"/>
      <c r="G459" s="83"/>
      <c r="H459" s="83"/>
      <c r="I459" s="83"/>
      <c r="J459" s="83"/>
      <c r="K459" s="83"/>
      <c r="L459" s="83"/>
      <c r="M459" s="83"/>
      <c r="N459" s="83"/>
      <c r="O459" s="83"/>
    </row>
    <row r="460" spans="3:15">
      <c r="C460" s="83"/>
      <c r="D460" s="83"/>
      <c r="E460" s="83"/>
      <c r="F460" s="83"/>
      <c r="G460" s="83"/>
      <c r="H460" s="83"/>
      <c r="I460" s="83"/>
      <c r="J460" s="83"/>
      <c r="K460" s="83"/>
      <c r="L460" s="83"/>
      <c r="M460" s="83"/>
      <c r="N460" s="83"/>
      <c r="O460" s="83"/>
    </row>
    <row r="461" spans="3:15">
      <c r="C461" s="83"/>
      <c r="D461" s="83"/>
      <c r="E461" s="83"/>
      <c r="F461" s="83"/>
      <c r="G461" s="83"/>
      <c r="H461" s="83"/>
      <c r="I461" s="83"/>
      <c r="J461" s="83"/>
      <c r="K461" s="83"/>
      <c r="L461" s="83"/>
      <c r="M461" s="83"/>
      <c r="N461" s="83"/>
      <c r="O461" s="83"/>
    </row>
    <row r="462" spans="3:15">
      <c r="C462" s="83"/>
      <c r="D462" s="83"/>
      <c r="E462" s="83"/>
      <c r="F462" s="83"/>
      <c r="G462" s="83"/>
      <c r="H462" s="83"/>
      <c r="I462" s="83"/>
      <c r="J462" s="83"/>
      <c r="K462" s="83"/>
      <c r="L462" s="83"/>
      <c r="M462" s="83"/>
      <c r="N462" s="83"/>
      <c r="O462" s="83"/>
    </row>
    <row r="463" spans="3:15">
      <c r="C463" s="83"/>
      <c r="D463" s="83"/>
      <c r="E463" s="83"/>
      <c r="F463" s="83"/>
      <c r="G463" s="83"/>
      <c r="H463" s="83"/>
      <c r="I463" s="83"/>
      <c r="J463" s="83"/>
      <c r="K463" s="83"/>
      <c r="L463" s="83"/>
      <c r="M463" s="83"/>
      <c r="N463" s="83"/>
      <c r="O463" s="83"/>
    </row>
    <row r="464" spans="3:15">
      <c r="C464" s="83"/>
      <c r="D464" s="83"/>
      <c r="E464" s="83"/>
      <c r="F464" s="83"/>
      <c r="G464" s="83"/>
      <c r="H464" s="83"/>
      <c r="I464" s="83"/>
      <c r="J464" s="83"/>
      <c r="K464" s="83"/>
      <c r="L464" s="83"/>
      <c r="M464" s="83"/>
      <c r="N464" s="83"/>
      <c r="O464" s="83"/>
    </row>
    <row r="465" spans="3:15">
      <c r="C465" s="83"/>
      <c r="D465" s="83"/>
      <c r="E465" s="83"/>
      <c r="F465" s="83"/>
      <c r="G465" s="83"/>
      <c r="H465" s="83"/>
      <c r="I465" s="83"/>
      <c r="J465" s="83"/>
      <c r="K465" s="83"/>
      <c r="L465" s="83"/>
      <c r="M465" s="83"/>
      <c r="N465" s="83"/>
      <c r="O465" s="83"/>
    </row>
    <row r="466" spans="3:15">
      <c r="C466" s="83"/>
      <c r="D466" s="83"/>
      <c r="E466" s="83"/>
      <c r="F466" s="83"/>
      <c r="G466" s="83"/>
      <c r="H466" s="83"/>
      <c r="I466" s="83"/>
      <c r="J466" s="83"/>
      <c r="K466" s="83"/>
      <c r="L466" s="83"/>
      <c r="M466" s="83"/>
      <c r="N466" s="83"/>
      <c r="O466" s="83"/>
    </row>
    <row r="467" spans="3:15">
      <c r="C467" s="83"/>
      <c r="D467" s="83"/>
      <c r="E467" s="83"/>
      <c r="F467" s="83"/>
      <c r="G467" s="83"/>
      <c r="H467" s="83"/>
      <c r="I467" s="83"/>
      <c r="J467" s="83"/>
      <c r="K467" s="83"/>
      <c r="L467" s="83"/>
      <c r="M467" s="83"/>
      <c r="N467" s="83"/>
      <c r="O467" s="83"/>
    </row>
    <row r="468" spans="3:15">
      <c r="C468" s="83"/>
      <c r="D468" s="83"/>
      <c r="E468" s="83"/>
      <c r="F468" s="83"/>
      <c r="G468" s="83"/>
      <c r="H468" s="83"/>
      <c r="I468" s="83"/>
      <c r="J468" s="83"/>
      <c r="K468" s="83"/>
      <c r="L468" s="83"/>
      <c r="M468" s="83"/>
      <c r="N468" s="83"/>
      <c r="O468" s="83"/>
    </row>
    <row r="469" spans="3:15">
      <c r="C469" s="83"/>
      <c r="D469" s="83"/>
      <c r="E469" s="83"/>
      <c r="F469" s="83"/>
      <c r="G469" s="83"/>
      <c r="H469" s="83"/>
      <c r="I469" s="83"/>
      <c r="J469" s="83"/>
      <c r="K469" s="83"/>
      <c r="L469" s="83"/>
      <c r="M469" s="83"/>
      <c r="N469" s="83"/>
      <c r="O469" s="83"/>
    </row>
    <row r="470" spans="3:15">
      <c r="C470" s="83"/>
      <c r="D470" s="83"/>
      <c r="E470" s="83"/>
      <c r="F470" s="83"/>
      <c r="G470" s="83"/>
      <c r="H470" s="83"/>
      <c r="I470" s="83"/>
      <c r="J470" s="83"/>
      <c r="K470" s="83"/>
      <c r="L470" s="83"/>
      <c r="M470" s="83"/>
      <c r="N470" s="83"/>
      <c r="O470" s="83"/>
    </row>
    <row r="471" spans="3:15">
      <c r="C471" s="83"/>
      <c r="D471" s="83"/>
      <c r="E471" s="83"/>
      <c r="F471" s="83"/>
      <c r="G471" s="83"/>
      <c r="H471" s="83"/>
      <c r="I471" s="83"/>
      <c r="J471" s="83"/>
      <c r="K471" s="83"/>
      <c r="L471" s="83"/>
      <c r="M471" s="83"/>
      <c r="N471" s="83"/>
      <c r="O471" s="83"/>
    </row>
    <row r="472" spans="3:15">
      <c r="C472" s="83"/>
      <c r="D472" s="83"/>
      <c r="E472" s="83"/>
      <c r="F472" s="83"/>
      <c r="G472" s="83"/>
      <c r="H472" s="83"/>
      <c r="I472" s="83"/>
      <c r="J472" s="83"/>
      <c r="K472" s="83"/>
      <c r="L472" s="83"/>
      <c r="M472" s="83"/>
      <c r="N472" s="83"/>
      <c r="O472" s="83"/>
    </row>
    <row r="473" spans="3:15">
      <c r="C473" s="83"/>
      <c r="D473" s="83"/>
      <c r="E473" s="83"/>
      <c r="F473" s="83"/>
      <c r="G473" s="83"/>
      <c r="H473" s="83"/>
      <c r="I473" s="83"/>
      <c r="J473" s="83"/>
      <c r="K473" s="83"/>
      <c r="L473" s="83"/>
      <c r="M473" s="83"/>
      <c r="N473" s="83"/>
      <c r="O473" s="83"/>
    </row>
    <row r="474" spans="3:15">
      <c r="C474" s="83"/>
      <c r="D474" s="83"/>
      <c r="E474" s="83"/>
      <c r="F474" s="83"/>
      <c r="G474" s="83"/>
      <c r="H474" s="83"/>
      <c r="I474" s="83"/>
      <c r="J474" s="83"/>
      <c r="K474" s="83"/>
      <c r="L474" s="83"/>
      <c r="M474" s="83"/>
      <c r="N474" s="83"/>
      <c r="O474" s="83"/>
    </row>
    <row r="475" spans="3:15">
      <c r="C475" s="83"/>
      <c r="D475" s="83"/>
      <c r="E475" s="83"/>
      <c r="F475" s="83"/>
      <c r="G475" s="83"/>
      <c r="H475" s="83"/>
      <c r="I475" s="83"/>
      <c r="J475" s="83"/>
      <c r="K475" s="83"/>
      <c r="L475" s="83"/>
      <c r="M475" s="83"/>
      <c r="N475" s="83"/>
      <c r="O475" s="83"/>
    </row>
    <row r="476" spans="3:15">
      <c r="C476" s="83"/>
      <c r="D476" s="83"/>
      <c r="E476" s="83"/>
      <c r="F476" s="83"/>
      <c r="G476" s="83"/>
      <c r="H476" s="83"/>
      <c r="I476" s="83"/>
      <c r="J476" s="83"/>
      <c r="K476" s="83"/>
      <c r="L476" s="83"/>
      <c r="M476" s="83"/>
      <c r="N476" s="83"/>
      <c r="O476" s="83"/>
    </row>
    <row r="477" spans="3:15">
      <c r="C477" s="83"/>
      <c r="D477" s="83"/>
      <c r="E477" s="83"/>
      <c r="F477" s="83"/>
      <c r="G477" s="83"/>
      <c r="H477" s="83"/>
      <c r="I477" s="83"/>
      <c r="J477" s="83"/>
      <c r="K477" s="83"/>
      <c r="L477" s="83"/>
      <c r="M477" s="83"/>
      <c r="N477" s="83"/>
      <c r="O477" s="83"/>
    </row>
    <row r="478" spans="3:15">
      <c r="C478" s="83"/>
      <c r="D478" s="83"/>
      <c r="E478" s="83"/>
      <c r="F478" s="83"/>
      <c r="G478" s="83"/>
      <c r="H478" s="83"/>
      <c r="I478" s="83"/>
      <c r="J478" s="83"/>
      <c r="K478" s="83"/>
      <c r="L478" s="83"/>
      <c r="M478" s="83"/>
      <c r="N478" s="83"/>
      <c r="O478" s="83"/>
    </row>
    <row r="479" spans="3:15">
      <c r="C479" s="83"/>
      <c r="D479" s="83"/>
      <c r="E479" s="83"/>
      <c r="F479" s="83"/>
      <c r="G479" s="83"/>
      <c r="H479" s="83"/>
      <c r="I479" s="83"/>
      <c r="J479" s="83"/>
      <c r="K479" s="83"/>
      <c r="L479" s="83"/>
      <c r="M479" s="83"/>
      <c r="N479" s="83"/>
      <c r="O479" s="83"/>
    </row>
    <row r="480" spans="3:15">
      <c r="C480" s="83"/>
      <c r="D480" s="83"/>
      <c r="E480" s="83"/>
      <c r="F480" s="83"/>
      <c r="G480" s="83"/>
      <c r="H480" s="83"/>
      <c r="I480" s="83"/>
      <c r="J480" s="83"/>
      <c r="K480" s="83"/>
      <c r="L480" s="83"/>
      <c r="M480" s="83"/>
      <c r="N480" s="83"/>
      <c r="O480" s="83"/>
    </row>
    <row r="481" spans="3:15">
      <c r="C481" s="83"/>
      <c r="D481" s="83"/>
      <c r="E481" s="83"/>
      <c r="F481" s="83"/>
      <c r="G481" s="83"/>
      <c r="H481" s="83"/>
      <c r="I481" s="83"/>
      <c r="J481" s="83"/>
      <c r="K481" s="83"/>
      <c r="L481" s="83"/>
      <c r="M481" s="83"/>
      <c r="N481" s="83"/>
      <c r="O481" s="83"/>
    </row>
    <row r="482" spans="3:15">
      <c r="C482" s="83"/>
      <c r="D482" s="83"/>
      <c r="E482" s="83"/>
      <c r="F482" s="83"/>
      <c r="G482" s="83"/>
      <c r="H482" s="83"/>
      <c r="I482" s="83"/>
      <c r="J482" s="83"/>
      <c r="K482" s="83"/>
      <c r="L482" s="83"/>
      <c r="M482" s="83"/>
      <c r="N482" s="83"/>
      <c r="O482" s="83"/>
    </row>
    <row r="483" spans="3:15">
      <c r="C483" s="83"/>
      <c r="D483" s="83"/>
      <c r="E483" s="83"/>
      <c r="F483" s="83"/>
      <c r="G483" s="83"/>
      <c r="H483" s="83"/>
      <c r="I483" s="83"/>
      <c r="J483" s="83"/>
      <c r="K483" s="83"/>
      <c r="L483" s="83"/>
      <c r="M483" s="83"/>
      <c r="N483" s="83"/>
      <c r="O483" s="83"/>
    </row>
    <row r="484" spans="3:15">
      <c r="C484" s="83"/>
      <c r="D484" s="83"/>
      <c r="E484" s="83"/>
      <c r="F484" s="83"/>
      <c r="G484" s="83"/>
      <c r="H484" s="83"/>
      <c r="I484" s="83"/>
      <c r="J484" s="83"/>
      <c r="K484" s="83"/>
      <c r="L484" s="83"/>
      <c r="M484" s="83"/>
      <c r="N484" s="83"/>
      <c r="O484" s="83"/>
    </row>
    <row r="485" spans="3:15">
      <c r="C485" s="83"/>
      <c r="D485" s="83"/>
      <c r="E485" s="83"/>
      <c r="F485" s="83"/>
      <c r="G485" s="83"/>
      <c r="H485" s="83"/>
      <c r="I485" s="83"/>
      <c r="J485" s="83"/>
      <c r="K485" s="83"/>
      <c r="L485" s="83"/>
      <c r="M485" s="83"/>
      <c r="N485" s="83"/>
      <c r="O485" s="83"/>
    </row>
    <row r="486" spans="3:15">
      <c r="C486" s="83"/>
      <c r="D486" s="83"/>
      <c r="E486" s="83"/>
      <c r="F486" s="83"/>
      <c r="G486" s="83"/>
      <c r="H486" s="83"/>
      <c r="I486" s="83"/>
      <c r="J486" s="83"/>
      <c r="K486" s="83"/>
      <c r="L486" s="83"/>
      <c r="M486" s="83"/>
      <c r="N486" s="83"/>
      <c r="O486" s="83"/>
    </row>
    <row r="487" spans="3:15">
      <c r="C487" s="83"/>
      <c r="D487" s="83"/>
      <c r="E487" s="83"/>
      <c r="F487" s="83"/>
      <c r="G487" s="83"/>
      <c r="H487" s="83"/>
      <c r="I487" s="83"/>
      <c r="J487" s="83"/>
      <c r="K487" s="83"/>
      <c r="L487" s="83"/>
      <c r="M487" s="83"/>
      <c r="N487" s="83"/>
      <c r="O487" s="83"/>
    </row>
    <row r="488" spans="3:15">
      <c r="C488" s="83"/>
      <c r="D488" s="83"/>
      <c r="E488" s="83"/>
      <c r="F488" s="83"/>
      <c r="G488" s="83"/>
      <c r="H488" s="83"/>
      <c r="I488" s="83"/>
      <c r="J488" s="83"/>
      <c r="K488" s="83"/>
      <c r="L488" s="83"/>
      <c r="M488" s="83"/>
      <c r="N488" s="83"/>
      <c r="O488" s="83"/>
    </row>
    <row r="489" spans="3:15">
      <c r="C489" s="83"/>
      <c r="D489" s="83"/>
      <c r="E489" s="83"/>
      <c r="F489" s="83"/>
      <c r="G489" s="83"/>
      <c r="H489" s="83"/>
      <c r="I489" s="83"/>
      <c r="J489" s="83"/>
      <c r="K489" s="83"/>
      <c r="L489" s="83"/>
      <c r="M489" s="83"/>
      <c r="N489" s="83"/>
      <c r="O489" s="83"/>
    </row>
    <row r="490" spans="3:15">
      <c r="C490" s="83"/>
      <c r="D490" s="83"/>
      <c r="E490" s="83"/>
      <c r="F490" s="83"/>
      <c r="G490" s="83"/>
      <c r="H490" s="83"/>
      <c r="I490" s="83"/>
      <c r="J490" s="83"/>
      <c r="K490" s="83"/>
      <c r="L490" s="83"/>
      <c r="M490" s="83"/>
      <c r="N490" s="83"/>
      <c r="O490" s="83"/>
    </row>
    <row r="491" spans="3:15">
      <c r="C491" s="83"/>
      <c r="D491" s="83"/>
      <c r="E491" s="83"/>
      <c r="F491" s="83"/>
      <c r="G491" s="83"/>
      <c r="H491" s="83"/>
      <c r="I491" s="83"/>
      <c r="J491" s="83"/>
      <c r="K491" s="83"/>
      <c r="L491" s="83"/>
      <c r="M491" s="83"/>
      <c r="N491" s="83"/>
      <c r="O491" s="83"/>
    </row>
    <row r="492" spans="3:15">
      <c r="C492" s="83"/>
      <c r="D492" s="83"/>
      <c r="E492" s="83"/>
      <c r="F492" s="83"/>
      <c r="G492" s="83"/>
      <c r="H492" s="83"/>
      <c r="I492" s="83"/>
      <c r="J492" s="83"/>
      <c r="K492" s="83"/>
      <c r="L492" s="83"/>
      <c r="M492" s="83"/>
      <c r="N492" s="83"/>
      <c r="O492" s="83"/>
    </row>
    <row r="493" spans="3:15">
      <c r="C493" s="83"/>
      <c r="D493" s="83"/>
      <c r="E493" s="83"/>
      <c r="F493" s="83"/>
      <c r="G493" s="83"/>
      <c r="H493" s="83"/>
      <c r="I493" s="83"/>
      <c r="J493" s="83"/>
      <c r="K493" s="83"/>
      <c r="L493" s="83"/>
      <c r="M493" s="83"/>
      <c r="N493" s="83"/>
      <c r="O493" s="83"/>
    </row>
    <row r="494" spans="3:15">
      <c r="C494" s="83"/>
      <c r="D494" s="83"/>
      <c r="E494" s="83"/>
      <c r="F494" s="83"/>
      <c r="G494" s="83"/>
      <c r="H494" s="83"/>
      <c r="I494" s="83"/>
      <c r="J494" s="83"/>
      <c r="K494" s="83"/>
      <c r="L494" s="83"/>
      <c r="M494" s="83"/>
      <c r="N494" s="83"/>
      <c r="O494" s="83"/>
    </row>
    <row r="495" spans="3:15">
      <c r="C495" s="83"/>
      <c r="D495" s="83"/>
      <c r="E495" s="83"/>
      <c r="F495" s="83"/>
      <c r="G495" s="83"/>
      <c r="H495" s="83"/>
      <c r="I495" s="83"/>
      <c r="J495" s="83"/>
      <c r="K495" s="83"/>
      <c r="L495" s="83"/>
      <c r="M495" s="83"/>
      <c r="N495" s="83"/>
      <c r="O495" s="83"/>
    </row>
    <row r="496" spans="3:15">
      <c r="C496" s="83"/>
      <c r="D496" s="83"/>
      <c r="E496" s="83"/>
      <c r="F496" s="83"/>
      <c r="G496" s="83"/>
      <c r="H496" s="83"/>
      <c r="I496" s="83"/>
      <c r="J496" s="83"/>
      <c r="K496" s="83"/>
      <c r="L496" s="83"/>
      <c r="M496" s="83"/>
      <c r="N496" s="83"/>
      <c r="O496" s="83"/>
    </row>
    <row r="497" spans="3:15">
      <c r="C497" s="83"/>
      <c r="D497" s="83"/>
      <c r="E497" s="83"/>
      <c r="F497" s="83"/>
      <c r="G497" s="83"/>
      <c r="H497" s="83"/>
      <c r="I497" s="83"/>
      <c r="J497" s="83"/>
      <c r="K497" s="83"/>
      <c r="L497" s="83"/>
      <c r="M497" s="83"/>
      <c r="N497" s="83"/>
      <c r="O497" s="83"/>
    </row>
    <row r="498" spans="3:15">
      <c r="C498" s="83"/>
      <c r="D498" s="83"/>
      <c r="E498" s="83"/>
      <c r="F498" s="83"/>
      <c r="G498" s="83"/>
      <c r="H498" s="83"/>
      <c r="I498" s="83"/>
      <c r="J498" s="83"/>
      <c r="K498" s="83"/>
      <c r="L498" s="83"/>
      <c r="M498" s="83"/>
      <c r="N498" s="83"/>
      <c r="O498" s="83"/>
    </row>
    <row r="499" spans="3:15">
      <c r="C499" s="83"/>
      <c r="D499" s="83"/>
      <c r="E499" s="83"/>
      <c r="F499" s="83"/>
      <c r="G499" s="83"/>
      <c r="H499" s="83"/>
      <c r="I499" s="83"/>
      <c r="J499" s="83"/>
      <c r="K499" s="83"/>
      <c r="L499" s="83"/>
      <c r="M499" s="83"/>
      <c r="N499" s="83"/>
      <c r="O499" s="83"/>
    </row>
    <row r="500" spans="3:15">
      <c r="C500" s="83"/>
      <c r="D500" s="83"/>
      <c r="E500" s="83"/>
      <c r="F500" s="83"/>
      <c r="G500" s="83"/>
      <c r="H500" s="83"/>
      <c r="I500" s="83"/>
      <c r="J500" s="83"/>
      <c r="K500" s="83"/>
      <c r="L500" s="83"/>
      <c r="M500" s="83"/>
      <c r="N500" s="83"/>
      <c r="O500" s="83"/>
    </row>
    <row r="501" spans="3:15">
      <c r="C501" s="83"/>
      <c r="D501" s="83"/>
      <c r="E501" s="83"/>
      <c r="F501" s="83"/>
      <c r="G501" s="83"/>
      <c r="H501" s="83"/>
      <c r="I501" s="83"/>
      <c r="J501" s="83"/>
      <c r="K501" s="83"/>
      <c r="L501" s="83"/>
      <c r="M501" s="83"/>
      <c r="N501" s="83"/>
      <c r="O501" s="83"/>
    </row>
    <row r="502" spans="3:15">
      <c r="C502" s="83"/>
      <c r="D502" s="83"/>
      <c r="E502" s="83"/>
      <c r="F502" s="83"/>
      <c r="G502" s="83"/>
      <c r="H502" s="83"/>
      <c r="I502" s="83"/>
      <c r="J502" s="83"/>
      <c r="K502" s="83"/>
      <c r="L502" s="83"/>
      <c r="M502" s="83"/>
      <c r="N502" s="83"/>
      <c r="O502" s="83"/>
    </row>
    <row r="503" spans="3:15">
      <c r="C503" s="83"/>
      <c r="D503" s="83"/>
      <c r="E503" s="83"/>
      <c r="F503" s="83"/>
      <c r="G503" s="83"/>
      <c r="H503" s="83"/>
      <c r="I503" s="83"/>
      <c r="J503" s="83"/>
      <c r="K503" s="83"/>
      <c r="L503" s="83"/>
      <c r="M503" s="83"/>
      <c r="N503" s="83"/>
      <c r="O503" s="83"/>
    </row>
    <row r="504" spans="3:15">
      <c r="C504" s="83"/>
      <c r="D504" s="83"/>
      <c r="E504" s="83"/>
      <c r="F504" s="83"/>
      <c r="G504" s="83"/>
      <c r="H504" s="83"/>
      <c r="I504" s="83"/>
      <c r="J504" s="83"/>
      <c r="K504" s="83"/>
      <c r="L504" s="83"/>
      <c r="M504" s="83"/>
      <c r="N504" s="83"/>
      <c r="O504" s="83"/>
    </row>
    <row r="505" spans="3:15">
      <c r="C505" s="83"/>
      <c r="D505" s="83"/>
      <c r="E505" s="83"/>
      <c r="F505" s="83"/>
      <c r="G505" s="83"/>
      <c r="H505" s="83"/>
      <c r="I505" s="83"/>
      <c r="J505" s="83"/>
      <c r="K505" s="83"/>
      <c r="L505" s="83"/>
      <c r="M505" s="83"/>
      <c r="N505" s="83"/>
      <c r="O505" s="83"/>
    </row>
    <row r="506" spans="3:15">
      <c r="C506" s="83"/>
      <c r="D506" s="83"/>
      <c r="E506" s="83"/>
      <c r="F506" s="83"/>
      <c r="G506" s="83"/>
      <c r="H506" s="83"/>
      <c r="I506" s="83"/>
      <c r="J506" s="83"/>
      <c r="K506" s="83"/>
      <c r="L506" s="83"/>
      <c r="M506" s="83"/>
      <c r="N506" s="83"/>
      <c r="O506" s="83"/>
    </row>
    <row r="507" spans="3:15">
      <c r="C507" s="83"/>
      <c r="D507" s="83"/>
      <c r="E507" s="83"/>
      <c r="F507" s="83"/>
      <c r="G507" s="83"/>
      <c r="H507" s="83"/>
      <c r="I507" s="83"/>
      <c r="J507" s="83"/>
      <c r="K507" s="83"/>
      <c r="L507" s="83"/>
      <c r="M507" s="83"/>
      <c r="N507" s="83"/>
      <c r="O507" s="83"/>
    </row>
    <row r="508" spans="3:15">
      <c r="C508" s="83"/>
      <c r="D508" s="83"/>
      <c r="E508" s="83"/>
      <c r="F508" s="83"/>
      <c r="G508" s="83"/>
      <c r="H508" s="83"/>
      <c r="I508" s="83"/>
      <c r="J508" s="83"/>
      <c r="K508" s="83"/>
      <c r="L508" s="83"/>
      <c r="M508" s="83"/>
      <c r="N508" s="83"/>
      <c r="O508" s="83"/>
    </row>
    <row r="509" spans="3:15">
      <c r="C509" s="83"/>
      <c r="D509" s="83"/>
      <c r="E509" s="83"/>
      <c r="F509" s="83"/>
      <c r="G509" s="83"/>
      <c r="H509" s="83"/>
      <c r="I509" s="83"/>
      <c r="J509" s="83"/>
      <c r="K509" s="83"/>
      <c r="L509" s="83"/>
      <c r="M509" s="83"/>
      <c r="N509" s="83"/>
      <c r="O509" s="83"/>
    </row>
    <row r="510" spans="3:15">
      <c r="C510" s="83"/>
      <c r="D510" s="83"/>
      <c r="E510" s="83"/>
      <c r="F510" s="83"/>
      <c r="G510" s="83"/>
      <c r="H510" s="83"/>
      <c r="I510" s="83"/>
      <c r="J510" s="83"/>
      <c r="K510" s="83"/>
      <c r="L510" s="83"/>
      <c r="M510" s="83"/>
      <c r="N510" s="83"/>
      <c r="O510" s="83"/>
    </row>
    <row r="511" spans="3:15">
      <c r="C511" s="83"/>
      <c r="D511" s="83"/>
      <c r="E511" s="83"/>
      <c r="F511" s="83"/>
      <c r="G511" s="83"/>
      <c r="H511" s="83"/>
      <c r="I511" s="83"/>
      <c r="J511" s="83"/>
      <c r="K511" s="83"/>
      <c r="L511" s="83"/>
      <c r="M511" s="83"/>
      <c r="N511" s="83"/>
      <c r="O511" s="83"/>
    </row>
    <row r="512" spans="3:15">
      <c r="C512" s="83"/>
      <c r="D512" s="83"/>
      <c r="E512" s="83"/>
      <c r="F512" s="83"/>
      <c r="G512" s="83"/>
      <c r="H512" s="83"/>
      <c r="I512" s="83"/>
      <c r="J512" s="83"/>
      <c r="K512" s="83"/>
      <c r="L512" s="83"/>
      <c r="M512" s="83"/>
      <c r="N512" s="83"/>
      <c r="O512" s="83"/>
    </row>
    <row r="513" spans="3:15">
      <c r="C513" s="83"/>
      <c r="D513" s="83"/>
      <c r="E513" s="83"/>
      <c r="F513" s="83"/>
      <c r="G513" s="83"/>
      <c r="H513" s="83"/>
      <c r="I513" s="83"/>
      <c r="J513" s="83"/>
      <c r="K513" s="83"/>
      <c r="L513" s="83"/>
      <c r="M513" s="83"/>
      <c r="N513" s="83"/>
      <c r="O513" s="83"/>
    </row>
    <row r="514" spans="3:15">
      <c r="C514" s="83"/>
      <c r="D514" s="83"/>
      <c r="E514" s="83"/>
      <c r="F514" s="83"/>
      <c r="G514" s="83"/>
      <c r="H514" s="83"/>
      <c r="I514" s="83"/>
      <c r="J514" s="83"/>
      <c r="K514" s="83"/>
      <c r="L514" s="83"/>
      <c r="M514" s="83"/>
      <c r="N514" s="83"/>
      <c r="O514" s="83"/>
    </row>
    <row r="515" spans="3:15">
      <c r="C515" s="83"/>
      <c r="D515" s="83"/>
      <c r="E515" s="83"/>
      <c r="F515" s="83"/>
      <c r="G515" s="83"/>
      <c r="H515" s="83"/>
      <c r="I515" s="83"/>
      <c r="J515" s="83"/>
      <c r="K515" s="83"/>
      <c r="L515" s="83"/>
      <c r="M515" s="83"/>
      <c r="N515" s="83"/>
      <c r="O515" s="83"/>
    </row>
    <row r="516" spans="3:15">
      <c r="C516" s="83"/>
      <c r="D516" s="83"/>
      <c r="E516" s="83"/>
      <c r="F516" s="83"/>
      <c r="G516" s="83"/>
      <c r="H516" s="83"/>
      <c r="I516" s="83"/>
      <c r="J516" s="83"/>
      <c r="K516" s="83"/>
      <c r="L516" s="83"/>
      <c r="M516" s="83"/>
      <c r="N516" s="83"/>
      <c r="O516" s="83"/>
    </row>
    <row r="517" spans="3:15">
      <c r="C517" s="83"/>
      <c r="D517" s="83"/>
      <c r="E517" s="83"/>
      <c r="F517" s="83"/>
      <c r="G517" s="83"/>
      <c r="H517" s="83"/>
      <c r="I517" s="83"/>
      <c r="J517" s="83"/>
      <c r="K517" s="83"/>
      <c r="L517" s="83"/>
      <c r="M517" s="83"/>
      <c r="N517" s="83"/>
      <c r="O517" s="83"/>
    </row>
    <row r="518" spans="3:15">
      <c r="C518" s="83"/>
      <c r="D518" s="83"/>
      <c r="E518" s="83"/>
      <c r="F518" s="83"/>
      <c r="G518" s="83"/>
      <c r="H518" s="83"/>
      <c r="I518" s="83"/>
      <c r="J518" s="83"/>
      <c r="K518" s="83"/>
      <c r="L518" s="83"/>
      <c r="M518" s="83"/>
      <c r="N518" s="83"/>
      <c r="O518" s="83"/>
    </row>
    <row r="519" spans="3:15">
      <c r="C519" s="83"/>
      <c r="D519" s="83"/>
      <c r="E519" s="83"/>
      <c r="F519" s="83"/>
      <c r="G519" s="83"/>
      <c r="H519" s="83"/>
      <c r="I519" s="83"/>
      <c r="J519" s="83"/>
      <c r="K519" s="83"/>
      <c r="L519" s="83"/>
      <c r="M519" s="83"/>
      <c r="N519" s="83"/>
      <c r="O519" s="83"/>
    </row>
    <row r="520" spans="3:15">
      <c r="C520" s="83"/>
      <c r="D520" s="83"/>
      <c r="E520" s="83"/>
      <c r="F520" s="83"/>
      <c r="G520" s="83"/>
      <c r="H520" s="83"/>
      <c r="I520" s="83"/>
      <c r="J520" s="83"/>
      <c r="K520" s="83"/>
      <c r="L520" s="83"/>
      <c r="M520" s="83"/>
      <c r="N520" s="83"/>
      <c r="O520" s="83"/>
    </row>
    <row r="521" spans="3:15">
      <c r="C521" s="83"/>
      <c r="D521" s="83"/>
      <c r="E521" s="83"/>
      <c r="F521" s="83"/>
      <c r="G521" s="83"/>
      <c r="H521" s="83"/>
      <c r="I521" s="83"/>
      <c r="J521" s="83"/>
      <c r="K521" s="83"/>
      <c r="L521" s="83"/>
      <c r="M521" s="83"/>
      <c r="N521" s="83"/>
      <c r="O521" s="83"/>
    </row>
    <row r="522" spans="3:15">
      <c r="C522" s="83"/>
      <c r="D522" s="83"/>
      <c r="E522" s="83"/>
      <c r="F522" s="83"/>
      <c r="G522" s="83"/>
      <c r="H522" s="83"/>
      <c r="I522" s="83"/>
      <c r="J522" s="83"/>
      <c r="K522" s="83"/>
      <c r="L522" s="83"/>
      <c r="M522" s="83"/>
      <c r="N522" s="83"/>
      <c r="O522" s="83"/>
    </row>
    <row r="523" spans="3:15">
      <c r="C523" s="83"/>
      <c r="D523" s="83"/>
      <c r="E523" s="83"/>
      <c r="F523" s="83"/>
      <c r="G523" s="83"/>
      <c r="H523" s="83"/>
      <c r="I523" s="83"/>
      <c r="J523" s="83"/>
      <c r="K523" s="83"/>
      <c r="L523" s="83"/>
      <c r="M523" s="83"/>
      <c r="N523" s="83"/>
      <c r="O523" s="83"/>
    </row>
    <row r="524" spans="3:15">
      <c r="C524" s="83"/>
      <c r="D524" s="83"/>
      <c r="E524" s="83"/>
      <c r="F524" s="83"/>
      <c r="G524" s="83"/>
      <c r="H524" s="83"/>
      <c r="I524" s="83"/>
      <c r="J524" s="83"/>
      <c r="K524" s="83"/>
      <c r="L524" s="83"/>
      <c r="M524" s="83"/>
      <c r="N524" s="83"/>
      <c r="O524" s="83"/>
    </row>
    <row r="525" spans="3:15">
      <c r="C525" s="83"/>
      <c r="D525" s="83"/>
      <c r="E525" s="83"/>
      <c r="F525" s="83"/>
      <c r="G525" s="83"/>
      <c r="H525" s="83"/>
      <c r="I525" s="83"/>
      <c r="J525" s="83"/>
      <c r="K525" s="83"/>
      <c r="L525" s="83"/>
      <c r="M525" s="83"/>
      <c r="N525" s="83"/>
      <c r="O525" s="83"/>
    </row>
    <row r="526" spans="3:15">
      <c r="C526" s="83"/>
      <c r="D526" s="83"/>
      <c r="E526" s="83"/>
      <c r="F526" s="83"/>
      <c r="G526" s="83"/>
      <c r="H526" s="83"/>
      <c r="I526" s="83"/>
      <c r="J526" s="83"/>
      <c r="K526" s="83"/>
      <c r="L526" s="83"/>
      <c r="M526" s="83"/>
      <c r="N526" s="83"/>
      <c r="O526" s="83"/>
    </row>
    <row r="527" spans="3:15">
      <c r="C527" s="83"/>
      <c r="D527" s="83"/>
      <c r="E527" s="83"/>
      <c r="F527" s="83"/>
      <c r="G527" s="83"/>
      <c r="H527" s="83"/>
      <c r="I527" s="83"/>
      <c r="J527" s="83"/>
      <c r="K527" s="83"/>
      <c r="L527" s="83"/>
      <c r="M527" s="83"/>
      <c r="N527" s="83"/>
      <c r="O527" s="83"/>
    </row>
    <row r="528" spans="3:15">
      <c r="C528" s="83"/>
      <c r="D528" s="83"/>
      <c r="E528" s="83"/>
      <c r="F528" s="83"/>
      <c r="G528" s="83"/>
      <c r="H528" s="83"/>
      <c r="I528" s="83"/>
      <c r="J528" s="83"/>
      <c r="K528" s="83"/>
      <c r="L528" s="83"/>
      <c r="M528" s="83"/>
      <c r="N528" s="83"/>
      <c r="O528" s="83"/>
    </row>
    <row r="529" spans="3:15">
      <c r="C529" s="83"/>
      <c r="D529" s="83"/>
      <c r="E529" s="83"/>
      <c r="F529" s="83"/>
      <c r="G529" s="83"/>
      <c r="H529" s="83"/>
      <c r="I529" s="83"/>
      <c r="J529" s="83"/>
      <c r="K529" s="83"/>
      <c r="L529" s="83"/>
      <c r="M529" s="83"/>
      <c r="N529" s="83"/>
      <c r="O529" s="83"/>
    </row>
    <row r="530" spans="3:15">
      <c r="C530" s="83"/>
      <c r="D530" s="83"/>
      <c r="E530" s="83"/>
      <c r="F530" s="83"/>
      <c r="G530" s="83"/>
      <c r="H530" s="83"/>
      <c r="I530" s="83"/>
      <c r="J530" s="83"/>
      <c r="K530" s="83"/>
      <c r="L530" s="83"/>
      <c r="M530" s="83"/>
      <c r="N530" s="83"/>
      <c r="O530" s="83"/>
    </row>
    <row r="531" spans="3:15">
      <c r="C531" s="83"/>
      <c r="D531" s="83"/>
      <c r="E531" s="83"/>
      <c r="F531" s="83"/>
      <c r="G531" s="83"/>
      <c r="H531" s="83"/>
      <c r="I531" s="83"/>
      <c r="J531" s="83"/>
      <c r="K531" s="83"/>
      <c r="L531" s="83"/>
      <c r="M531" s="83"/>
      <c r="N531" s="83"/>
      <c r="O531" s="83"/>
    </row>
    <row r="532" spans="3:15">
      <c r="C532" s="83"/>
      <c r="D532" s="83"/>
      <c r="E532" s="83"/>
      <c r="F532" s="83"/>
      <c r="G532" s="83"/>
      <c r="H532" s="83"/>
      <c r="I532" s="83"/>
      <c r="J532" s="83"/>
      <c r="K532" s="83"/>
      <c r="L532" s="83"/>
      <c r="M532" s="83"/>
      <c r="N532" s="83"/>
      <c r="O532" s="83"/>
    </row>
    <row r="533" spans="3:15">
      <c r="C533" s="83"/>
      <c r="D533" s="83"/>
      <c r="E533" s="83"/>
      <c r="F533" s="83"/>
      <c r="G533" s="83"/>
      <c r="H533" s="83"/>
      <c r="I533" s="83"/>
      <c r="J533" s="83"/>
      <c r="K533" s="83"/>
      <c r="L533" s="83"/>
      <c r="M533" s="83"/>
      <c r="N533" s="83"/>
      <c r="O533" s="83"/>
    </row>
    <row r="534" spans="3:15">
      <c r="C534" s="83"/>
      <c r="D534" s="83"/>
      <c r="E534" s="83"/>
      <c r="F534" s="83"/>
      <c r="G534" s="83"/>
      <c r="H534" s="83"/>
      <c r="I534" s="83"/>
      <c r="J534" s="83"/>
      <c r="K534" s="83"/>
      <c r="L534" s="83"/>
      <c r="M534" s="83"/>
      <c r="N534" s="83"/>
      <c r="O534" s="83"/>
    </row>
    <row r="535" spans="3:15">
      <c r="C535" s="83"/>
      <c r="D535" s="83"/>
      <c r="E535" s="83"/>
      <c r="F535" s="83"/>
      <c r="G535" s="83"/>
      <c r="H535" s="83"/>
      <c r="I535" s="83"/>
      <c r="J535" s="83"/>
      <c r="K535" s="83"/>
      <c r="L535" s="83"/>
      <c r="M535" s="83"/>
      <c r="N535" s="83"/>
      <c r="O535" s="83"/>
    </row>
    <row r="536" spans="3:15">
      <c r="C536" s="83"/>
      <c r="D536" s="83"/>
      <c r="E536" s="83"/>
      <c r="F536" s="83"/>
      <c r="G536" s="83"/>
      <c r="H536" s="83"/>
      <c r="I536" s="83"/>
      <c r="J536" s="83"/>
      <c r="K536" s="83"/>
      <c r="L536" s="83"/>
      <c r="M536" s="83"/>
      <c r="N536" s="83"/>
      <c r="O536" s="83"/>
    </row>
    <row r="537" spans="3:15">
      <c r="C537" s="83"/>
      <c r="D537" s="83"/>
      <c r="E537" s="83"/>
      <c r="F537" s="83"/>
      <c r="G537" s="83"/>
      <c r="H537" s="83"/>
      <c r="I537" s="83"/>
      <c r="J537" s="83"/>
      <c r="K537" s="83"/>
      <c r="L537" s="83"/>
      <c r="M537" s="83"/>
      <c r="N537" s="83"/>
      <c r="O537" s="83"/>
    </row>
    <row r="538" spans="3:15">
      <c r="C538" s="83"/>
      <c r="D538" s="83"/>
      <c r="E538" s="83"/>
      <c r="F538" s="83"/>
      <c r="G538" s="83"/>
      <c r="H538" s="83"/>
      <c r="I538" s="83"/>
      <c r="J538" s="83"/>
      <c r="K538" s="83"/>
      <c r="L538" s="83"/>
      <c r="M538" s="83"/>
      <c r="N538" s="83"/>
      <c r="O538" s="83"/>
    </row>
    <row r="539" spans="3:15">
      <c r="C539" s="83"/>
      <c r="D539" s="83"/>
      <c r="E539" s="83"/>
      <c r="F539" s="83"/>
      <c r="G539" s="83"/>
      <c r="H539" s="83"/>
      <c r="I539" s="83"/>
      <c r="J539" s="83"/>
      <c r="K539" s="83"/>
      <c r="L539" s="83"/>
      <c r="M539" s="83"/>
      <c r="N539" s="83"/>
      <c r="O539" s="83"/>
    </row>
    <row r="540" spans="3:15">
      <c r="C540" s="83"/>
      <c r="D540" s="83"/>
      <c r="E540" s="83"/>
      <c r="F540" s="83"/>
      <c r="G540" s="83"/>
      <c r="H540" s="83"/>
      <c r="I540" s="83"/>
      <c r="J540" s="83"/>
      <c r="K540" s="83"/>
      <c r="L540" s="83"/>
      <c r="M540" s="83"/>
      <c r="N540" s="83"/>
      <c r="O540" s="83"/>
    </row>
    <row r="541" spans="3:15">
      <c r="C541" s="83"/>
      <c r="D541" s="83"/>
      <c r="E541" s="83"/>
      <c r="F541" s="83"/>
      <c r="G541" s="83"/>
      <c r="H541" s="83"/>
      <c r="I541" s="83"/>
      <c r="J541" s="83"/>
      <c r="K541" s="83"/>
      <c r="L541" s="83"/>
      <c r="M541" s="83"/>
      <c r="N541" s="83"/>
      <c r="O541" s="83"/>
    </row>
    <row r="542" spans="3:15">
      <c r="C542" s="83"/>
      <c r="D542" s="83"/>
      <c r="E542" s="83"/>
      <c r="F542" s="83"/>
      <c r="G542" s="83"/>
      <c r="H542" s="83"/>
      <c r="I542" s="83"/>
      <c r="J542" s="83"/>
      <c r="K542" s="83"/>
      <c r="L542" s="83"/>
      <c r="M542" s="83"/>
      <c r="N542" s="83"/>
      <c r="O542" s="83"/>
    </row>
    <row r="543" spans="3:15">
      <c r="C543" s="83"/>
      <c r="D543" s="83"/>
      <c r="E543" s="83"/>
      <c r="F543" s="83"/>
      <c r="G543" s="83"/>
      <c r="H543" s="83"/>
      <c r="I543" s="83"/>
      <c r="J543" s="83"/>
      <c r="K543" s="83"/>
      <c r="L543" s="83"/>
      <c r="M543" s="83"/>
      <c r="N543" s="83"/>
      <c r="O543" s="83"/>
    </row>
    <row r="544" spans="3:15">
      <c r="C544" s="83"/>
      <c r="D544" s="83"/>
      <c r="E544" s="83"/>
      <c r="F544" s="83"/>
      <c r="G544" s="83"/>
      <c r="H544" s="83"/>
      <c r="I544" s="83"/>
      <c r="J544" s="83"/>
      <c r="K544" s="83"/>
      <c r="L544" s="83"/>
      <c r="M544" s="83"/>
      <c r="N544" s="83"/>
      <c r="O544" s="83"/>
    </row>
    <row r="545" spans="3:15">
      <c r="C545" s="83"/>
      <c r="D545" s="83"/>
      <c r="E545" s="83"/>
      <c r="F545" s="83"/>
      <c r="G545" s="83"/>
      <c r="H545" s="83"/>
      <c r="I545" s="83"/>
      <c r="J545" s="83"/>
      <c r="K545" s="83"/>
      <c r="L545" s="83"/>
      <c r="M545" s="83"/>
      <c r="N545" s="83"/>
      <c r="O545" s="83"/>
    </row>
    <row r="546" spans="3:15">
      <c r="C546" s="83"/>
      <c r="D546" s="83"/>
      <c r="E546" s="83"/>
      <c r="F546" s="83"/>
      <c r="G546" s="83"/>
      <c r="H546" s="83"/>
      <c r="I546" s="83"/>
      <c r="J546" s="83"/>
      <c r="K546" s="83"/>
      <c r="L546" s="83"/>
      <c r="M546" s="83"/>
      <c r="N546" s="83"/>
      <c r="O546" s="83"/>
    </row>
    <row r="547" spans="3:15">
      <c r="C547" s="83"/>
      <c r="D547" s="83"/>
      <c r="E547" s="83"/>
      <c r="F547" s="83"/>
      <c r="G547" s="83"/>
      <c r="H547" s="83"/>
      <c r="I547" s="83"/>
      <c r="J547" s="83"/>
      <c r="K547" s="83"/>
      <c r="L547" s="83"/>
      <c r="M547" s="83"/>
      <c r="N547" s="83"/>
      <c r="O547" s="83"/>
    </row>
    <row r="548" spans="3:15">
      <c r="C548" s="83"/>
      <c r="D548" s="83"/>
      <c r="E548" s="83"/>
      <c r="F548" s="83"/>
      <c r="G548" s="83"/>
      <c r="H548" s="83"/>
      <c r="I548" s="83"/>
      <c r="J548" s="83"/>
      <c r="K548" s="83"/>
      <c r="L548" s="83"/>
      <c r="M548" s="83"/>
      <c r="N548" s="83"/>
      <c r="O548" s="83"/>
    </row>
    <row r="549" spans="3:15">
      <c r="C549" s="83"/>
      <c r="D549" s="83"/>
      <c r="E549" s="83"/>
      <c r="F549" s="83"/>
      <c r="G549" s="83"/>
      <c r="H549" s="83"/>
      <c r="I549" s="83"/>
      <c r="J549" s="83"/>
      <c r="K549" s="83"/>
      <c r="L549" s="83"/>
      <c r="M549" s="83"/>
      <c r="N549" s="83"/>
      <c r="O549" s="83"/>
    </row>
    <row r="550" spans="3:15">
      <c r="C550" s="83"/>
      <c r="D550" s="83"/>
      <c r="E550" s="83"/>
      <c r="F550" s="83"/>
      <c r="G550" s="83"/>
      <c r="H550" s="83"/>
      <c r="I550" s="83"/>
      <c r="J550" s="83"/>
      <c r="K550" s="83"/>
      <c r="L550" s="83"/>
      <c r="M550" s="83"/>
      <c r="N550" s="83"/>
      <c r="O550" s="83"/>
    </row>
    <row r="551" spans="3:15">
      <c r="C551" s="83"/>
      <c r="D551" s="83"/>
      <c r="E551" s="83"/>
      <c r="F551" s="83"/>
      <c r="G551" s="83"/>
      <c r="H551" s="83"/>
      <c r="I551" s="83"/>
      <c r="J551" s="83"/>
      <c r="K551" s="83"/>
      <c r="L551" s="83"/>
      <c r="M551" s="83"/>
      <c r="N551" s="83"/>
      <c r="O551" s="83"/>
    </row>
    <row r="552" spans="3:15">
      <c r="C552" s="83"/>
      <c r="D552" s="83"/>
      <c r="E552" s="83"/>
      <c r="F552" s="83"/>
      <c r="G552" s="83"/>
      <c r="H552" s="83"/>
      <c r="I552" s="83"/>
      <c r="J552" s="83"/>
      <c r="K552" s="83"/>
      <c r="L552" s="83"/>
      <c r="M552" s="83"/>
      <c r="N552" s="83"/>
      <c r="O552" s="83"/>
    </row>
    <row r="553" spans="3:15">
      <c r="C553" s="83"/>
      <c r="D553" s="83"/>
      <c r="E553" s="83"/>
      <c r="F553" s="83"/>
      <c r="G553" s="83"/>
      <c r="H553" s="83"/>
      <c r="I553" s="83"/>
      <c r="J553" s="83"/>
      <c r="K553" s="83"/>
      <c r="L553" s="83"/>
      <c r="M553" s="83"/>
      <c r="N553" s="83"/>
      <c r="O553" s="83"/>
    </row>
    <row r="554" spans="3:15">
      <c r="C554" s="83"/>
      <c r="D554" s="83"/>
      <c r="E554" s="83"/>
      <c r="F554" s="83"/>
      <c r="G554" s="83"/>
      <c r="H554" s="83"/>
      <c r="I554" s="83"/>
      <c r="J554" s="83"/>
      <c r="K554" s="83"/>
      <c r="L554" s="83"/>
      <c r="M554" s="83"/>
      <c r="N554" s="83"/>
      <c r="O554" s="83"/>
    </row>
    <row r="555" spans="3:15">
      <c r="C555" s="83"/>
      <c r="D555" s="83"/>
      <c r="E555" s="83"/>
      <c r="F555" s="83"/>
      <c r="G555" s="83"/>
      <c r="H555" s="83"/>
      <c r="I555" s="83"/>
      <c r="J555" s="83"/>
      <c r="K555" s="83"/>
      <c r="L555" s="83"/>
      <c r="M555" s="83"/>
      <c r="N555" s="83"/>
      <c r="O555" s="83"/>
    </row>
    <row r="556" spans="3:15">
      <c r="C556" s="83"/>
      <c r="D556" s="83"/>
      <c r="E556" s="83"/>
      <c r="F556" s="83"/>
      <c r="G556" s="83"/>
      <c r="H556" s="83"/>
      <c r="I556" s="83"/>
      <c r="J556" s="83"/>
      <c r="K556" s="83"/>
      <c r="L556" s="83"/>
      <c r="M556" s="83"/>
      <c r="N556" s="83"/>
      <c r="O556" s="83"/>
    </row>
    <row r="557" spans="3:15">
      <c r="C557" s="83"/>
      <c r="D557" s="83"/>
      <c r="E557" s="83"/>
      <c r="F557" s="83"/>
      <c r="G557" s="83"/>
      <c r="H557" s="83"/>
      <c r="I557" s="83"/>
      <c r="J557" s="83"/>
      <c r="K557" s="83"/>
      <c r="L557" s="83"/>
      <c r="M557" s="83"/>
      <c r="N557" s="83"/>
      <c r="O557" s="83"/>
    </row>
    <row r="558" spans="3:15">
      <c r="C558" s="83"/>
      <c r="D558" s="83"/>
      <c r="E558" s="83"/>
      <c r="F558" s="83"/>
      <c r="G558" s="83"/>
      <c r="H558" s="83"/>
      <c r="I558" s="83"/>
      <c r="J558" s="83"/>
      <c r="K558" s="83"/>
      <c r="L558" s="83"/>
      <c r="M558" s="83"/>
      <c r="N558" s="83"/>
      <c r="O558" s="83"/>
    </row>
    <row r="559" spans="3:15">
      <c r="C559" s="83"/>
      <c r="D559" s="83"/>
      <c r="E559" s="83"/>
      <c r="F559" s="83"/>
      <c r="G559" s="83"/>
      <c r="H559" s="83"/>
      <c r="I559" s="83"/>
      <c r="J559" s="83"/>
      <c r="K559" s="83"/>
      <c r="L559" s="83"/>
      <c r="M559" s="83"/>
      <c r="N559" s="83"/>
      <c r="O559" s="83"/>
    </row>
    <row r="560" spans="3:15">
      <c r="C560" s="83"/>
      <c r="D560" s="83"/>
      <c r="E560" s="83"/>
      <c r="F560" s="83"/>
      <c r="G560" s="83"/>
      <c r="H560" s="83"/>
      <c r="I560" s="83"/>
      <c r="J560" s="83"/>
      <c r="K560" s="83"/>
      <c r="L560" s="83"/>
      <c r="M560" s="83"/>
      <c r="N560" s="83"/>
      <c r="O560" s="83"/>
    </row>
    <row r="561" spans="3:15">
      <c r="C561" s="83"/>
      <c r="D561" s="83"/>
      <c r="E561" s="83"/>
      <c r="F561" s="83"/>
      <c r="G561" s="83"/>
      <c r="H561" s="83"/>
      <c r="I561" s="83"/>
      <c r="J561" s="83"/>
      <c r="K561" s="83"/>
      <c r="L561" s="83"/>
      <c r="M561" s="83"/>
      <c r="N561" s="83"/>
      <c r="O561" s="83"/>
    </row>
    <row r="562" spans="3:15">
      <c r="C562" s="83"/>
      <c r="D562" s="83"/>
      <c r="E562" s="83"/>
      <c r="F562" s="83"/>
      <c r="G562" s="83"/>
      <c r="H562" s="83"/>
      <c r="I562" s="83"/>
      <c r="J562" s="83"/>
      <c r="K562" s="83"/>
      <c r="L562" s="83"/>
      <c r="M562" s="83"/>
      <c r="N562" s="83"/>
      <c r="O562" s="83"/>
    </row>
    <row r="563" spans="3:15">
      <c r="C563" s="83"/>
      <c r="D563" s="83"/>
      <c r="E563" s="83"/>
      <c r="F563" s="83"/>
      <c r="G563" s="83"/>
      <c r="H563" s="83"/>
      <c r="I563" s="83"/>
      <c r="J563" s="83"/>
      <c r="K563" s="83"/>
      <c r="L563" s="83"/>
      <c r="M563" s="83"/>
      <c r="N563" s="83"/>
      <c r="O563" s="83"/>
    </row>
    <row r="564" spans="3:15">
      <c r="C564" s="83"/>
      <c r="D564" s="83"/>
      <c r="E564" s="83"/>
      <c r="F564" s="83"/>
      <c r="G564" s="83"/>
      <c r="H564" s="83"/>
      <c r="I564" s="83"/>
      <c r="J564" s="83"/>
      <c r="K564" s="83"/>
      <c r="L564" s="83"/>
      <c r="M564" s="83"/>
      <c r="N564" s="83"/>
      <c r="O564" s="83"/>
    </row>
    <row r="565" spans="3:15">
      <c r="C565" s="83"/>
      <c r="D565" s="83"/>
      <c r="E565" s="83"/>
      <c r="F565" s="83"/>
      <c r="G565" s="83"/>
      <c r="H565" s="83"/>
      <c r="I565" s="83"/>
      <c r="J565" s="83"/>
      <c r="K565" s="83"/>
      <c r="L565" s="83"/>
      <c r="M565" s="83"/>
      <c r="N565" s="83"/>
      <c r="O565" s="83"/>
    </row>
    <row r="566" spans="3:15">
      <c r="C566" s="83"/>
      <c r="D566" s="83"/>
      <c r="E566" s="83"/>
      <c r="F566" s="83"/>
      <c r="G566" s="83"/>
      <c r="H566" s="83"/>
      <c r="I566" s="83"/>
      <c r="J566" s="83"/>
      <c r="K566" s="83"/>
      <c r="L566" s="83"/>
      <c r="M566" s="83"/>
      <c r="N566" s="83"/>
      <c r="O566" s="83"/>
    </row>
    <row r="567" spans="3:15">
      <c r="C567" s="83"/>
      <c r="D567" s="83"/>
      <c r="E567" s="83"/>
      <c r="F567" s="83"/>
      <c r="G567" s="83"/>
      <c r="H567" s="83"/>
      <c r="I567" s="83"/>
      <c r="J567" s="83"/>
      <c r="K567" s="83"/>
      <c r="L567" s="83"/>
      <c r="M567" s="83"/>
      <c r="N567" s="83"/>
      <c r="O567" s="83"/>
    </row>
    <row r="568" spans="3:15">
      <c r="C568" s="83"/>
      <c r="D568" s="83"/>
      <c r="E568" s="83"/>
      <c r="F568" s="83"/>
      <c r="G568" s="83"/>
      <c r="H568" s="83"/>
      <c r="I568" s="83"/>
      <c r="J568" s="83"/>
      <c r="K568" s="83"/>
      <c r="L568" s="83"/>
      <c r="M568" s="83"/>
      <c r="N568" s="83"/>
      <c r="O568" s="83"/>
    </row>
    <row r="569" spans="3:15">
      <c r="C569" s="83"/>
      <c r="D569" s="83"/>
      <c r="E569" s="83"/>
      <c r="F569" s="83"/>
      <c r="G569" s="83"/>
      <c r="H569" s="83"/>
      <c r="I569" s="83"/>
      <c r="J569" s="83"/>
      <c r="K569" s="83"/>
      <c r="L569" s="83"/>
      <c r="M569" s="83"/>
      <c r="N569" s="83"/>
      <c r="O569" s="83"/>
    </row>
    <row r="570" spans="3:15">
      <c r="C570" s="83"/>
      <c r="D570" s="83"/>
      <c r="E570" s="83"/>
      <c r="F570" s="83"/>
      <c r="G570" s="83"/>
      <c r="H570" s="83"/>
      <c r="I570" s="83"/>
      <c r="J570" s="83"/>
      <c r="K570" s="83"/>
      <c r="L570" s="83"/>
      <c r="M570" s="83"/>
      <c r="N570" s="83"/>
      <c r="O570" s="83"/>
    </row>
    <row r="571" spans="3:15">
      <c r="C571" s="83"/>
      <c r="D571" s="83"/>
      <c r="E571" s="83"/>
      <c r="F571" s="83"/>
      <c r="G571" s="83"/>
      <c r="H571" s="83"/>
      <c r="I571" s="83"/>
      <c r="J571" s="83"/>
      <c r="K571" s="83"/>
      <c r="L571" s="83"/>
      <c r="M571" s="83"/>
      <c r="N571" s="83"/>
      <c r="O571" s="83"/>
    </row>
    <row r="572" spans="3:15">
      <c r="C572" s="83"/>
      <c r="D572" s="83"/>
      <c r="E572" s="83"/>
      <c r="F572" s="83"/>
      <c r="G572" s="83"/>
      <c r="H572" s="83"/>
      <c r="I572" s="83"/>
      <c r="J572" s="83"/>
      <c r="K572" s="83"/>
      <c r="L572" s="83"/>
      <c r="M572" s="83"/>
      <c r="N572" s="83"/>
      <c r="O572" s="83"/>
    </row>
    <row r="573" spans="3:15">
      <c r="C573" s="83"/>
      <c r="D573" s="83"/>
      <c r="E573" s="83"/>
      <c r="F573" s="83"/>
      <c r="G573" s="83"/>
      <c r="H573" s="83"/>
      <c r="I573" s="83"/>
      <c r="J573" s="83"/>
      <c r="K573" s="83"/>
      <c r="L573" s="83"/>
      <c r="M573" s="83"/>
      <c r="N573" s="83"/>
      <c r="O573" s="83"/>
    </row>
    <row r="574" spans="3:15">
      <c r="C574" s="83"/>
      <c r="D574" s="83"/>
      <c r="E574" s="83"/>
      <c r="F574" s="83"/>
      <c r="G574" s="83"/>
      <c r="H574" s="83"/>
      <c r="I574" s="83"/>
      <c r="J574" s="83"/>
      <c r="K574" s="83"/>
      <c r="L574" s="83"/>
      <c r="M574" s="83"/>
      <c r="N574" s="83"/>
      <c r="O574" s="83"/>
    </row>
    <row r="575" spans="3:15">
      <c r="C575" s="83"/>
      <c r="D575" s="83"/>
      <c r="E575" s="83"/>
      <c r="F575" s="83"/>
      <c r="G575" s="83"/>
      <c r="H575" s="83"/>
      <c r="I575" s="83"/>
      <c r="J575" s="83"/>
      <c r="K575" s="83"/>
      <c r="L575" s="83"/>
      <c r="M575" s="83"/>
      <c r="N575" s="83"/>
      <c r="O575" s="83"/>
    </row>
    <row r="576" spans="3:15">
      <c r="C576" s="83"/>
      <c r="D576" s="83"/>
      <c r="E576" s="83"/>
      <c r="F576" s="83"/>
      <c r="G576" s="83"/>
      <c r="H576" s="83"/>
      <c r="I576" s="83"/>
      <c r="J576" s="83"/>
      <c r="K576" s="83"/>
      <c r="L576" s="83"/>
      <c r="M576" s="83"/>
      <c r="N576" s="83"/>
      <c r="O576" s="83"/>
    </row>
    <row r="577" spans="3:15">
      <c r="C577" s="83"/>
      <c r="D577" s="83"/>
      <c r="E577" s="83"/>
      <c r="F577" s="83"/>
      <c r="G577" s="83"/>
      <c r="H577" s="83"/>
      <c r="I577" s="83"/>
      <c r="J577" s="83"/>
      <c r="K577" s="83"/>
      <c r="L577" s="83"/>
      <c r="M577" s="83"/>
      <c r="N577" s="83"/>
      <c r="O577" s="83"/>
    </row>
    <row r="578" spans="3:15">
      <c r="C578" s="83"/>
      <c r="D578" s="83"/>
      <c r="E578" s="83"/>
      <c r="F578" s="83"/>
      <c r="G578" s="83"/>
      <c r="H578" s="83"/>
      <c r="I578" s="83"/>
      <c r="J578" s="83"/>
      <c r="K578" s="83"/>
      <c r="L578" s="83"/>
      <c r="M578" s="83"/>
      <c r="N578" s="83"/>
      <c r="O578" s="83"/>
    </row>
    <row r="579" spans="3:15">
      <c r="C579" s="83"/>
      <c r="D579" s="83"/>
      <c r="E579" s="83"/>
      <c r="F579" s="83"/>
      <c r="G579" s="83"/>
      <c r="H579" s="83"/>
      <c r="I579" s="83"/>
      <c r="J579" s="83"/>
      <c r="K579" s="83"/>
      <c r="L579" s="83"/>
      <c r="M579" s="83"/>
      <c r="N579" s="83"/>
      <c r="O579" s="83"/>
    </row>
    <row r="580" spans="3:15">
      <c r="C580" s="83"/>
      <c r="D580" s="83"/>
      <c r="E580" s="83"/>
      <c r="F580" s="83"/>
      <c r="G580" s="83"/>
      <c r="H580" s="83"/>
      <c r="I580" s="83"/>
      <c r="J580" s="83"/>
      <c r="K580" s="83"/>
      <c r="L580" s="83"/>
      <c r="M580" s="83"/>
      <c r="N580" s="83"/>
      <c r="O580" s="83"/>
    </row>
    <row r="581" spans="3:15">
      <c r="C581" s="83"/>
      <c r="D581" s="83"/>
      <c r="E581" s="83"/>
      <c r="F581" s="83"/>
      <c r="G581" s="83"/>
      <c r="H581" s="83"/>
      <c r="I581" s="83"/>
      <c r="J581" s="83"/>
      <c r="K581" s="83"/>
      <c r="L581" s="83"/>
      <c r="M581" s="83"/>
      <c r="N581" s="83"/>
      <c r="O581" s="83"/>
    </row>
    <row r="582" spans="3:15">
      <c r="C582" s="83"/>
      <c r="D582" s="83"/>
      <c r="E582" s="83"/>
      <c r="F582" s="83"/>
      <c r="G582" s="83"/>
      <c r="H582" s="83"/>
      <c r="I582" s="83"/>
      <c r="J582" s="83"/>
      <c r="K582" s="83"/>
      <c r="L582" s="83"/>
      <c r="M582" s="83"/>
      <c r="N582" s="83"/>
      <c r="O582" s="83"/>
    </row>
    <row r="583" spans="3:15">
      <c r="C583" s="83"/>
      <c r="D583" s="83"/>
      <c r="E583" s="83"/>
      <c r="F583" s="83"/>
      <c r="G583" s="83"/>
      <c r="H583" s="83"/>
      <c r="I583" s="83"/>
      <c r="J583" s="83"/>
      <c r="K583" s="83"/>
      <c r="L583" s="83"/>
      <c r="M583" s="83"/>
      <c r="N583" s="83"/>
      <c r="O583" s="83"/>
    </row>
    <row r="584" spans="3:15">
      <c r="C584" s="83"/>
      <c r="D584" s="83"/>
      <c r="E584" s="83"/>
      <c r="F584" s="83"/>
      <c r="G584" s="83"/>
      <c r="H584" s="83"/>
      <c r="I584" s="83"/>
      <c r="J584" s="83"/>
      <c r="K584" s="83"/>
      <c r="L584" s="83"/>
      <c r="M584" s="83"/>
      <c r="N584" s="83"/>
      <c r="O584" s="83"/>
    </row>
    <row r="585" spans="3:15">
      <c r="C585" s="83"/>
      <c r="D585" s="83"/>
      <c r="E585" s="83"/>
      <c r="F585" s="83"/>
      <c r="G585" s="83"/>
      <c r="H585" s="83"/>
      <c r="I585" s="83"/>
      <c r="J585" s="83"/>
      <c r="K585" s="83"/>
      <c r="L585" s="83"/>
      <c r="M585" s="83"/>
      <c r="N585" s="83"/>
      <c r="O585" s="83"/>
    </row>
    <row r="586" spans="3:15">
      <c r="C586" s="83"/>
      <c r="D586" s="83"/>
      <c r="E586" s="83"/>
      <c r="F586" s="83"/>
      <c r="G586" s="83"/>
      <c r="H586" s="83"/>
      <c r="I586" s="83"/>
      <c r="J586" s="83"/>
      <c r="K586" s="83"/>
      <c r="L586" s="83"/>
      <c r="M586" s="83"/>
      <c r="N586" s="83"/>
      <c r="O586" s="83"/>
    </row>
    <row r="587" spans="3:15">
      <c r="C587" s="83"/>
      <c r="D587" s="83"/>
      <c r="E587" s="83"/>
      <c r="F587" s="83"/>
      <c r="G587" s="83"/>
      <c r="H587" s="83"/>
      <c r="I587" s="83"/>
      <c r="J587" s="83"/>
      <c r="K587" s="83"/>
      <c r="L587" s="83"/>
      <c r="M587" s="83"/>
      <c r="N587" s="83"/>
      <c r="O587" s="83"/>
    </row>
    <row r="588" spans="3:15">
      <c r="C588" s="83"/>
      <c r="D588" s="83"/>
      <c r="E588" s="83"/>
      <c r="F588" s="83"/>
      <c r="G588" s="83"/>
      <c r="H588" s="83"/>
      <c r="I588" s="83"/>
      <c r="J588" s="83"/>
      <c r="K588" s="83"/>
      <c r="L588" s="83"/>
      <c r="M588" s="83"/>
      <c r="N588" s="83"/>
      <c r="O588" s="83"/>
    </row>
    <row r="589" spans="3:15">
      <c r="C589" s="83"/>
      <c r="D589" s="83"/>
      <c r="E589" s="83"/>
      <c r="F589" s="83"/>
      <c r="G589" s="83"/>
      <c r="H589" s="83"/>
      <c r="I589" s="83"/>
      <c r="J589" s="83"/>
      <c r="K589" s="83"/>
      <c r="L589" s="83"/>
      <c r="M589" s="83"/>
      <c r="N589" s="83"/>
      <c r="O589" s="83"/>
    </row>
    <row r="590" spans="3:15">
      <c r="C590" s="83"/>
      <c r="D590" s="83"/>
      <c r="E590" s="83"/>
      <c r="F590" s="83"/>
      <c r="G590" s="83"/>
      <c r="H590" s="83"/>
      <c r="I590" s="83"/>
      <c r="J590" s="83"/>
      <c r="K590" s="83"/>
      <c r="L590" s="83"/>
      <c r="M590" s="83"/>
      <c r="N590" s="83"/>
      <c r="O590" s="83"/>
    </row>
    <row r="591" spans="3:15">
      <c r="C591" s="83"/>
      <c r="D591" s="83"/>
      <c r="E591" s="83"/>
      <c r="F591" s="83"/>
      <c r="G591" s="83"/>
      <c r="H591" s="83"/>
      <c r="I591" s="83"/>
      <c r="J591" s="83"/>
      <c r="K591" s="83"/>
      <c r="L591" s="83"/>
      <c r="M591" s="83"/>
      <c r="N591" s="83"/>
      <c r="O591" s="83"/>
    </row>
    <row r="592" spans="3:15">
      <c r="C592" s="83"/>
      <c r="D592" s="83"/>
      <c r="E592" s="83"/>
      <c r="F592" s="83"/>
      <c r="G592" s="83"/>
      <c r="H592" s="83"/>
      <c r="I592" s="83"/>
      <c r="J592" s="83"/>
      <c r="K592" s="83"/>
      <c r="L592" s="83"/>
      <c r="M592" s="83"/>
      <c r="N592" s="83"/>
      <c r="O592" s="83"/>
    </row>
    <row r="593" spans="3:15">
      <c r="C593" s="83"/>
      <c r="D593" s="83"/>
      <c r="E593" s="83"/>
      <c r="F593" s="83"/>
      <c r="G593" s="83"/>
      <c r="H593" s="83"/>
      <c r="I593" s="83"/>
      <c r="J593" s="83"/>
      <c r="K593" s="83"/>
      <c r="L593" s="83"/>
      <c r="M593" s="83"/>
      <c r="N593" s="83"/>
      <c r="O593" s="83"/>
    </row>
    <row r="594" spans="3:15">
      <c r="C594" s="83"/>
      <c r="D594" s="83"/>
      <c r="E594" s="83"/>
      <c r="F594" s="83"/>
      <c r="G594" s="83"/>
      <c r="H594" s="83"/>
      <c r="I594" s="83"/>
      <c r="J594" s="83"/>
      <c r="K594" s="83"/>
      <c r="L594" s="83"/>
      <c r="M594" s="83"/>
      <c r="N594" s="83"/>
      <c r="O594" s="83"/>
    </row>
    <row r="595" spans="3:15">
      <c r="C595" s="83"/>
      <c r="D595" s="83"/>
      <c r="E595" s="83"/>
      <c r="F595" s="83"/>
      <c r="G595" s="83"/>
      <c r="H595" s="83"/>
      <c r="I595" s="83"/>
      <c r="J595" s="83"/>
      <c r="K595" s="83"/>
      <c r="L595" s="83"/>
      <c r="M595" s="83"/>
      <c r="N595" s="83"/>
      <c r="O595" s="83"/>
    </row>
    <row r="596" spans="3:15">
      <c r="C596" s="83"/>
      <c r="D596" s="83"/>
      <c r="E596" s="83"/>
      <c r="F596" s="83"/>
      <c r="G596" s="83"/>
      <c r="H596" s="83"/>
      <c r="I596" s="83"/>
      <c r="J596" s="83"/>
      <c r="K596" s="83"/>
      <c r="L596" s="83"/>
      <c r="M596" s="83"/>
      <c r="N596" s="83"/>
      <c r="O596" s="83"/>
    </row>
    <row r="597" spans="3:15">
      <c r="C597" s="83"/>
      <c r="D597" s="83"/>
      <c r="E597" s="83"/>
      <c r="F597" s="83"/>
      <c r="G597" s="83"/>
      <c r="H597" s="83"/>
      <c r="I597" s="83"/>
      <c r="J597" s="83"/>
      <c r="K597" s="83"/>
      <c r="L597" s="83"/>
      <c r="M597" s="83"/>
      <c r="N597" s="83"/>
      <c r="O597" s="83"/>
    </row>
    <row r="598" spans="3:15">
      <c r="C598" s="83"/>
      <c r="D598" s="83"/>
      <c r="E598" s="83"/>
      <c r="F598" s="83"/>
      <c r="G598" s="83"/>
      <c r="H598" s="83"/>
      <c r="I598" s="83"/>
      <c r="J598" s="83"/>
      <c r="K598" s="83"/>
      <c r="L598" s="83"/>
      <c r="M598" s="83"/>
      <c r="N598" s="83"/>
      <c r="O598" s="83"/>
    </row>
    <row r="599" spans="3:15">
      <c r="C599" s="83"/>
      <c r="D599" s="83"/>
      <c r="E599" s="83"/>
      <c r="F599" s="83"/>
      <c r="G599" s="83"/>
      <c r="H599" s="83"/>
      <c r="I599" s="83"/>
      <c r="J599" s="83"/>
      <c r="K599" s="83"/>
      <c r="L599" s="83"/>
      <c r="M599" s="83"/>
      <c r="N599" s="83"/>
      <c r="O599" s="83"/>
    </row>
    <row r="600" spans="3:15">
      <c r="C600" s="83"/>
      <c r="D600" s="83"/>
      <c r="E600" s="83"/>
      <c r="F600" s="83"/>
      <c r="G600" s="83"/>
      <c r="H600" s="83"/>
      <c r="I600" s="83"/>
      <c r="J600" s="83"/>
      <c r="K600" s="83"/>
      <c r="L600" s="83"/>
      <c r="M600" s="83"/>
      <c r="N600" s="83"/>
      <c r="O600" s="83"/>
    </row>
    <row r="601" spans="3:15">
      <c r="C601" s="83"/>
      <c r="D601" s="83"/>
      <c r="E601" s="83"/>
      <c r="F601" s="83"/>
      <c r="G601" s="83"/>
      <c r="H601" s="83"/>
      <c r="I601" s="83"/>
      <c r="J601" s="83"/>
      <c r="K601" s="83"/>
      <c r="L601" s="83"/>
      <c r="M601" s="83"/>
      <c r="N601" s="83"/>
      <c r="O601" s="83"/>
    </row>
    <row r="602" spans="3:15">
      <c r="C602" s="83"/>
      <c r="D602" s="83"/>
      <c r="E602" s="83"/>
      <c r="F602" s="83"/>
      <c r="G602" s="83"/>
      <c r="H602" s="83"/>
      <c r="I602" s="83"/>
      <c r="J602" s="83"/>
      <c r="K602" s="83"/>
      <c r="L602" s="83"/>
      <c r="M602" s="83"/>
      <c r="N602" s="83"/>
      <c r="O602" s="83"/>
    </row>
    <row r="603" spans="3:15">
      <c r="C603" s="83"/>
      <c r="D603" s="83"/>
      <c r="E603" s="83"/>
      <c r="F603" s="83"/>
      <c r="G603" s="83"/>
      <c r="H603" s="83"/>
      <c r="I603" s="83"/>
      <c r="J603" s="83"/>
      <c r="K603" s="83"/>
      <c r="L603" s="83"/>
      <c r="M603" s="83"/>
      <c r="N603" s="83"/>
      <c r="O603" s="83"/>
    </row>
    <row r="604" spans="3:15">
      <c r="C604" s="83"/>
      <c r="D604" s="83"/>
      <c r="E604" s="83"/>
      <c r="F604" s="83"/>
      <c r="G604" s="83"/>
      <c r="H604" s="83"/>
      <c r="I604" s="83"/>
      <c r="J604" s="83"/>
      <c r="K604" s="83"/>
      <c r="L604" s="83"/>
      <c r="M604" s="83"/>
      <c r="N604" s="83"/>
      <c r="O604" s="83"/>
    </row>
    <row r="605" spans="3:15">
      <c r="C605" s="83"/>
      <c r="D605" s="83"/>
      <c r="E605" s="83"/>
      <c r="F605" s="83"/>
      <c r="G605" s="83"/>
      <c r="H605" s="83"/>
      <c r="I605" s="83"/>
      <c r="J605" s="83"/>
      <c r="K605" s="83"/>
      <c r="L605" s="83"/>
      <c r="M605" s="83"/>
      <c r="N605" s="83"/>
      <c r="O605" s="83"/>
    </row>
    <row r="606" spans="3:15">
      <c r="C606" s="83"/>
      <c r="D606" s="83"/>
      <c r="E606" s="83"/>
      <c r="F606" s="83"/>
      <c r="G606" s="83"/>
      <c r="H606" s="83"/>
      <c r="I606" s="83"/>
      <c r="J606" s="83"/>
      <c r="K606" s="83"/>
      <c r="L606" s="83"/>
      <c r="M606" s="83"/>
      <c r="N606" s="83"/>
      <c r="O606" s="83"/>
    </row>
    <row r="607" spans="3:15">
      <c r="C607" s="83"/>
      <c r="D607" s="83"/>
      <c r="E607" s="83"/>
      <c r="F607" s="83"/>
      <c r="G607" s="83"/>
      <c r="H607" s="83"/>
      <c r="I607" s="83"/>
      <c r="J607" s="83"/>
      <c r="K607" s="83"/>
      <c r="L607" s="83"/>
      <c r="M607" s="83"/>
      <c r="N607" s="83"/>
      <c r="O607" s="83"/>
    </row>
    <row r="608" spans="3:15">
      <c r="C608" s="83"/>
      <c r="D608" s="83"/>
      <c r="E608" s="83"/>
      <c r="F608" s="83"/>
      <c r="G608" s="83"/>
      <c r="H608" s="83"/>
      <c r="I608" s="83"/>
      <c r="J608" s="83"/>
      <c r="K608" s="83"/>
      <c r="L608" s="83"/>
      <c r="M608" s="83"/>
      <c r="N608" s="83"/>
      <c r="O608" s="83"/>
    </row>
    <row r="609" spans="3:15">
      <c r="C609" s="83"/>
      <c r="D609" s="83"/>
      <c r="E609" s="83"/>
      <c r="F609" s="83"/>
      <c r="G609" s="83"/>
      <c r="H609" s="83"/>
      <c r="I609" s="83"/>
      <c r="J609" s="83"/>
      <c r="K609" s="83"/>
      <c r="L609" s="83"/>
      <c r="M609" s="83"/>
      <c r="N609" s="83"/>
      <c r="O609" s="83"/>
    </row>
    <row r="610" spans="3:15">
      <c r="C610" s="83"/>
      <c r="D610" s="83"/>
      <c r="E610" s="83"/>
      <c r="F610" s="83"/>
      <c r="G610" s="83"/>
      <c r="H610" s="83"/>
      <c r="I610" s="83"/>
      <c r="J610" s="83"/>
      <c r="K610" s="83"/>
      <c r="L610" s="83"/>
      <c r="M610" s="83"/>
      <c r="N610" s="83"/>
      <c r="O610" s="83"/>
    </row>
  </sheetData>
  <sheetProtection sheet="1" objects="1" scenarios="1" selectLockedCells="1" selectUnlockedCells="1"/>
  <mergeCells count="25">
    <mergeCell ref="R12:S12"/>
    <mergeCell ref="T15:AE15"/>
    <mergeCell ref="R16:S16"/>
    <mergeCell ref="R17:S17"/>
    <mergeCell ref="R18:S18"/>
    <mergeCell ref="R9:S9"/>
    <mergeCell ref="B10:B11"/>
    <mergeCell ref="C10:N10"/>
    <mergeCell ref="O10:O11"/>
    <mergeCell ref="R10:S10"/>
    <mergeCell ref="R11:S11"/>
    <mergeCell ref="T2:AE2"/>
    <mergeCell ref="B3:D3"/>
    <mergeCell ref="F3:N3"/>
    <mergeCell ref="R3:S3"/>
    <mergeCell ref="B7:D7"/>
    <mergeCell ref="E7:H7"/>
    <mergeCell ref="R7:S7"/>
    <mergeCell ref="B2:D2"/>
    <mergeCell ref="F2:N2"/>
    <mergeCell ref="R4:S4"/>
    <mergeCell ref="B5:D5"/>
    <mergeCell ref="E5:H5"/>
    <mergeCell ref="B6:D6"/>
    <mergeCell ref="E6:H6"/>
  </mergeCells>
  <pageMargins left="0.44" right="0.35433070866141736" top="0.78740157480314965" bottom="1" header="0" footer="0"/>
  <pageSetup paperSize="9" scale="9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8"/>
  <sheetViews>
    <sheetView showGridLines="0" zoomScaleNormal="100" workbookViewId="0">
      <selection activeCell="M17" sqref="M17"/>
    </sheetView>
  </sheetViews>
  <sheetFormatPr baseColWidth="10" defaultRowHeight="12.75"/>
  <cols>
    <col min="1" max="1" width="3.42578125" style="72" customWidth="1"/>
    <col min="2" max="8" width="14.28515625" style="72" customWidth="1"/>
    <col min="9" max="9" width="11.42578125" style="72"/>
    <col min="10" max="11" width="21.85546875" style="72" customWidth="1"/>
    <col min="12" max="12" width="12.28515625" style="72" customWidth="1"/>
    <col min="13" max="16384" width="11.42578125" style="72"/>
  </cols>
  <sheetData>
    <row r="1" spans="1:26">
      <c r="A1" s="122"/>
      <c r="B1" s="122"/>
      <c r="C1" s="122"/>
      <c r="D1" s="121"/>
      <c r="E1" s="121"/>
      <c r="F1" s="121"/>
      <c r="G1" s="121"/>
      <c r="H1" s="121"/>
    </row>
    <row r="2" spans="1:26" ht="18">
      <c r="A2" s="122"/>
      <c r="B2" s="859" t="s">
        <v>23</v>
      </c>
      <c r="C2" s="859"/>
      <c r="D2" s="836" t="s">
        <v>70</v>
      </c>
      <c r="E2" s="836"/>
      <c r="F2" s="836"/>
      <c r="G2" s="836"/>
      <c r="H2" s="836"/>
      <c r="S2" s="489"/>
      <c r="T2" s="489"/>
      <c r="U2" s="489"/>
      <c r="V2" s="489"/>
      <c r="W2" s="489"/>
      <c r="X2" s="489"/>
      <c r="Y2" s="489"/>
      <c r="Z2" s="489"/>
    </row>
    <row r="3" spans="1:26" ht="18">
      <c r="A3" s="122"/>
      <c r="B3" s="838" t="s">
        <v>339</v>
      </c>
      <c r="C3" s="838"/>
      <c r="D3" s="837" t="s">
        <v>434</v>
      </c>
      <c r="E3" s="836"/>
      <c r="F3" s="836"/>
      <c r="G3" s="836"/>
      <c r="H3" s="836"/>
      <c r="S3" s="489"/>
      <c r="T3" s="860" t="s">
        <v>340</v>
      </c>
      <c r="U3" s="860"/>
      <c r="V3" s="860" t="s">
        <v>35</v>
      </c>
      <c r="W3" s="860"/>
      <c r="X3" s="860" t="s">
        <v>36</v>
      </c>
      <c r="Y3" s="860"/>
      <c r="Z3" s="489"/>
    </row>
    <row r="4" spans="1:26">
      <c r="S4" s="489"/>
      <c r="T4" s="489" t="s">
        <v>341</v>
      </c>
      <c r="U4" s="489" t="s">
        <v>200</v>
      </c>
      <c r="V4" s="489" t="s">
        <v>341</v>
      </c>
      <c r="W4" s="489" t="s">
        <v>200</v>
      </c>
      <c r="X4" s="489" t="s">
        <v>341</v>
      </c>
      <c r="Y4" s="489" t="s">
        <v>200</v>
      </c>
      <c r="Z4" s="489"/>
    </row>
    <row r="5" spans="1:26" ht="15.75" customHeight="1">
      <c r="B5" s="736" t="s">
        <v>133</v>
      </c>
      <c r="C5" s="736"/>
      <c r="D5" s="736"/>
      <c r="E5" s="456"/>
      <c r="F5" s="456"/>
      <c r="G5" s="74"/>
      <c r="H5" s="74"/>
      <c r="S5" s="489">
        <f>B15</f>
        <v>0</v>
      </c>
      <c r="T5" s="490">
        <f>C15</f>
        <v>0</v>
      </c>
      <c r="U5" s="490">
        <f t="array" ref="U5:U16">'Informe nº2a'!$C$15:$C$26</f>
        <v>0</v>
      </c>
      <c r="V5" s="490">
        <f t="array" ref="V5:V16">D15:D26</f>
        <v>0</v>
      </c>
      <c r="W5" s="490">
        <f t="array" ref="W5:W16">'Informe nº2a'!$D$15:$D$26</f>
        <v>0</v>
      </c>
      <c r="X5" s="490">
        <f t="array" ref="X5:X16">E15:E26</f>
        <v>0</v>
      </c>
      <c r="Y5" s="490">
        <f t="array" ref="Y5:Y16">'Informe nº2a'!$E$15:$E$26</f>
        <v>0</v>
      </c>
      <c r="Z5" s="489"/>
    </row>
    <row r="6" spans="1:26" ht="15.75" customHeight="1">
      <c r="B6" s="736" t="s">
        <v>134</v>
      </c>
      <c r="C6" s="736"/>
      <c r="D6" s="736"/>
      <c r="E6" s="456"/>
      <c r="F6" s="456"/>
      <c r="G6" s="74"/>
      <c r="H6" s="74"/>
      <c r="S6" s="489">
        <f t="shared" ref="S6:T16" si="0">B16</f>
        <v>0</v>
      </c>
      <c r="T6" s="490">
        <f t="shared" si="0"/>
        <v>0</v>
      </c>
      <c r="U6" s="490">
        <v>0</v>
      </c>
      <c r="V6" s="490">
        <v>0</v>
      </c>
      <c r="W6" s="490">
        <v>0</v>
      </c>
      <c r="X6" s="490">
        <v>0</v>
      </c>
      <c r="Y6" s="490">
        <v>0</v>
      </c>
      <c r="Z6" s="489"/>
    </row>
    <row r="7" spans="1:26" ht="15">
      <c r="B7" s="738" t="s">
        <v>24</v>
      </c>
      <c r="C7" s="738"/>
      <c r="D7" s="738"/>
      <c r="E7" s="456"/>
      <c r="F7" s="456"/>
      <c r="G7" s="74"/>
      <c r="H7" s="74"/>
      <c r="S7" s="489">
        <f t="shared" si="0"/>
        <v>0</v>
      </c>
      <c r="T7" s="490">
        <f t="shared" si="0"/>
        <v>0</v>
      </c>
      <c r="U7" s="490">
        <v>0</v>
      </c>
      <c r="V7" s="490">
        <v>0</v>
      </c>
      <c r="W7" s="490">
        <v>0</v>
      </c>
      <c r="X7" s="490">
        <v>0</v>
      </c>
      <c r="Y7" s="490">
        <v>0</v>
      </c>
      <c r="Z7" s="489"/>
    </row>
    <row r="8" spans="1:26">
      <c r="S8" s="489">
        <f t="shared" si="0"/>
        <v>0</v>
      </c>
      <c r="T8" s="490">
        <f t="shared" si="0"/>
        <v>0</v>
      </c>
      <c r="U8" s="490">
        <v>0</v>
      </c>
      <c r="V8" s="490">
        <v>0</v>
      </c>
      <c r="W8" s="490">
        <v>0</v>
      </c>
      <c r="X8" s="490">
        <v>0</v>
      </c>
      <c r="Y8" s="490">
        <v>0</v>
      </c>
      <c r="Z8" s="489"/>
    </row>
    <row r="9" spans="1:26">
      <c r="S9" s="489">
        <f t="shared" si="0"/>
        <v>0</v>
      </c>
      <c r="T9" s="490">
        <f t="shared" si="0"/>
        <v>0</v>
      </c>
      <c r="U9" s="490">
        <v>0</v>
      </c>
      <c r="V9" s="490">
        <v>0</v>
      </c>
      <c r="W9" s="490">
        <v>0</v>
      </c>
      <c r="X9" s="490">
        <v>0</v>
      </c>
      <c r="Y9" s="490">
        <v>0</v>
      </c>
      <c r="Z9" s="489"/>
    </row>
    <row r="10" spans="1:26" ht="18">
      <c r="B10" s="846" t="s">
        <v>25</v>
      </c>
      <c r="C10" s="846"/>
      <c r="D10" s="846"/>
      <c r="E10" s="846"/>
      <c r="F10" s="846"/>
      <c r="G10" s="846"/>
      <c r="H10" s="846"/>
      <c r="S10" s="489">
        <f t="shared" si="0"/>
        <v>0</v>
      </c>
      <c r="T10" s="490">
        <f t="shared" si="0"/>
        <v>0</v>
      </c>
      <c r="U10" s="490">
        <v>0</v>
      </c>
      <c r="V10" s="490">
        <v>0</v>
      </c>
      <c r="W10" s="490">
        <v>0</v>
      </c>
      <c r="X10" s="490">
        <v>0</v>
      </c>
      <c r="Y10" s="490">
        <v>0</v>
      </c>
      <c r="Z10" s="489"/>
    </row>
    <row r="11" spans="1:26" ht="13.5" thickBot="1">
      <c r="B11" s="121"/>
      <c r="C11" s="121"/>
      <c r="D11" s="121"/>
      <c r="E11" s="121"/>
      <c r="F11" s="121"/>
      <c r="G11" s="121"/>
      <c r="H11" s="121"/>
      <c r="S11" s="489">
        <f t="shared" si="0"/>
        <v>0</v>
      </c>
      <c r="T11" s="490">
        <f t="shared" si="0"/>
        <v>0</v>
      </c>
      <c r="U11" s="490">
        <v>0</v>
      </c>
      <c r="V11" s="490">
        <v>0</v>
      </c>
      <c r="W11" s="490">
        <v>0</v>
      </c>
      <c r="X11" s="490">
        <v>0</v>
      </c>
      <c r="Y11" s="490">
        <v>0</v>
      </c>
      <c r="Z11" s="489"/>
    </row>
    <row r="12" spans="1:26">
      <c r="B12" s="841" t="s">
        <v>33</v>
      </c>
      <c r="C12" s="830" t="s">
        <v>334</v>
      </c>
      <c r="D12" s="831"/>
      <c r="E12" s="832"/>
      <c r="F12" s="833" t="s">
        <v>333</v>
      </c>
      <c r="G12" s="834"/>
      <c r="H12" s="835"/>
      <c r="J12" s="822" t="s">
        <v>402</v>
      </c>
      <c r="K12" s="823"/>
      <c r="L12" s="819" t="s">
        <v>568</v>
      </c>
      <c r="S12" s="489">
        <f t="shared" si="0"/>
        <v>0</v>
      </c>
      <c r="T12" s="490">
        <f t="shared" si="0"/>
        <v>0</v>
      </c>
      <c r="U12" s="490">
        <v>0</v>
      </c>
      <c r="V12" s="490">
        <v>0</v>
      </c>
      <c r="W12" s="490">
        <v>0</v>
      </c>
      <c r="X12" s="490">
        <v>0</v>
      </c>
      <c r="Y12" s="490">
        <v>0</v>
      </c>
      <c r="Z12" s="489"/>
    </row>
    <row r="13" spans="1:26" ht="13.5" thickBot="1">
      <c r="B13" s="842"/>
      <c r="C13" s="839" t="s">
        <v>34</v>
      </c>
      <c r="D13" s="857" t="s">
        <v>35</v>
      </c>
      <c r="E13" s="844" t="s">
        <v>36</v>
      </c>
      <c r="F13" s="839" t="s">
        <v>34</v>
      </c>
      <c r="G13" s="813" t="s">
        <v>35</v>
      </c>
      <c r="H13" s="844" t="s">
        <v>36</v>
      </c>
      <c r="J13" s="824" t="s">
        <v>430</v>
      </c>
      <c r="K13" s="826" t="s">
        <v>431</v>
      </c>
      <c r="L13" s="862"/>
      <c r="S13" s="489">
        <f t="shared" si="0"/>
        <v>0</v>
      </c>
      <c r="T13" s="490">
        <f t="shared" si="0"/>
        <v>0</v>
      </c>
      <c r="U13" s="490">
        <v>0</v>
      </c>
      <c r="V13" s="490">
        <v>0</v>
      </c>
      <c r="W13" s="490">
        <v>0</v>
      </c>
      <c r="X13" s="490">
        <v>0</v>
      </c>
      <c r="Y13" s="490">
        <v>0</v>
      </c>
      <c r="Z13" s="489"/>
    </row>
    <row r="14" spans="1:26">
      <c r="B14" s="843"/>
      <c r="C14" s="840"/>
      <c r="D14" s="858"/>
      <c r="E14" s="845"/>
      <c r="F14" s="840"/>
      <c r="G14" s="814"/>
      <c r="H14" s="845"/>
      <c r="J14" s="825"/>
      <c r="K14" s="827"/>
      <c r="L14" s="863"/>
      <c r="S14" s="489">
        <f t="shared" si="0"/>
        <v>0</v>
      </c>
      <c r="T14" s="490">
        <f t="shared" si="0"/>
        <v>0</v>
      </c>
      <c r="U14" s="490">
        <v>0</v>
      </c>
      <c r="V14" s="490">
        <v>0</v>
      </c>
      <c r="W14" s="490">
        <v>0</v>
      </c>
      <c r="X14" s="490">
        <v>0</v>
      </c>
      <c r="Y14" s="490">
        <v>0</v>
      </c>
      <c r="Z14" s="489"/>
    </row>
    <row r="15" spans="1:26">
      <c r="B15" s="120">
        <f>'Informe nº3'!$C11</f>
        <v>0</v>
      </c>
      <c r="C15" s="119"/>
      <c r="D15" s="577"/>
      <c r="E15" s="117"/>
      <c r="F15" s="112" t="str">
        <f t="shared" ref="F15:H26" si="1">IF($B15="OCT",C15*0.373, IF($B15="NOV",C15*0.386,IF($B15="DIC",C15*0.373,IF($B15="ENE",C15*0.373,IF($B15="FEB",C15*0.413,IF($B15="MAR",C15*0.373,IF($B15="ABR",C15*0.386,IF($B15="MAY",C15*0.373,IF($B15="JUN",C15*0.386,IF($B15="JUL",C15*0.373,IF($B15="AGO",C15*0.373,IF($B15="SEP",C15*0.386,""))))))))))))</f>
        <v/>
      </c>
      <c r="G15" s="111" t="str">
        <f t="shared" ref="G15:G26" si="2">IF($D15="#","#",IF($B15="OCT",D15*0.373, IF($B15="NOV",D15*0.386,IF($B15="DIC",D15*0.373,IF($B15="ENE",D15*0.373,IF($B15="FEB",D15*0.413,IF($B15="MAR",D15*0.373,IF($B15="ABR",D15*0.386,IF($B15="MAY",D15*0.373,IF($B15="JUN",D15*0.386,IF($B15="JUL",D15*0.373,IF($B15="AGO",D15*0.373,IF($B15="SEP",D15*0.386,"")))))))))))))</f>
        <v/>
      </c>
      <c r="H15" s="110" t="str">
        <f t="shared" si="1"/>
        <v/>
      </c>
      <c r="J15" s="578"/>
      <c r="K15" s="581" t="str">
        <f>IF($B15="OCT",J15*0.373, IF($B15="NOV",J15*0.386,IF($B15="DIC",J15*0.373,IF($B15="ENE",J15*0.373,IF($B15="FEB",J15*0.413,IF($B15="MAR",J15*0.373,IF($B15="ABR",J15*0.386,IF($B15="MAY",J15*0.373,IF($B15="JUN",J15*0.386,IF($B15="JUL",J15*0.373,IF($B15="AGO",J15*0.373,IF($B15="SEP",J15*0.386,""))))))))))))</f>
        <v/>
      </c>
      <c r="L15" s="672"/>
      <c r="S15" s="489">
        <f t="shared" si="0"/>
        <v>0</v>
      </c>
      <c r="T15" s="490">
        <f t="shared" si="0"/>
        <v>0</v>
      </c>
      <c r="U15" s="490">
        <v>0</v>
      </c>
      <c r="V15" s="490">
        <v>0</v>
      </c>
      <c r="W15" s="490">
        <v>0</v>
      </c>
      <c r="X15" s="490">
        <v>0</v>
      </c>
      <c r="Y15" s="490">
        <v>0</v>
      </c>
      <c r="Z15" s="489"/>
    </row>
    <row r="16" spans="1:26">
      <c r="B16" s="120">
        <f>'Informe nº3'!$D11</f>
        <v>0</v>
      </c>
      <c r="C16" s="115"/>
      <c r="D16" s="575"/>
      <c r="E16" s="113"/>
      <c r="F16" s="112" t="str">
        <f t="shared" si="1"/>
        <v/>
      </c>
      <c r="G16" s="111" t="str">
        <f t="shared" si="2"/>
        <v/>
      </c>
      <c r="H16" s="110" t="str">
        <f t="shared" si="1"/>
        <v/>
      </c>
      <c r="J16" s="579"/>
      <c r="K16" s="582" t="str">
        <f t="shared" ref="K16:K26" si="3">IF($B16="OCT",J16*0.373, IF($B16="NOV",J16*0.386,IF($B16="DIC",J16*0.373,IF($B16="ENE",J16*0.373,IF($B16="FEB",J16*0.413,IF($B16="MAR",J16*0.373,IF($B16="ABR",J16*0.386,IF($B16="MAY",J16*0.373,IF($B16="JUN",J16*0.386,IF($B16="JUL",J16*0.373,IF($B16="AGO",J16*0.373,IF($B16="SEP",J16*0.386,""))))))))))))</f>
        <v/>
      </c>
      <c r="L16" s="673"/>
      <c r="S16" s="489">
        <f t="shared" si="0"/>
        <v>0</v>
      </c>
      <c r="T16" s="490">
        <f t="shared" si="0"/>
        <v>0</v>
      </c>
      <c r="U16" s="490">
        <v>0</v>
      </c>
      <c r="V16" s="490">
        <v>0</v>
      </c>
      <c r="W16" s="490">
        <v>0</v>
      </c>
      <c r="X16" s="490">
        <v>0</v>
      </c>
      <c r="Y16" s="490">
        <v>0</v>
      </c>
      <c r="Z16" s="489"/>
    </row>
    <row r="17" spans="2:26">
      <c r="B17" s="120">
        <f>'Informe nº3'!$E11</f>
        <v>0</v>
      </c>
      <c r="C17" s="115"/>
      <c r="D17" s="575"/>
      <c r="E17" s="113"/>
      <c r="F17" s="112" t="str">
        <f t="shared" si="1"/>
        <v/>
      </c>
      <c r="G17" s="111" t="str">
        <f t="shared" si="2"/>
        <v/>
      </c>
      <c r="H17" s="110" t="str">
        <f t="shared" si="1"/>
        <v/>
      </c>
      <c r="J17" s="579"/>
      <c r="K17" s="582" t="str">
        <f t="shared" si="3"/>
        <v/>
      </c>
      <c r="L17" s="673"/>
      <c r="S17" s="489"/>
      <c r="T17" s="489"/>
      <c r="U17" s="489"/>
      <c r="V17" s="489"/>
      <c r="W17" s="489"/>
      <c r="X17" s="489"/>
      <c r="Y17" s="489"/>
      <c r="Z17" s="489"/>
    </row>
    <row r="18" spans="2:26">
      <c r="B18" s="120">
        <f>'Informe nº3'!$F11</f>
        <v>0</v>
      </c>
      <c r="C18" s="115"/>
      <c r="D18" s="575"/>
      <c r="E18" s="113"/>
      <c r="F18" s="112" t="str">
        <f t="shared" si="1"/>
        <v/>
      </c>
      <c r="G18" s="111" t="str">
        <f t="shared" si="2"/>
        <v/>
      </c>
      <c r="H18" s="110" t="str">
        <f t="shared" si="1"/>
        <v/>
      </c>
      <c r="J18" s="579"/>
      <c r="K18" s="582" t="str">
        <f t="shared" si="3"/>
        <v/>
      </c>
      <c r="L18" s="673"/>
    </row>
    <row r="19" spans="2:26">
      <c r="B19" s="120">
        <f>'Informe nº3'!$G11</f>
        <v>0</v>
      </c>
      <c r="C19" s="115"/>
      <c r="D19" s="575"/>
      <c r="E19" s="113"/>
      <c r="F19" s="112" t="str">
        <f t="shared" si="1"/>
        <v/>
      </c>
      <c r="G19" s="111" t="str">
        <f t="shared" si="2"/>
        <v/>
      </c>
      <c r="H19" s="110" t="str">
        <f t="shared" si="1"/>
        <v/>
      </c>
      <c r="J19" s="579"/>
      <c r="K19" s="582" t="str">
        <f t="shared" si="3"/>
        <v/>
      </c>
      <c r="L19" s="673"/>
    </row>
    <row r="20" spans="2:26">
      <c r="B20" s="120">
        <f>'Informe nº3'!$H11</f>
        <v>0</v>
      </c>
      <c r="C20" s="115"/>
      <c r="D20" s="575"/>
      <c r="E20" s="113"/>
      <c r="F20" s="112" t="str">
        <f t="shared" si="1"/>
        <v/>
      </c>
      <c r="G20" s="111" t="str">
        <f t="shared" si="2"/>
        <v/>
      </c>
      <c r="H20" s="110" t="str">
        <f t="shared" si="1"/>
        <v/>
      </c>
      <c r="J20" s="579"/>
      <c r="K20" s="582" t="str">
        <f t="shared" si="3"/>
        <v/>
      </c>
      <c r="L20" s="673"/>
    </row>
    <row r="21" spans="2:26">
      <c r="B21" s="120">
        <f>'Informe nº3'!$I11</f>
        <v>0</v>
      </c>
      <c r="C21" s="115"/>
      <c r="D21" s="575"/>
      <c r="E21" s="113"/>
      <c r="F21" s="112" t="str">
        <f t="shared" si="1"/>
        <v/>
      </c>
      <c r="G21" s="111" t="str">
        <f t="shared" si="2"/>
        <v/>
      </c>
      <c r="H21" s="110" t="str">
        <f t="shared" si="1"/>
        <v/>
      </c>
      <c r="J21" s="579"/>
      <c r="K21" s="582" t="str">
        <f t="shared" si="3"/>
        <v/>
      </c>
      <c r="L21" s="673"/>
    </row>
    <row r="22" spans="2:26">
      <c r="B22" s="120">
        <f>'Informe nº3'!$J11</f>
        <v>0</v>
      </c>
      <c r="C22" s="115"/>
      <c r="D22" s="575"/>
      <c r="E22" s="113"/>
      <c r="F22" s="112" t="str">
        <f t="shared" si="1"/>
        <v/>
      </c>
      <c r="G22" s="111" t="str">
        <f t="shared" si="2"/>
        <v/>
      </c>
      <c r="H22" s="110" t="str">
        <f t="shared" si="1"/>
        <v/>
      </c>
      <c r="J22" s="579"/>
      <c r="K22" s="582" t="str">
        <f t="shared" si="3"/>
        <v/>
      </c>
      <c r="L22" s="673"/>
    </row>
    <row r="23" spans="2:26">
      <c r="B23" s="120">
        <f>'Informe nº3'!$K11</f>
        <v>0</v>
      </c>
      <c r="C23" s="115"/>
      <c r="D23" s="575"/>
      <c r="E23" s="113"/>
      <c r="F23" s="112" t="str">
        <f t="shared" si="1"/>
        <v/>
      </c>
      <c r="G23" s="111" t="str">
        <f t="shared" si="2"/>
        <v/>
      </c>
      <c r="H23" s="110" t="str">
        <f t="shared" si="1"/>
        <v/>
      </c>
      <c r="J23" s="579"/>
      <c r="K23" s="582" t="str">
        <f t="shared" si="3"/>
        <v/>
      </c>
      <c r="L23" s="673"/>
    </row>
    <row r="24" spans="2:26">
      <c r="B24" s="120">
        <f>'Informe nº3'!$L11</f>
        <v>0</v>
      </c>
      <c r="C24" s="115"/>
      <c r="D24" s="575"/>
      <c r="E24" s="113"/>
      <c r="F24" s="112" t="str">
        <f t="shared" si="1"/>
        <v/>
      </c>
      <c r="G24" s="111" t="str">
        <f t="shared" si="2"/>
        <v/>
      </c>
      <c r="H24" s="110" t="str">
        <f t="shared" si="1"/>
        <v/>
      </c>
      <c r="J24" s="579"/>
      <c r="K24" s="582" t="str">
        <f t="shared" si="3"/>
        <v/>
      </c>
      <c r="L24" s="673"/>
    </row>
    <row r="25" spans="2:26">
      <c r="B25" s="120">
        <f>'Informe nº3'!$M11</f>
        <v>0</v>
      </c>
      <c r="C25" s="115"/>
      <c r="D25" s="575"/>
      <c r="E25" s="113"/>
      <c r="F25" s="112" t="str">
        <f t="shared" si="1"/>
        <v/>
      </c>
      <c r="G25" s="111" t="str">
        <f t="shared" si="2"/>
        <v/>
      </c>
      <c r="H25" s="110" t="str">
        <f t="shared" si="1"/>
        <v/>
      </c>
      <c r="J25" s="579"/>
      <c r="K25" s="582" t="str">
        <f t="shared" si="3"/>
        <v/>
      </c>
      <c r="L25" s="673"/>
    </row>
    <row r="26" spans="2:26" ht="13.5" thickBot="1">
      <c r="B26" s="273">
        <f>'Informe nº3'!$N11</f>
        <v>0</v>
      </c>
      <c r="C26" s="108"/>
      <c r="D26" s="576"/>
      <c r="E26" s="106"/>
      <c r="F26" s="105" t="str">
        <f t="shared" si="1"/>
        <v/>
      </c>
      <c r="G26" s="104" t="str">
        <f t="shared" si="2"/>
        <v/>
      </c>
      <c r="H26" s="103" t="str">
        <f t="shared" si="1"/>
        <v/>
      </c>
      <c r="J26" s="580"/>
      <c r="K26" s="583" t="str">
        <f t="shared" si="3"/>
        <v/>
      </c>
      <c r="L26" s="674"/>
    </row>
    <row r="28" spans="2:26" ht="12.75" customHeight="1">
      <c r="B28" s="817" t="s">
        <v>569</v>
      </c>
      <c r="C28" s="856"/>
      <c r="D28" s="856"/>
      <c r="E28" s="856"/>
      <c r="F28" s="856"/>
      <c r="G28" s="856"/>
      <c r="H28" s="856"/>
      <c r="J28" s="818" t="s">
        <v>570</v>
      </c>
      <c r="K28" s="861"/>
      <c r="L28" s="861"/>
    </row>
    <row r="29" spans="2:26">
      <c r="B29" s="856"/>
      <c r="C29" s="856"/>
      <c r="D29" s="856"/>
      <c r="E29" s="856"/>
      <c r="F29" s="856"/>
      <c r="G29" s="856"/>
      <c r="H29" s="856"/>
      <c r="J29" s="861"/>
      <c r="K29" s="861"/>
      <c r="L29" s="861"/>
    </row>
    <row r="30" spans="2:26">
      <c r="B30" s="856"/>
      <c r="C30" s="856"/>
      <c r="D30" s="856"/>
      <c r="E30" s="856"/>
      <c r="F30" s="856"/>
      <c r="G30" s="856"/>
      <c r="H30" s="856"/>
      <c r="J30" s="861"/>
      <c r="K30" s="861"/>
      <c r="L30" s="861"/>
    </row>
    <row r="31" spans="2:26">
      <c r="B31" s="856"/>
      <c r="C31" s="856"/>
      <c r="D31" s="856"/>
      <c r="E31" s="856"/>
      <c r="F31" s="856"/>
      <c r="G31" s="856"/>
      <c r="H31" s="856"/>
      <c r="J31" s="861"/>
      <c r="K31" s="861"/>
      <c r="L31" s="861"/>
    </row>
    <row r="32" spans="2:26">
      <c r="B32" s="856"/>
      <c r="C32" s="856"/>
      <c r="D32" s="856"/>
      <c r="E32" s="856"/>
      <c r="F32" s="856"/>
      <c r="G32" s="856"/>
      <c r="H32" s="856"/>
      <c r="J32" s="861"/>
      <c r="K32" s="861"/>
      <c r="L32" s="861"/>
    </row>
    <row r="33" spans="2:12">
      <c r="B33" s="856"/>
      <c r="C33" s="856"/>
      <c r="D33" s="856"/>
      <c r="E33" s="856"/>
      <c r="F33" s="856"/>
      <c r="G33" s="856"/>
      <c r="H33" s="856"/>
      <c r="J33" s="861"/>
      <c r="K33" s="861"/>
      <c r="L33" s="861"/>
    </row>
    <row r="34" spans="2:12">
      <c r="B34" s="864" t="s">
        <v>408</v>
      </c>
      <c r="C34" s="865"/>
      <c r="D34" s="865"/>
      <c r="E34" s="865"/>
      <c r="F34" s="865"/>
      <c r="G34" s="865"/>
      <c r="H34" s="865"/>
      <c r="J34" s="861"/>
      <c r="K34" s="861"/>
      <c r="L34" s="861"/>
    </row>
    <row r="35" spans="2:12">
      <c r="B35" s="669"/>
      <c r="C35" s="669"/>
      <c r="D35" s="669"/>
      <c r="E35" s="669"/>
      <c r="F35" s="669"/>
      <c r="G35" s="669"/>
      <c r="H35" s="669"/>
      <c r="J35" s="861"/>
      <c r="K35" s="861"/>
      <c r="L35" s="861"/>
    </row>
    <row r="37" spans="2:12">
      <c r="B37" s="574"/>
      <c r="E37" s="330"/>
    </row>
    <row r="38" spans="2:12">
      <c r="E38" s="330"/>
    </row>
  </sheetData>
  <sheetProtection sheet="1" objects="1" scenarios="1" selectLockedCells="1" selectUnlockedCells="1"/>
  <mergeCells count="27">
    <mergeCell ref="J28:L35"/>
    <mergeCell ref="X3:Y3"/>
    <mergeCell ref="B5:D5"/>
    <mergeCell ref="B6:D6"/>
    <mergeCell ref="B7:D7"/>
    <mergeCell ref="B10:H10"/>
    <mergeCell ref="V3:W3"/>
    <mergeCell ref="L12:L14"/>
    <mergeCell ref="J12:K12"/>
    <mergeCell ref="J13:J14"/>
    <mergeCell ref="K13:K14"/>
    <mergeCell ref="B34:H34"/>
    <mergeCell ref="E13:E14"/>
    <mergeCell ref="F13:F14"/>
    <mergeCell ref="G13:G14"/>
    <mergeCell ref="H13:H14"/>
    <mergeCell ref="B2:C2"/>
    <mergeCell ref="D2:H2"/>
    <mergeCell ref="B3:C3"/>
    <mergeCell ref="D3:H3"/>
    <mergeCell ref="T3:U3"/>
    <mergeCell ref="B28:H33"/>
    <mergeCell ref="B12:B14"/>
    <mergeCell ref="C12:E12"/>
    <mergeCell ref="F12:H12"/>
    <mergeCell ref="C13:C14"/>
    <mergeCell ref="D13:D14"/>
  </mergeCells>
  <pageMargins left="0.43307086614173229" right="0.35433070866141736" top="0.78740157480314965" bottom="0.98425196850393704" header="0" footer="0"/>
  <pageSetup paperSize="9" scale="8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showGridLines="0" zoomScaleNormal="100" workbookViewId="0">
      <selection activeCell="D3" sqref="D3:H3"/>
    </sheetView>
  </sheetViews>
  <sheetFormatPr baseColWidth="10" defaultRowHeight="12.75"/>
  <cols>
    <col min="1" max="1" width="3.42578125" customWidth="1"/>
    <col min="2" max="8" width="14.28515625" customWidth="1"/>
  </cols>
  <sheetData>
    <row r="1" spans="1:26">
      <c r="A1" s="169"/>
      <c r="B1" s="169"/>
      <c r="C1" s="169"/>
      <c r="D1" s="170"/>
      <c r="E1" s="170"/>
      <c r="F1" s="170"/>
      <c r="G1" s="170"/>
      <c r="H1" s="170"/>
    </row>
    <row r="2" spans="1:26" ht="18">
      <c r="A2" s="169"/>
      <c r="B2" s="866" t="s">
        <v>23</v>
      </c>
      <c r="C2" s="866"/>
      <c r="D2" s="867" t="s">
        <v>71</v>
      </c>
      <c r="E2" s="867"/>
      <c r="F2" s="867"/>
      <c r="G2" s="867"/>
      <c r="H2" s="867"/>
      <c r="S2" s="149"/>
      <c r="T2" s="149"/>
      <c r="U2" s="149"/>
      <c r="V2" s="149"/>
      <c r="W2" s="149"/>
      <c r="X2" s="149"/>
      <c r="Y2" s="149"/>
      <c r="Z2" s="149"/>
    </row>
    <row r="3" spans="1:26" ht="18">
      <c r="A3" s="169"/>
      <c r="B3" s="868" t="s">
        <v>371</v>
      </c>
      <c r="C3" s="868"/>
      <c r="D3" s="869" t="s">
        <v>434</v>
      </c>
      <c r="E3" s="867"/>
      <c r="F3" s="867"/>
      <c r="G3" s="867"/>
      <c r="H3" s="867"/>
      <c r="S3" s="149"/>
      <c r="T3" s="870" t="s">
        <v>340</v>
      </c>
      <c r="U3" s="870"/>
      <c r="V3" s="870" t="s">
        <v>35</v>
      </c>
      <c r="W3" s="870"/>
      <c r="X3" s="870" t="s">
        <v>36</v>
      </c>
      <c r="Y3" s="870"/>
      <c r="Z3" s="149"/>
    </row>
    <row r="4" spans="1:26">
      <c r="S4" s="149"/>
      <c r="T4" s="149" t="s">
        <v>341</v>
      </c>
      <c r="U4" s="149" t="s">
        <v>200</v>
      </c>
      <c r="V4" s="149" t="s">
        <v>341</v>
      </c>
      <c r="W4" s="149" t="s">
        <v>200</v>
      </c>
      <c r="X4" s="149" t="s">
        <v>341</v>
      </c>
      <c r="Y4" s="149" t="s">
        <v>200</v>
      </c>
      <c r="Z4" s="149"/>
    </row>
    <row r="5" spans="1:26" ht="15">
      <c r="B5" s="731" t="s">
        <v>133</v>
      </c>
      <c r="C5" s="731"/>
      <c r="D5" s="731"/>
      <c r="E5" s="457"/>
      <c r="F5" s="457"/>
      <c r="S5" s="149">
        <f>B15</f>
        <v>0</v>
      </c>
      <c r="T5" s="274">
        <f>C15</f>
        <v>0</v>
      </c>
      <c r="U5" s="274">
        <v>24.42817497253418</v>
      </c>
      <c r="V5" s="274" cm="1">
        <f t="array" ref="V5:V16">D15:D26</f>
        <v>0</v>
      </c>
      <c r="W5" s="274">
        <v>16.12025260925293</v>
      </c>
      <c r="X5" s="274" cm="1">
        <f t="array" ref="X5:X16">E15:E26</f>
        <v>0</v>
      </c>
      <c r="Y5" s="274">
        <v>9.2308025360107422</v>
      </c>
      <c r="Z5" s="149"/>
    </row>
    <row r="6" spans="1:26" ht="15">
      <c r="B6" s="731" t="s">
        <v>134</v>
      </c>
      <c r="C6" s="731"/>
      <c r="D6" s="731"/>
      <c r="E6" s="457"/>
      <c r="F6" s="457"/>
      <c r="S6" s="149">
        <f t="shared" ref="S6:T16" si="0">B16</f>
        <v>0</v>
      </c>
      <c r="T6" s="274">
        <f t="shared" si="0"/>
        <v>0</v>
      </c>
      <c r="U6" s="274">
        <v>27.131587982177734</v>
      </c>
      <c r="V6" s="274">
        <v>0</v>
      </c>
      <c r="W6" s="274">
        <v>16.483436584472656</v>
      </c>
      <c r="X6" s="274">
        <v>0</v>
      </c>
      <c r="Y6" s="274">
        <v>11.614707946777344</v>
      </c>
      <c r="Z6" s="149"/>
    </row>
    <row r="7" spans="1:26" ht="15">
      <c r="B7" s="764" t="s">
        <v>24</v>
      </c>
      <c r="C7" s="764"/>
      <c r="D7" s="764"/>
      <c r="E7" s="457"/>
      <c r="F7" s="457"/>
      <c r="S7" s="149">
        <f t="shared" si="0"/>
        <v>0</v>
      </c>
      <c r="T7" s="274">
        <f t="shared" si="0"/>
        <v>0</v>
      </c>
      <c r="U7" s="274">
        <v>45.890972137451172</v>
      </c>
      <c r="V7" s="274">
        <v>0</v>
      </c>
      <c r="W7" s="274">
        <v>20.721918106079102</v>
      </c>
      <c r="X7" s="274">
        <v>0</v>
      </c>
      <c r="Y7" s="274">
        <v>7.7368178367614746</v>
      </c>
      <c r="Z7" s="149"/>
    </row>
    <row r="8" spans="1:26">
      <c r="S8" s="149">
        <f t="shared" si="0"/>
        <v>0</v>
      </c>
      <c r="T8" s="274">
        <f t="shared" si="0"/>
        <v>0</v>
      </c>
      <c r="U8" s="274">
        <v>60.775581359863281</v>
      </c>
      <c r="V8" s="274">
        <v>0</v>
      </c>
      <c r="W8" s="274">
        <v>20.451919555664063</v>
      </c>
      <c r="X8" s="274">
        <v>0</v>
      </c>
      <c r="Y8" s="274">
        <v>8.3807563781738281</v>
      </c>
      <c r="Z8" s="149"/>
    </row>
    <row r="9" spans="1:26">
      <c r="S9" s="149">
        <f t="shared" si="0"/>
        <v>0</v>
      </c>
      <c r="T9" s="274">
        <f t="shared" si="0"/>
        <v>0</v>
      </c>
      <c r="U9" s="274">
        <v>53.288280487060547</v>
      </c>
      <c r="V9" s="274">
        <v>0</v>
      </c>
      <c r="W9" s="274">
        <v>17.111782073974609</v>
      </c>
      <c r="X9" s="274">
        <v>0</v>
      </c>
      <c r="Y9" s="274">
        <v>10.669060707092285</v>
      </c>
      <c r="Z9" s="149"/>
    </row>
    <row r="10" spans="1:26" ht="18">
      <c r="B10" s="886" t="s">
        <v>25</v>
      </c>
      <c r="C10" s="886"/>
      <c r="D10" s="886"/>
      <c r="E10" s="886"/>
      <c r="F10" s="886"/>
      <c r="G10" s="886"/>
      <c r="H10" s="886"/>
      <c r="S10" s="149">
        <f t="shared" si="0"/>
        <v>0</v>
      </c>
      <c r="T10" s="274">
        <f t="shared" si="0"/>
        <v>0</v>
      </c>
      <c r="U10" s="274">
        <v>48.993511199951172</v>
      </c>
      <c r="V10" s="274">
        <v>0</v>
      </c>
      <c r="W10" s="274">
        <v>17.546974182128906</v>
      </c>
      <c r="X10" s="274">
        <v>0</v>
      </c>
      <c r="Y10" s="274">
        <v>12.805473327636719</v>
      </c>
      <c r="Z10" s="149"/>
    </row>
    <row r="11" spans="1:26" ht="13.5" thickBot="1">
      <c r="B11" s="170"/>
      <c r="C11" s="170"/>
      <c r="D11" s="170"/>
      <c r="E11" s="170"/>
      <c r="F11" s="170"/>
      <c r="G11" s="170"/>
      <c r="H11" s="170"/>
      <c r="S11" s="149">
        <f t="shared" si="0"/>
        <v>0</v>
      </c>
      <c r="T11" s="274">
        <f t="shared" si="0"/>
        <v>0</v>
      </c>
      <c r="U11" s="274">
        <v>49.454273223876953</v>
      </c>
      <c r="V11" s="274">
        <v>0</v>
      </c>
      <c r="W11" s="274">
        <v>24.751743316650391</v>
      </c>
      <c r="X11" s="274">
        <v>0</v>
      </c>
      <c r="Y11" s="274">
        <v>11.667973518371582</v>
      </c>
      <c r="Z11" s="149"/>
    </row>
    <row r="12" spans="1:26">
      <c r="B12" s="871" t="s">
        <v>372</v>
      </c>
      <c r="C12" s="874" t="s">
        <v>334</v>
      </c>
      <c r="D12" s="875"/>
      <c r="E12" s="876"/>
      <c r="F12" s="877" t="s">
        <v>333</v>
      </c>
      <c r="G12" s="878"/>
      <c r="H12" s="879"/>
      <c r="S12" s="149">
        <f t="shared" si="0"/>
        <v>0</v>
      </c>
      <c r="T12" s="274">
        <f t="shared" si="0"/>
        <v>0</v>
      </c>
      <c r="U12" s="274">
        <v>58.883071899414063</v>
      </c>
      <c r="V12" s="274">
        <v>0</v>
      </c>
      <c r="W12" s="274">
        <v>22.501064300537109</v>
      </c>
      <c r="X12" s="274">
        <v>0</v>
      </c>
      <c r="Y12" s="274">
        <v>9.8713302612304688</v>
      </c>
      <c r="Z12" s="149"/>
    </row>
    <row r="13" spans="1:26" ht="13.5" thickBot="1">
      <c r="B13" s="872"/>
      <c r="C13" s="880" t="s">
        <v>34</v>
      </c>
      <c r="D13" s="882" t="s">
        <v>35</v>
      </c>
      <c r="E13" s="884" t="s">
        <v>36</v>
      </c>
      <c r="F13" s="880" t="s">
        <v>34</v>
      </c>
      <c r="G13" s="882" t="s">
        <v>35</v>
      </c>
      <c r="H13" s="884" t="s">
        <v>36</v>
      </c>
      <c r="S13" s="149">
        <f t="shared" si="0"/>
        <v>0</v>
      </c>
      <c r="T13" s="274">
        <f t="shared" si="0"/>
        <v>0</v>
      </c>
      <c r="U13" s="274">
        <v>37.834087371826172</v>
      </c>
      <c r="V13" s="274">
        <v>0</v>
      </c>
      <c r="W13" s="274">
        <v>16.900186538696289</v>
      </c>
      <c r="X13" s="274">
        <v>0</v>
      </c>
      <c r="Y13" s="274">
        <v>8.7720193862915039</v>
      </c>
      <c r="Z13" s="149"/>
    </row>
    <row r="14" spans="1:26">
      <c r="B14" s="873"/>
      <c r="C14" s="881"/>
      <c r="D14" s="883"/>
      <c r="E14" s="885"/>
      <c r="F14" s="881"/>
      <c r="G14" s="883"/>
      <c r="H14" s="885"/>
      <c r="S14" s="149">
        <f t="shared" si="0"/>
        <v>0</v>
      </c>
      <c r="T14" s="274">
        <f t="shared" si="0"/>
        <v>0</v>
      </c>
      <c r="U14" s="274">
        <v>26.923063278198242</v>
      </c>
      <c r="V14" s="274">
        <v>0</v>
      </c>
      <c r="W14" s="274">
        <v>14.895833969116211</v>
      </c>
      <c r="X14" s="274">
        <v>0</v>
      </c>
      <c r="Y14" s="274">
        <v>7.9460349082946777</v>
      </c>
      <c r="Z14" s="149"/>
    </row>
    <row r="15" spans="1:26">
      <c r="B15" s="171">
        <f>'Informe nº2a'!B15</f>
        <v>0</v>
      </c>
      <c r="C15" s="173">
        <f>'Informe nº2a'!C15</f>
        <v>0</v>
      </c>
      <c r="D15" s="174">
        <f>'Informe nº2a'!D15</f>
        <v>0</v>
      </c>
      <c r="E15" s="175">
        <f>'Informe nº2a'!E15</f>
        <v>0</v>
      </c>
      <c r="F15" s="173" t="str">
        <f>'Informe nº2a'!F15</f>
        <v/>
      </c>
      <c r="G15" s="174" t="str">
        <f>'Informe nº2a'!G15</f>
        <v/>
      </c>
      <c r="H15" s="175" t="str">
        <f>'Informe nº2a'!H15</f>
        <v/>
      </c>
      <c r="S15" s="149">
        <f t="shared" si="0"/>
        <v>0</v>
      </c>
      <c r="T15" s="274">
        <f t="shared" si="0"/>
        <v>0</v>
      </c>
      <c r="U15" s="274">
        <v>23.848129272460938</v>
      </c>
      <c r="V15" s="274">
        <v>0</v>
      </c>
      <c r="W15" s="274">
        <v>13.79401969909668</v>
      </c>
      <c r="X15" s="274">
        <v>0</v>
      </c>
      <c r="Y15" s="274">
        <v>6.5255756378173828</v>
      </c>
      <c r="Z15" s="149"/>
    </row>
    <row r="16" spans="1:26">
      <c r="B16" s="171">
        <f>'Informe nº2a'!B16</f>
        <v>0</v>
      </c>
      <c r="C16" s="176">
        <f>'Informe nº2a'!C16</f>
        <v>0</v>
      </c>
      <c r="D16" s="177">
        <f>'Informe nº2a'!D16</f>
        <v>0</v>
      </c>
      <c r="E16" s="178">
        <f>'Informe nº2a'!E16</f>
        <v>0</v>
      </c>
      <c r="F16" s="176" t="str">
        <f>'Informe nº2a'!F16</f>
        <v/>
      </c>
      <c r="G16" s="177" t="str">
        <f>'Informe nº2a'!G16</f>
        <v/>
      </c>
      <c r="H16" s="178" t="str">
        <f>'Informe nº2a'!H16</f>
        <v/>
      </c>
      <c r="S16" s="149">
        <f t="shared" si="0"/>
        <v>0</v>
      </c>
      <c r="T16" s="274">
        <f t="shared" si="0"/>
        <v>0</v>
      </c>
      <c r="U16" s="274">
        <v>21.877389907836914</v>
      </c>
      <c r="V16" s="274">
        <v>0</v>
      </c>
      <c r="W16" s="274">
        <v>14.361191749572754</v>
      </c>
      <c r="X16" s="274">
        <v>0</v>
      </c>
      <c r="Y16" s="274">
        <v>6.109344482421875</v>
      </c>
      <c r="Z16" s="149"/>
    </row>
    <row r="17" spans="2:26">
      <c r="B17" s="171">
        <f>'Informe nº2a'!B17</f>
        <v>0</v>
      </c>
      <c r="C17" s="176">
        <f>'Informe nº2a'!C17</f>
        <v>0</v>
      </c>
      <c r="D17" s="177">
        <f>'Informe nº2a'!D17</f>
        <v>0</v>
      </c>
      <c r="E17" s="178">
        <f>'Informe nº2a'!E17</f>
        <v>0</v>
      </c>
      <c r="F17" s="176" t="str">
        <f>'Informe nº2a'!F17</f>
        <v/>
      </c>
      <c r="G17" s="177" t="str">
        <f>'Informe nº2a'!G17</f>
        <v/>
      </c>
      <c r="H17" s="178" t="str">
        <f>'Informe nº2a'!H17</f>
        <v/>
      </c>
      <c r="S17" s="149"/>
      <c r="T17" s="149"/>
      <c r="U17" s="149"/>
      <c r="V17" s="149"/>
      <c r="W17" s="149"/>
      <c r="X17" s="149"/>
      <c r="Y17" s="149"/>
      <c r="Z17" s="149"/>
    </row>
    <row r="18" spans="2:26">
      <c r="B18" s="171">
        <f>'Informe nº2a'!B18</f>
        <v>0</v>
      </c>
      <c r="C18" s="176">
        <f>'Informe nº2a'!C18</f>
        <v>0</v>
      </c>
      <c r="D18" s="177">
        <f>'Informe nº2a'!D18</f>
        <v>0</v>
      </c>
      <c r="E18" s="178">
        <f>'Informe nº2a'!E18</f>
        <v>0</v>
      </c>
      <c r="F18" s="176" t="str">
        <f>'Informe nº2a'!F18</f>
        <v/>
      </c>
      <c r="G18" s="177" t="str">
        <f>'Informe nº2a'!G18</f>
        <v/>
      </c>
      <c r="H18" s="178" t="str">
        <f>'Informe nº2a'!H18</f>
        <v/>
      </c>
      <c r="S18" s="149"/>
      <c r="T18" s="149"/>
      <c r="U18" s="149"/>
      <c r="V18" s="149"/>
      <c r="W18" s="149"/>
      <c r="X18" s="149"/>
      <c r="Y18" s="149"/>
      <c r="Z18" s="149"/>
    </row>
    <row r="19" spans="2:26">
      <c r="B19" s="171">
        <f>'Informe nº2a'!B19</f>
        <v>0</v>
      </c>
      <c r="C19" s="176">
        <f>'Informe nº2a'!C19</f>
        <v>0</v>
      </c>
      <c r="D19" s="177">
        <f>'Informe nº2a'!D19</f>
        <v>0</v>
      </c>
      <c r="E19" s="178">
        <f>'Informe nº2a'!E19</f>
        <v>0</v>
      </c>
      <c r="F19" s="176" t="str">
        <f>'Informe nº2a'!F19</f>
        <v/>
      </c>
      <c r="G19" s="177" t="str">
        <f>'Informe nº2a'!G19</f>
        <v/>
      </c>
      <c r="H19" s="178" t="str">
        <f>'Informe nº2a'!H19</f>
        <v/>
      </c>
    </row>
    <row r="20" spans="2:26">
      <c r="B20" s="171">
        <f>'Informe nº2a'!B20</f>
        <v>0</v>
      </c>
      <c r="C20" s="176">
        <f>'Informe nº2a'!C20</f>
        <v>0</v>
      </c>
      <c r="D20" s="177">
        <f>'Informe nº2a'!D20</f>
        <v>0</v>
      </c>
      <c r="E20" s="178">
        <f>'Informe nº2a'!E20</f>
        <v>0</v>
      </c>
      <c r="F20" s="176" t="str">
        <f>'Informe nº2a'!F20</f>
        <v/>
      </c>
      <c r="G20" s="177" t="str">
        <f>'Informe nº2a'!G20</f>
        <v/>
      </c>
      <c r="H20" s="178" t="str">
        <f>'Informe nº2a'!H20</f>
        <v/>
      </c>
    </row>
    <row r="21" spans="2:26">
      <c r="B21" s="171">
        <f>'Informe nº2a'!B21</f>
        <v>0</v>
      </c>
      <c r="C21" s="176">
        <f>'Informe nº2a'!C21</f>
        <v>0</v>
      </c>
      <c r="D21" s="177">
        <f>'Informe nº2a'!D21</f>
        <v>0</v>
      </c>
      <c r="E21" s="178">
        <f>'Informe nº2a'!E21</f>
        <v>0</v>
      </c>
      <c r="F21" s="176" t="str">
        <f>'Informe nº2a'!F21</f>
        <v/>
      </c>
      <c r="G21" s="177" t="str">
        <f>'Informe nº2a'!G21</f>
        <v/>
      </c>
      <c r="H21" s="178" t="str">
        <f>'Informe nº2a'!H21</f>
        <v/>
      </c>
    </row>
    <row r="22" spans="2:26">
      <c r="B22" s="171">
        <f>'Informe nº2a'!B22</f>
        <v>0</v>
      </c>
      <c r="C22" s="176">
        <f>'Informe nº2a'!C22</f>
        <v>0</v>
      </c>
      <c r="D22" s="177">
        <f>'Informe nº2a'!D22</f>
        <v>0</v>
      </c>
      <c r="E22" s="178">
        <f>'Informe nº2a'!E22</f>
        <v>0</v>
      </c>
      <c r="F22" s="176" t="str">
        <f>'Informe nº2a'!F22</f>
        <v/>
      </c>
      <c r="G22" s="177" t="str">
        <f>'Informe nº2a'!G22</f>
        <v/>
      </c>
      <c r="H22" s="178" t="str">
        <f>'Informe nº2a'!H22</f>
        <v/>
      </c>
    </row>
    <row r="23" spans="2:26">
      <c r="B23" s="171">
        <f>'Informe nº2a'!B23</f>
        <v>0</v>
      </c>
      <c r="C23" s="176">
        <f>'Informe nº2a'!C23</f>
        <v>0</v>
      </c>
      <c r="D23" s="177">
        <f>'Informe nº2a'!D23</f>
        <v>0</v>
      </c>
      <c r="E23" s="178">
        <f>'Informe nº2a'!E23</f>
        <v>0</v>
      </c>
      <c r="F23" s="176" t="str">
        <f>'Informe nº2a'!F23</f>
        <v/>
      </c>
      <c r="G23" s="177" t="str">
        <f>'Informe nº2a'!G23</f>
        <v/>
      </c>
      <c r="H23" s="178" t="str">
        <f>'Informe nº2a'!H23</f>
        <v/>
      </c>
    </row>
    <row r="24" spans="2:26">
      <c r="B24" s="171">
        <f>'Informe nº2a'!B24</f>
        <v>0</v>
      </c>
      <c r="C24" s="176">
        <f>'Informe nº2a'!C24</f>
        <v>0</v>
      </c>
      <c r="D24" s="177">
        <f>'Informe nº2a'!D24</f>
        <v>0</v>
      </c>
      <c r="E24" s="178">
        <f>'Informe nº2a'!E24</f>
        <v>0</v>
      </c>
      <c r="F24" s="176" t="str">
        <f>'Informe nº2a'!F24</f>
        <v/>
      </c>
      <c r="G24" s="177" t="str">
        <f>'Informe nº2a'!G24</f>
        <v/>
      </c>
      <c r="H24" s="178" t="str">
        <f>'Informe nº2a'!H24</f>
        <v/>
      </c>
    </row>
    <row r="25" spans="2:26">
      <c r="B25" s="171">
        <f>'Informe nº2a'!B25</f>
        <v>0</v>
      </c>
      <c r="C25" s="176">
        <f>'Informe nº2a'!C25</f>
        <v>0</v>
      </c>
      <c r="D25" s="177">
        <f>'Informe nº2a'!D25</f>
        <v>0</v>
      </c>
      <c r="E25" s="178">
        <f>'Informe nº2a'!E25</f>
        <v>0</v>
      </c>
      <c r="F25" s="176" t="str">
        <f>'Informe nº2a'!F25</f>
        <v/>
      </c>
      <c r="G25" s="177" t="str">
        <f>'Informe nº2a'!G25</f>
        <v/>
      </c>
      <c r="H25" s="178" t="str">
        <f>'Informe nº2a'!H25</f>
        <v/>
      </c>
    </row>
    <row r="26" spans="2:26" ht="13.5" thickBot="1">
      <c r="B26" s="172">
        <f>'Informe nº2a'!B26</f>
        <v>0</v>
      </c>
      <c r="C26" s="179">
        <f>'Informe nº2a'!C26</f>
        <v>0</v>
      </c>
      <c r="D26" s="180">
        <f>'Informe nº2a'!D26</f>
        <v>0</v>
      </c>
      <c r="E26" s="181">
        <f>'Informe nº2a'!E26</f>
        <v>0</v>
      </c>
      <c r="F26" s="179" t="str">
        <f>'Informe nº2a'!F26</f>
        <v/>
      </c>
      <c r="G26" s="180" t="str">
        <f>'Informe nº2a'!G26</f>
        <v/>
      </c>
      <c r="H26" s="181" t="str">
        <f>'Informe nº2a'!H26</f>
        <v/>
      </c>
    </row>
    <row r="29" spans="2:26" ht="13.5" thickBot="1"/>
    <row r="30" spans="2:26">
      <c r="B30" s="887" t="s">
        <v>373</v>
      </c>
      <c r="C30" s="830" t="s">
        <v>334</v>
      </c>
      <c r="D30" s="831"/>
      <c r="E30" s="832"/>
      <c r="F30" s="833" t="s">
        <v>333</v>
      </c>
      <c r="G30" s="834"/>
      <c r="H30" s="835"/>
    </row>
    <row r="31" spans="2:26" ht="13.5" thickBot="1">
      <c r="B31" s="842"/>
      <c r="C31" s="839" t="s">
        <v>34</v>
      </c>
      <c r="D31" s="813" t="s">
        <v>35</v>
      </c>
      <c r="E31" s="844" t="s">
        <v>36</v>
      </c>
      <c r="F31" s="839" t="s">
        <v>34</v>
      </c>
      <c r="G31" s="813" t="s">
        <v>35</v>
      </c>
      <c r="H31" s="844" t="s">
        <v>36</v>
      </c>
    </row>
    <row r="32" spans="2:26">
      <c r="B32" s="843"/>
      <c r="C32" s="840"/>
      <c r="D32" s="814"/>
      <c r="E32" s="845"/>
      <c r="F32" s="840"/>
      <c r="G32" s="814"/>
      <c r="H32" s="845"/>
    </row>
    <row r="33" spans="2:8">
      <c r="B33" s="120">
        <f>'Informe nº3a'!B15</f>
        <v>0</v>
      </c>
      <c r="C33" s="511">
        <f>'Informe nº3a'!C15</f>
        <v>0</v>
      </c>
      <c r="D33" s="512">
        <f>'Informe nº3a'!D15</f>
        <v>0</v>
      </c>
      <c r="E33" s="513">
        <f>'Informe nº3a'!E15</f>
        <v>0</v>
      </c>
      <c r="F33" s="511" t="str">
        <f>'Informe nº3a'!F15</f>
        <v/>
      </c>
      <c r="G33" s="512" t="str">
        <f>'Informe nº3a'!G15</f>
        <v/>
      </c>
      <c r="H33" s="513" t="str">
        <f>'Informe nº3a'!H15</f>
        <v/>
      </c>
    </row>
    <row r="34" spans="2:8">
      <c r="B34" s="120">
        <f>'Informe nº3a'!B16</f>
        <v>0</v>
      </c>
      <c r="C34" s="514">
        <f>'Informe nº3a'!C16</f>
        <v>0</v>
      </c>
      <c r="D34" s="515">
        <f>'Informe nº3a'!D16</f>
        <v>0</v>
      </c>
      <c r="E34" s="516">
        <f>'Informe nº3a'!E16</f>
        <v>0</v>
      </c>
      <c r="F34" s="514" t="str">
        <f>'Informe nº3a'!F16</f>
        <v/>
      </c>
      <c r="G34" s="515" t="str">
        <f>'Informe nº3a'!G16</f>
        <v/>
      </c>
      <c r="H34" s="516" t="str">
        <f>'Informe nº3a'!H16</f>
        <v/>
      </c>
    </row>
    <row r="35" spans="2:8">
      <c r="B35" s="120">
        <f>'Informe nº3a'!B17</f>
        <v>0</v>
      </c>
      <c r="C35" s="514">
        <f>'Informe nº3a'!C17</f>
        <v>0</v>
      </c>
      <c r="D35" s="515">
        <f>'Informe nº3a'!D17</f>
        <v>0</v>
      </c>
      <c r="E35" s="516">
        <f>'Informe nº3a'!E17</f>
        <v>0</v>
      </c>
      <c r="F35" s="514" t="str">
        <f>'Informe nº3a'!F17</f>
        <v/>
      </c>
      <c r="G35" s="515" t="str">
        <f>'Informe nº3a'!G17</f>
        <v/>
      </c>
      <c r="H35" s="516" t="str">
        <f>'Informe nº3a'!H17</f>
        <v/>
      </c>
    </row>
    <row r="36" spans="2:8">
      <c r="B36" s="120">
        <f>'Informe nº3a'!B18</f>
        <v>0</v>
      </c>
      <c r="C36" s="514">
        <f>'Informe nº3a'!C18</f>
        <v>0</v>
      </c>
      <c r="D36" s="515">
        <f>'Informe nº3a'!D18</f>
        <v>0</v>
      </c>
      <c r="E36" s="516">
        <f>'Informe nº3a'!E18</f>
        <v>0</v>
      </c>
      <c r="F36" s="514" t="str">
        <f>'Informe nº3a'!F18</f>
        <v/>
      </c>
      <c r="G36" s="515" t="str">
        <f>'Informe nº3a'!G18</f>
        <v/>
      </c>
      <c r="H36" s="516" t="str">
        <f>'Informe nº3a'!H18</f>
        <v/>
      </c>
    </row>
    <row r="37" spans="2:8">
      <c r="B37" s="120">
        <f>'Informe nº3a'!B19</f>
        <v>0</v>
      </c>
      <c r="C37" s="514">
        <f>'Informe nº3a'!C19</f>
        <v>0</v>
      </c>
      <c r="D37" s="515">
        <f>'Informe nº3a'!D19</f>
        <v>0</v>
      </c>
      <c r="E37" s="516">
        <f>'Informe nº3a'!E19</f>
        <v>0</v>
      </c>
      <c r="F37" s="514" t="str">
        <f>'Informe nº3a'!F19</f>
        <v/>
      </c>
      <c r="G37" s="515" t="str">
        <f>'Informe nº3a'!G19</f>
        <v/>
      </c>
      <c r="H37" s="516" t="str">
        <f>'Informe nº3a'!H19</f>
        <v/>
      </c>
    </row>
    <row r="38" spans="2:8">
      <c r="B38" s="120">
        <f>'Informe nº3a'!B20</f>
        <v>0</v>
      </c>
      <c r="C38" s="514">
        <f>'Informe nº3a'!C20</f>
        <v>0</v>
      </c>
      <c r="D38" s="515">
        <f>'Informe nº3a'!D20</f>
        <v>0</v>
      </c>
      <c r="E38" s="516">
        <f>'Informe nº3a'!E20</f>
        <v>0</v>
      </c>
      <c r="F38" s="514" t="str">
        <f>'Informe nº3a'!F20</f>
        <v/>
      </c>
      <c r="G38" s="515" t="str">
        <f>'Informe nº3a'!G20</f>
        <v/>
      </c>
      <c r="H38" s="516" t="str">
        <f>'Informe nº3a'!H20</f>
        <v/>
      </c>
    </row>
    <row r="39" spans="2:8">
      <c r="B39" s="120">
        <f>'Informe nº3a'!B21</f>
        <v>0</v>
      </c>
      <c r="C39" s="514">
        <f>'Informe nº3a'!C21</f>
        <v>0</v>
      </c>
      <c r="D39" s="515">
        <f>'Informe nº3a'!D21</f>
        <v>0</v>
      </c>
      <c r="E39" s="516">
        <f>'Informe nº3a'!E21</f>
        <v>0</v>
      </c>
      <c r="F39" s="514" t="str">
        <f>'Informe nº3a'!F21</f>
        <v/>
      </c>
      <c r="G39" s="515" t="str">
        <f>'Informe nº3a'!G21</f>
        <v/>
      </c>
      <c r="H39" s="516" t="str">
        <f>'Informe nº3a'!H21</f>
        <v/>
      </c>
    </row>
    <row r="40" spans="2:8">
      <c r="B40" s="120">
        <f>'Informe nº3a'!B22</f>
        <v>0</v>
      </c>
      <c r="C40" s="514">
        <f>'Informe nº3a'!C22</f>
        <v>0</v>
      </c>
      <c r="D40" s="515">
        <f>'Informe nº3a'!D22</f>
        <v>0</v>
      </c>
      <c r="E40" s="516">
        <f>'Informe nº3a'!E22</f>
        <v>0</v>
      </c>
      <c r="F40" s="514" t="str">
        <f>'Informe nº3a'!F22</f>
        <v/>
      </c>
      <c r="G40" s="515" t="str">
        <f>'Informe nº3a'!G22</f>
        <v/>
      </c>
      <c r="H40" s="516" t="str">
        <f>'Informe nº3a'!H22</f>
        <v/>
      </c>
    </row>
    <row r="41" spans="2:8">
      <c r="B41" s="120">
        <f>'Informe nº3a'!B23</f>
        <v>0</v>
      </c>
      <c r="C41" s="514">
        <f>'Informe nº3a'!C23</f>
        <v>0</v>
      </c>
      <c r="D41" s="515">
        <f>'Informe nº3a'!D23</f>
        <v>0</v>
      </c>
      <c r="E41" s="516">
        <f>'Informe nº3a'!E23</f>
        <v>0</v>
      </c>
      <c r="F41" s="514" t="str">
        <f>'Informe nº3a'!F23</f>
        <v/>
      </c>
      <c r="G41" s="515" t="str">
        <f>'Informe nº3a'!G23</f>
        <v/>
      </c>
      <c r="H41" s="516" t="str">
        <f>'Informe nº3a'!H23</f>
        <v/>
      </c>
    </row>
    <row r="42" spans="2:8">
      <c r="B42" s="120">
        <f>'Informe nº3a'!B24</f>
        <v>0</v>
      </c>
      <c r="C42" s="514">
        <f>'Informe nº3a'!C24</f>
        <v>0</v>
      </c>
      <c r="D42" s="515">
        <f>'Informe nº3a'!D24</f>
        <v>0</v>
      </c>
      <c r="E42" s="516">
        <f>'Informe nº3a'!E24</f>
        <v>0</v>
      </c>
      <c r="F42" s="514" t="str">
        <f>'Informe nº3a'!F24</f>
        <v/>
      </c>
      <c r="G42" s="515" t="str">
        <f>'Informe nº3a'!G24</f>
        <v/>
      </c>
      <c r="H42" s="516" t="str">
        <f>'Informe nº3a'!H24</f>
        <v/>
      </c>
    </row>
    <row r="43" spans="2:8">
      <c r="B43" s="120">
        <f>'Informe nº3a'!B25</f>
        <v>0</v>
      </c>
      <c r="C43" s="514">
        <f>'Informe nº3a'!C25</f>
        <v>0</v>
      </c>
      <c r="D43" s="515">
        <f>'Informe nº3a'!D25</f>
        <v>0</v>
      </c>
      <c r="E43" s="516">
        <f>'Informe nº3a'!E25</f>
        <v>0</v>
      </c>
      <c r="F43" s="514" t="str">
        <f>'Informe nº3a'!F25</f>
        <v/>
      </c>
      <c r="G43" s="515" t="str">
        <f>'Informe nº3a'!G25</f>
        <v/>
      </c>
      <c r="H43" s="516" t="str">
        <f>'Informe nº3a'!H25</f>
        <v/>
      </c>
    </row>
    <row r="44" spans="2:8" ht="13.5" thickBot="1">
      <c r="B44" s="182">
        <f>'Informe nº3a'!B26</f>
        <v>0</v>
      </c>
      <c r="C44" s="517">
        <f>'Informe nº3a'!C26</f>
        <v>0</v>
      </c>
      <c r="D44" s="518">
        <f>'Informe nº3a'!D26</f>
        <v>0</v>
      </c>
      <c r="E44" s="519">
        <f>'Informe nº3a'!E26</f>
        <v>0</v>
      </c>
      <c r="F44" s="517" t="str">
        <f>'Informe nº3a'!F26</f>
        <v/>
      </c>
      <c r="G44" s="518" t="str">
        <f>'Informe nº3a'!G26</f>
        <v/>
      </c>
      <c r="H44" s="519" t="str">
        <f>'Informe nº3a'!H26</f>
        <v/>
      </c>
    </row>
  </sheetData>
  <sheetProtection sheet="1" objects="1" scenarios="1" selectLockedCells="1" selectUnlockedCells="1"/>
  <mergeCells count="29">
    <mergeCell ref="B30:B32"/>
    <mergeCell ref="C30:E30"/>
    <mergeCell ref="F30:H30"/>
    <mergeCell ref="C31:C32"/>
    <mergeCell ref="D31:D32"/>
    <mergeCell ref="E31:E32"/>
    <mergeCell ref="F31:F32"/>
    <mergeCell ref="G31:G32"/>
    <mergeCell ref="H31:H32"/>
    <mergeCell ref="X3:Y3"/>
    <mergeCell ref="B5:D5"/>
    <mergeCell ref="B6:D6"/>
    <mergeCell ref="B7:D7"/>
    <mergeCell ref="B10:H10"/>
    <mergeCell ref="V3:W3"/>
    <mergeCell ref="B12:B14"/>
    <mergeCell ref="C12:E12"/>
    <mergeCell ref="F12:H12"/>
    <mergeCell ref="C13:C14"/>
    <mergeCell ref="D13:D14"/>
    <mergeCell ref="E13:E14"/>
    <mergeCell ref="F13:F14"/>
    <mergeCell ref="G13:G14"/>
    <mergeCell ref="H13:H14"/>
    <mergeCell ref="B2:C2"/>
    <mergeCell ref="D2:H2"/>
    <mergeCell ref="B3:C3"/>
    <mergeCell ref="D3:H3"/>
    <mergeCell ref="T3:U3"/>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7"/>
  <sheetViews>
    <sheetView showGridLines="0" zoomScaleNormal="100" workbookViewId="0">
      <selection activeCell="P44" sqref="P44:Q46"/>
    </sheetView>
  </sheetViews>
  <sheetFormatPr baseColWidth="10" defaultRowHeight="12.75"/>
  <cols>
    <col min="1" max="1" width="2.85546875" customWidth="1"/>
    <col min="2" max="3" width="14.7109375" customWidth="1"/>
    <col min="4" max="5" width="7.28515625" customWidth="1"/>
    <col min="6" max="6" width="5.85546875" customWidth="1"/>
    <col min="7" max="13" width="7.28515625" customWidth="1"/>
    <col min="14" max="14" width="7.140625" customWidth="1"/>
    <col min="15" max="15" width="7.85546875" customWidth="1"/>
    <col min="16" max="16" width="3" customWidth="1"/>
    <col min="17" max="17" width="6.28515625" customWidth="1"/>
    <col min="18" max="18" width="6.7109375" customWidth="1"/>
  </cols>
  <sheetData>
    <row r="1" spans="2:18">
      <c r="C1" s="3"/>
      <c r="D1" s="2"/>
      <c r="E1" s="2"/>
      <c r="F1" s="2"/>
      <c r="G1" s="2"/>
      <c r="H1" s="2"/>
      <c r="I1" s="2"/>
      <c r="J1" s="2"/>
      <c r="K1" s="2"/>
      <c r="L1" s="2"/>
      <c r="M1" s="3"/>
    </row>
    <row r="2" spans="2:18" ht="18">
      <c r="B2" s="968" t="s">
        <v>23</v>
      </c>
      <c r="C2" s="968"/>
      <c r="D2" s="969" t="s">
        <v>66</v>
      </c>
      <c r="E2" s="969"/>
      <c r="F2" s="969"/>
      <c r="G2" s="969"/>
      <c r="H2" s="969"/>
      <c r="I2" s="969"/>
      <c r="J2" s="969"/>
      <c r="K2" s="969"/>
      <c r="L2" s="969"/>
      <c r="M2" s="969"/>
      <c r="N2" s="969"/>
      <c r="O2" s="969"/>
      <c r="P2" s="969"/>
      <c r="Q2" s="969"/>
      <c r="R2" s="969"/>
    </row>
    <row r="3" spans="2:18" ht="18">
      <c r="B3" s="968" t="s">
        <v>80</v>
      </c>
      <c r="C3" s="968"/>
      <c r="D3" s="970" t="s">
        <v>435</v>
      </c>
      <c r="E3" s="969"/>
      <c r="F3" s="969"/>
      <c r="G3" s="969"/>
      <c r="H3" s="969"/>
      <c r="I3" s="969"/>
      <c r="J3" s="969"/>
      <c r="K3" s="969"/>
      <c r="L3" s="969"/>
      <c r="M3" s="969"/>
      <c r="N3" s="969"/>
      <c r="O3" s="969"/>
      <c r="P3" s="969"/>
      <c r="Q3" s="969"/>
      <c r="R3" s="969"/>
    </row>
    <row r="5" spans="2:18" ht="15.75" customHeight="1">
      <c r="B5" s="971" t="s">
        <v>133</v>
      </c>
      <c r="C5" s="971"/>
      <c r="D5" s="971"/>
      <c r="E5" s="972"/>
      <c r="F5" s="972"/>
      <c r="G5" s="972"/>
      <c r="H5" s="972"/>
      <c r="I5" s="972"/>
      <c r="J5" s="183"/>
      <c r="K5" s="183"/>
      <c r="L5" s="183"/>
      <c r="M5" s="183"/>
      <c r="N5" s="183"/>
      <c r="O5" s="183"/>
      <c r="P5" s="183"/>
      <c r="Q5" s="183"/>
      <c r="R5" s="183"/>
    </row>
    <row r="6" spans="2:18" ht="15.75" customHeight="1">
      <c r="B6" s="971" t="s">
        <v>134</v>
      </c>
      <c r="C6" s="971"/>
      <c r="D6" s="971"/>
      <c r="E6" s="972"/>
      <c r="F6" s="972"/>
      <c r="G6" s="972"/>
      <c r="H6" s="972"/>
      <c r="I6" s="972"/>
      <c r="J6" s="183"/>
      <c r="K6" s="183"/>
      <c r="L6" s="183"/>
      <c r="M6" s="183"/>
      <c r="N6" s="183"/>
      <c r="O6" s="183"/>
      <c r="P6" s="183"/>
      <c r="Q6" s="183"/>
      <c r="R6" s="183"/>
    </row>
    <row r="7" spans="2:18">
      <c r="B7" s="971" t="s">
        <v>24</v>
      </c>
      <c r="C7" s="971"/>
      <c r="D7" s="971"/>
      <c r="E7" s="973"/>
      <c r="F7" s="973"/>
      <c r="G7" s="973"/>
      <c r="H7" s="973"/>
      <c r="I7" s="973"/>
      <c r="J7" s="183"/>
      <c r="K7" s="183"/>
      <c r="L7" s="183"/>
      <c r="M7" s="183"/>
      <c r="N7" s="183"/>
      <c r="O7" s="183"/>
      <c r="P7" s="183"/>
      <c r="Q7" s="183"/>
      <c r="R7" s="183"/>
    </row>
    <row r="9" spans="2:18" ht="18">
      <c r="B9" s="949" t="s">
        <v>25</v>
      </c>
      <c r="C9" s="949"/>
      <c r="D9" s="949"/>
      <c r="E9" s="949"/>
      <c r="F9" s="949"/>
      <c r="G9" s="949"/>
      <c r="H9" s="949"/>
      <c r="I9" s="949"/>
      <c r="J9" s="949"/>
      <c r="K9" s="949"/>
      <c r="L9" s="949"/>
      <c r="M9" s="949"/>
      <c r="N9" s="949"/>
      <c r="O9" s="949"/>
      <c r="P9" s="949"/>
      <c r="Q9" s="949"/>
      <c r="R9" s="949"/>
    </row>
    <row r="10" spans="2:18" ht="13.5" thickBot="1"/>
    <row r="11" spans="2:18" ht="15.75">
      <c r="B11" s="950" t="s">
        <v>374</v>
      </c>
      <c r="C11" s="950"/>
      <c r="D11" s="952" t="s">
        <v>0</v>
      </c>
      <c r="E11" s="953"/>
      <c r="F11" s="953"/>
      <c r="G11" s="956" t="s">
        <v>42</v>
      </c>
      <c r="H11" s="957"/>
      <c r="I11" s="957"/>
      <c r="J11" s="957"/>
      <c r="K11" s="957"/>
      <c r="L11" s="957"/>
      <c r="M11" s="957"/>
      <c r="N11" s="957"/>
      <c r="O11" s="957"/>
      <c r="P11" s="957"/>
      <c r="Q11" s="957"/>
      <c r="R11" s="957"/>
    </row>
    <row r="12" spans="2:18" ht="13.5" thickBot="1">
      <c r="B12" s="951"/>
      <c r="C12" s="951"/>
      <c r="D12" s="954"/>
      <c r="E12" s="955"/>
      <c r="F12" s="955"/>
      <c r="G12" s="958" t="s">
        <v>69</v>
      </c>
      <c r="H12" s="959"/>
      <c r="I12" s="959"/>
      <c r="J12" s="959"/>
      <c r="K12" s="959"/>
      <c r="L12" s="959"/>
      <c r="M12" s="959"/>
      <c r="N12" s="959"/>
      <c r="O12" s="958" t="s">
        <v>83</v>
      </c>
      <c r="P12" s="958"/>
      <c r="Q12" s="958"/>
      <c r="R12" s="958"/>
    </row>
    <row r="13" spans="2:18">
      <c r="B13" s="906" t="s">
        <v>32</v>
      </c>
      <c r="C13" s="909" t="s">
        <v>136</v>
      </c>
      <c r="D13" s="961" t="s">
        <v>45</v>
      </c>
      <c r="E13" s="962"/>
      <c r="F13" s="962"/>
      <c r="G13" s="967" t="s">
        <v>43</v>
      </c>
      <c r="H13" s="942"/>
      <c r="I13" s="942"/>
      <c r="J13" s="942"/>
      <c r="K13" s="942"/>
      <c r="L13" s="942"/>
      <c r="M13" s="942"/>
      <c r="N13" s="942"/>
      <c r="O13" s="943" t="s">
        <v>275</v>
      </c>
      <c r="P13" s="943"/>
      <c r="Q13" s="944"/>
      <c r="R13" s="944"/>
    </row>
    <row r="14" spans="2:18">
      <c r="B14" s="907"/>
      <c r="C14" s="910"/>
      <c r="D14" s="963"/>
      <c r="E14" s="964"/>
      <c r="F14" s="964"/>
      <c r="G14" s="900"/>
      <c r="H14" s="900"/>
      <c r="I14" s="900"/>
      <c r="J14" s="900"/>
      <c r="K14" s="900"/>
      <c r="L14" s="900"/>
      <c r="M14" s="900"/>
      <c r="N14" s="900"/>
      <c r="O14" s="901" t="s">
        <v>276</v>
      </c>
      <c r="P14" s="901"/>
      <c r="Q14" s="902"/>
      <c r="R14" s="902"/>
    </row>
    <row r="15" spans="2:18">
      <c r="B15" s="907"/>
      <c r="C15" s="910"/>
      <c r="D15" s="963"/>
      <c r="E15" s="964"/>
      <c r="F15" s="964"/>
      <c r="G15" s="900"/>
      <c r="H15" s="900"/>
      <c r="I15" s="900"/>
      <c r="J15" s="900"/>
      <c r="K15" s="900"/>
      <c r="L15" s="900"/>
      <c r="M15" s="900"/>
      <c r="N15" s="900"/>
      <c r="O15" s="901" t="s">
        <v>277</v>
      </c>
      <c r="P15" s="901"/>
      <c r="Q15" s="902"/>
      <c r="R15" s="902"/>
    </row>
    <row r="16" spans="2:18">
      <c r="B16" s="907"/>
      <c r="C16" s="910"/>
      <c r="D16" s="965"/>
      <c r="E16" s="966"/>
      <c r="F16" s="966"/>
      <c r="G16" s="916"/>
      <c r="H16" s="916"/>
      <c r="I16" s="916"/>
      <c r="J16" s="916"/>
      <c r="K16" s="916"/>
      <c r="L16" s="916"/>
      <c r="M16" s="916"/>
      <c r="N16" s="916"/>
      <c r="O16" s="917" t="s">
        <v>285</v>
      </c>
      <c r="P16" s="917"/>
      <c r="Q16" s="918"/>
      <c r="R16" s="918"/>
    </row>
    <row r="17" spans="2:18">
      <c r="B17" s="907"/>
      <c r="C17" s="910"/>
      <c r="D17" s="924" t="s">
        <v>46</v>
      </c>
      <c r="E17" s="925"/>
      <c r="F17" s="925"/>
      <c r="G17" s="928" t="s">
        <v>185</v>
      </c>
      <c r="H17" s="929"/>
      <c r="I17" s="929"/>
      <c r="J17" s="929"/>
      <c r="K17" s="929"/>
      <c r="L17" s="929"/>
      <c r="M17" s="929"/>
      <c r="N17" s="929"/>
      <c r="O17" s="930" t="s">
        <v>275</v>
      </c>
      <c r="P17" s="930"/>
      <c r="Q17" s="931"/>
      <c r="R17" s="931"/>
    </row>
    <row r="18" spans="2:18">
      <c r="B18" s="907"/>
      <c r="C18" s="910"/>
      <c r="D18" s="895"/>
      <c r="E18" s="896"/>
      <c r="F18" s="896"/>
      <c r="G18" s="900"/>
      <c r="H18" s="900"/>
      <c r="I18" s="900"/>
      <c r="J18" s="900"/>
      <c r="K18" s="900"/>
      <c r="L18" s="900"/>
      <c r="M18" s="900"/>
      <c r="N18" s="900"/>
      <c r="O18" s="901" t="s">
        <v>276</v>
      </c>
      <c r="P18" s="901"/>
      <c r="Q18" s="902"/>
      <c r="R18" s="902"/>
    </row>
    <row r="19" spans="2:18">
      <c r="B19" s="907"/>
      <c r="C19" s="910"/>
      <c r="D19" s="895"/>
      <c r="E19" s="896"/>
      <c r="F19" s="896"/>
      <c r="G19" s="900"/>
      <c r="H19" s="900"/>
      <c r="I19" s="900"/>
      <c r="J19" s="900"/>
      <c r="K19" s="900"/>
      <c r="L19" s="900"/>
      <c r="M19" s="900"/>
      <c r="N19" s="900"/>
      <c r="O19" s="901" t="s">
        <v>277</v>
      </c>
      <c r="P19" s="901"/>
      <c r="Q19" s="902"/>
      <c r="R19" s="902"/>
    </row>
    <row r="20" spans="2:18">
      <c r="B20" s="907"/>
      <c r="C20" s="910"/>
      <c r="D20" s="926"/>
      <c r="E20" s="927"/>
      <c r="F20" s="927"/>
      <c r="G20" s="916"/>
      <c r="H20" s="916"/>
      <c r="I20" s="916"/>
      <c r="J20" s="916"/>
      <c r="K20" s="916"/>
      <c r="L20" s="916"/>
      <c r="M20" s="916"/>
      <c r="N20" s="916"/>
      <c r="O20" s="917" t="s">
        <v>285</v>
      </c>
      <c r="P20" s="917"/>
      <c r="Q20" s="918"/>
      <c r="R20" s="918"/>
    </row>
    <row r="21" spans="2:18">
      <c r="B21" s="907"/>
      <c r="C21" s="910"/>
      <c r="D21" s="895" t="s">
        <v>47</v>
      </c>
      <c r="E21" s="896"/>
      <c r="F21" s="896"/>
      <c r="G21" s="899" t="s">
        <v>44</v>
      </c>
      <c r="H21" s="900"/>
      <c r="I21" s="900"/>
      <c r="J21" s="900"/>
      <c r="K21" s="900"/>
      <c r="L21" s="900"/>
      <c r="M21" s="900"/>
      <c r="N21" s="900"/>
      <c r="O21" s="901" t="s">
        <v>275</v>
      </c>
      <c r="P21" s="901"/>
      <c r="Q21" s="938"/>
      <c r="R21" s="938"/>
    </row>
    <row r="22" spans="2:18">
      <c r="B22" s="907"/>
      <c r="C22" s="910"/>
      <c r="D22" s="895"/>
      <c r="E22" s="896"/>
      <c r="F22" s="896"/>
      <c r="G22" s="900"/>
      <c r="H22" s="900"/>
      <c r="I22" s="900"/>
      <c r="J22" s="900"/>
      <c r="K22" s="900"/>
      <c r="L22" s="900"/>
      <c r="M22" s="900"/>
      <c r="N22" s="900"/>
      <c r="O22" s="901" t="s">
        <v>276</v>
      </c>
      <c r="P22" s="901"/>
      <c r="Q22" s="938"/>
      <c r="R22" s="938"/>
    </row>
    <row r="23" spans="2:18">
      <c r="B23" s="907"/>
      <c r="C23" s="960"/>
      <c r="D23" s="926"/>
      <c r="E23" s="927"/>
      <c r="F23" s="927"/>
      <c r="G23" s="916"/>
      <c r="H23" s="916"/>
      <c r="I23" s="916"/>
      <c r="J23" s="916"/>
      <c r="K23" s="916"/>
      <c r="L23" s="916"/>
      <c r="M23" s="916"/>
      <c r="N23" s="916"/>
      <c r="O23" s="917" t="s">
        <v>277</v>
      </c>
      <c r="P23" s="917"/>
      <c r="Q23" s="948"/>
      <c r="R23" s="948"/>
    </row>
    <row r="24" spans="2:18">
      <c r="B24" s="907"/>
      <c r="C24" s="910" t="s">
        <v>137</v>
      </c>
      <c r="D24" s="895" t="s">
        <v>46</v>
      </c>
      <c r="E24" s="896"/>
      <c r="F24" s="896"/>
      <c r="G24" s="899" t="s">
        <v>114</v>
      </c>
      <c r="H24" s="900"/>
      <c r="I24" s="900"/>
      <c r="J24" s="900"/>
      <c r="K24" s="900"/>
      <c r="L24" s="900"/>
      <c r="M24" s="900"/>
      <c r="N24" s="900"/>
      <c r="O24" s="901" t="s">
        <v>278</v>
      </c>
      <c r="P24" s="901"/>
      <c r="Q24" s="902"/>
      <c r="R24" s="902"/>
    </row>
    <row r="25" spans="2:18" ht="13.5" thickBot="1">
      <c r="B25" s="908"/>
      <c r="C25" s="945"/>
      <c r="D25" s="898"/>
      <c r="E25" s="898"/>
      <c r="F25" s="898"/>
      <c r="G25" s="904"/>
      <c r="H25" s="904"/>
      <c r="I25" s="904"/>
      <c r="J25" s="904"/>
      <c r="K25" s="904"/>
      <c r="L25" s="904"/>
      <c r="M25" s="904"/>
      <c r="N25" s="904"/>
      <c r="O25" s="946" t="s">
        <v>279</v>
      </c>
      <c r="P25" s="946"/>
      <c r="Q25" s="947"/>
      <c r="R25" s="947"/>
    </row>
    <row r="26" spans="2:18" ht="12.75" customHeight="1">
      <c r="B26" s="906" t="s">
        <v>51</v>
      </c>
      <c r="C26" s="909" t="s">
        <v>138</v>
      </c>
      <c r="D26" s="939" t="s">
        <v>49</v>
      </c>
      <c r="E26" s="940"/>
      <c r="F26" s="940"/>
      <c r="G26" s="941" t="s">
        <v>48</v>
      </c>
      <c r="H26" s="942"/>
      <c r="I26" s="942"/>
      <c r="J26" s="942"/>
      <c r="K26" s="942"/>
      <c r="L26" s="942"/>
      <c r="M26" s="942"/>
      <c r="N26" s="942"/>
      <c r="O26" s="943" t="s">
        <v>294</v>
      </c>
      <c r="P26" s="943"/>
      <c r="Q26" s="944"/>
      <c r="R26" s="944"/>
    </row>
    <row r="27" spans="2:18">
      <c r="B27" s="907"/>
      <c r="C27" s="910"/>
      <c r="D27" s="895"/>
      <c r="E27" s="896"/>
      <c r="F27" s="896"/>
      <c r="G27" s="899" t="s">
        <v>271</v>
      </c>
      <c r="H27" s="900"/>
      <c r="I27" s="900"/>
      <c r="J27" s="900"/>
      <c r="K27" s="900"/>
      <c r="L27" s="900"/>
      <c r="M27" s="900"/>
      <c r="N27" s="900"/>
      <c r="O27" s="901" t="s">
        <v>273</v>
      </c>
      <c r="P27" s="901"/>
      <c r="Q27" s="184"/>
      <c r="R27" s="185"/>
    </row>
    <row r="28" spans="2:18">
      <c r="B28" s="907"/>
      <c r="C28" s="910"/>
      <c r="D28" s="895"/>
      <c r="E28" s="896"/>
      <c r="F28" s="896"/>
      <c r="G28" s="899" t="s">
        <v>272</v>
      </c>
      <c r="H28" s="900"/>
      <c r="I28" s="900"/>
      <c r="J28" s="900"/>
      <c r="K28" s="900"/>
      <c r="L28" s="900"/>
      <c r="M28" s="900"/>
      <c r="N28" s="900"/>
      <c r="O28" s="901" t="s">
        <v>274</v>
      </c>
      <c r="P28" s="901"/>
      <c r="Q28" s="184"/>
      <c r="R28" s="185"/>
    </row>
    <row r="29" spans="2:18">
      <c r="B29" s="907"/>
      <c r="C29" s="910"/>
      <c r="D29" s="926"/>
      <c r="E29" s="927"/>
      <c r="F29" s="927"/>
      <c r="G29" s="932" t="s">
        <v>115</v>
      </c>
      <c r="H29" s="933"/>
      <c r="I29" s="933"/>
      <c r="J29" s="933"/>
      <c r="K29" s="933"/>
      <c r="L29" s="933"/>
      <c r="M29" s="933"/>
      <c r="N29" s="933"/>
      <c r="O29" s="934" t="s">
        <v>280</v>
      </c>
      <c r="P29" s="934"/>
      <c r="Q29" s="935"/>
      <c r="R29" s="935"/>
    </row>
    <row r="30" spans="2:18">
      <c r="B30" s="907"/>
      <c r="C30" s="910"/>
      <c r="D30" s="924" t="s">
        <v>46</v>
      </c>
      <c r="E30" s="925"/>
      <c r="F30" s="925"/>
      <c r="G30" s="936" t="s">
        <v>116</v>
      </c>
      <c r="H30" s="937"/>
      <c r="I30" s="937"/>
      <c r="J30" s="937"/>
      <c r="K30" s="937"/>
      <c r="L30" s="937"/>
      <c r="M30" s="937"/>
      <c r="N30" s="937"/>
      <c r="O30" s="913" t="s">
        <v>376</v>
      </c>
      <c r="P30" s="913"/>
      <c r="Q30" s="914"/>
      <c r="R30" s="914"/>
    </row>
    <row r="31" spans="2:18">
      <c r="B31" s="907"/>
      <c r="C31" s="910"/>
      <c r="D31" s="926"/>
      <c r="E31" s="927"/>
      <c r="F31" s="927"/>
      <c r="G31" s="915" t="s">
        <v>50</v>
      </c>
      <c r="H31" s="916"/>
      <c r="I31" s="916"/>
      <c r="J31" s="916"/>
      <c r="K31" s="916"/>
      <c r="L31" s="916"/>
      <c r="M31" s="916"/>
      <c r="N31" s="916"/>
      <c r="O31" s="917" t="s">
        <v>281</v>
      </c>
      <c r="P31" s="917"/>
      <c r="Q31" s="918"/>
      <c r="R31" s="918"/>
    </row>
    <row r="32" spans="2:18">
      <c r="B32" s="907"/>
      <c r="C32" s="911"/>
      <c r="D32" s="895" t="s">
        <v>47</v>
      </c>
      <c r="E32" s="895"/>
      <c r="F32" s="895"/>
      <c r="G32" s="899" t="s">
        <v>287</v>
      </c>
      <c r="H32" s="900"/>
      <c r="I32" s="900"/>
      <c r="J32" s="900"/>
      <c r="K32" s="900"/>
      <c r="L32" s="900"/>
      <c r="M32" s="900"/>
      <c r="N32" s="900"/>
      <c r="O32" s="938" t="s">
        <v>113</v>
      </c>
      <c r="P32" s="938"/>
      <c r="Q32" s="938"/>
      <c r="R32" s="938"/>
    </row>
    <row r="33" spans="2:18">
      <c r="B33" s="907"/>
      <c r="C33" s="912"/>
      <c r="D33" s="926" t="s">
        <v>52</v>
      </c>
      <c r="E33" s="926"/>
      <c r="F33" s="926"/>
      <c r="G33" s="915" t="s">
        <v>288</v>
      </c>
      <c r="H33" s="916"/>
      <c r="I33" s="916"/>
      <c r="J33" s="916"/>
      <c r="K33" s="916"/>
      <c r="L33" s="916"/>
      <c r="M33" s="916"/>
      <c r="N33" s="916"/>
      <c r="O33" s="917"/>
      <c r="P33" s="917"/>
      <c r="Q33" s="918"/>
      <c r="R33" s="918"/>
    </row>
    <row r="34" spans="2:18" ht="12.75" customHeight="1">
      <c r="B34" s="907"/>
      <c r="C34" s="910" t="s">
        <v>139</v>
      </c>
      <c r="D34" s="924" t="s">
        <v>49</v>
      </c>
      <c r="E34" s="925"/>
      <c r="F34" s="925"/>
      <c r="G34" s="928" t="s">
        <v>121</v>
      </c>
      <c r="H34" s="929"/>
      <c r="I34" s="929"/>
      <c r="J34" s="929"/>
      <c r="K34" s="929"/>
      <c r="L34" s="929"/>
      <c r="M34" s="929"/>
      <c r="N34" s="929"/>
      <c r="O34" s="930" t="s">
        <v>282</v>
      </c>
      <c r="P34" s="930"/>
      <c r="Q34" s="931"/>
      <c r="R34" s="931"/>
    </row>
    <row r="35" spans="2:18">
      <c r="B35" s="907"/>
      <c r="C35" s="911"/>
      <c r="D35" s="926"/>
      <c r="E35" s="927"/>
      <c r="F35" s="927"/>
      <c r="G35" s="932" t="s">
        <v>117</v>
      </c>
      <c r="H35" s="933"/>
      <c r="I35" s="933"/>
      <c r="J35" s="933"/>
      <c r="K35" s="933"/>
      <c r="L35" s="933"/>
      <c r="M35" s="933"/>
      <c r="N35" s="933"/>
      <c r="O35" s="934" t="s">
        <v>377</v>
      </c>
      <c r="P35" s="934"/>
      <c r="Q35" s="935"/>
      <c r="R35" s="935"/>
    </row>
    <row r="36" spans="2:18">
      <c r="B36" s="907"/>
      <c r="C36" s="911"/>
      <c r="D36" s="924" t="s">
        <v>46</v>
      </c>
      <c r="E36" s="925"/>
      <c r="F36" s="925"/>
      <c r="G36" s="936" t="s">
        <v>118</v>
      </c>
      <c r="H36" s="937"/>
      <c r="I36" s="937"/>
      <c r="J36" s="937"/>
      <c r="K36" s="937"/>
      <c r="L36" s="937"/>
      <c r="M36" s="937"/>
      <c r="N36" s="937"/>
      <c r="O36" s="913" t="s">
        <v>283</v>
      </c>
      <c r="P36" s="913"/>
      <c r="Q36" s="914"/>
      <c r="R36" s="914"/>
    </row>
    <row r="37" spans="2:18">
      <c r="B37" s="907"/>
      <c r="C37" s="911"/>
      <c r="D37" s="926"/>
      <c r="E37" s="927"/>
      <c r="F37" s="927"/>
      <c r="G37" s="915" t="s">
        <v>53</v>
      </c>
      <c r="H37" s="916"/>
      <c r="I37" s="916"/>
      <c r="J37" s="916"/>
      <c r="K37" s="916"/>
      <c r="L37" s="916"/>
      <c r="M37" s="916"/>
      <c r="N37" s="916"/>
      <c r="O37" s="917" t="s">
        <v>284</v>
      </c>
      <c r="P37" s="917"/>
      <c r="Q37" s="918"/>
      <c r="R37" s="918"/>
    </row>
    <row r="38" spans="2:18">
      <c r="B38" s="907"/>
      <c r="C38" s="911"/>
      <c r="D38" s="919" t="s">
        <v>47</v>
      </c>
      <c r="E38" s="919"/>
      <c r="F38" s="919"/>
      <c r="G38" s="920" t="s">
        <v>269</v>
      </c>
      <c r="H38" s="921"/>
      <c r="I38" s="921"/>
      <c r="J38" s="921"/>
      <c r="K38" s="921"/>
      <c r="L38" s="921"/>
      <c r="M38" s="921"/>
      <c r="N38" s="921"/>
      <c r="O38" s="922" t="s">
        <v>113</v>
      </c>
      <c r="P38" s="922"/>
      <c r="Q38" s="922"/>
      <c r="R38" s="922"/>
    </row>
    <row r="39" spans="2:18">
      <c r="B39" s="907"/>
      <c r="C39" s="911"/>
      <c r="D39" s="895" t="s">
        <v>52</v>
      </c>
      <c r="E39" s="896"/>
      <c r="F39" s="896"/>
      <c r="G39" s="899" t="s">
        <v>270</v>
      </c>
      <c r="H39" s="900"/>
      <c r="I39" s="900"/>
      <c r="J39" s="900"/>
      <c r="K39" s="900"/>
      <c r="L39" s="900"/>
      <c r="M39" s="900"/>
      <c r="N39" s="900"/>
      <c r="O39" s="901"/>
      <c r="P39" s="901"/>
      <c r="Q39" s="902"/>
      <c r="R39" s="902"/>
    </row>
    <row r="40" spans="2:18" ht="13.5" thickBot="1">
      <c r="B40" s="908"/>
      <c r="C40" s="923"/>
      <c r="D40" s="897"/>
      <c r="E40" s="898"/>
      <c r="F40" s="898"/>
      <c r="G40" s="903" t="s">
        <v>131</v>
      </c>
      <c r="H40" s="904"/>
      <c r="I40" s="904"/>
      <c r="J40" s="904"/>
      <c r="K40" s="904"/>
      <c r="L40" s="904"/>
      <c r="M40" s="904"/>
      <c r="N40" s="904"/>
      <c r="O40" s="905" t="s">
        <v>113</v>
      </c>
      <c r="P40" s="905"/>
      <c r="Q40" s="905"/>
      <c r="R40" s="905"/>
    </row>
    <row r="41" spans="2:18">
      <c r="B41" s="186" t="s">
        <v>84</v>
      </c>
      <c r="C41" s="186"/>
      <c r="D41" s="186"/>
      <c r="E41" s="186"/>
      <c r="F41" s="186"/>
      <c r="G41" s="186"/>
      <c r="H41" s="186"/>
      <c r="I41" s="186"/>
      <c r="J41" s="186"/>
      <c r="K41" s="186"/>
      <c r="L41" s="186"/>
      <c r="M41" s="186"/>
      <c r="N41" s="186"/>
      <c r="O41" s="186"/>
      <c r="P41" s="186"/>
      <c r="Q41" s="186"/>
      <c r="R41" s="186"/>
    </row>
    <row r="42" spans="2:18" ht="13.5" thickBot="1">
      <c r="B42" s="186"/>
      <c r="C42" s="186"/>
      <c r="D42" s="186"/>
      <c r="E42" s="186"/>
      <c r="F42" s="186"/>
      <c r="G42" s="186"/>
      <c r="H42" s="186"/>
      <c r="I42" s="186"/>
      <c r="J42" s="186"/>
      <c r="K42" s="186"/>
      <c r="L42" s="186"/>
      <c r="M42" s="186"/>
      <c r="N42" s="186"/>
      <c r="O42" s="186"/>
      <c r="P42" s="186"/>
      <c r="Q42" s="186"/>
    </row>
    <row r="43" spans="2:18">
      <c r="B43" s="890" t="s">
        <v>375</v>
      </c>
      <c r="C43" s="890"/>
      <c r="D43" s="890"/>
      <c r="E43" s="187" t="s">
        <v>54</v>
      </c>
      <c r="F43" s="187" t="s">
        <v>55</v>
      </c>
      <c r="G43" s="187" t="s">
        <v>56</v>
      </c>
      <c r="H43" s="187" t="s">
        <v>57</v>
      </c>
      <c r="I43" s="187" t="s">
        <v>58</v>
      </c>
      <c r="J43" s="187" t="s">
        <v>59</v>
      </c>
      <c r="K43" s="187" t="s">
        <v>64</v>
      </c>
      <c r="L43" s="187" t="s">
        <v>60</v>
      </c>
      <c r="M43" s="187" t="s">
        <v>61</v>
      </c>
      <c r="N43" s="187" t="s">
        <v>65</v>
      </c>
      <c r="O43" s="187" t="s">
        <v>62</v>
      </c>
      <c r="P43" s="891" t="s">
        <v>63</v>
      </c>
      <c r="Q43" s="891"/>
    </row>
    <row r="44" spans="2:18">
      <c r="B44" s="892" t="s">
        <v>378</v>
      </c>
      <c r="C44" s="892"/>
      <c r="D44" s="892"/>
      <c r="E44" s="188"/>
      <c r="F44" s="188"/>
      <c r="G44" s="188"/>
      <c r="H44" s="188"/>
      <c r="I44" s="188"/>
      <c r="J44" s="188"/>
      <c r="K44" s="188"/>
      <c r="L44" s="188"/>
      <c r="M44" s="188"/>
      <c r="N44" s="188"/>
      <c r="O44" s="188"/>
      <c r="P44" s="893"/>
      <c r="Q44" s="893"/>
      <c r="R44" s="189"/>
    </row>
    <row r="45" spans="2:18">
      <c r="B45" s="892" t="s">
        <v>379</v>
      </c>
      <c r="C45" s="892"/>
      <c r="D45" s="892"/>
      <c r="E45" s="190"/>
      <c r="F45" s="190"/>
      <c r="G45" s="190"/>
      <c r="H45" s="190"/>
      <c r="I45" s="190"/>
      <c r="J45" s="190"/>
      <c r="K45" s="190"/>
      <c r="L45" s="190"/>
      <c r="M45" s="190"/>
      <c r="N45" s="190"/>
      <c r="O45" s="190"/>
      <c r="P45" s="894"/>
      <c r="Q45" s="894"/>
      <c r="R45" s="191"/>
    </row>
    <row r="46" spans="2:18" ht="13.5" thickBot="1">
      <c r="B46" s="888" t="s">
        <v>130</v>
      </c>
      <c r="C46" s="888"/>
      <c r="D46" s="888"/>
      <c r="E46" s="192"/>
      <c r="F46" s="192"/>
      <c r="G46" s="192"/>
      <c r="H46" s="192"/>
      <c r="I46" s="192"/>
      <c r="J46" s="192"/>
      <c r="K46" s="192"/>
      <c r="L46" s="192"/>
      <c r="M46" s="192"/>
      <c r="N46" s="192"/>
      <c r="O46" s="192"/>
      <c r="P46" s="889"/>
      <c r="Q46" s="889"/>
      <c r="R46" s="189"/>
    </row>
    <row r="47" spans="2:18">
      <c r="B47" s="193"/>
      <c r="C47" s="193"/>
      <c r="D47" s="193"/>
      <c r="E47" s="193"/>
      <c r="F47" s="193"/>
      <c r="G47" s="193"/>
      <c r="H47" s="193"/>
      <c r="I47" s="193"/>
      <c r="J47" s="193"/>
      <c r="K47" s="193"/>
      <c r="L47" s="193"/>
      <c r="M47" s="194"/>
      <c r="N47" s="194"/>
      <c r="O47" s="194"/>
      <c r="P47" s="194"/>
      <c r="Q47" s="194"/>
    </row>
  </sheetData>
  <sheetProtection sheet="1" objects="1" scenarios="1" selectLockedCells="1" selectUnlockedCells="1"/>
  <mergeCells count="112">
    <mergeCell ref="B2:C2"/>
    <mergeCell ref="D2:R2"/>
    <mergeCell ref="B3:C3"/>
    <mergeCell ref="D3:R3"/>
    <mergeCell ref="B5:D5"/>
    <mergeCell ref="E5:I5"/>
    <mergeCell ref="B6:D6"/>
    <mergeCell ref="E6:I6"/>
    <mergeCell ref="B7:D7"/>
    <mergeCell ref="E7:I7"/>
    <mergeCell ref="B9:R9"/>
    <mergeCell ref="B11:C12"/>
    <mergeCell ref="D11:F12"/>
    <mergeCell ref="G11:R11"/>
    <mergeCell ref="G12:N12"/>
    <mergeCell ref="O12:R12"/>
    <mergeCell ref="B13:B25"/>
    <mergeCell ref="C13:C23"/>
    <mergeCell ref="D13:F16"/>
    <mergeCell ref="G13:N16"/>
    <mergeCell ref="O13:P13"/>
    <mergeCell ref="Q13:R13"/>
    <mergeCell ref="O14:P14"/>
    <mergeCell ref="Q14:R14"/>
    <mergeCell ref="O15:P15"/>
    <mergeCell ref="Q15:R15"/>
    <mergeCell ref="O16:P16"/>
    <mergeCell ref="Q16:R16"/>
    <mergeCell ref="D17:F20"/>
    <mergeCell ref="G17:N20"/>
    <mergeCell ref="O17:P17"/>
    <mergeCell ref="Q17:R17"/>
    <mergeCell ref="O18:P18"/>
    <mergeCell ref="Q18:R18"/>
    <mergeCell ref="O19:P19"/>
    <mergeCell ref="Q19:R19"/>
    <mergeCell ref="C24:C25"/>
    <mergeCell ref="D24:F25"/>
    <mergeCell ref="G24:N25"/>
    <mergeCell ref="O24:P24"/>
    <mergeCell ref="Q24:R24"/>
    <mergeCell ref="O25:P25"/>
    <mergeCell ref="Q25:R25"/>
    <mergeCell ref="O20:P20"/>
    <mergeCell ref="Q20:R20"/>
    <mergeCell ref="D21:F23"/>
    <mergeCell ref="G21:N23"/>
    <mergeCell ref="O21:P21"/>
    <mergeCell ref="Q21:R21"/>
    <mergeCell ref="O22:P22"/>
    <mergeCell ref="Q22:R22"/>
    <mergeCell ref="O23:P23"/>
    <mergeCell ref="Q23:R23"/>
    <mergeCell ref="D32:F32"/>
    <mergeCell ref="G32:N32"/>
    <mergeCell ref="O32:R32"/>
    <mergeCell ref="D33:F33"/>
    <mergeCell ref="G33:N33"/>
    <mergeCell ref="O33:P33"/>
    <mergeCell ref="Q33:R33"/>
    <mergeCell ref="G29:N29"/>
    <mergeCell ref="O29:P29"/>
    <mergeCell ref="Q29:R29"/>
    <mergeCell ref="D30:F31"/>
    <mergeCell ref="G30:N30"/>
    <mergeCell ref="O30:P30"/>
    <mergeCell ref="Q30:R30"/>
    <mergeCell ref="G31:N31"/>
    <mergeCell ref="O31:P31"/>
    <mergeCell ref="Q31:R31"/>
    <mergeCell ref="D26:F29"/>
    <mergeCell ref="G26:N26"/>
    <mergeCell ref="O26:P26"/>
    <mergeCell ref="Q26:R26"/>
    <mergeCell ref="G27:N27"/>
    <mergeCell ref="O27:P27"/>
    <mergeCell ref="G28:N28"/>
    <mergeCell ref="O38:R38"/>
    <mergeCell ref="C34:C40"/>
    <mergeCell ref="D34:F35"/>
    <mergeCell ref="G34:N34"/>
    <mergeCell ref="O34:P34"/>
    <mergeCell ref="Q34:R34"/>
    <mergeCell ref="G35:N35"/>
    <mergeCell ref="O35:P35"/>
    <mergeCell ref="Q35:R35"/>
    <mergeCell ref="D36:F37"/>
    <mergeCell ref="G36:N36"/>
    <mergeCell ref="B46:D46"/>
    <mergeCell ref="P46:Q46"/>
    <mergeCell ref="B43:D43"/>
    <mergeCell ref="P43:Q43"/>
    <mergeCell ref="B44:D44"/>
    <mergeCell ref="P44:Q44"/>
    <mergeCell ref="B45:D45"/>
    <mergeCell ref="P45:Q45"/>
    <mergeCell ref="D39:F40"/>
    <mergeCell ref="G39:N39"/>
    <mergeCell ref="O39:P39"/>
    <mergeCell ref="Q39:R39"/>
    <mergeCell ref="G40:N40"/>
    <mergeCell ref="O40:R40"/>
    <mergeCell ref="B26:B40"/>
    <mergeCell ref="C26:C33"/>
    <mergeCell ref="O28:P28"/>
    <mergeCell ref="O36:P36"/>
    <mergeCell ref="Q36:R36"/>
    <mergeCell ref="G37:N37"/>
    <mergeCell ref="O37:P37"/>
    <mergeCell ref="Q37:R37"/>
    <mergeCell ref="D38:F38"/>
    <mergeCell ref="G38:N3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3"/>
  <sheetViews>
    <sheetView showGridLines="0" zoomScaleNormal="100" workbookViewId="0">
      <selection activeCell="D3" sqref="D3:R3"/>
    </sheetView>
  </sheetViews>
  <sheetFormatPr baseColWidth="10" defaultRowHeight="12.75"/>
  <cols>
    <col min="1" max="1" width="2.85546875" customWidth="1"/>
    <col min="2" max="3" width="14.7109375" customWidth="1"/>
    <col min="4" max="5" width="7.28515625" customWidth="1"/>
    <col min="6" max="6" width="5.85546875" customWidth="1"/>
    <col min="7" max="13" width="7.28515625" customWidth="1"/>
    <col min="14" max="14" width="7.140625" customWidth="1"/>
    <col min="15" max="15" width="7.85546875" customWidth="1"/>
    <col min="16" max="16" width="3" customWidth="1"/>
    <col min="17" max="17" width="6.28515625" customWidth="1"/>
    <col min="18" max="18" width="6.7109375" customWidth="1"/>
  </cols>
  <sheetData>
    <row r="1" spans="2:18">
      <c r="C1" s="3"/>
      <c r="D1" s="2"/>
      <c r="E1" s="2"/>
      <c r="F1" s="2"/>
      <c r="G1" s="2"/>
      <c r="H1" s="2"/>
      <c r="I1" s="2"/>
      <c r="J1" s="2"/>
      <c r="K1" s="2"/>
      <c r="L1" s="2"/>
      <c r="M1" s="3"/>
    </row>
    <row r="2" spans="2:18" ht="18">
      <c r="B2" s="968" t="s">
        <v>23</v>
      </c>
      <c r="C2" s="968"/>
      <c r="D2" s="969" t="s">
        <v>66</v>
      </c>
      <c r="E2" s="969"/>
      <c r="F2" s="969"/>
      <c r="G2" s="969"/>
      <c r="H2" s="969"/>
      <c r="I2" s="969"/>
      <c r="J2" s="969"/>
      <c r="K2" s="969"/>
      <c r="L2" s="969"/>
      <c r="M2" s="969"/>
      <c r="N2" s="969"/>
      <c r="O2" s="969"/>
      <c r="P2" s="969"/>
      <c r="Q2" s="969"/>
      <c r="R2" s="969"/>
    </row>
    <row r="3" spans="2:18" ht="18">
      <c r="B3" s="968" t="s">
        <v>255</v>
      </c>
      <c r="C3" s="968"/>
      <c r="D3" s="970" t="s">
        <v>436</v>
      </c>
      <c r="E3" s="969"/>
      <c r="F3" s="969"/>
      <c r="G3" s="969"/>
      <c r="H3" s="969"/>
      <c r="I3" s="969"/>
      <c r="J3" s="969"/>
      <c r="K3" s="969"/>
      <c r="L3" s="969"/>
      <c r="M3" s="969"/>
      <c r="N3" s="969"/>
      <c r="O3" s="969"/>
      <c r="P3" s="969"/>
      <c r="Q3" s="969"/>
      <c r="R3" s="969"/>
    </row>
    <row r="5" spans="2:18">
      <c r="B5" s="971" t="s">
        <v>133</v>
      </c>
      <c r="C5" s="971"/>
      <c r="D5" s="971"/>
      <c r="E5" s="972"/>
      <c r="F5" s="972"/>
      <c r="G5" s="972"/>
      <c r="H5" s="972"/>
      <c r="I5" s="972"/>
      <c r="J5" s="183"/>
      <c r="K5" s="183"/>
      <c r="L5" s="183"/>
      <c r="M5" s="183"/>
      <c r="N5" s="183"/>
      <c r="O5" s="183"/>
      <c r="P5" s="183"/>
      <c r="Q5" s="183"/>
      <c r="R5" s="183"/>
    </row>
    <row r="6" spans="2:18">
      <c r="B6" s="971" t="s">
        <v>134</v>
      </c>
      <c r="C6" s="971"/>
      <c r="D6" s="971"/>
      <c r="E6" s="972"/>
      <c r="F6" s="972"/>
      <c r="G6" s="972"/>
      <c r="H6" s="972"/>
      <c r="I6" s="972"/>
      <c r="J6" s="183"/>
      <c r="K6" s="183"/>
      <c r="L6" s="183"/>
      <c r="M6" s="183"/>
      <c r="N6" s="183"/>
      <c r="O6" s="183"/>
      <c r="P6" s="183"/>
      <c r="Q6" s="183"/>
      <c r="R6" s="183"/>
    </row>
    <row r="7" spans="2:18">
      <c r="B7" s="971" t="s">
        <v>24</v>
      </c>
      <c r="C7" s="971"/>
      <c r="D7" s="971"/>
      <c r="E7" s="973"/>
      <c r="F7" s="973"/>
      <c r="G7" s="973"/>
      <c r="H7" s="973"/>
      <c r="I7" s="973"/>
      <c r="J7" s="183"/>
      <c r="K7" s="183"/>
      <c r="L7" s="183"/>
      <c r="M7" s="183"/>
      <c r="N7" s="183"/>
      <c r="O7" s="183"/>
      <c r="P7" s="183"/>
      <c r="Q7" s="183"/>
      <c r="R7" s="183"/>
    </row>
    <row r="9" spans="2:18" ht="18">
      <c r="B9" s="949" t="s">
        <v>25</v>
      </c>
      <c r="C9" s="949"/>
      <c r="D9" s="949"/>
      <c r="E9" s="949"/>
      <c r="F9" s="949"/>
      <c r="G9" s="949"/>
      <c r="H9" s="949"/>
      <c r="I9" s="949"/>
      <c r="J9" s="949"/>
      <c r="K9" s="949"/>
      <c r="L9" s="949"/>
      <c r="M9" s="949"/>
      <c r="N9" s="949"/>
      <c r="O9" s="949"/>
      <c r="P9" s="949"/>
      <c r="Q9" s="949"/>
      <c r="R9" s="949"/>
    </row>
    <row r="10" spans="2:18" ht="13.5" thickBot="1"/>
    <row r="11" spans="2:18" ht="15.75">
      <c r="B11" s="950" t="s">
        <v>374</v>
      </c>
      <c r="C11" s="950"/>
      <c r="D11" s="952" t="s">
        <v>0</v>
      </c>
      <c r="E11" s="953"/>
      <c r="F11" s="953"/>
      <c r="G11" s="956" t="s">
        <v>42</v>
      </c>
      <c r="H11" s="957"/>
      <c r="I11" s="957"/>
      <c r="J11" s="957"/>
      <c r="K11" s="957"/>
      <c r="L11" s="957"/>
      <c r="M11" s="957"/>
      <c r="N11" s="957"/>
      <c r="O11" s="957"/>
      <c r="P11" s="957"/>
      <c r="Q11" s="957"/>
      <c r="R11" s="957"/>
    </row>
    <row r="12" spans="2:18" ht="13.5" thickBot="1">
      <c r="B12" s="951"/>
      <c r="C12" s="951"/>
      <c r="D12" s="954"/>
      <c r="E12" s="955"/>
      <c r="F12" s="955"/>
      <c r="G12" s="958" t="s">
        <v>69</v>
      </c>
      <c r="H12" s="959"/>
      <c r="I12" s="959"/>
      <c r="J12" s="959"/>
      <c r="K12" s="959"/>
      <c r="L12" s="959"/>
      <c r="M12" s="959"/>
      <c r="N12" s="959"/>
      <c r="O12" s="958" t="s">
        <v>83</v>
      </c>
      <c r="P12" s="958"/>
      <c r="Q12" s="958"/>
      <c r="R12" s="958"/>
    </row>
    <row r="13" spans="2:18">
      <c r="B13" s="906" t="s">
        <v>32</v>
      </c>
      <c r="C13" s="909" t="s">
        <v>136</v>
      </c>
      <c r="D13" s="961" t="s">
        <v>45</v>
      </c>
      <c r="E13" s="962"/>
      <c r="F13" s="962"/>
      <c r="G13" s="967" t="s">
        <v>43</v>
      </c>
      <c r="H13" s="942"/>
      <c r="I13" s="942"/>
      <c r="J13" s="942"/>
      <c r="K13" s="942"/>
      <c r="L13" s="942"/>
      <c r="M13" s="942"/>
      <c r="N13" s="942"/>
      <c r="O13" s="943" t="s">
        <v>275</v>
      </c>
      <c r="P13" s="943"/>
      <c r="Q13" s="944"/>
      <c r="R13" s="944"/>
    </row>
    <row r="14" spans="2:18">
      <c r="B14" s="907"/>
      <c r="C14" s="910"/>
      <c r="D14" s="963"/>
      <c r="E14" s="964"/>
      <c r="F14" s="964"/>
      <c r="G14" s="900"/>
      <c r="H14" s="900"/>
      <c r="I14" s="900"/>
      <c r="J14" s="900"/>
      <c r="K14" s="900"/>
      <c r="L14" s="900"/>
      <c r="M14" s="900"/>
      <c r="N14" s="900"/>
      <c r="O14" s="901" t="s">
        <v>276</v>
      </c>
      <c r="P14" s="901"/>
      <c r="Q14" s="902"/>
      <c r="R14" s="902"/>
    </row>
    <row r="15" spans="2:18">
      <c r="B15" s="907"/>
      <c r="C15" s="910"/>
      <c r="D15" s="963"/>
      <c r="E15" s="964"/>
      <c r="F15" s="964"/>
      <c r="G15" s="900"/>
      <c r="H15" s="900"/>
      <c r="I15" s="900"/>
      <c r="J15" s="900"/>
      <c r="K15" s="900"/>
      <c r="L15" s="900"/>
      <c r="M15" s="900"/>
      <c r="N15" s="900"/>
      <c r="O15" s="901" t="s">
        <v>277</v>
      </c>
      <c r="P15" s="901"/>
      <c r="Q15" s="902"/>
      <c r="R15" s="902"/>
    </row>
    <row r="16" spans="2:18">
      <c r="B16" s="907"/>
      <c r="C16" s="910"/>
      <c r="D16" s="965"/>
      <c r="E16" s="966"/>
      <c r="F16" s="966"/>
      <c r="G16" s="916"/>
      <c r="H16" s="916"/>
      <c r="I16" s="916"/>
      <c r="J16" s="916"/>
      <c r="K16" s="916"/>
      <c r="L16" s="916"/>
      <c r="M16" s="916"/>
      <c r="N16" s="916"/>
      <c r="O16" s="917" t="s">
        <v>285</v>
      </c>
      <c r="P16" s="917"/>
      <c r="Q16" s="918"/>
      <c r="R16" s="918"/>
    </row>
    <row r="17" spans="2:18">
      <c r="B17" s="907"/>
      <c r="C17" s="910"/>
      <c r="D17" s="924" t="s">
        <v>46</v>
      </c>
      <c r="E17" s="925"/>
      <c r="F17" s="925"/>
      <c r="G17" s="928" t="s">
        <v>185</v>
      </c>
      <c r="H17" s="929"/>
      <c r="I17" s="929"/>
      <c r="J17" s="929"/>
      <c r="K17" s="929"/>
      <c r="L17" s="929"/>
      <c r="M17" s="929"/>
      <c r="N17" s="929"/>
      <c r="O17" s="930" t="s">
        <v>275</v>
      </c>
      <c r="P17" s="930"/>
      <c r="Q17" s="931"/>
      <c r="R17" s="931"/>
    </row>
    <row r="18" spans="2:18">
      <c r="B18" s="907"/>
      <c r="C18" s="910"/>
      <c r="D18" s="895"/>
      <c r="E18" s="896"/>
      <c r="F18" s="896"/>
      <c r="G18" s="900"/>
      <c r="H18" s="900"/>
      <c r="I18" s="900"/>
      <c r="J18" s="900"/>
      <c r="K18" s="900"/>
      <c r="L18" s="900"/>
      <c r="M18" s="900"/>
      <c r="N18" s="900"/>
      <c r="O18" s="901" t="s">
        <v>276</v>
      </c>
      <c r="P18" s="901"/>
      <c r="Q18" s="902"/>
      <c r="R18" s="902"/>
    </row>
    <row r="19" spans="2:18">
      <c r="B19" s="907"/>
      <c r="C19" s="910"/>
      <c r="D19" s="895"/>
      <c r="E19" s="896"/>
      <c r="F19" s="896"/>
      <c r="G19" s="900"/>
      <c r="H19" s="900"/>
      <c r="I19" s="900"/>
      <c r="J19" s="900"/>
      <c r="K19" s="900"/>
      <c r="L19" s="900"/>
      <c r="M19" s="900"/>
      <c r="N19" s="900"/>
      <c r="O19" s="901" t="s">
        <v>277</v>
      </c>
      <c r="P19" s="901"/>
      <c r="Q19" s="902"/>
      <c r="R19" s="902"/>
    </row>
    <row r="20" spans="2:18">
      <c r="B20" s="907"/>
      <c r="C20" s="910"/>
      <c r="D20" s="926"/>
      <c r="E20" s="927"/>
      <c r="F20" s="927"/>
      <c r="G20" s="916"/>
      <c r="H20" s="916"/>
      <c r="I20" s="916"/>
      <c r="J20" s="916"/>
      <c r="K20" s="916"/>
      <c r="L20" s="916"/>
      <c r="M20" s="916"/>
      <c r="N20" s="916"/>
      <c r="O20" s="917" t="s">
        <v>285</v>
      </c>
      <c r="P20" s="917"/>
      <c r="Q20" s="918"/>
      <c r="R20" s="918"/>
    </row>
    <row r="21" spans="2:18">
      <c r="B21" s="907"/>
      <c r="C21" s="910"/>
      <c r="D21" s="895" t="s">
        <v>47</v>
      </c>
      <c r="E21" s="896"/>
      <c r="F21" s="896"/>
      <c r="G21" s="899" t="s">
        <v>44</v>
      </c>
      <c r="H21" s="900"/>
      <c r="I21" s="900"/>
      <c r="J21" s="900"/>
      <c r="K21" s="900"/>
      <c r="L21" s="900"/>
      <c r="M21" s="900"/>
      <c r="N21" s="900"/>
      <c r="O21" s="901" t="s">
        <v>275</v>
      </c>
      <c r="P21" s="901"/>
      <c r="Q21" s="938"/>
      <c r="R21" s="938"/>
    </row>
    <row r="22" spans="2:18">
      <c r="B22" s="907"/>
      <c r="C22" s="910"/>
      <c r="D22" s="895"/>
      <c r="E22" s="896"/>
      <c r="F22" s="896"/>
      <c r="G22" s="900"/>
      <c r="H22" s="900"/>
      <c r="I22" s="900"/>
      <c r="J22" s="900"/>
      <c r="K22" s="900"/>
      <c r="L22" s="900"/>
      <c r="M22" s="900"/>
      <c r="N22" s="900"/>
      <c r="O22" s="901" t="s">
        <v>276</v>
      </c>
      <c r="P22" s="901"/>
      <c r="Q22" s="938"/>
      <c r="R22" s="938"/>
    </row>
    <row r="23" spans="2:18" ht="13.5" thickBot="1">
      <c r="B23" s="908"/>
      <c r="C23" s="974"/>
      <c r="D23" s="897"/>
      <c r="E23" s="898"/>
      <c r="F23" s="898"/>
      <c r="G23" s="904"/>
      <c r="H23" s="904"/>
      <c r="I23" s="904"/>
      <c r="J23" s="904"/>
      <c r="K23" s="904"/>
      <c r="L23" s="904"/>
      <c r="M23" s="904"/>
      <c r="N23" s="904"/>
      <c r="O23" s="946" t="s">
        <v>277</v>
      </c>
      <c r="P23" s="946"/>
      <c r="Q23" s="905"/>
      <c r="R23" s="905"/>
    </row>
  </sheetData>
  <sheetProtection sheet="1" objects="1" scenarios="1" selectLockedCells="1" selectUnlockedCells="1"/>
  <mergeCells count="46">
    <mergeCell ref="B2:C2"/>
    <mergeCell ref="D2:R2"/>
    <mergeCell ref="B3:C3"/>
    <mergeCell ref="D3:R3"/>
    <mergeCell ref="B5:D5"/>
    <mergeCell ref="E5:I5"/>
    <mergeCell ref="B11:C12"/>
    <mergeCell ref="D11:F12"/>
    <mergeCell ref="G11:R11"/>
    <mergeCell ref="G12:N12"/>
    <mergeCell ref="O12:R12"/>
    <mergeCell ref="B6:D6"/>
    <mergeCell ref="E6:I6"/>
    <mergeCell ref="B7:D7"/>
    <mergeCell ref="E7:I7"/>
    <mergeCell ref="B9:R9"/>
    <mergeCell ref="Q13:R13"/>
    <mergeCell ref="O14:P14"/>
    <mergeCell ref="Q14:R14"/>
    <mergeCell ref="O15:P15"/>
    <mergeCell ref="Q15:R15"/>
    <mergeCell ref="B13:B23"/>
    <mergeCell ref="C13:C23"/>
    <mergeCell ref="D13:F16"/>
    <mergeCell ref="G13:N16"/>
    <mergeCell ref="O13:P13"/>
    <mergeCell ref="O16:P16"/>
    <mergeCell ref="D21:F23"/>
    <mergeCell ref="G21:N23"/>
    <mergeCell ref="O21:P21"/>
    <mergeCell ref="Q16:R16"/>
    <mergeCell ref="D17:F20"/>
    <mergeCell ref="G17:N20"/>
    <mergeCell ref="O17:P17"/>
    <mergeCell ref="Q17:R17"/>
    <mergeCell ref="O18:P18"/>
    <mergeCell ref="Q18:R18"/>
    <mergeCell ref="O19:P19"/>
    <mergeCell ref="Q19:R19"/>
    <mergeCell ref="O20:P20"/>
    <mergeCell ref="Q20:R20"/>
    <mergeCell ref="Q21:R21"/>
    <mergeCell ref="O22:P22"/>
    <mergeCell ref="Q22:R22"/>
    <mergeCell ref="O23:P23"/>
    <mergeCell ref="Q23:R2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47"/>
  <sheetViews>
    <sheetView showGridLines="0" topLeftCell="A10" zoomScaleNormal="100" workbookViewId="0">
      <selection activeCell="M6" sqref="M6"/>
    </sheetView>
  </sheetViews>
  <sheetFormatPr baseColWidth="10" defaultRowHeight="12.75"/>
  <cols>
    <col min="1" max="1" width="2.85546875" style="3" customWidth="1"/>
    <col min="2" max="3" width="14.7109375" style="3" customWidth="1"/>
    <col min="4" max="5" width="7.28515625" style="3" customWidth="1"/>
    <col min="6" max="6" width="5.85546875" style="3" customWidth="1"/>
    <col min="7" max="13" width="7.28515625" style="3" customWidth="1"/>
    <col min="14" max="14" width="7.140625" style="3" customWidth="1"/>
    <col min="15" max="15" width="7.85546875" style="3" customWidth="1"/>
    <col min="16" max="16" width="3" style="3" customWidth="1"/>
    <col min="17" max="17" width="6.28515625" style="3" customWidth="1"/>
    <col min="18" max="18" width="6.7109375" style="3" customWidth="1"/>
    <col min="19" max="34" width="11.42578125" style="3"/>
    <col min="35" max="35" width="4.85546875" style="3" customWidth="1"/>
    <col min="36" max="16384" width="11.42578125" style="3"/>
  </cols>
  <sheetData>
    <row r="1" spans="2:18">
      <c r="D1" s="2"/>
      <c r="E1" s="2"/>
      <c r="F1" s="2"/>
      <c r="G1" s="2"/>
      <c r="H1" s="2"/>
      <c r="I1" s="2"/>
      <c r="J1" s="2"/>
      <c r="K1" s="2"/>
      <c r="L1" s="2"/>
    </row>
    <row r="2" spans="2:18" ht="18">
      <c r="B2" s="968" t="s">
        <v>23</v>
      </c>
      <c r="C2" s="968"/>
      <c r="D2" s="969" t="s">
        <v>70</v>
      </c>
      <c r="E2" s="969"/>
      <c r="F2" s="969"/>
      <c r="G2" s="969"/>
      <c r="H2" s="969"/>
      <c r="I2" s="969"/>
      <c r="J2" s="969"/>
      <c r="K2" s="969"/>
      <c r="L2" s="969"/>
      <c r="M2" s="969"/>
      <c r="N2" s="969"/>
      <c r="O2" s="969"/>
      <c r="P2" s="969"/>
      <c r="Q2" s="969"/>
      <c r="R2" s="969"/>
    </row>
    <row r="3" spans="2:18" ht="18">
      <c r="B3" s="968" t="s">
        <v>81</v>
      </c>
      <c r="C3" s="968"/>
      <c r="D3" s="970" t="s">
        <v>435</v>
      </c>
      <c r="E3" s="969"/>
      <c r="F3" s="969"/>
      <c r="G3" s="969"/>
      <c r="H3" s="969"/>
      <c r="I3" s="969"/>
      <c r="J3" s="969"/>
      <c r="K3" s="969"/>
      <c r="L3" s="969"/>
      <c r="M3" s="969"/>
      <c r="N3" s="969"/>
      <c r="O3" s="969"/>
      <c r="P3" s="969"/>
      <c r="Q3" s="969"/>
      <c r="R3" s="969"/>
    </row>
    <row r="5" spans="2:18" ht="15.75" customHeight="1">
      <c r="B5" s="971" t="s">
        <v>133</v>
      </c>
      <c r="C5" s="971"/>
      <c r="D5" s="971"/>
      <c r="E5" s="978"/>
      <c r="F5" s="978"/>
      <c r="G5" s="978"/>
      <c r="H5" s="978"/>
      <c r="I5" s="978"/>
      <c r="J5" s="195"/>
      <c r="K5" s="195"/>
      <c r="L5" s="195"/>
      <c r="M5" s="195"/>
      <c r="N5" s="195"/>
      <c r="O5" s="195"/>
      <c r="P5" s="195"/>
      <c r="Q5" s="195"/>
      <c r="R5" s="195"/>
    </row>
    <row r="6" spans="2:18" ht="15.75" customHeight="1">
      <c r="B6" s="971" t="s">
        <v>134</v>
      </c>
      <c r="C6" s="971"/>
      <c r="D6" s="971"/>
      <c r="E6" s="978"/>
      <c r="F6" s="978"/>
      <c r="G6" s="978"/>
      <c r="H6" s="978"/>
      <c r="I6" s="978"/>
      <c r="J6" s="195"/>
      <c r="K6" s="195"/>
      <c r="L6" s="195"/>
      <c r="M6" s="195"/>
      <c r="N6" s="195"/>
      <c r="O6" s="195"/>
      <c r="P6" s="195"/>
      <c r="Q6" s="195"/>
      <c r="R6" s="195"/>
    </row>
    <row r="7" spans="2:18">
      <c r="B7" s="971" t="s">
        <v>24</v>
      </c>
      <c r="C7" s="971"/>
      <c r="D7" s="971"/>
      <c r="E7" s="979"/>
      <c r="F7" s="979"/>
      <c r="G7" s="979"/>
      <c r="H7" s="979"/>
      <c r="I7" s="979"/>
      <c r="J7" s="195"/>
      <c r="K7" s="195"/>
      <c r="L7" s="195"/>
      <c r="M7" s="195"/>
      <c r="N7" s="195"/>
      <c r="O7" s="195"/>
      <c r="P7" s="195"/>
      <c r="Q7" s="195"/>
      <c r="R7" s="195"/>
    </row>
    <row r="9" spans="2:18" ht="18">
      <c r="B9" s="949" t="s">
        <v>25</v>
      </c>
      <c r="C9" s="949"/>
      <c r="D9" s="949"/>
      <c r="E9" s="949"/>
      <c r="F9" s="949"/>
      <c r="G9" s="949"/>
      <c r="H9" s="949"/>
      <c r="I9" s="949"/>
      <c r="J9" s="949"/>
      <c r="K9" s="949"/>
      <c r="L9" s="949"/>
      <c r="M9" s="949"/>
      <c r="N9" s="949"/>
      <c r="O9" s="949"/>
      <c r="P9" s="949"/>
      <c r="Q9" s="949"/>
      <c r="R9" s="949"/>
    </row>
    <row r="10" spans="2:18" ht="13.5" thickBot="1"/>
    <row r="11" spans="2:18" ht="15.75">
      <c r="B11" s="950" t="s">
        <v>380</v>
      </c>
      <c r="C11" s="950"/>
      <c r="D11" s="952" t="s">
        <v>0</v>
      </c>
      <c r="E11" s="953"/>
      <c r="F11" s="953"/>
      <c r="G11" s="956" t="s">
        <v>42</v>
      </c>
      <c r="H11" s="957"/>
      <c r="I11" s="957"/>
      <c r="J11" s="957"/>
      <c r="K11" s="957"/>
      <c r="L11" s="957"/>
      <c r="M11" s="957"/>
      <c r="N11" s="957"/>
      <c r="O11" s="957"/>
      <c r="P11" s="957"/>
      <c r="Q11" s="957"/>
      <c r="R11" s="957"/>
    </row>
    <row r="12" spans="2:18" ht="13.5" thickBot="1">
      <c r="B12" s="951"/>
      <c r="C12" s="951"/>
      <c r="D12" s="954"/>
      <c r="E12" s="955"/>
      <c r="F12" s="955"/>
      <c r="G12" s="958" t="s">
        <v>69</v>
      </c>
      <c r="H12" s="959"/>
      <c r="I12" s="959"/>
      <c r="J12" s="959"/>
      <c r="K12" s="959"/>
      <c r="L12" s="959"/>
      <c r="M12" s="959"/>
      <c r="N12" s="959"/>
      <c r="O12" s="958" t="s">
        <v>83</v>
      </c>
      <c r="P12" s="958"/>
      <c r="Q12" s="958"/>
      <c r="R12" s="958"/>
    </row>
    <row r="13" spans="2:18">
      <c r="B13" s="906" t="s">
        <v>32</v>
      </c>
      <c r="C13" s="909" t="s">
        <v>136</v>
      </c>
      <c r="D13" s="961" t="s">
        <v>45</v>
      </c>
      <c r="E13" s="962"/>
      <c r="F13" s="962"/>
      <c r="G13" s="967" t="s">
        <v>43</v>
      </c>
      <c r="H13" s="942"/>
      <c r="I13" s="942"/>
      <c r="J13" s="942"/>
      <c r="K13" s="942"/>
      <c r="L13" s="942"/>
      <c r="M13" s="942"/>
      <c r="N13" s="942"/>
      <c r="O13" s="943" t="s">
        <v>275</v>
      </c>
      <c r="P13" s="943"/>
      <c r="Q13" s="944"/>
      <c r="R13" s="944"/>
    </row>
    <row r="14" spans="2:18">
      <c r="B14" s="907"/>
      <c r="C14" s="910"/>
      <c r="D14" s="963"/>
      <c r="E14" s="964"/>
      <c r="F14" s="964"/>
      <c r="G14" s="900"/>
      <c r="H14" s="900"/>
      <c r="I14" s="900"/>
      <c r="J14" s="900"/>
      <c r="K14" s="900"/>
      <c r="L14" s="900"/>
      <c r="M14" s="900"/>
      <c r="N14" s="900"/>
      <c r="O14" s="901" t="s">
        <v>276</v>
      </c>
      <c r="P14" s="901"/>
      <c r="Q14" s="902"/>
      <c r="R14" s="902"/>
    </row>
    <row r="15" spans="2:18">
      <c r="B15" s="907"/>
      <c r="C15" s="910"/>
      <c r="D15" s="963"/>
      <c r="E15" s="964"/>
      <c r="F15" s="964"/>
      <c r="G15" s="900"/>
      <c r="H15" s="900"/>
      <c r="I15" s="900"/>
      <c r="J15" s="900"/>
      <c r="K15" s="900"/>
      <c r="L15" s="900"/>
      <c r="M15" s="900"/>
      <c r="N15" s="900"/>
      <c r="O15" s="901" t="s">
        <v>277</v>
      </c>
      <c r="P15" s="901"/>
      <c r="Q15" s="902"/>
      <c r="R15" s="902"/>
    </row>
    <row r="16" spans="2:18">
      <c r="B16" s="907"/>
      <c r="C16" s="910"/>
      <c r="D16" s="965"/>
      <c r="E16" s="966"/>
      <c r="F16" s="966"/>
      <c r="G16" s="916"/>
      <c r="H16" s="916"/>
      <c r="I16" s="916"/>
      <c r="J16" s="916"/>
      <c r="K16" s="916"/>
      <c r="L16" s="916"/>
      <c r="M16" s="916"/>
      <c r="N16" s="916"/>
      <c r="O16" s="917" t="s">
        <v>285</v>
      </c>
      <c r="P16" s="917"/>
      <c r="Q16" s="918"/>
      <c r="R16" s="918"/>
    </row>
    <row r="17" spans="2:18">
      <c r="B17" s="907"/>
      <c r="C17" s="910"/>
      <c r="D17" s="924" t="s">
        <v>46</v>
      </c>
      <c r="E17" s="925"/>
      <c r="F17" s="925"/>
      <c r="G17" s="928" t="s">
        <v>185</v>
      </c>
      <c r="H17" s="929"/>
      <c r="I17" s="929"/>
      <c r="J17" s="929"/>
      <c r="K17" s="929"/>
      <c r="L17" s="929"/>
      <c r="M17" s="929"/>
      <c r="N17" s="929"/>
      <c r="O17" s="930" t="s">
        <v>275</v>
      </c>
      <c r="P17" s="930"/>
      <c r="Q17" s="931"/>
      <c r="R17" s="931"/>
    </row>
    <row r="18" spans="2:18">
      <c r="B18" s="907"/>
      <c r="C18" s="910"/>
      <c r="D18" s="895"/>
      <c r="E18" s="896"/>
      <c r="F18" s="896"/>
      <c r="G18" s="900"/>
      <c r="H18" s="900"/>
      <c r="I18" s="900"/>
      <c r="J18" s="900"/>
      <c r="K18" s="900"/>
      <c r="L18" s="900"/>
      <c r="M18" s="900"/>
      <c r="N18" s="900"/>
      <c r="O18" s="901" t="s">
        <v>276</v>
      </c>
      <c r="P18" s="901"/>
      <c r="Q18" s="902"/>
      <c r="R18" s="902"/>
    </row>
    <row r="19" spans="2:18">
      <c r="B19" s="907"/>
      <c r="C19" s="910"/>
      <c r="D19" s="895"/>
      <c r="E19" s="896"/>
      <c r="F19" s="896"/>
      <c r="G19" s="900"/>
      <c r="H19" s="900"/>
      <c r="I19" s="900"/>
      <c r="J19" s="900"/>
      <c r="K19" s="900"/>
      <c r="L19" s="900"/>
      <c r="M19" s="900"/>
      <c r="N19" s="900"/>
      <c r="O19" s="901" t="s">
        <v>277</v>
      </c>
      <c r="P19" s="901"/>
      <c r="Q19" s="902"/>
      <c r="R19" s="902"/>
    </row>
    <row r="20" spans="2:18">
      <c r="B20" s="907"/>
      <c r="C20" s="910"/>
      <c r="D20" s="926"/>
      <c r="E20" s="927"/>
      <c r="F20" s="927"/>
      <c r="G20" s="916"/>
      <c r="H20" s="916"/>
      <c r="I20" s="916"/>
      <c r="J20" s="916"/>
      <c r="K20" s="916"/>
      <c r="L20" s="916"/>
      <c r="M20" s="916"/>
      <c r="N20" s="916"/>
      <c r="O20" s="917" t="s">
        <v>285</v>
      </c>
      <c r="P20" s="917"/>
      <c r="Q20" s="918"/>
      <c r="R20" s="918"/>
    </row>
    <row r="21" spans="2:18">
      <c r="B21" s="907"/>
      <c r="C21" s="910"/>
      <c r="D21" s="895" t="s">
        <v>47</v>
      </c>
      <c r="E21" s="896"/>
      <c r="F21" s="896"/>
      <c r="G21" s="899" t="s">
        <v>44</v>
      </c>
      <c r="H21" s="900"/>
      <c r="I21" s="900"/>
      <c r="J21" s="900"/>
      <c r="K21" s="900"/>
      <c r="L21" s="900"/>
      <c r="M21" s="900"/>
      <c r="N21" s="900"/>
      <c r="O21" s="901" t="s">
        <v>275</v>
      </c>
      <c r="P21" s="901"/>
      <c r="Q21" s="938"/>
      <c r="R21" s="938"/>
    </row>
    <row r="22" spans="2:18">
      <c r="B22" s="907"/>
      <c r="C22" s="910"/>
      <c r="D22" s="895"/>
      <c r="E22" s="896"/>
      <c r="F22" s="896"/>
      <c r="G22" s="900"/>
      <c r="H22" s="900"/>
      <c r="I22" s="900"/>
      <c r="J22" s="900"/>
      <c r="K22" s="900"/>
      <c r="L22" s="900"/>
      <c r="M22" s="900"/>
      <c r="N22" s="900"/>
      <c r="O22" s="901" t="s">
        <v>276</v>
      </c>
      <c r="P22" s="901"/>
      <c r="Q22" s="938"/>
      <c r="R22" s="938"/>
    </row>
    <row r="23" spans="2:18">
      <c r="B23" s="907"/>
      <c r="C23" s="960"/>
      <c r="D23" s="926"/>
      <c r="E23" s="927"/>
      <c r="F23" s="927"/>
      <c r="G23" s="916"/>
      <c r="H23" s="916"/>
      <c r="I23" s="916"/>
      <c r="J23" s="916"/>
      <c r="K23" s="916"/>
      <c r="L23" s="916"/>
      <c r="M23" s="916"/>
      <c r="N23" s="916"/>
      <c r="O23" s="917" t="s">
        <v>277</v>
      </c>
      <c r="P23" s="917"/>
      <c r="Q23" s="948"/>
      <c r="R23" s="948"/>
    </row>
    <row r="24" spans="2:18">
      <c r="B24" s="907"/>
      <c r="C24" s="910" t="s">
        <v>137</v>
      </c>
      <c r="D24" s="895" t="s">
        <v>46</v>
      </c>
      <c r="E24" s="896"/>
      <c r="F24" s="896"/>
      <c r="G24" s="899" t="s">
        <v>114</v>
      </c>
      <c r="H24" s="900"/>
      <c r="I24" s="900"/>
      <c r="J24" s="900"/>
      <c r="K24" s="900"/>
      <c r="L24" s="900"/>
      <c r="M24" s="900"/>
      <c r="N24" s="900"/>
      <c r="O24" s="901" t="s">
        <v>278</v>
      </c>
      <c r="P24" s="901"/>
      <c r="Q24" s="902"/>
      <c r="R24" s="902"/>
    </row>
    <row r="25" spans="2:18" ht="13.5" thickBot="1">
      <c r="B25" s="908"/>
      <c r="C25" s="945"/>
      <c r="D25" s="898"/>
      <c r="E25" s="898"/>
      <c r="F25" s="898"/>
      <c r="G25" s="904"/>
      <c r="H25" s="904"/>
      <c r="I25" s="904"/>
      <c r="J25" s="904"/>
      <c r="K25" s="904"/>
      <c r="L25" s="904"/>
      <c r="M25" s="904"/>
      <c r="N25" s="904"/>
      <c r="O25" s="946" t="s">
        <v>279</v>
      </c>
      <c r="P25" s="946"/>
      <c r="Q25" s="947"/>
      <c r="R25" s="947"/>
    </row>
    <row r="26" spans="2:18" ht="12.75" customHeight="1">
      <c r="B26" s="906" t="s">
        <v>51</v>
      </c>
      <c r="C26" s="909" t="s">
        <v>138</v>
      </c>
      <c r="D26" s="939" t="s">
        <v>49</v>
      </c>
      <c r="E26" s="940"/>
      <c r="F26" s="940"/>
      <c r="G26" s="941" t="s">
        <v>48</v>
      </c>
      <c r="H26" s="942"/>
      <c r="I26" s="942"/>
      <c r="J26" s="942"/>
      <c r="K26" s="942"/>
      <c r="L26" s="942"/>
      <c r="M26" s="942"/>
      <c r="N26" s="942"/>
      <c r="O26" s="943" t="s">
        <v>294</v>
      </c>
      <c r="P26" s="943"/>
      <c r="Q26" s="944"/>
      <c r="R26" s="944"/>
    </row>
    <row r="27" spans="2:18">
      <c r="B27" s="907"/>
      <c r="C27" s="910"/>
      <c r="D27" s="895"/>
      <c r="E27" s="896"/>
      <c r="F27" s="896"/>
      <c r="G27" s="899" t="s">
        <v>271</v>
      </c>
      <c r="H27" s="900"/>
      <c r="I27" s="900"/>
      <c r="J27" s="900"/>
      <c r="K27" s="900"/>
      <c r="L27" s="900"/>
      <c r="M27" s="900"/>
      <c r="N27" s="900"/>
      <c r="O27" s="901" t="s">
        <v>583</v>
      </c>
      <c r="P27" s="901"/>
      <c r="Q27" s="902"/>
      <c r="R27" s="902"/>
    </row>
    <row r="28" spans="2:18">
      <c r="B28" s="907"/>
      <c r="C28" s="910"/>
      <c r="D28" s="895"/>
      <c r="E28" s="896"/>
      <c r="F28" s="896"/>
      <c r="G28" s="899" t="s">
        <v>272</v>
      </c>
      <c r="H28" s="900"/>
      <c r="I28" s="900"/>
      <c r="J28" s="900"/>
      <c r="K28" s="900"/>
      <c r="L28" s="900"/>
      <c r="M28" s="900"/>
      <c r="N28" s="900"/>
      <c r="O28" s="901" t="s">
        <v>582</v>
      </c>
      <c r="P28" s="901"/>
      <c r="Q28" s="902"/>
      <c r="R28" s="902"/>
    </row>
    <row r="29" spans="2:18">
      <c r="B29" s="907"/>
      <c r="C29" s="910"/>
      <c r="D29" s="926"/>
      <c r="E29" s="927"/>
      <c r="F29" s="927"/>
      <c r="G29" s="932" t="s">
        <v>115</v>
      </c>
      <c r="H29" s="933"/>
      <c r="I29" s="933"/>
      <c r="J29" s="933"/>
      <c r="K29" s="933"/>
      <c r="L29" s="933"/>
      <c r="M29" s="933"/>
      <c r="N29" s="933"/>
      <c r="O29" s="934" t="s">
        <v>280</v>
      </c>
      <c r="P29" s="934"/>
      <c r="Q29" s="935"/>
      <c r="R29" s="935"/>
    </row>
    <row r="30" spans="2:18">
      <c r="B30" s="907"/>
      <c r="C30" s="910"/>
      <c r="D30" s="924" t="s">
        <v>46</v>
      </c>
      <c r="E30" s="925"/>
      <c r="F30" s="925"/>
      <c r="G30" s="936" t="s">
        <v>116</v>
      </c>
      <c r="H30" s="937"/>
      <c r="I30" s="937"/>
      <c r="J30" s="937"/>
      <c r="K30" s="937"/>
      <c r="L30" s="937"/>
      <c r="M30" s="937"/>
      <c r="N30" s="937"/>
      <c r="O30" s="913" t="s">
        <v>376</v>
      </c>
      <c r="P30" s="913"/>
      <c r="Q30" s="914"/>
      <c r="R30" s="914"/>
    </row>
    <row r="31" spans="2:18">
      <c r="B31" s="907"/>
      <c r="C31" s="910"/>
      <c r="D31" s="926"/>
      <c r="E31" s="927"/>
      <c r="F31" s="927"/>
      <c r="G31" s="915" t="s">
        <v>50</v>
      </c>
      <c r="H31" s="916"/>
      <c r="I31" s="916"/>
      <c r="J31" s="916"/>
      <c r="K31" s="916"/>
      <c r="L31" s="916"/>
      <c r="M31" s="916"/>
      <c r="N31" s="916"/>
      <c r="O31" s="917" t="s">
        <v>281</v>
      </c>
      <c r="P31" s="917"/>
      <c r="Q31" s="918"/>
      <c r="R31" s="918"/>
    </row>
    <row r="32" spans="2:18">
      <c r="B32" s="907"/>
      <c r="C32" s="911"/>
      <c r="D32" s="895" t="s">
        <v>47</v>
      </c>
      <c r="E32" s="895"/>
      <c r="F32" s="895"/>
      <c r="G32" s="899" t="s">
        <v>287</v>
      </c>
      <c r="H32" s="900"/>
      <c r="I32" s="900"/>
      <c r="J32" s="900"/>
      <c r="K32" s="900"/>
      <c r="L32" s="900"/>
      <c r="M32" s="900"/>
      <c r="N32" s="900"/>
      <c r="O32" s="938" t="s">
        <v>113</v>
      </c>
      <c r="P32" s="938"/>
      <c r="Q32" s="938"/>
      <c r="R32" s="938"/>
    </row>
    <row r="33" spans="2:37">
      <c r="B33" s="907"/>
      <c r="C33" s="912"/>
      <c r="D33" s="926" t="s">
        <v>52</v>
      </c>
      <c r="E33" s="926"/>
      <c r="F33" s="926"/>
      <c r="G33" s="915" t="s">
        <v>288</v>
      </c>
      <c r="H33" s="916"/>
      <c r="I33" s="916"/>
      <c r="J33" s="916"/>
      <c r="K33" s="916"/>
      <c r="L33" s="916"/>
      <c r="M33" s="916"/>
      <c r="N33" s="916"/>
      <c r="O33" s="917"/>
      <c r="P33" s="917"/>
      <c r="Q33" s="918"/>
      <c r="R33" s="918"/>
    </row>
    <row r="34" spans="2:37" ht="12.75" customHeight="1">
      <c r="B34" s="907"/>
      <c r="C34" s="910" t="s">
        <v>139</v>
      </c>
      <c r="D34" s="924" t="s">
        <v>49</v>
      </c>
      <c r="E34" s="925"/>
      <c r="F34" s="925"/>
      <c r="G34" s="928" t="s">
        <v>121</v>
      </c>
      <c r="H34" s="929"/>
      <c r="I34" s="929"/>
      <c r="J34" s="929"/>
      <c r="K34" s="929"/>
      <c r="L34" s="929"/>
      <c r="M34" s="929"/>
      <c r="N34" s="929"/>
      <c r="O34" s="930" t="s">
        <v>282</v>
      </c>
      <c r="P34" s="930"/>
      <c r="Q34" s="931"/>
      <c r="R34" s="931"/>
    </row>
    <row r="35" spans="2:37">
      <c r="B35" s="907"/>
      <c r="C35" s="911"/>
      <c r="D35" s="926"/>
      <c r="E35" s="927"/>
      <c r="F35" s="927"/>
      <c r="G35" s="932" t="s">
        <v>117</v>
      </c>
      <c r="H35" s="933"/>
      <c r="I35" s="933"/>
      <c r="J35" s="933"/>
      <c r="K35" s="933"/>
      <c r="L35" s="933"/>
      <c r="M35" s="933"/>
      <c r="N35" s="933"/>
      <c r="O35" s="934" t="s">
        <v>377</v>
      </c>
      <c r="P35" s="934"/>
      <c r="Q35" s="935"/>
      <c r="R35" s="935"/>
    </row>
    <row r="36" spans="2:37">
      <c r="B36" s="907"/>
      <c r="C36" s="911"/>
      <c r="D36" s="924" t="s">
        <v>46</v>
      </c>
      <c r="E36" s="925"/>
      <c r="F36" s="925"/>
      <c r="G36" s="936" t="s">
        <v>118</v>
      </c>
      <c r="H36" s="937"/>
      <c r="I36" s="937"/>
      <c r="J36" s="937"/>
      <c r="K36" s="937"/>
      <c r="L36" s="937"/>
      <c r="M36" s="937"/>
      <c r="N36" s="937"/>
      <c r="O36" s="913" t="s">
        <v>283</v>
      </c>
      <c r="P36" s="913"/>
      <c r="Q36" s="914"/>
      <c r="R36" s="914"/>
    </row>
    <row r="37" spans="2:37">
      <c r="B37" s="907"/>
      <c r="C37" s="911"/>
      <c r="D37" s="926"/>
      <c r="E37" s="927"/>
      <c r="F37" s="927"/>
      <c r="G37" s="915" t="s">
        <v>53</v>
      </c>
      <c r="H37" s="916"/>
      <c r="I37" s="916"/>
      <c r="J37" s="916"/>
      <c r="K37" s="916"/>
      <c r="L37" s="916"/>
      <c r="M37" s="916"/>
      <c r="N37" s="916"/>
      <c r="O37" s="917" t="s">
        <v>284</v>
      </c>
      <c r="P37" s="917"/>
      <c r="Q37" s="918"/>
      <c r="R37" s="918"/>
    </row>
    <row r="38" spans="2:37">
      <c r="B38" s="907"/>
      <c r="C38" s="911"/>
      <c r="D38" s="919" t="s">
        <v>47</v>
      </c>
      <c r="E38" s="919"/>
      <c r="F38" s="919"/>
      <c r="G38" s="920" t="s">
        <v>269</v>
      </c>
      <c r="H38" s="921"/>
      <c r="I38" s="921"/>
      <c r="J38" s="921"/>
      <c r="K38" s="921"/>
      <c r="L38" s="921"/>
      <c r="M38" s="921"/>
      <c r="N38" s="921"/>
      <c r="O38" s="922" t="s">
        <v>113</v>
      </c>
      <c r="P38" s="922"/>
      <c r="Q38" s="922"/>
      <c r="R38" s="922"/>
    </row>
    <row r="39" spans="2:37">
      <c r="B39" s="907"/>
      <c r="C39" s="911"/>
      <c r="D39" s="895" t="s">
        <v>52</v>
      </c>
      <c r="E39" s="896"/>
      <c r="F39" s="896"/>
      <c r="G39" s="899" t="s">
        <v>270</v>
      </c>
      <c r="H39" s="900"/>
      <c r="I39" s="900"/>
      <c r="J39" s="900"/>
      <c r="K39" s="900"/>
      <c r="L39" s="900"/>
      <c r="M39" s="900"/>
      <c r="N39" s="900"/>
      <c r="O39" s="901"/>
      <c r="P39" s="901"/>
      <c r="Q39" s="902"/>
      <c r="R39" s="902"/>
    </row>
    <row r="40" spans="2:37" ht="13.5" thickBot="1">
      <c r="B40" s="908"/>
      <c r="C40" s="923"/>
      <c r="D40" s="897"/>
      <c r="E40" s="898"/>
      <c r="F40" s="898"/>
      <c r="G40" s="903" t="s">
        <v>131</v>
      </c>
      <c r="H40" s="904"/>
      <c r="I40" s="904"/>
      <c r="J40" s="904"/>
      <c r="K40" s="904"/>
      <c r="L40" s="904"/>
      <c r="M40" s="904"/>
      <c r="N40" s="904"/>
      <c r="O40" s="905" t="s">
        <v>113</v>
      </c>
      <c r="P40" s="905"/>
      <c r="Q40" s="905"/>
      <c r="R40" s="905"/>
    </row>
    <row r="41" spans="2:37">
      <c r="B41" s="186" t="s">
        <v>84</v>
      </c>
      <c r="C41" s="186"/>
      <c r="D41" s="186"/>
      <c r="E41" s="186"/>
      <c r="F41" s="186"/>
      <c r="G41" s="186"/>
      <c r="H41" s="186"/>
      <c r="I41" s="186"/>
      <c r="J41" s="186"/>
      <c r="K41" s="186"/>
      <c r="L41" s="186"/>
      <c r="M41" s="186"/>
      <c r="N41" s="186"/>
      <c r="O41" s="186"/>
      <c r="P41" s="186"/>
      <c r="Q41" s="186"/>
      <c r="R41" s="186"/>
      <c r="U41" s="196"/>
      <c r="V41" s="196"/>
      <c r="W41" s="196"/>
      <c r="X41" s="196"/>
      <c r="Y41" s="196"/>
      <c r="Z41" s="196"/>
      <c r="AA41" s="196"/>
      <c r="AB41" s="196"/>
      <c r="AC41" s="196"/>
      <c r="AD41" s="196"/>
      <c r="AE41" s="196"/>
      <c r="AF41" s="196"/>
      <c r="AG41" s="196"/>
      <c r="AH41" s="196"/>
      <c r="AI41" s="196"/>
      <c r="AJ41" s="196"/>
      <c r="AK41" s="196"/>
    </row>
    <row r="42" spans="2:37" ht="13.5" thickBot="1">
      <c r="B42" s="186"/>
      <c r="C42" s="186"/>
      <c r="D42" s="186"/>
      <c r="E42" s="186"/>
      <c r="F42" s="186"/>
      <c r="G42" s="186"/>
      <c r="H42" s="186"/>
      <c r="I42" s="186"/>
      <c r="J42" s="186"/>
      <c r="K42" s="186"/>
      <c r="L42" s="186"/>
      <c r="M42" s="186"/>
      <c r="N42" s="186"/>
      <c r="O42" s="186"/>
      <c r="P42" s="186"/>
      <c r="Q42" s="186"/>
      <c r="U42" s="277"/>
      <c r="V42" s="277"/>
      <c r="W42" s="277"/>
      <c r="X42" s="277"/>
      <c r="Y42" s="277"/>
      <c r="Z42" s="277"/>
      <c r="AA42" s="277"/>
      <c r="AB42" s="277"/>
      <c r="AC42" s="277"/>
      <c r="AD42" s="277"/>
      <c r="AE42" s="277"/>
      <c r="AF42" s="277"/>
      <c r="AG42" s="277"/>
      <c r="AH42" s="277"/>
      <c r="AI42" s="277"/>
      <c r="AJ42" s="196"/>
      <c r="AK42" s="196"/>
    </row>
    <row r="43" spans="2:37">
      <c r="B43" s="890" t="s">
        <v>375</v>
      </c>
      <c r="C43" s="890"/>
      <c r="D43" s="890"/>
      <c r="E43" s="187" t="s">
        <v>54</v>
      </c>
      <c r="F43" s="187" t="s">
        <v>55</v>
      </c>
      <c r="G43" s="187" t="s">
        <v>56</v>
      </c>
      <c r="H43" s="187" t="s">
        <v>57</v>
      </c>
      <c r="I43" s="187" t="s">
        <v>58</v>
      </c>
      <c r="J43" s="187" t="s">
        <v>59</v>
      </c>
      <c r="K43" s="187" t="s">
        <v>64</v>
      </c>
      <c r="L43" s="187" t="s">
        <v>60</v>
      </c>
      <c r="M43" s="187" t="s">
        <v>61</v>
      </c>
      <c r="N43" s="187" t="s">
        <v>65</v>
      </c>
      <c r="O43" s="187" t="s">
        <v>62</v>
      </c>
      <c r="P43" s="891" t="s">
        <v>63</v>
      </c>
      <c r="Q43" s="891"/>
      <c r="U43" s="975" t="s">
        <v>381</v>
      </c>
      <c r="V43" s="975"/>
      <c r="W43" s="975"/>
      <c r="X43" s="278" t="str">
        <f>'Informe nº4'!E43</f>
        <v>Oct</v>
      </c>
      <c r="Y43" s="278" t="str">
        <f>'Informe nº4'!F43</f>
        <v>Nov</v>
      </c>
      <c r="Z43" s="278" t="str">
        <f>'Informe nº4'!G43</f>
        <v>Dic</v>
      </c>
      <c r="AA43" s="278" t="str">
        <f>'Informe nº4'!H43</f>
        <v>Ene</v>
      </c>
      <c r="AB43" s="278" t="str">
        <f>'Informe nº4'!I43</f>
        <v>Feb</v>
      </c>
      <c r="AC43" s="278" t="str">
        <f>'Informe nº4'!J43</f>
        <v>Mar</v>
      </c>
      <c r="AD43" s="278" t="str">
        <f>'Informe nº4'!K43</f>
        <v>Abr</v>
      </c>
      <c r="AE43" s="278" t="str">
        <f>'Informe nº4'!L43</f>
        <v>May</v>
      </c>
      <c r="AF43" s="278" t="str">
        <f>'Informe nº4'!M43</f>
        <v>Jun</v>
      </c>
      <c r="AG43" s="278" t="str">
        <f>'Informe nº4'!N43</f>
        <v>Jul</v>
      </c>
      <c r="AH43" s="278" t="str">
        <f>'Informe nº4'!O43</f>
        <v>Ago</v>
      </c>
      <c r="AI43" s="278" t="str">
        <f>'Informe nº4'!P43</f>
        <v>Sep</v>
      </c>
      <c r="AJ43" s="197"/>
      <c r="AK43" s="196"/>
    </row>
    <row r="44" spans="2:37">
      <c r="B44" s="892" t="s">
        <v>378</v>
      </c>
      <c r="C44" s="892"/>
      <c r="D44" s="892"/>
      <c r="E44" s="188"/>
      <c r="F44" s="188"/>
      <c r="G44" s="188"/>
      <c r="H44" s="188"/>
      <c r="I44" s="188"/>
      <c r="J44" s="188"/>
      <c r="K44" s="188"/>
      <c r="L44" s="188"/>
      <c r="M44" s="188"/>
      <c r="N44" s="188"/>
      <c r="O44" s="188"/>
      <c r="P44" s="893"/>
      <c r="Q44" s="893"/>
      <c r="R44" s="189"/>
      <c r="U44" s="976" t="s">
        <v>396</v>
      </c>
      <c r="V44" s="976"/>
      <c r="W44" s="976"/>
      <c r="X44" s="278">
        <f>'Informe nº4'!E44</f>
        <v>0</v>
      </c>
      <c r="Y44" s="278">
        <f>'Informe nº4'!F44</f>
        <v>0</v>
      </c>
      <c r="Z44" s="278">
        <f>'Informe nº4'!G44</f>
        <v>0</v>
      </c>
      <c r="AA44" s="278">
        <f>'Informe nº4'!H44</f>
        <v>0</v>
      </c>
      <c r="AB44" s="278">
        <f>'Informe nº4'!I44</f>
        <v>0</v>
      </c>
      <c r="AC44" s="278">
        <f>'Informe nº4'!J44</f>
        <v>0</v>
      </c>
      <c r="AD44" s="278">
        <f>'Informe nº4'!K44</f>
        <v>0</v>
      </c>
      <c r="AE44" s="278">
        <f>'Informe nº4'!L44</f>
        <v>0</v>
      </c>
      <c r="AF44" s="278">
        <f>'Informe nº4'!M44</f>
        <v>0</v>
      </c>
      <c r="AG44" s="278">
        <f>'Informe nº4'!N44</f>
        <v>0</v>
      </c>
      <c r="AH44" s="278">
        <f>'Informe nº4'!O44</f>
        <v>0</v>
      </c>
      <c r="AI44" s="278">
        <f>'Informe nº4'!P44</f>
        <v>0</v>
      </c>
      <c r="AJ44" s="198"/>
      <c r="AK44" s="196"/>
    </row>
    <row r="45" spans="2:37">
      <c r="B45" s="892" t="s">
        <v>379</v>
      </c>
      <c r="C45" s="892"/>
      <c r="D45" s="892"/>
      <c r="E45" s="190"/>
      <c r="F45" s="190"/>
      <c r="G45" s="190"/>
      <c r="H45" s="190"/>
      <c r="I45" s="190"/>
      <c r="J45" s="190"/>
      <c r="K45" s="190"/>
      <c r="L45" s="190"/>
      <c r="M45" s="190"/>
      <c r="N45" s="190"/>
      <c r="O45" s="190"/>
      <c r="P45" s="894"/>
      <c r="Q45" s="894"/>
      <c r="R45" s="191"/>
      <c r="U45" s="976" t="s">
        <v>397</v>
      </c>
      <c r="V45" s="976"/>
      <c r="W45" s="976"/>
      <c r="X45" s="278">
        <f>'Informe nº4'!E45</f>
        <v>0</v>
      </c>
      <c r="Y45" s="278">
        <f>'Informe nº4'!F45</f>
        <v>0</v>
      </c>
      <c r="Z45" s="278">
        <f>'Informe nº4'!G45</f>
        <v>0</v>
      </c>
      <c r="AA45" s="278">
        <f>'Informe nº4'!H45</f>
        <v>0</v>
      </c>
      <c r="AB45" s="278">
        <f>'Informe nº4'!I45</f>
        <v>0</v>
      </c>
      <c r="AC45" s="278">
        <f>'Informe nº4'!J45</f>
        <v>0</v>
      </c>
      <c r="AD45" s="278">
        <f>'Informe nº4'!K45</f>
        <v>0</v>
      </c>
      <c r="AE45" s="278">
        <f>'Informe nº4'!L45</f>
        <v>0</v>
      </c>
      <c r="AF45" s="278">
        <f>'Informe nº4'!M45</f>
        <v>0</v>
      </c>
      <c r="AG45" s="278">
        <f>'Informe nº4'!N45</f>
        <v>0</v>
      </c>
      <c r="AH45" s="278">
        <f>'Informe nº4'!O45</f>
        <v>0</v>
      </c>
      <c r="AI45" s="278">
        <f>'Informe nº4'!P45</f>
        <v>0</v>
      </c>
      <c r="AJ45" s="198"/>
      <c r="AK45" s="196"/>
    </row>
    <row r="46" spans="2:37" ht="13.5" thickBot="1">
      <c r="B46" s="888" t="s">
        <v>130</v>
      </c>
      <c r="C46" s="888"/>
      <c r="D46" s="888"/>
      <c r="E46" s="192"/>
      <c r="F46" s="192"/>
      <c r="G46" s="192"/>
      <c r="H46" s="192"/>
      <c r="I46" s="192"/>
      <c r="J46" s="192"/>
      <c r="K46" s="192"/>
      <c r="L46" s="192"/>
      <c r="M46" s="192"/>
      <c r="N46" s="192"/>
      <c r="O46" s="192"/>
      <c r="P46" s="889"/>
      <c r="Q46" s="889"/>
      <c r="R46" s="189"/>
      <c r="U46" s="977" t="s">
        <v>130</v>
      </c>
      <c r="V46" s="977"/>
      <c r="W46" s="977"/>
      <c r="X46" s="278">
        <f>'Informe nº4'!E46</f>
        <v>0</v>
      </c>
      <c r="Y46" s="278">
        <f>'Informe nº4'!F46</f>
        <v>0</v>
      </c>
      <c r="Z46" s="278">
        <f>'Informe nº4'!G46</f>
        <v>0</v>
      </c>
      <c r="AA46" s="278">
        <f>'Informe nº4'!H46</f>
        <v>0</v>
      </c>
      <c r="AB46" s="278">
        <f>'Informe nº4'!I46</f>
        <v>0</v>
      </c>
      <c r="AC46" s="278">
        <f>'Informe nº4'!J46</f>
        <v>0</v>
      </c>
      <c r="AD46" s="278">
        <f>'Informe nº4'!K46</f>
        <v>0</v>
      </c>
      <c r="AE46" s="278">
        <f>'Informe nº4'!L46</f>
        <v>0</v>
      </c>
      <c r="AF46" s="278">
        <f>'Informe nº4'!M46</f>
        <v>0</v>
      </c>
      <c r="AG46" s="278">
        <f>'Informe nº4'!N46</f>
        <v>0</v>
      </c>
      <c r="AH46" s="278">
        <f>'Informe nº4'!O46</f>
        <v>0</v>
      </c>
      <c r="AI46" s="278">
        <f>'Informe nº4'!P46</f>
        <v>0</v>
      </c>
      <c r="AJ46" s="198"/>
      <c r="AK46" s="196"/>
    </row>
    <row r="47" spans="2:37">
      <c r="B47" s="193"/>
      <c r="C47" s="193"/>
      <c r="D47" s="193"/>
      <c r="E47" s="193"/>
      <c r="F47" s="193"/>
      <c r="G47" s="193"/>
      <c r="H47" s="193"/>
      <c r="I47" s="193"/>
      <c r="J47" s="193"/>
      <c r="K47" s="193"/>
      <c r="L47" s="193"/>
      <c r="M47" s="194"/>
      <c r="N47" s="194"/>
      <c r="O47" s="194"/>
      <c r="P47" s="194"/>
      <c r="Q47" s="194"/>
      <c r="U47" s="196"/>
      <c r="V47" s="196"/>
      <c r="W47" s="196"/>
      <c r="X47" s="196"/>
      <c r="Y47" s="196"/>
      <c r="Z47" s="196"/>
      <c r="AA47" s="196"/>
      <c r="AB47" s="196"/>
      <c r="AC47" s="196"/>
      <c r="AD47" s="196"/>
      <c r="AE47" s="196"/>
      <c r="AF47" s="196"/>
      <c r="AG47" s="196"/>
      <c r="AH47" s="196"/>
      <c r="AI47" s="196"/>
      <c r="AJ47" s="196"/>
      <c r="AK47" s="196"/>
    </row>
  </sheetData>
  <sheetProtection sheet="1" objects="1" scenarios="1" selectLockedCells="1" selectUnlockedCells="1"/>
  <mergeCells count="118">
    <mergeCell ref="B2:C2"/>
    <mergeCell ref="D2:R2"/>
    <mergeCell ref="B3:C3"/>
    <mergeCell ref="D3:R3"/>
    <mergeCell ref="B5:D5"/>
    <mergeCell ref="E5:I5"/>
    <mergeCell ref="B6:D6"/>
    <mergeCell ref="E6:I6"/>
    <mergeCell ref="B7:D7"/>
    <mergeCell ref="E7:I7"/>
    <mergeCell ref="B9:R9"/>
    <mergeCell ref="B11:C12"/>
    <mergeCell ref="D11:F12"/>
    <mergeCell ref="G11:R11"/>
    <mergeCell ref="G12:N12"/>
    <mergeCell ref="O12:R12"/>
    <mergeCell ref="B13:B25"/>
    <mergeCell ref="C13:C23"/>
    <mergeCell ref="D13:F16"/>
    <mergeCell ref="G13:N16"/>
    <mergeCell ref="O13:P13"/>
    <mergeCell ref="Q13:R13"/>
    <mergeCell ref="O14:P14"/>
    <mergeCell ref="Q14:R14"/>
    <mergeCell ref="O15:P15"/>
    <mergeCell ref="Q15:R15"/>
    <mergeCell ref="O16:P16"/>
    <mergeCell ref="Q16:R16"/>
    <mergeCell ref="D17:F20"/>
    <mergeCell ref="G17:N20"/>
    <mergeCell ref="O17:P17"/>
    <mergeCell ref="Q17:R17"/>
    <mergeCell ref="O18:P18"/>
    <mergeCell ref="Q18:R18"/>
    <mergeCell ref="D32:F32"/>
    <mergeCell ref="G32:N32"/>
    <mergeCell ref="O19:P19"/>
    <mergeCell ref="Q19:R19"/>
    <mergeCell ref="C24:C25"/>
    <mergeCell ref="D24:F25"/>
    <mergeCell ref="G24:N25"/>
    <mergeCell ref="O24:P24"/>
    <mergeCell ref="Q24:R24"/>
    <mergeCell ref="O25:P25"/>
    <mergeCell ref="Q25:R25"/>
    <mergeCell ref="O20:P20"/>
    <mergeCell ref="Q20:R20"/>
    <mergeCell ref="D21:F23"/>
    <mergeCell ref="G21:N23"/>
    <mergeCell ref="O21:P21"/>
    <mergeCell ref="Q21:R21"/>
    <mergeCell ref="O22:P22"/>
    <mergeCell ref="Q22:R22"/>
    <mergeCell ref="O23:P23"/>
    <mergeCell ref="Q23:R23"/>
    <mergeCell ref="O27:P27"/>
    <mergeCell ref="Q27:R27"/>
    <mergeCell ref="G28:N28"/>
    <mergeCell ref="O28:P28"/>
    <mergeCell ref="Q28:R28"/>
    <mergeCell ref="G29:N29"/>
    <mergeCell ref="O29:P29"/>
    <mergeCell ref="Q29:R29"/>
    <mergeCell ref="D30:F31"/>
    <mergeCell ref="G30:N30"/>
    <mergeCell ref="O30:P30"/>
    <mergeCell ref="Q30:R30"/>
    <mergeCell ref="G31:N31"/>
    <mergeCell ref="O31:P31"/>
    <mergeCell ref="Q31:R31"/>
    <mergeCell ref="O32:R32"/>
    <mergeCell ref="D33:F33"/>
    <mergeCell ref="G33:N33"/>
    <mergeCell ref="O33:P33"/>
    <mergeCell ref="Q33:R33"/>
    <mergeCell ref="C34:C40"/>
    <mergeCell ref="D34:F35"/>
    <mergeCell ref="G34:N34"/>
    <mergeCell ref="O34:P34"/>
    <mergeCell ref="Q34:R34"/>
    <mergeCell ref="G35:N35"/>
    <mergeCell ref="O35:P35"/>
    <mergeCell ref="Q35:R35"/>
    <mergeCell ref="D36:F37"/>
    <mergeCell ref="G36:N36"/>
    <mergeCell ref="D39:F40"/>
    <mergeCell ref="G39:N39"/>
    <mergeCell ref="O39:P39"/>
    <mergeCell ref="Q39:R39"/>
    <mergeCell ref="G40:N40"/>
    <mergeCell ref="O40:R40"/>
    <mergeCell ref="O36:P36"/>
    <mergeCell ref="Q36:R36"/>
    <mergeCell ref="G37:N37"/>
    <mergeCell ref="O37:P37"/>
    <mergeCell ref="Q37:R37"/>
    <mergeCell ref="D38:F38"/>
    <mergeCell ref="G38:N38"/>
    <mergeCell ref="O38:R38"/>
    <mergeCell ref="B46:D46"/>
    <mergeCell ref="P46:Q46"/>
    <mergeCell ref="U43:W43"/>
    <mergeCell ref="U44:W44"/>
    <mergeCell ref="U45:W45"/>
    <mergeCell ref="U46:W46"/>
    <mergeCell ref="B43:D43"/>
    <mergeCell ref="P43:Q43"/>
    <mergeCell ref="B44:D44"/>
    <mergeCell ref="P44:Q44"/>
    <mergeCell ref="B45:D45"/>
    <mergeCell ref="P45:Q45"/>
    <mergeCell ref="B26:B40"/>
    <mergeCell ref="C26:C33"/>
    <mergeCell ref="D26:F29"/>
    <mergeCell ref="G26:N26"/>
    <mergeCell ref="O26:P26"/>
    <mergeCell ref="Q26:R26"/>
    <mergeCell ref="G27:N27"/>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3"/>
  <sheetViews>
    <sheetView showGridLines="0" zoomScaleNormal="100" workbookViewId="0">
      <selection activeCell="D3" sqref="D3:R3"/>
    </sheetView>
  </sheetViews>
  <sheetFormatPr baseColWidth="10" defaultRowHeight="12.75"/>
  <cols>
    <col min="1" max="1" width="2.85546875" style="3" customWidth="1"/>
    <col min="2" max="3" width="14.7109375" style="3" customWidth="1"/>
    <col min="4" max="5" width="7.28515625" style="3" customWidth="1"/>
    <col min="6" max="6" width="5.85546875" style="3" customWidth="1"/>
    <col min="7" max="13" width="7.28515625" style="3" customWidth="1"/>
    <col min="14" max="14" width="7.140625" style="3" customWidth="1"/>
    <col min="15" max="15" width="7.85546875" style="3" customWidth="1"/>
    <col min="16" max="16" width="3" style="3" customWidth="1"/>
    <col min="17" max="17" width="6.28515625" style="3" customWidth="1"/>
    <col min="18" max="18" width="6.7109375" style="3" customWidth="1"/>
    <col min="19" max="16384" width="11.42578125" style="3"/>
  </cols>
  <sheetData>
    <row r="1" spans="2:18">
      <c r="D1" s="2"/>
      <c r="E1" s="2"/>
      <c r="F1" s="2"/>
      <c r="G1" s="2"/>
      <c r="H1" s="2"/>
      <c r="I1" s="2"/>
      <c r="J1" s="2"/>
      <c r="K1" s="2"/>
      <c r="L1" s="2"/>
    </row>
    <row r="2" spans="2:18" ht="18">
      <c r="B2" s="968" t="s">
        <v>23</v>
      </c>
      <c r="C2" s="968"/>
      <c r="D2" s="969" t="s">
        <v>70</v>
      </c>
      <c r="E2" s="969"/>
      <c r="F2" s="969"/>
      <c r="G2" s="969"/>
      <c r="H2" s="969"/>
      <c r="I2" s="969"/>
      <c r="J2" s="969"/>
      <c r="K2" s="969"/>
      <c r="L2" s="969"/>
      <c r="M2" s="969"/>
      <c r="N2" s="969"/>
      <c r="O2" s="969"/>
      <c r="P2" s="969"/>
      <c r="Q2" s="969"/>
      <c r="R2" s="969"/>
    </row>
    <row r="3" spans="2:18" ht="18">
      <c r="B3" s="968" t="s">
        <v>256</v>
      </c>
      <c r="C3" s="968"/>
      <c r="D3" s="970" t="s">
        <v>436</v>
      </c>
      <c r="E3" s="969"/>
      <c r="F3" s="969"/>
      <c r="G3" s="969"/>
      <c r="H3" s="969"/>
      <c r="I3" s="969"/>
      <c r="J3" s="969"/>
      <c r="K3" s="969"/>
      <c r="L3" s="969"/>
      <c r="M3" s="969"/>
      <c r="N3" s="969"/>
      <c r="O3" s="969"/>
      <c r="P3" s="969"/>
      <c r="Q3" s="969"/>
      <c r="R3" s="969"/>
    </row>
    <row r="5" spans="2:18">
      <c r="B5" s="971" t="s">
        <v>133</v>
      </c>
      <c r="C5" s="971"/>
      <c r="D5" s="971"/>
      <c r="E5" s="978"/>
      <c r="F5" s="978"/>
      <c r="G5" s="978"/>
      <c r="H5" s="978"/>
      <c r="I5" s="978"/>
      <c r="J5" s="195"/>
      <c r="K5" s="195"/>
      <c r="L5" s="195"/>
      <c r="M5" s="195"/>
      <c r="N5" s="195"/>
      <c r="O5" s="195"/>
      <c r="P5" s="195"/>
      <c r="Q5" s="195"/>
      <c r="R5" s="195"/>
    </row>
    <row r="6" spans="2:18">
      <c r="B6" s="971" t="s">
        <v>134</v>
      </c>
      <c r="C6" s="971"/>
      <c r="D6" s="971"/>
      <c r="E6" s="978"/>
      <c r="F6" s="978"/>
      <c r="G6" s="978"/>
      <c r="H6" s="978"/>
      <c r="I6" s="978"/>
      <c r="J6" s="195"/>
      <c r="K6" s="195"/>
      <c r="L6" s="195"/>
      <c r="M6" s="195"/>
      <c r="N6" s="195"/>
      <c r="O6" s="195"/>
      <c r="P6" s="195"/>
      <c r="Q6" s="195"/>
      <c r="R6" s="195"/>
    </row>
    <row r="7" spans="2:18">
      <c r="B7" s="971" t="s">
        <v>24</v>
      </c>
      <c r="C7" s="971"/>
      <c r="D7" s="971"/>
      <c r="E7" s="979"/>
      <c r="F7" s="979"/>
      <c r="G7" s="979"/>
      <c r="H7" s="979"/>
      <c r="I7" s="979"/>
      <c r="J7" s="195"/>
      <c r="K7" s="195"/>
      <c r="L7" s="195"/>
      <c r="M7" s="195"/>
      <c r="N7" s="195"/>
      <c r="O7" s="195"/>
      <c r="P7" s="195"/>
      <c r="Q7" s="195"/>
      <c r="R7" s="195"/>
    </row>
    <row r="9" spans="2:18" ht="18">
      <c r="B9" s="949" t="s">
        <v>25</v>
      </c>
      <c r="C9" s="949"/>
      <c r="D9" s="949"/>
      <c r="E9" s="949"/>
      <c r="F9" s="949"/>
      <c r="G9" s="949"/>
      <c r="H9" s="949"/>
      <c r="I9" s="949"/>
      <c r="J9" s="949"/>
      <c r="K9" s="949"/>
      <c r="L9" s="949"/>
      <c r="M9" s="949"/>
      <c r="N9" s="949"/>
      <c r="O9" s="949"/>
      <c r="P9" s="949"/>
      <c r="Q9" s="949"/>
      <c r="R9" s="949"/>
    </row>
    <row r="10" spans="2:18" ht="13.5" thickBot="1"/>
    <row r="11" spans="2:18" ht="15.75">
      <c r="B11" s="950" t="s">
        <v>374</v>
      </c>
      <c r="C11" s="950"/>
      <c r="D11" s="952" t="s">
        <v>0</v>
      </c>
      <c r="E11" s="953"/>
      <c r="F11" s="953"/>
      <c r="G11" s="956" t="s">
        <v>42</v>
      </c>
      <c r="H11" s="957"/>
      <c r="I11" s="957"/>
      <c r="J11" s="957"/>
      <c r="K11" s="957"/>
      <c r="L11" s="957"/>
      <c r="M11" s="957"/>
      <c r="N11" s="957"/>
      <c r="O11" s="957"/>
      <c r="P11" s="957"/>
      <c r="Q11" s="957"/>
      <c r="R11" s="957"/>
    </row>
    <row r="12" spans="2:18" ht="13.5" thickBot="1">
      <c r="B12" s="951"/>
      <c r="C12" s="951"/>
      <c r="D12" s="954"/>
      <c r="E12" s="955"/>
      <c r="F12" s="955"/>
      <c r="G12" s="958" t="s">
        <v>69</v>
      </c>
      <c r="H12" s="959"/>
      <c r="I12" s="959"/>
      <c r="J12" s="959"/>
      <c r="K12" s="959"/>
      <c r="L12" s="959"/>
      <c r="M12" s="959"/>
      <c r="N12" s="959"/>
      <c r="O12" s="958" t="s">
        <v>83</v>
      </c>
      <c r="P12" s="958"/>
      <c r="Q12" s="958"/>
      <c r="R12" s="958"/>
    </row>
    <row r="13" spans="2:18">
      <c r="B13" s="906" t="s">
        <v>32</v>
      </c>
      <c r="C13" s="909" t="s">
        <v>136</v>
      </c>
      <c r="D13" s="961" t="s">
        <v>45</v>
      </c>
      <c r="E13" s="962"/>
      <c r="F13" s="962"/>
      <c r="G13" s="967" t="s">
        <v>43</v>
      </c>
      <c r="H13" s="942"/>
      <c r="I13" s="942"/>
      <c r="J13" s="942"/>
      <c r="K13" s="942"/>
      <c r="L13" s="942"/>
      <c r="M13" s="942"/>
      <c r="N13" s="942"/>
      <c r="O13" s="943" t="s">
        <v>275</v>
      </c>
      <c r="P13" s="943"/>
      <c r="Q13" s="944"/>
      <c r="R13" s="944"/>
    </row>
    <row r="14" spans="2:18">
      <c r="B14" s="907"/>
      <c r="C14" s="910"/>
      <c r="D14" s="963"/>
      <c r="E14" s="964"/>
      <c r="F14" s="964"/>
      <c r="G14" s="900"/>
      <c r="H14" s="900"/>
      <c r="I14" s="900"/>
      <c r="J14" s="900"/>
      <c r="K14" s="900"/>
      <c r="L14" s="900"/>
      <c r="M14" s="900"/>
      <c r="N14" s="900"/>
      <c r="O14" s="901" t="s">
        <v>276</v>
      </c>
      <c r="P14" s="901"/>
      <c r="Q14" s="902"/>
      <c r="R14" s="902"/>
    </row>
    <row r="15" spans="2:18">
      <c r="B15" s="907"/>
      <c r="C15" s="910"/>
      <c r="D15" s="963"/>
      <c r="E15" s="964"/>
      <c r="F15" s="964"/>
      <c r="G15" s="900"/>
      <c r="H15" s="900"/>
      <c r="I15" s="900"/>
      <c r="J15" s="900"/>
      <c r="K15" s="900"/>
      <c r="L15" s="900"/>
      <c r="M15" s="900"/>
      <c r="N15" s="900"/>
      <c r="O15" s="901" t="s">
        <v>277</v>
      </c>
      <c r="P15" s="901"/>
      <c r="Q15" s="902"/>
      <c r="R15" s="902"/>
    </row>
    <row r="16" spans="2:18">
      <c r="B16" s="907"/>
      <c r="C16" s="910"/>
      <c r="D16" s="965"/>
      <c r="E16" s="966"/>
      <c r="F16" s="966"/>
      <c r="G16" s="916"/>
      <c r="H16" s="916"/>
      <c r="I16" s="916"/>
      <c r="J16" s="916"/>
      <c r="K16" s="916"/>
      <c r="L16" s="916"/>
      <c r="M16" s="916"/>
      <c r="N16" s="916"/>
      <c r="O16" s="917" t="s">
        <v>285</v>
      </c>
      <c r="P16" s="917"/>
      <c r="Q16" s="918"/>
      <c r="R16" s="918"/>
    </row>
    <row r="17" spans="2:18">
      <c r="B17" s="907"/>
      <c r="C17" s="910"/>
      <c r="D17" s="924" t="s">
        <v>46</v>
      </c>
      <c r="E17" s="925"/>
      <c r="F17" s="925"/>
      <c r="G17" s="928" t="s">
        <v>185</v>
      </c>
      <c r="H17" s="929"/>
      <c r="I17" s="929"/>
      <c r="J17" s="929"/>
      <c r="K17" s="929"/>
      <c r="L17" s="929"/>
      <c r="M17" s="929"/>
      <c r="N17" s="929"/>
      <c r="O17" s="930" t="s">
        <v>275</v>
      </c>
      <c r="P17" s="930"/>
      <c r="Q17" s="931"/>
      <c r="R17" s="931"/>
    </row>
    <row r="18" spans="2:18">
      <c r="B18" s="907"/>
      <c r="C18" s="910"/>
      <c r="D18" s="895"/>
      <c r="E18" s="896"/>
      <c r="F18" s="896"/>
      <c r="G18" s="900"/>
      <c r="H18" s="900"/>
      <c r="I18" s="900"/>
      <c r="J18" s="900"/>
      <c r="K18" s="900"/>
      <c r="L18" s="900"/>
      <c r="M18" s="900"/>
      <c r="N18" s="900"/>
      <c r="O18" s="901" t="s">
        <v>276</v>
      </c>
      <c r="P18" s="901"/>
      <c r="Q18" s="902"/>
      <c r="R18" s="902"/>
    </row>
    <row r="19" spans="2:18">
      <c r="B19" s="907"/>
      <c r="C19" s="910"/>
      <c r="D19" s="895"/>
      <c r="E19" s="896"/>
      <c r="F19" s="896"/>
      <c r="G19" s="900"/>
      <c r="H19" s="900"/>
      <c r="I19" s="900"/>
      <c r="J19" s="900"/>
      <c r="K19" s="900"/>
      <c r="L19" s="900"/>
      <c r="M19" s="900"/>
      <c r="N19" s="900"/>
      <c r="O19" s="901" t="s">
        <v>277</v>
      </c>
      <c r="P19" s="901"/>
      <c r="Q19" s="902"/>
      <c r="R19" s="902"/>
    </row>
    <row r="20" spans="2:18">
      <c r="B20" s="907"/>
      <c r="C20" s="910"/>
      <c r="D20" s="926"/>
      <c r="E20" s="927"/>
      <c r="F20" s="927"/>
      <c r="G20" s="916"/>
      <c r="H20" s="916"/>
      <c r="I20" s="916"/>
      <c r="J20" s="916"/>
      <c r="K20" s="916"/>
      <c r="L20" s="916"/>
      <c r="M20" s="916"/>
      <c r="N20" s="916"/>
      <c r="O20" s="917" t="s">
        <v>285</v>
      </c>
      <c r="P20" s="917"/>
      <c r="Q20" s="918"/>
      <c r="R20" s="918"/>
    </row>
    <row r="21" spans="2:18">
      <c r="B21" s="907"/>
      <c r="C21" s="910"/>
      <c r="D21" s="895" t="s">
        <v>47</v>
      </c>
      <c r="E21" s="896"/>
      <c r="F21" s="896"/>
      <c r="G21" s="899" t="s">
        <v>44</v>
      </c>
      <c r="H21" s="900"/>
      <c r="I21" s="900"/>
      <c r="J21" s="900"/>
      <c r="K21" s="900"/>
      <c r="L21" s="900"/>
      <c r="M21" s="900"/>
      <c r="N21" s="900"/>
      <c r="O21" s="901" t="s">
        <v>275</v>
      </c>
      <c r="P21" s="901"/>
      <c r="Q21" s="938"/>
      <c r="R21" s="938"/>
    </row>
    <row r="22" spans="2:18">
      <c r="B22" s="907"/>
      <c r="C22" s="910"/>
      <c r="D22" s="895"/>
      <c r="E22" s="896"/>
      <c r="F22" s="896"/>
      <c r="G22" s="900"/>
      <c r="H22" s="900"/>
      <c r="I22" s="900"/>
      <c r="J22" s="900"/>
      <c r="K22" s="900"/>
      <c r="L22" s="900"/>
      <c r="M22" s="900"/>
      <c r="N22" s="900"/>
      <c r="O22" s="901" t="s">
        <v>276</v>
      </c>
      <c r="P22" s="901"/>
      <c r="Q22" s="938"/>
      <c r="R22" s="938"/>
    </row>
    <row r="23" spans="2:18" ht="13.5" thickBot="1">
      <c r="B23" s="908"/>
      <c r="C23" s="974"/>
      <c r="D23" s="897"/>
      <c r="E23" s="898"/>
      <c r="F23" s="898"/>
      <c r="G23" s="904"/>
      <c r="H23" s="904"/>
      <c r="I23" s="904"/>
      <c r="J23" s="904"/>
      <c r="K23" s="904"/>
      <c r="L23" s="904"/>
      <c r="M23" s="904"/>
      <c r="N23" s="904"/>
      <c r="O23" s="946" t="s">
        <v>277</v>
      </c>
      <c r="P23" s="946"/>
      <c r="Q23" s="905"/>
      <c r="R23" s="905"/>
    </row>
  </sheetData>
  <sheetProtection sheet="1" objects="1" scenarios="1" selectLockedCells="1" selectUnlockedCells="1"/>
  <mergeCells count="46">
    <mergeCell ref="B2:C2"/>
    <mergeCell ref="D2:R2"/>
    <mergeCell ref="B3:C3"/>
    <mergeCell ref="D3:R3"/>
    <mergeCell ref="B5:D5"/>
    <mergeCell ref="E5:I5"/>
    <mergeCell ref="B11:C12"/>
    <mergeCell ref="D11:F12"/>
    <mergeCell ref="G11:R11"/>
    <mergeCell ref="G12:N12"/>
    <mergeCell ref="O12:R12"/>
    <mergeCell ref="B6:D6"/>
    <mergeCell ref="E6:I6"/>
    <mergeCell ref="B7:D7"/>
    <mergeCell ref="E7:I7"/>
    <mergeCell ref="B9:R9"/>
    <mergeCell ref="Q13:R13"/>
    <mergeCell ref="O14:P14"/>
    <mergeCell ref="Q14:R14"/>
    <mergeCell ref="O15:P15"/>
    <mergeCell ref="Q15:R15"/>
    <mergeCell ref="B13:B23"/>
    <mergeCell ref="C13:C23"/>
    <mergeCell ref="D13:F16"/>
    <mergeCell ref="G13:N16"/>
    <mergeCell ref="O13:P13"/>
    <mergeCell ref="O16:P16"/>
    <mergeCell ref="D21:F23"/>
    <mergeCell ref="G21:N23"/>
    <mergeCell ref="O21:P21"/>
    <mergeCell ref="Q16:R16"/>
    <mergeCell ref="D17:F20"/>
    <mergeCell ref="G17:N20"/>
    <mergeCell ref="O17:P17"/>
    <mergeCell ref="Q17:R17"/>
    <mergeCell ref="O18:P18"/>
    <mergeCell ref="Q18:R18"/>
    <mergeCell ref="O19:P19"/>
    <mergeCell ref="Q19:R19"/>
    <mergeCell ref="O20:P20"/>
    <mergeCell ref="Q20:R20"/>
    <mergeCell ref="Q21:R21"/>
    <mergeCell ref="O22:P22"/>
    <mergeCell ref="Q22:R22"/>
    <mergeCell ref="O23:P23"/>
    <mergeCell ref="Q23:R2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7"/>
  <sheetViews>
    <sheetView showGridLines="0" zoomScaleNormal="100" workbookViewId="0">
      <selection activeCell="M6" sqref="M6"/>
    </sheetView>
  </sheetViews>
  <sheetFormatPr baseColWidth="10" defaultRowHeight="12.75"/>
  <cols>
    <col min="1" max="1" width="2.85546875" style="3" customWidth="1"/>
    <col min="2" max="3" width="14.7109375" style="3" customWidth="1"/>
    <col min="4" max="5" width="7.28515625" style="3" customWidth="1"/>
    <col min="6" max="6" width="5.85546875" style="3" customWidth="1"/>
    <col min="7" max="13" width="7.28515625" style="3" customWidth="1"/>
    <col min="14" max="14" width="7.140625" style="3" customWidth="1"/>
    <col min="15" max="15" width="7.85546875" style="3" customWidth="1"/>
    <col min="16" max="16" width="3" style="3" customWidth="1"/>
    <col min="17" max="17" width="6.28515625" style="3" customWidth="1"/>
    <col min="18" max="18" width="6.7109375" style="3" customWidth="1"/>
    <col min="19" max="16384" width="11.42578125" style="3"/>
  </cols>
  <sheetData>
    <row r="1" spans="2:18">
      <c r="D1" s="2"/>
      <c r="E1" s="2"/>
      <c r="F1" s="2"/>
      <c r="G1" s="2"/>
      <c r="H1" s="2"/>
      <c r="I1" s="2"/>
      <c r="J1" s="2"/>
      <c r="K1" s="2"/>
      <c r="L1" s="2"/>
    </row>
    <row r="2" spans="2:18" ht="18">
      <c r="B2" s="968" t="s">
        <v>23</v>
      </c>
      <c r="C2" s="968"/>
      <c r="D2" s="969" t="s">
        <v>70</v>
      </c>
      <c r="E2" s="969"/>
      <c r="F2" s="969"/>
      <c r="G2" s="969"/>
      <c r="H2" s="969"/>
      <c r="I2" s="969"/>
      <c r="J2" s="969"/>
      <c r="K2" s="969"/>
      <c r="L2" s="969"/>
      <c r="M2" s="969"/>
      <c r="N2" s="969"/>
      <c r="O2" s="969"/>
      <c r="P2" s="969"/>
      <c r="Q2" s="969"/>
      <c r="R2" s="969"/>
    </row>
    <row r="3" spans="2:18" ht="18">
      <c r="B3" s="968" t="s">
        <v>257</v>
      </c>
      <c r="C3" s="968"/>
      <c r="D3" s="970" t="s">
        <v>584</v>
      </c>
      <c r="E3" s="969"/>
      <c r="F3" s="969"/>
      <c r="G3" s="969"/>
      <c r="H3" s="969"/>
      <c r="I3" s="969"/>
      <c r="J3" s="969"/>
      <c r="K3" s="969"/>
      <c r="L3" s="969"/>
      <c r="M3" s="969"/>
      <c r="N3" s="969"/>
      <c r="O3" s="969"/>
      <c r="P3" s="969"/>
      <c r="Q3" s="969"/>
      <c r="R3" s="969"/>
    </row>
    <row r="5" spans="2:18" ht="15.75" customHeight="1">
      <c r="B5" s="971" t="s">
        <v>133</v>
      </c>
      <c r="C5" s="971"/>
      <c r="D5" s="971"/>
      <c r="E5" s="978"/>
      <c r="F5" s="978"/>
      <c r="G5" s="978"/>
      <c r="H5" s="978"/>
      <c r="I5" s="978"/>
      <c r="J5" s="195"/>
      <c r="K5" s="195"/>
      <c r="L5" s="195"/>
      <c r="M5" s="195"/>
      <c r="N5" s="195"/>
      <c r="O5" s="195"/>
      <c r="P5" s="195"/>
      <c r="Q5" s="195"/>
      <c r="R5" s="195"/>
    </row>
    <row r="6" spans="2:18" ht="15.75" customHeight="1">
      <c r="B6" s="971" t="s">
        <v>134</v>
      </c>
      <c r="C6" s="971"/>
      <c r="D6" s="971"/>
      <c r="E6" s="978"/>
      <c r="F6" s="978"/>
      <c r="G6" s="978"/>
      <c r="H6" s="978"/>
      <c r="I6" s="978"/>
      <c r="J6" s="195"/>
      <c r="K6" s="195"/>
      <c r="L6" s="195"/>
      <c r="M6" s="195"/>
      <c r="N6" s="195"/>
      <c r="O6" s="195"/>
      <c r="P6" s="195"/>
      <c r="Q6" s="195"/>
      <c r="R6" s="195"/>
    </row>
    <row r="7" spans="2:18">
      <c r="B7" s="971" t="s">
        <v>24</v>
      </c>
      <c r="C7" s="971"/>
      <c r="D7" s="971"/>
      <c r="E7" s="979"/>
      <c r="F7" s="979"/>
      <c r="G7" s="979"/>
      <c r="H7" s="979"/>
      <c r="I7" s="979"/>
      <c r="J7" s="195"/>
      <c r="K7" s="195"/>
      <c r="L7" s="195"/>
      <c r="M7" s="195"/>
      <c r="N7" s="195"/>
      <c r="O7" s="195"/>
      <c r="P7" s="195"/>
      <c r="Q7" s="195"/>
      <c r="R7" s="195"/>
    </row>
    <row r="9" spans="2:18" ht="18">
      <c r="B9" s="949" t="s">
        <v>25</v>
      </c>
      <c r="C9" s="949"/>
      <c r="D9" s="949"/>
      <c r="E9" s="949"/>
      <c r="F9" s="949"/>
      <c r="G9" s="949"/>
      <c r="H9" s="949"/>
      <c r="I9" s="949"/>
      <c r="J9" s="949"/>
      <c r="K9" s="949"/>
      <c r="L9" s="949"/>
      <c r="M9" s="949"/>
      <c r="N9" s="949"/>
      <c r="O9" s="949"/>
      <c r="P9" s="949"/>
      <c r="Q9" s="949"/>
      <c r="R9" s="949"/>
    </row>
    <row r="10" spans="2:18" ht="13.5" thickBot="1"/>
    <row r="11" spans="2:18" ht="15.75">
      <c r="B11" s="950" t="s">
        <v>380</v>
      </c>
      <c r="C11" s="950"/>
      <c r="D11" s="952" t="s">
        <v>0</v>
      </c>
      <c r="E11" s="953"/>
      <c r="F11" s="953"/>
      <c r="G11" s="956" t="s">
        <v>42</v>
      </c>
      <c r="H11" s="957"/>
      <c r="I11" s="957"/>
      <c r="J11" s="957"/>
      <c r="K11" s="957"/>
      <c r="L11" s="957"/>
      <c r="M11" s="957"/>
      <c r="N11" s="957"/>
      <c r="O11" s="957"/>
      <c r="P11" s="957"/>
      <c r="Q11" s="957"/>
      <c r="R11" s="957"/>
    </row>
    <row r="12" spans="2:18" ht="13.5" thickBot="1">
      <c r="B12" s="951"/>
      <c r="C12" s="951"/>
      <c r="D12" s="954"/>
      <c r="E12" s="955"/>
      <c r="F12" s="955"/>
      <c r="G12" s="958" t="s">
        <v>69</v>
      </c>
      <c r="H12" s="959"/>
      <c r="I12" s="959"/>
      <c r="J12" s="959"/>
      <c r="K12" s="959"/>
      <c r="L12" s="959"/>
      <c r="M12" s="959"/>
      <c r="N12" s="959"/>
      <c r="O12" s="958" t="s">
        <v>83</v>
      </c>
      <c r="P12" s="958"/>
      <c r="Q12" s="958"/>
      <c r="R12" s="958"/>
    </row>
    <row r="13" spans="2:18">
      <c r="B13" s="906" t="s">
        <v>32</v>
      </c>
      <c r="C13" s="909" t="s">
        <v>136</v>
      </c>
      <c r="D13" s="961" t="s">
        <v>45</v>
      </c>
      <c r="E13" s="962"/>
      <c r="F13" s="962"/>
      <c r="G13" s="967" t="s">
        <v>43</v>
      </c>
      <c r="H13" s="942"/>
      <c r="I13" s="942"/>
      <c r="J13" s="942"/>
      <c r="K13" s="942"/>
      <c r="L13" s="942"/>
      <c r="M13" s="942"/>
      <c r="N13" s="942"/>
      <c r="O13" s="943" t="s">
        <v>275</v>
      </c>
      <c r="P13" s="943"/>
      <c r="Q13" s="944"/>
      <c r="R13" s="944"/>
    </row>
    <row r="14" spans="2:18">
      <c r="B14" s="907"/>
      <c r="C14" s="910"/>
      <c r="D14" s="963"/>
      <c r="E14" s="964"/>
      <c r="F14" s="964"/>
      <c r="G14" s="900"/>
      <c r="H14" s="900"/>
      <c r="I14" s="900"/>
      <c r="J14" s="900"/>
      <c r="K14" s="900"/>
      <c r="L14" s="900"/>
      <c r="M14" s="900"/>
      <c r="N14" s="900"/>
      <c r="O14" s="901" t="s">
        <v>276</v>
      </c>
      <c r="P14" s="901"/>
      <c r="Q14" s="902"/>
      <c r="R14" s="902"/>
    </row>
    <row r="15" spans="2:18">
      <c r="B15" s="907"/>
      <c r="C15" s="910"/>
      <c r="D15" s="963"/>
      <c r="E15" s="964"/>
      <c r="F15" s="964"/>
      <c r="G15" s="900"/>
      <c r="H15" s="900"/>
      <c r="I15" s="900"/>
      <c r="J15" s="900"/>
      <c r="K15" s="900"/>
      <c r="L15" s="900"/>
      <c r="M15" s="900"/>
      <c r="N15" s="900"/>
      <c r="O15" s="901" t="s">
        <v>277</v>
      </c>
      <c r="P15" s="901"/>
      <c r="Q15" s="902"/>
      <c r="R15" s="902"/>
    </row>
    <row r="16" spans="2:18">
      <c r="B16" s="907"/>
      <c r="C16" s="910"/>
      <c r="D16" s="965"/>
      <c r="E16" s="966"/>
      <c r="F16" s="966"/>
      <c r="G16" s="916"/>
      <c r="H16" s="916"/>
      <c r="I16" s="916"/>
      <c r="J16" s="916"/>
      <c r="K16" s="916"/>
      <c r="L16" s="916"/>
      <c r="M16" s="916"/>
      <c r="N16" s="916"/>
      <c r="O16" s="917" t="s">
        <v>285</v>
      </c>
      <c r="P16" s="917"/>
      <c r="Q16" s="918"/>
      <c r="R16" s="918"/>
    </row>
    <row r="17" spans="2:18">
      <c r="B17" s="907"/>
      <c r="C17" s="910"/>
      <c r="D17" s="924" t="s">
        <v>46</v>
      </c>
      <c r="E17" s="925"/>
      <c r="F17" s="925"/>
      <c r="G17" s="928" t="s">
        <v>185</v>
      </c>
      <c r="H17" s="929"/>
      <c r="I17" s="929"/>
      <c r="J17" s="929"/>
      <c r="K17" s="929"/>
      <c r="L17" s="929"/>
      <c r="M17" s="929"/>
      <c r="N17" s="929"/>
      <c r="O17" s="930" t="s">
        <v>275</v>
      </c>
      <c r="P17" s="930"/>
      <c r="Q17" s="931"/>
      <c r="R17" s="931"/>
    </row>
    <row r="18" spans="2:18">
      <c r="B18" s="907"/>
      <c r="C18" s="910"/>
      <c r="D18" s="895"/>
      <c r="E18" s="896"/>
      <c r="F18" s="896"/>
      <c r="G18" s="900"/>
      <c r="H18" s="900"/>
      <c r="I18" s="900"/>
      <c r="J18" s="900"/>
      <c r="K18" s="900"/>
      <c r="L18" s="900"/>
      <c r="M18" s="900"/>
      <c r="N18" s="900"/>
      <c r="O18" s="901" t="s">
        <v>276</v>
      </c>
      <c r="P18" s="901"/>
      <c r="Q18" s="902"/>
      <c r="R18" s="902"/>
    </row>
    <row r="19" spans="2:18">
      <c r="B19" s="907"/>
      <c r="C19" s="910"/>
      <c r="D19" s="895"/>
      <c r="E19" s="896"/>
      <c r="F19" s="896"/>
      <c r="G19" s="900"/>
      <c r="H19" s="900"/>
      <c r="I19" s="900"/>
      <c r="J19" s="900"/>
      <c r="K19" s="900"/>
      <c r="L19" s="900"/>
      <c r="M19" s="900"/>
      <c r="N19" s="900"/>
      <c r="O19" s="901" t="s">
        <v>277</v>
      </c>
      <c r="P19" s="901"/>
      <c r="Q19" s="902"/>
      <c r="R19" s="902"/>
    </row>
    <row r="20" spans="2:18">
      <c r="B20" s="907"/>
      <c r="C20" s="910"/>
      <c r="D20" s="926"/>
      <c r="E20" s="927"/>
      <c r="F20" s="927"/>
      <c r="G20" s="916"/>
      <c r="H20" s="916"/>
      <c r="I20" s="916"/>
      <c r="J20" s="916"/>
      <c r="K20" s="916"/>
      <c r="L20" s="916"/>
      <c r="M20" s="916"/>
      <c r="N20" s="916"/>
      <c r="O20" s="917" t="s">
        <v>285</v>
      </c>
      <c r="P20" s="917"/>
      <c r="Q20" s="918"/>
      <c r="R20" s="918"/>
    </row>
    <row r="21" spans="2:18">
      <c r="B21" s="907"/>
      <c r="C21" s="910"/>
      <c r="D21" s="895" t="s">
        <v>47</v>
      </c>
      <c r="E21" s="896"/>
      <c r="F21" s="896"/>
      <c r="G21" s="899" t="s">
        <v>44</v>
      </c>
      <c r="H21" s="900"/>
      <c r="I21" s="900"/>
      <c r="J21" s="900"/>
      <c r="K21" s="900"/>
      <c r="L21" s="900"/>
      <c r="M21" s="900"/>
      <c r="N21" s="900"/>
      <c r="O21" s="901" t="s">
        <v>275</v>
      </c>
      <c r="P21" s="901"/>
      <c r="Q21" s="938"/>
      <c r="R21" s="938"/>
    </row>
    <row r="22" spans="2:18">
      <c r="B22" s="907"/>
      <c r="C22" s="910"/>
      <c r="D22" s="895"/>
      <c r="E22" s="896"/>
      <c r="F22" s="896"/>
      <c r="G22" s="900"/>
      <c r="H22" s="900"/>
      <c r="I22" s="900"/>
      <c r="J22" s="900"/>
      <c r="K22" s="900"/>
      <c r="L22" s="900"/>
      <c r="M22" s="900"/>
      <c r="N22" s="900"/>
      <c r="O22" s="901" t="s">
        <v>276</v>
      </c>
      <c r="P22" s="901"/>
      <c r="Q22" s="938"/>
      <c r="R22" s="938"/>
    </row>
    <row r="23" spans="2:18">
      <c r="B23" s="907"/>
      <c r="C23" s="960"/>
      <c r="D23" s="926"/>
      <c r="E23" s="927"/>
      <c r="F23" s="927"/>
      <c r="G23" s="916"/>
      <c r="H23" s="916"/>
      <c r="I23" s="916"/>
      <c r="J23" s="916"/>
      <c r="K23" s="916"/>
      <c r="L23" s="916"/>
      <c r="M23" s="916"/>
      <c r="N23" s="916"/>
      <c r="O23" s="917" t="s">
        <v>277</v>
      </c>
      <c r="P23" s="917"/>
      <c r="Q23" s="948"/>
      <c r="R23" s="948"/>
    </row>
    <row r="24" spans="2:18">
      <c r="B24" s="907"/>
      <c r="C24" s="910" t="s">
        <v>137</v>
      </c>
      <c r="D24" s="895" t="s">
        <v>46</v>
      </c>
      <c r="E24" s="896"/>
      <c r="F24" s="896"/>
      <c r="G24" s="899" t="s">
        <v>114</v>
      </c>
      <c r="H24" s="900"/>
      <c r="I24" s="900"/>
      <c r="J24" s="900"/>
      <c r="K24" s="900"/>
      <c r="L24" s="900"/>
      <c r="M24" s="900"/>
      <c r="N24" s="900"/>
      <c r="O24" s="901" t="s">
        <v>278</v>
      </c>
      <c r="P24" s="901"/>
      <c r="Q24" s="902"/>
      <c r="R24" s="902"/>
    </row>
    <row r="25" spans="2:18" ht="13.5" thickBot="1">
      <c r="B25" s="908"/>
      <c r="C25" s="945"/>
      <c r="D25" s="898"/>
      <c r="E25" s="898"/>
      <c r="F25" s="898"/>
      <c r="G25" s="904"/>
      <c r="H25" s="904"/>
      <c r="I25" s="904"/>
      <c r="J25" s="904"/>
      <c r="K25" s="904"/>
      <c r="L25" s="904"/>
      <c r="M25" s="904"/>
      <c r="N25" s="904"/>
      <c r="O25" s="946" t="s">
        <v>279</v>
      </c>
      <c r="P25" s="946"/>
      <c r="Q25" s="947"/>
      <c r="R25" s="947"/>
    </row>
    <row r="26" spans="2:18" ht="12.75" customHeight="1">
      <c r="B26" s="906" t="s">
        <v>51</v>
      </c>
      <c r="C26" s="909" t="s">
        <v>138</v>
      </c>
      <c r="D26" s="939" t="s">
        <v>49</v>
      </c>
      <c r="E26" s="940"/>
      <c r="F26" s="940"/>
      <c r="G26" s="941" t="s">
        <v>48</v>
      </c>
      <c r="H26" s="942"/>
      <c r="I26" s="942"/>
      <c r="J26" s="942"/>
      <c r="K26" s="942"/>
      <c r="L26" s="942"/>
      <c r="M26" s="942"/>
      <c r="N26" s="942"/>
      <c r="O26" s="943" t="s">
        <v>294</v>
      </c>
      <c r="P26" s="943"/>
      <c r="Q26" s="944"/>
      <c r="R26" s="944"/>
    </row>
    <row r="27" spans="2:18">
      <c r="B27" s="907"/>
      <c r="C27" s="910"/>
      <c r="D27" s="895"/>
      <c r="E27" s="896"/>
      <c r="F27" s="896"/>
      <c r="G27" s="899" t="s">
        <v>271</v>
      </c>
      <c r="H27" s="900"/>
      <c r="I27" s="900"/>
      <c r="J27" s="900"/>
      <c r="K27" s="900"/>
      <c r="L27" s="900"/>
      <c r="M27" s="900"/>
      <c r="N27" s="900"/>
      <c r="O27" s="901" t="s">
        <v>583</v>
      </c>
      <c r="P27" s="901"/>
      <c r="Q27" s="902"/>
      <c r="R27" s="902"/>
    </row>
    <row r="28" spans="2:18">
      <c r="B28" s="907"/>
      <c r="C28" s="910"/>
      <c r="D28" s="895"/>
      <c r="E28" s="896"/>
      <c r="F28" s="896"/>
      <c r="G28" s="899" t="s">
        <v>272</v>
      </c>
      <c r="H28" s="900"/>
      <c r="I28" s="900"/>
      <c r="J28" s="900"/>
      <c r="K28" s="900"/>
      <c r="L28" s="900"/>
      <c r="M28" s="900"/>
      <c r="N28" s="900"/>
      <c r="O28" s="901" t="s">
        <v>582</v>
      </c>
      <c r="P28" s="901"/>
      <c r="Q28" s="902"/>
      <c r="R28" s="902"/>
    </row>
    <row r="29" spans="2:18">
      <c r="B29" s="907"/>
      <c r="C29" s="910"/>
      <c r="D29" s="926"/>
      <c r="E29" s="927"/>
      <c r="F29" s="927"/>
      <c r="G29" s="932" t="s">
        <v>115</v>
      </c>
      <c r="H29" s="933"/>
      <c r="I29" s="933"/>
      <c r="J29" s="933"/>
      <c r="K29" s="933"/>
      <c r="L29" s="933"/>
      <c r="M29" s="933"/>
      <c r="N29" s="933"/>
      <c r="O29" s="934" t="s">
        <v>280</v>
      </c>
      <c r="P29" s="934"/>
      <c r="Q29" s="935"/>
      <c r="R29" s="935"/>
    </row>
    <row r="30" spans="2:18">
      <c r="B30" s="907"/>
      <c r="C30" s="910"/>
      <c r="D30" s="924" t="s">
        <v>46</v>
      </c>
      <c r="E30" s="925"/>
      <c r="F30" s="925"/>
      <c r="G30" s="936" t="s">
        <v>116</v>
      </c>
      <c r="H30" s="937"/>
      <c r="I30" s="937"/>
      <c r="J30" s="937"/>
      <c r="K30" s="937"/>
      <c r="L30" s="937"/>
      <c r="M30" s="937"/>
      <c r="N30" s="937"/>
      <c r="O30" s="913" t="s">
        <v>376</v>
      </c>
      <c r="P30" s="913"/>
      <c r="Q30" s="914"/>
      <c r="R30" s="914"/>
    </row>
    <row r="31" spans="2:18">
      <c r="B31" s="907"/>
      <c r="C31" s="910"/>
      <c r="D31" s="926"/>
      <c r="E31" s="927"/>
      <c r="F31" s="927"/>
      <c r="G31" s="915" t="s">
        <v>50</v>
      </c>
      <c r="H31" s="916"/>
      <c r="I31" s="916"/>
      <c r="J31" s="916"/>
      <c r="K31" s="916"/>
      <c r="L31" s="916"/>
      <c r="M31" s="916"/>
      <c r="N31" s="916"/>
      <c r="O31" s="917" t="s">
        <v>281</v>
      </c>
      <c r="P31" s="917"/>
      <c r="Q31" s="918"/>
      <c r="R31" s="918"/>
    </row>
    <row r="32" spans="2:18">
      <c r="B32" s="907"/>
      <c r="C32" s="911"/>
      <c r="D32" s="895" t="s">
        <v>47</v>
      </c>
      <c r="E32" s="895"/>
      <c r="F32" s="895"/>
      <c r="G32" s="899" t="s">
        <v>287</v>
      </c>
      <c r="H32" s="900"/>
      <c r="I32" s="900"/>
      <c r="J32" s="900"/>
      <c r="K32" s="900"/>
      <c r="L32" s="900"/>
      <c r="M32" s="900"/>
      <c r="N32" s="900"/>
      <c r="O32" s="938" t="s">
        <v>113</v>
      </c>
      <c r="P32" s="938"/>
      <c r="Q32" s="938"/>
      <c r="R32" s="938"/>
    </row>
    <row r="33" spans="2:18">
      <c r="B33" s="907"/>
      <c r="C33" s="912"/>
      <c r="D33" s="926" t="s">
        <v>52</v>
      </c>
      <c r="E33" s="926"/>
      <c r="F33" s="926"/>
      <c r="G33" s="915" t="s">
        <v>288</v>
      </c>
      <c r="H33" s="916"/>
      <c r="I33" s="916"/>
      <c r="J33" s="916"/>
      <c r="K33" s="916"/>
      <c r="L33" s="916"/>
      <c r="M33" s="916"/>
      <c r="N33" s="916"/>
      <c r="O33" s="917"/>
      <c r="P33" s="917"/>
      <c r="Q33" s="918"/>
      <c r="R33" s="918"/>
    </row>
    <row r="34" spans="2:18" ht="12.75" customHeight="1">
      <c r="B34" s="907"/>
      <c r="C34" s="910" t="s">
        <v>139</v>
      </c>
      <c r="D34" s="924" t="s">
        <v>49</v>
      </c>
      <c r="E34" s="925"/>
      <c r="F34" s="925"/>
      <c r="G34" s="928" t="s">
        <v>121</v>
      </c>
      <c r="H34" s="929"/>
      <c r="I34" s="929"/>
      <c r="J34" s="929"/>
      <c r="K34" s="929"/>
      <c r="L34" s="929"/>
      <c r="M34" s="929"/>
      <c r="N34" s="929"/>
      <c r="O34" s="930" t="s">
        <v>282</v>
      </c>
      <c r="P34" s="930"/>
      <c r="Q34" s="931"/>
      <c r="R34" s="931"/>
    </row>
    <row r="35" spans="2:18">
      <c r="B35" s="907"/>
      <c r="C35" s="911"/>
      <c r="D35" s="926"/>
      <c r="E35" s="927"/>
      <c r="F35" s="927"/>
      <c r="G35" s="932" t="s">
        <v>117</v>
      </c>
      <c r="H35" s="933"/>
      <c r="I35" s="933"/>
      <c r="J35" s="933"/>
      <c r="K35" s="933"/>
      <c r="L35" s="933"/>
      <c r="M35" s="933"/>
      <c r="N35" s="933"/>
      <c r="O35" s="934" t="s">
        <v>377</v>
      </c>
      <c r="P35" s="934"/>
      <c r="Q35" s="935"/>
      <c r="R35" s="935"/>
    </row>
    <row r="36" spans="2:18">
      <c r="B36" s="907"/>
      <c r="C36" s="911"/>
      <c r="D36" s="924" t="s">
        <v>46</v>
      </c>
      <c r="E36" s="925"/>
      <c r="F36" s="925"/>
      <c r="G36" s="936" t="s">
        <v>118</v>
      </c>
      <c r="H36" s="937"/>
      <c r="I36" s="937"/>
      <c r="J36" s="937"/>
      <c r="K36" s="937"/>
      <c r="L36" s="937"/>
      <c r="M36" s="937"/>
      <c r="N36" s="937"/>
      <c r="O36" s="913" t="s">
        <v>283</v>
      </c>
      <c r="P36" s="913"/>
      <c r="Q36" s="914"/>
      <c r="R36" s="914"/>
    </row>
    <row r="37" spans="2:18">
      <c r="B37" s="907"/>
      <c r="C37" s="911"/>
      <c r="D37" s="926"/>
      <c r="E37" s="927"/>
      <c r="F37" s="927"/>
      <c r="G37" s="915" t="s">
        <v>53</v>
      </c>
      <c r="H37" s="916"/>
      <c r="I37" s="916"/>
      <c r="J37" s="916"/>
      <c r="K37" s="916"/>
      <c r="L37" s="916"/>
      <c r="M37" s="916"/>
      <c r="N37" s="916"/>
      <c r="O37" s="917" t="s">
        <v>284</v>
      </c>
      <c r="P37" s="917"/>
      <c r="Q37" s="918"/>
      <c r="R37" s="918"/>
    </row>
    <row r="38" spans="2:18">
      <c r="B38" s="907"/>
      <c r="C38" s="911"/>
      <c r="D38" s="919" t="s">
        <v>47</v>
      </c>
      <c r="E38" s="919"/>
      <c r="F38" s="919"/>
      <c r="G38" s="920" t="s">
        <v>269</v>
      </c>
      <c r="H38" s="921"/>
      <c r="I38" s="921"/>
      <c r="J38" s="921"/>
      <c r="K38" s="921"/>
      <c r="L38" s="921"/>
      <c r="M38" s="921"/>
      <c r="N38" s="921"/>
      <c r="O38" s="922" t="s">
        <v>113</v>
      </c>
      <c r="P38" s="922"/>
      <c r="Q38" s="922"/>
      <c r="R38" s="922"/>
    </row>
    <row r="39" spans="2:18">
      <c r="B39" s="907"/>
      <c r="C39" s="911"/>
      <c r="D39" s="895" t="s">
        <v>52</v>
      </c>
      <c r="E39" s="896"/>
      <c r="F39" s="896"/>
      <c r="G39" s="899" t="s">
        <v>270</v>
      </c>
      <c r="H39" s="900"/>
      <c r="I39" s="900"/>
      <c r="J39" s="900"/>
      <c r="K39" s="900"/>
      <c r="L39" s="900"/>
      <c r="M39" s="900"/>
      <c r="N39" s="900"/>
      <c r="O39" s="901"/>
      <c r="P39" s="901"/>
      <c r="Q39" s="902"/>
      <c r="R39" s="902"/>
    </row>
    <row r="40" spans="2:18" ht="13.5" thickBot="1">
      <c r="B40" s="908"/>
      <c r="C40" s="923"/>
      <c r="D40" s="897"/>
      <c r="E40" s="898"/>
      <c r="F40" s="898"/>
      <c r="G40" s="903" t="s">
        <v>131</v>
      </c>
      <c r="H40" s="904"/>
      <c r="I40" s="904"/>
      <c r="J40" s="904"/>
      <c r="K40" s="904"/>
      <c r="L40" s="904"/>
      <c r="M40" s="904"/>
      <c r="N40" s="904"/>
      <c r="O40" s="905" t="s">
        <v>113</v>
      </c>
      <c r="P40" s="905"/>
      <c r="Q40" s="905"/>
      <c r="R40" s="905"/>
    </row>
    <row r="41" spans="2:18">
      <c r="B41" s="186" t="s">
        <v>84</v>
      </c>
      <c r="C41" s="186"/>
      <c r="D41" s="186"/>
      <c r="E41" s="186"/>
      <c r="F41" s="186"/>
      <c r="G41" s="186"/>
      <c r="H41" s="186"/>
      <c r="I41" s="186"/>
      <c r="J41" s="186"/>
      <c r="K41" s="186"/>
      <c r="L41" s="186"/>
      <c r="M41" s="186"/>
      <c r="N41" s="186"/>
      <c r="O41" s="186"/>
      <c r="P41" s="186"/>
      <c r="Q41" s="186"/>
      <c r="R41" s="186"/>
    </row>
    <row r="42" spans="2:18" ht="13.5" thickBot="1">
      <c r="B42" s="186"/>
      <c r="C42" s="186"/>
      <c r="D42" s="186"/>
      <c r="E42" s="186"/>
      <c r="F42" s="186"/>
      <c r="G42" s="186"/>
      <c r="H42" s="186"/>
      <c r="I42" s="186"/>
      <c r="J42" s="186"/>
      <c r="K42" s="186"/>
      <c r="L42" s="186"/>
      <c r="M42" s="186"/>
      <c r="N42" s="186"/>
      <c r="O42" s="186"/>
      <c r="P42" s="186"/>
      <c r="Q42" s="186"/>
    </row>
    <row r="43" spans="2:18">
      <c r="B43" s="890" t="s">
        <v>375</v>
      </c>
      <c r="C43" s="890"/>
      <c r="D43" s="890"/>
      <c r="E43" s="187" t="s">
        <v>54</v>
      </c>
      <c r="F43" s="187" t="s">
        <v>55</v>
      </c>
      <c r="G43" s="187" t="s">
        <v>56</v>
      </c>
      <c r="H43" s="187" t="s">
        <v>57</v>
      </c>
      <c r="I43" s="187" t="s">
        <v>58</v>
      </c>
      <c r="J43" s="187" t="s">
        <v>59</v>
      </c>
      <c r="K43" s="187" t="s">
        <v>64</v>
      </c>
      <c r="L43" s="187" t="s">
        <v>60</v>
      </c>
      <c r="M43" s="187" t="s">
        <v>61</v>
      </c>
      <c r="N43" s="187" t="s">
        <v>65</v>
      </c>
      <c r="O43" s="187" t="s">
        <v>62</v>
      </c>
      <c r="P43" s="891" t="s">
        <v>63</v>
      </c>
      <c r="Q43" s="891"/>
    </row>
    <row r="44" spans="2:18">
      <c r="B44" s="892" t="s">
        <v>378</v>
      </c>
      <c r="C44" s="892"/>
      <c r="D44" s="892"/>
      <c r="E44" s="188"/>
      <c r="F44" s="188"/>
      <c r="G44" s="188"/>
      <c r="H44" s="188"/>
      <c r="I44" s="188"/>
      <c r="J44" s="188"/>
      <c r="K44" s="188"/>
      <c r="L44" s="188"/>
      <c r="M44" s="188"/>
      <c r="N44" s="188"/>
      <c r="O44" s="188"/>
      <c r="P44" s="893"/>
      <c r="Q44" s="893"/>
      <c r="R44" s="189"/>
    </row>
    <row r="45" spans="2:18">
      <c r="B45" s="892" t="s">
        <v>379</v>
      </c>
      <c r="C45" s="892"/>
      <c r="D45" s="892"/>
      <c r="E45" s="190"/>
      <c r="F45" s="190"/>
      <c r="G45" s="190"/>
      <c r="H45" s="190"/>
      <c r="I45" s="190"/>
      <c r="J45" s="190"/>
      <c r="K45" s="190"/>
      <c r="L45" s="190"/>
      <c r="M45" s="190"/>
      <c r="N45" s="190"/>
      <c r="O45" s="190"/>
      <c r="P45" s="894"/>
      <c r="Q45" s="894"/>
      <c r="R45" s="191"/>
    </row>
    <row r="46" spans="2:18" ht="13.5" thickBot="1">
      <c r="B46" s="888" t="s">
        <v>130</v>
      </c>
      <c r="C46" s="888"/>
      <c r="D46" s="888"/>
      <c r="E46" s="192"/>
      <c r="F46" s="192"/>
      <c r="G46" s="192"/>
      <c r="H46" s="192"/>
      <c r="I46" s="192"/>
      <c r="J46" s="192"/>
      <c r="K46" s="192"/>
      <c r="L46" s="192"/>
      <c r="M46" s="192"/>
      <c r="N46" s="192"/>
      <c r="O46" s="192"/>
      <c r="P46" s="889"/>
      <c r="Q46" s="889"/>
      <c r="R46" s="189"/>
    </row>
    <row r="47" spans="2:18">
      <c r="B47" s="193"/>
      <c r="C47" s="193"/>
      <c r="D47" s="193"/>
      <c r="E47" s="193"/>
      <c r="F47" s="193"/>
      <c r="G47" s="193"/>
      <c r="H47" s="193"/>
      <c r="I47" s="193"/>
      <c r="J47" s="193"/>
      <c r="K47" s="193"/>
      <c r="L47" s="193"/>
      <c r="M47" s="194"/>
      <c r="N47" s="194"/>
      <c r="O47" s="194"/>
      <c r="P47" s="194"/>
      <c r="Q47" s="194"/>
    </row>
  </sheetData>
  <sheetProtection sheet="1" objects="1" scenarios="1" selectLockedCells="1" selectUnlockedCells="1"/>
  <mergeCells count="114">
    <mergeCell ref="B2:C2"/>
    <mergeCell ref="D2:R2"/>
    <mergeCell ref="B3:C3"/>
    <mergeCell ref="D3:R3"/>
    <mergeCell ref="B5:D5"/>
    <mergeCell ref="E5:I5"/>
    <mergeCell ref="B6:D6"/>
    <mergeCell ref="E6:I6"/>
    <mergeCell ref="B7:D7"/>
    <mergeCell ref="E7:I7"/>
    <mergeCell ref="B9:R9"/>
    <mergeCell ref="B11:C12"/>
    <mergeCell ref="D11:F12"/>
    <mergeCell ref="G11:R11"/>
    <mergeCell ref="G12:N12"/>
    <mergeCell ref="O12:R12"/>
    <mergeCell ref="B13:B25"/>
    <mergeCell ref="C13:C23"/>
    <mergeCell ref="D13:F16"/>
    <mergeCell ref="G13:N16"/>
    <mergeCell ref="O13:P13"/>
    <mergeCell ref="Q13:R13"/>
    <mergeCell ref="O14:P14"/>
    <mergeCell ref="Q14:R14"/>
    <mergeCell ref="O15:P15"/>
    <mergeCell ref="Q15:R15"/>
    <mergeCell ref="O16:P16"/>
    <mergeCell ref="Q16:R16"/>
    <mergeCell ref="D17:F20"/>
    <mergeCell ref="G17:N20"/>
    <mergeCell ref="O17:P17"/>
    <mergeCell ref="Q17:R17"/>
    <mergeCell ref="O18:P18"/>
    <mergeCell ref="Q18:R18"/>
    <mergeCell ref="O19:P19"/>
    <mergeCell ref="Q19:R19"/>
    <mergeCell ref="C24:C25"/>
    <mergeCell ref="D24:F25"/>
    <mergeCell ref="G24:N25"/>
    <mergeCell ref="O24:P24"/>
    <mergeCell ref="Q24:R24"/>
    <mergeCell ref="O25:P25"/>
    <mergeCell ref="Q25:R25"/>
    <mergeCell ref="O20:P20"/>
    <mergeCell ref="Q20:R20"/>
    <mergeCell ref="D21:F23"/>
    <mergeCell ref="G21:N23"/>
    <mergeCell ref="O21:P21"/>
    <mergeCell ref="Q21:R21"/>
    <mergeCell ref="O22:P22"/>
    <mergeCell ref="Q22:R22"/>
    <mergeCell ref="O23:P23"/>
    <mergeCell ref="Q23:R23"/>
    <mergeCell ref="O28:P28"/>
    <mergeCell ref="Q28:R28"/>
    <mergeCell ref="G29:N29"/>
    <mergeCell ref="O29:P29"/>
    <mergeCell ref="Q29:R29"/>
    <mergeCell ref="D30:F31"/>
    <mergeCell ref="G30:N30"/>
    <mergeCell ref="O30:P30"/>
    <mergeCell ref="Q30:R30"/>
    <mergeCell ref="G31:N31"/>
    <mergeCell ref="D26:F29"/>
    <mergeCell ref="G26:N26"/>
    <mergeCell ref="O26:P26"/>
    <mergeCell ref="Q26:R26"/>
    <mergeCell ref="G27:N27"/>
    <mergeCell ref="O27:P27"/>
    <mergeCell ref="Q27:R27"/>
    <mergeCell ref="G28:N28"/>
    <mergeCell ref="O31:P31"/>
    <mergeCell ref="Q31:R31"/>
    <mergeCell ref="G34:N34"/>
    <mergeCell ref="O34:P34"/>
    <mergeCell ref="Q34:R34"/>
    <mergeCell ref="G35:N35"/>
    <mergeCell ref="O35:P35"/>
    <mergeCell ref="Q35:R35"/>
    <mergeCell ref="D36:F37"/>
    <mergeCell ref="G36:N36"/>
    <mergeCell ref="D32:F32"/>
    <mergeCell ref="G32:N32"/>
    <mergeCell ref="O32:R32"/>
    <mergeCell ref="D33:F33"/>
    <mergeCell ref="G33:N33"/>
    <mergeCell ref="O33:P33"/>
    <mergeCell ref="Q33:R33"/>
    <mergeCell ref="O36:P36"/>
    <mergeCell ref="Q36:R36"/>
    <mergeCell ref="B46:D46"/>
    <mergeCell ref="P46:Q46"/>
    <mergeCell ref="B43:D43"/>
    <mergeCell ref="P43:Q43"/>
    <mergeCell ref="B44:D44"/>
    <mergeCell ref="P44:Q44"/>
    <mergeCell ref="B45:D45"/>
    <mergeCell ref="P45:Q45"/>
    <mergeCell ref="D39:F40"/>
    <mergeCell ref="G39:N39"/>
    <mergeCell ref="O39:P39"/>
    <mergeCell ref="Q39:R39"/>
    <mergeCell ref="G40:N40"/>
    <mergeCell ref="O40:R40"/>
    <mergeCell ref="B26:B40"/>
    <mergeCell ref="C26:C33"/>
    <mergeCell ref="G37:N37"/>
    <mergeCell ref="O37:P37"/>
    <mergeCell ref="Q37:R37"/>
    <mergeCell ref="D38:F38"/>
    <mergeCell ref="G38:N38"/>
    <mergeCell ref="O38:R38"/>
    <mergeCell ref="C34:C40"/>
    <mergeCell ref="D34:F3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0"/>
  <sheetViews>
    <sheetView showGridLines="0" zoomScaleNormal="100" workbookViewId="0">
      <selection activeCell="G8" sqref="G8"/>
    </sheetView>
  </sheetViews>
  <sheetFormatPr baseColWidth="10" defaultRowHeight="12.75"/>
  <cols>
    <col min="1" max="1" width="2.85546875" style="3" customWidth="1"/>
    <col min="2" max="2" width="15" style="3" customWidth="1"/>
    <col min="3" max="3" width="10.140625" style="3" customWidth="1"/>
    <col min="4" max="4" width="21.42578125" style="3" customWidth="1"/>
    <col min="5" max="5" width="18" style="3" customWidth="1"/>
    <col min="6" max="6" width="17.85546875" style="3" customWidth="1"/>
    <col min="7" max="7" width="13.28515625" style="3" customWidth="1"/>
    <col min="8" max="8" width="9.7109375" style="3" customWidth="1"/>
    <col min="9" max="9" width="11.42578125" style="3"/>
    <col min="10" max="10" width="20.140625" style="3" customWidth="1"/>
    <col min="11" max="11" width="18.7109375" style="3" customWidth="1"/>
    <col min="12" max="12" width="15.5703125" style="3" customWidth="1"/>
    <col min="13" max="256" width="11.42578125" style="3"/>
    <col min="257" max="257" width="2.85546875" style="3" customWidth="1"/>
    <col min="258" max="258" width="15" style="3" customWidth="1"/>
    <col min="259" max="259" width="10.140625" style="3" customWidth="1"/>
    <col min="260" max="260" width="19.85546875" style="3" customWidth="1"/>
    <col min="261" max="261" width="18" style="3" customWidth="1"/>
    <col min="262" max="262" width="17.85546875" style="3" customWidth="1"/>
    <col min="263" max="263" width="13.28515625" style="3" customWidth="1"/>
    <col min="264" max="264" width="9.7109375" style="3" customWidth="1"/>
    <col min="265" max="512" width="11.42578125" style="3"/>
    <col min="513" max="513" width="2.85546875" style="3" customWidth="1"/>
    <col min="514" max="514" width="15" style="3" customWidth="1"/>
    <col min="515" max="515" width="10.140625" style="3" customWidth="1"/>
    <col min="516" max="516" width="19.85546875" style="3" customWidth="1"/>
    <col min="517" max="517" width="18" style="3" customWidth="1"/>
    <col min="518" max="518" width="17.85546875" style="3" customWidth="1"/>
    <col min="519" max="519" width="13.28515625" style="3" customWidth="1"/>
    <col min="520" max="520" width="9.7109375" style="3" customWidth="1"/>
    <col min="521" max="768" width="11.42578125" style="3"/>
    <col min="769" max="769" width="2.85546875" style="3" customWidth="1"/>
    <col min="770" max="770" width="15" style="3" customWidth="1"/>
    <col min="771" max="771" width="10.140625" style="3" customWidth="1"/>
    <col min="772" max="772" width="19.85546875" style="3" customWidth="1"/>
    <col min="773" max="773" width="18" style="3" customWidth="1"/>
    <col min="774" max="774" width="17.85546875" style="3" customWidth="1"/>
    <col min="775" max="775" width="13.28515625" style="3" customWidth="1"/>
    <col min="776" max="776" width="9.7109375" style="3" customWidth="1"/>
    <col min="777" max="1024" width="11.42578125" style="3"/>
    <col min="1025" max="1025" width="2.85546875" style="3" customWidth="1"/>
    <col min="1026" max="1026" width="15" style="3" customWidth="1"/>
    <col min="1027" max="1027" width="10.140625" style="3" customWidth="1"/>
    <col min="1028" max="1028" width="19.85546875" style="3" customWidth="1"/>
    <col min="1029" max="1029" width="18" style="3" customWidth="1"/>
    <col min="1030" max="1030" width="17.85546875" style="3" customWidth="1"/>
    <col min="1031" max="1031" width="13.28515625" style="3" customWidth="1"/>
    <col min="1032" max="1032" width="9.7109375" style="3" customWidth="1"/>
    <col min="1033" max="1280" width="11.42578125" style="3"/>
    <col min="1281" max="1281" width="2.85546875" style="3" customWidth="1"/>
    <col min="1282" max="1282" width="15" style="3" customWidth="1"/>
    <col min="1283" max="1283" width="10.140625" style="3" customWidth="1"/>
    <col min="1284" max="1284" width="19.85546875" style="3" customWidth="1"/>
    <col min="1285" max="1285" width="18" style="3" customWidth="1"/>
    <col min="1286" max="1286" width="17.85546875" style="3" customWidth="1"/>
    <col min="1287" max="1287" width="13.28515625" style="3" customWidth="1"/>
    <col min="1288" max="1288" width="9.7109375" style="3" customWidth="1"/>
    <col min="1289" max="1536" width="11.42578125" style="3"/>
    <col min="1537" max="1537" width="2.85546875" style="3" customWidth="1"/>
    <col min="1538" max="1538" width="15" style="3" customWidth="1"/>
    <col min="1539" max="1539" width="10.140625" style="3" customWidth="1"/>
    <col min="1540" max="1540" width="19.85546875" style="3" customWidth="1"/>
    <col min="1541" max="1541" width="18" style="3" customWidth="1"/>
    <col min="1542" max="1542" width="17.85546875" style="3" customWidth="1"/>
    <col min="1543" max="1543" width="13.28515625" style="3" customWidth="1"/>
    <col min="1544" max="1544" width="9.7109375" style="3" customWidth="1"/>
    <col min="1545" max="1792" width="11.42578125" style="3"/>
    <col min="1793" max="1793" width="2.85546875" style="3" customWidth="1"/>
    <col min="1794" max="1794" width="15" style="3" customWidth="1"/>
    <col min="1795" max="1795" width="10.140625" style="3" customWidth="1"/>
    <col min="1796" max="1796" width="19.85546875" style="3" customWidth="1"/>
    <col min="1797" max="1797" width="18" style="3" customWidth="1"/>
    <col min="1798" max="1798" width="17.85546875" style="3" customWidth="1"/>
    <col min="1799" max="1799" width="13.28515625" style="3" customWidth="1"/>
    <col min="1800" max="1800" width="9.7109375" style="3" customWidth="1"/>
    <col min="1801" max="2048" width="11.42578125" style="3"/>
    <col min="2049" max="2049" width="2.85546875" style="3" customWidth="1"/>
    <col min="2050" max="2050" width="15" style="3" customWidth="1"/>
    <col min="2051" max="2051" width="10.140625" style="3" customWidth="1"/>
    <col min="2052" max="2052" width="19.85546875" style="3" customWidth="1"/>
    <col min="2053" max="2053" width="18" style="3" customWidth="1"/>
    <col min="2054" max="2054" width="17.85546875" style="3" customWidth="1"/>
    <col min="2055" max="2055" width="13.28515625" style="3" customWidth="1"/>
    <col min="2056" max="2056" width="9.7109375" style="3" customWidth="1"/>
    <col min="2057" max="2304" width="11.42578125" style="3"/>
    <col min="2305" max="2305" width="2.85546875" style="3" customWidth="1"/>
    <col min="2306" max="2306" width="15" style="3" customWidth="1"/>
    <col min="2307" max="2307" width="10.140625" style="3" customWidth="1"/>
    <col min="2308" max="2308" width="19.85546875" style="3" customWidth="1"/>
    <col min="2309" max="2309" width="18" style="3" customWidth="1"/>
    <col min="2310" max="2310" width="17.85546875" style="3" customWidth="1"/>
    <col min="2311" max="2311" width="13.28515625" style="3" customWidth="1"/>
    <col min="2312" max="2312" width="9.7109375" style="3" customWidth="1"/>
    <col min="2313" max="2560" width="11.42578125" style="3"/>
    <col min="2561" max="2561" width="2.85546875" style="3" customWidth="1"/>
    <col min="2562" max="2562" width="15" style="3" customWidth="1"/>
    <col min="2563" max="2563" width="10.140625" style="3" customWidth="1"/>
    <col min="2564" max="2564" width="19.85546875" style="3" customWidth="1"/>
    <col min="2565" max="2565" width="18" style="3" customWidth="1"/>
    <col min="2566" max="2566" width="17.85546875" style="3" customWidth="1"/>
    <col min="2567" max="2567" width="13.28515625" style="3" customWidth="1"/>
    <col min="2568" max="2568" width="9.7109375" style="3" customWidth="1"/>
    <col min="2569" max="2816" width="11.42578125" style="3"/>
    <col min="2817" max="2817" width="2.85546875" style="3" customWidth="1"/>
    <col min="2818" max="2818" width="15" style="3" customWidth="1"/>
    <col min="2819" max="2819" width="10.140625" style="3" customWidth="1"/>
    <col min="2820" max="2820" width="19.85546875" style="3" customWidth="1"/>
    <col min="2821" max="2821" width="18" style="3" customWidth="1"/>
    <col min="2822" max="2822" width="17.85546875" style="3" customWidth="1"/>
    <col min="2823" max="2823" width="13.28515625" style="3" customWidth="1"/>
    <col min="2824" max="2824" width="9.7109375" style="3" customWidth="1"/>
    <col min="2825" max="3072" width="11.42578125" style="3"/>
    <col min="3073" max="3073" width="2.85546875" style="3" customWidth="1"/>
    <col min="3074" max="3074" width="15" style="3" customWidth="1"/>
    <col min="3075" max="3075" width="10.140625" style="3" customWidth="1"/>
    <col min="3076" max="3076" width="19.85546875" style="3" customWidth="1"/>
    <col min="3077" max="3077" width="18" style="3" customWidth="1"/>
    <col min="3078" max="3078" width="17.85546875" style="3" customWidth="1"/>
    <col min="3079" max="3079" width="13.28515625" style="3" customWidth="1"/>
    <col min="3080" max="3080" width="9.7109375" style="3" customWidth="1"/>
    <col min="3081" max="3328" width="11.42578125" style="3"/>
    <col min="3329" max="3329" width="2.85546875" style="3" customWidth="1"/>
    <col min="3330" max="3330" width="15" style="3" customWidth="1"/>
    <col min="3331" max="3331" width="10.140625" style="3" customWidth="1"/>
    <col min="3332" max="3332" width="19.85546875" style="3" customWidth="1"/>
    <col min="3333" max="3333" width="18" style="3" customWidth="1"/>
    <col min="3334" max="3334" width="17.85546875" style="3" customWidth="1"/>
    <col min="3335" max="3335" width="13.28515625" style="3" customWidth="1"/>
    <col min="3336" max="3336" width="9.7109375" style="3" customWidth="1"/>
    <col min="3337" max="3584" width="11.42578125" style="3"/>
    <col min="3585" max="3585" width="2.85546875" style="3" customWidth="1"/>
    <col min="3586" max="3586" width="15" style="3" customWidth="1"/>
    <col min="3587" max="3587" width="10.140625" style="3" customWidth="1"/>
    <col min="3588" max="3588" width="19.85546875" style="3" customWidth="1"/>
    <col min="3589" max="3589" width="18" style="3" customWidth="1"/>
    <col min="3590" max="3590" width="17.85546875" style="3" customWidth="1"/>
    <col min="3591" max="3591" width="13.28515625" style="3" customWidth="1"/>
    <col min="3592" max="3592" width="9.7109375" style="3" customWidth="1"/>
    <col min="3593" max="3840" width="11.42578125" style="3"/>
    <col min="3841" max="3841" width="2.85546875" style="3" customWidth="1"/>
    <col min="3842" max="3842" width="15" style="3" customWidth="1"/>
    <col min="3843" max="3843" width="10.140625" style="3" customWidth="1"/>
    <col min="3844" max="3844" width="19.85546875" style="3" customWidth="1"/>
    <col min="3845" max="3845" width="18" style="3" customWidth="1"/>
    <col min="3846" max="3846" width="17.85546875" style="3" customWidth="1"/>
    <col min="3847" max="3847" width="13.28515625" style="3" customWidth="1"/>
    <col min="3848" max="3848" width="9.7109375" style="3" customWidth="1"/>
    <col min="3849" max="4096" width="11.42578125" style="3"/>
    <col min="4097" max="4097" width="2.85546875" style="3" customWidth="1"/>
    <col min="4098" max="4098" width="15" style="3" customWidth="1"/>
    <col min="4099" max="4099" width="10.140625" style="3" customWidth="1"/>
    <col min="4100" max="4100" width="19.85546875" style="3" customWidth="1"/>
    <col min="4101" max="4101" width="18" style="3" customWidth="1"/>
    <col min="4102" max="4102" width="17.85546875" style="3" customWidth="1"/>
    <col min="4103" max="4103" width="13.28515625" style="3" customWidth="1"/>
    <col min="4104" max="4104" width="9.7109375" style="3" customWidth="1"/>
    <col min="4105" max="4352" width="11.42578125" style="3"/>
    <col min="4353" max="4353" width="2.85546875" style="3" customWidth="1"/>
    <col min="4354" max="4354" width="15" style="3" customWidth="1"/>
    <col min="4355" max="4355" width="10.140625" style="3" customWidth="1"/>
    <col min="4356" max="4356" width="19.85546875" style="3" customWidth="1"/>
    <col min="4357" max="4357" width="18" style="3" customWidth="1"/>
    <col min="4358" max="4358" width="17.85546875" style="3" customWidth="1"/>
    <col min="4359" max="4359" width="13.28515625" style="3" customWidth="1"/>
    <col min="4360" max="4360" width="9.7109375" style="3" customWidth="1"/>
    <col min="4361" max="4608" width="11.42578125" style="3"/>
    <col min="4609" max="4609" width="2.85546875" style="3" customWidth="1"/>
    <col min="4610" max="4610" width="15" style="3" customWidth="1"/>
    <col min="4611" max="4611" width="10.140625" style="3" customWidth="1"/>
    <col min="4612" max="4612" width="19.85546875" style="3" customWidth="1"/>
    <col min="4613" max="4613" width="18" style="3" customWidth="1"/>
    <col min="4614" max="4614" width="17.85546875" style="3" customWidth="1"/>
    <col min="4615" max="4615" width="13.28515625" style="3" customWidth="1"/>
    <col min="4616" max="4616" width="9.7109375" style="3" customWidth="1"/>
    <col min="4617" max="4864" width="11.42578125" style="3"/>
    <col min="4865" max="4865" width="2.85546875" style="3" customWidth="1"/>
    <col min="4866" max="4866" width="15" style="3" customWidth="1"/>
    <col min="4867" max="4867" width="10.140625" style="3" customWidth="1"/>
    <col min="4868" max="4868" width="19.85546875" style="3" customWidth="1"/>
    <col min="4869" max="4869" width="18" style="3" customWidth="1"/>
    <col min="4870" max="4870" width="17.85546875" style="3" customWidth="1"/>
    <col min="4871" max="4871" width="13.28515625" style="3" customWidth="1"/>
    <col min="4872" max="4872" width="9.7109375" style="3" customWidth="1"/>
    <col min="4873" max="5120" width="11.42578125" style="3"/>
    <col min="5121" max="5121" width="2.85546875" style="3" customWidth="1"/>
    <col min="5122" max="5122" width="15" style="3" customWidth="1"/>
    <col min="5123" max="5123" width="10.140625" style="3" customWidth="1"/>
    <col min="5124" max="5124" width="19.85546875" style="3" customWidth="1"/>
    <col min="5125" max="5125" width="18" style="3" customWidth="1"/>
    <col min="5126" max="5126" width="17.85546875" style="3" customWidth="1"/>
    <col min="5127" max="5127" width="13.28515625" style="3" customWidth="1"/>
    <col min="5128" max="5128" width="9.7109375" style="3" customWidth="1"/>
    <col min="5129" max="5376" width="11.42578125" style="3"/>
    <col min="5377" max="5377" width="2.85546875" style="3" customWidth="1"/>
    <col min="5378" max="5378" width="15" style="3" customWidth="1"/>
    <col min="5379" max="5379" width="10.140625" style="3" customWidth="1"/>
    <col min="5380" max="5380" width="19.85546875" style="3" customWidth="1"/>
    <col min="5381" max="5381" width="18" style="3" customWidth="1"/>
    <col min="5382" max="5382" width="17.85546875" style="3" customWidth="1"/>
    <col min="5383" max="5383" width="13.28515625" style="3" customWidth="1"/>
    <col min="5384" max="5384" width="9.7109375" style="3" customWidth="1"/>
    <col min="5385" max="5632" width="11.42578125" style="3"/>
    <col min="5633" max="5633" width="2.85546875" style="3" customWidth="1"/>
    <col min="5634" max="5634" width="15" style="3" customWidth="1"/>
    <col min="5635" max="5635" width="10.140625" style="3" customWidth="1"/>
    <col min="5636" max="5636" width="19.85546875" style="3" customWidth="1"/>
    <col min="5637" max="5637" width="18" style="3" customWidth="1"/>
    <col min="5638" max="5638" width="17.85546875" style="3" customWidth="1"/>
    <col min="5639" max="5639" width="13.28515625" style="3" customWidth="1"/>
    <col min="5640" max="5640" width="9.7109375" style="3" customWidth="1"/>
    <col min="5641" max="5888" width="11.42578125" style="3"/>
    <col min="5889" max="5889" width="2.85546875" style="3" customWidth="1"/>
    <col min="5890" max="5890" width="15" style="3" customWidth="1"/>
    <col min="5891" max="5891" width="10.140625" style="3" customWidth="1"/>
    <col min="5892" max="5892" width="19.85546875" style="3" customWidth="1"/>
    <col min="5893" max="5893" width="18" style="3" customWidth="1"/>
    <col min="5894" max="5894" width="17.85546875" style="3" customWidth="1"/>
    <col min="5895" max="5895" width="13.28515625" style="3" customWidth="1"/>
    <col min="5896" max="5896" width="9.7109375" style="3" customWidth="1"/>
    <col min="5897" max="6144" width="11.42578125" style="3"/>
    <col min="6145" max="6145" width="2.85546875" style="3" customWidth="1"/>
    <col min="6146" max="6146" width="15" style="3" customWidth="1"/>
    <col min="6147" max="6147" width="10.140625" style="3" customWidth="1"/>
    <col min="6148" max="6148" width="19.85546875" style="3" customWidth="1"/>
    <col min="6149" max="6149" width="18" style="3" customWidth="1"/>
    <col min="6150" max="6150" width="17.85546875" style="3" customWidth="1"/>
    <col min="6151" max="6151" width="13.28515625" style="3" customWidth="1"/>
    <col min="6152" max="6152" width="9.7109375" style="3" customWidth="1"/>
    <col min="6153" max="6400" width="11.42578125" style="3"/>
    <col min="6401" max="6401" width="2.85546875" style="3" customWidth="1"/>
    <col min="6402" max="6402" width="15" style="3" customWidth="1"/>
    <col min="6403" max="6403" width="10.140625" style="3" customWidth="1"/>
    <col min="6404" max="6404" width="19.85546875" style="3" customWidth="1"/>
    <col min="6405" max="6405" width="18" style="3" customWidth="1"/>
    <col min="6406" max="6406" width="17.85546875" style="3" customWidth="1"/>
    <col min="6407" max="6407" width="13.28515625" style="3" customWidth="1"/>
    <col min="6408" max="6408" width="9.7109375" style="3" customWidth="1"/>
    <col min="6409" max="6656" width="11.42578125" style="3"/>
    <col min="6657" max="6657" width="2.85546875" style="3" customWidth="1"/>
    <col min="6658" max="6658" width="15" style="3" customWidth="1"/>
    <col min="6659" max="6659" width="10.140625" style="3" customWidth="1"/>
    <col min="6660" max="6660" width="19.85546875" style="3" customWidth="1"/>
    <col min="6661" max="6661" width="18" style="3" customWidth="1"/>
    <col min="6662" max="6662" width="17.85546875" style="3" customWidth="1"/>
    <col min="6663" max="6663" width="13.28515625" style="3" customWidth="1"/>
    <col min="6664" max="6664" width="9.7109375" style="3" customWidth="1"/>
    <col min="6665" max="6912" width="11.42578125" style="3"/>
    <col min="6913" max="6913" width="2.85546875" style="3" customWidth="1"/>
    <col min="6914" max="6914" width="15" style="3" customWidth="1"/>
    <col min="6915" max="6915" width="10.140625" style="3" customWidth="1"/>
    <col min="6916" max="6916" width="19.85546875" style="3" customWidth="1"/>
    <col min="6917" max="6917" width="18" style="3" customWidth="1"/>
    <col min="6918" max="6918" width="17.85546875" style="3" customWidth="1"/>
    <col min="6919" max="6919" width="13.28515625" style="3" customWidth="1"/>
    <col min="6920" max="6920" width="9.7109375" style="3" customWidth="1"/>
    <col min="6921" max="7168" width="11.42578125" style="3"/>
    <col min="7169" max="7169" width="2.85546875" style="3" customWidth="1"/>
    <col min="7170" max="7170" width="15" style="3" customWidth="1"/>
    <col min="7171" max="7171" width="10.140625" style="3" customWidth="1"/>
    <col min="7172" max="7172" width="19.85546875" style="3" customWidth="1"/>
    <col min="7173" max="7173" width="18" style="3" customWidth="1"/>
    <col min="7174" max="7174" width="17.85546875" style="3" customWidth="1"/>
    <col min="7175" max="7175" width="13.28515625" style="3" customWidth="1"/>
    <col min="7176" max="7176" width="9.7109375" style="3" customWidth="1"/>
    <col min="7177" max="7424" width="11.42578125" style="3"/>
    <col min="7425" max="7425" width="2.85546875" style="3" customWidth="1"/>
    <col min="7426" max="7426" width="15" style="3" customWidth="1"/>
    <col min="7427" max="7427" width="10.140625" style="3" customWidth="1"/>
    <col min="7428" max="7428" width="19.85546875" style="3" customWidth="1"/>
    <col min="7429" max="7429" width="18" style="3" customWidth="1"/>
    <col min="7430" max="7430" width="17.85546875" style="3" customWidth="1"/>
    <col min="7431" max="7431" width="13.28515625" style="3" customWidth="1"/>
    <col min="7432" max="7432" width="9.7109375" style="3" customWidth="1"/>
    <col min="7433" max="7680" width="11.42578125" style="3"/>
    <col min="7681" max="7681" width="2.85546875" style="3" customWidth="1"/>
    <col min="7682" max="7682" width="15" style="3" customWidth="1"/>
    <col min="7683" max="7683" width="10.140625" style="3" customWidth="1"/>
    <col min="7684" max="7684" width="19.85546875" style="3" customWidth="1"/>
    <col min="7685" max="7685" width="18" style="3" customWidth="1"/>
    <col min="7686" max="7686" width="17.85546875" style="3" customWidth="1"/>
    <col min="7687" max="7687" width="13.28515625" style="3" customWidth="1"/>
    <col min="7688" max="7688" width="9.7109375" style="3" customWidth="1"/>
    <col min="7689" max="7936" width="11.42578125" style="3"/>
    <col min="7937" max="7937" width="2.85546875" style="3" customWidth="1"/>
    <col min="7938" max="7938" width="15" style="3" customWidth="1"/>
    <col min="7939" max="7939" width="10.140625" style="3" customWidth="1"/>
    <col min="7940" max="7940" width="19.85546875" style="3" customWidth="1"/>
    <col min="7941" max="7941" width="18" style="3" customWidth="1"/>
    <col min="7942" max="7942" width="17.85546875" style="3" customWidth="1"/>
    <col min="7943" max="7943" width="13.28515625" style="3" customWidth="1"/>
    <col min="7944" max="7944" width="9.7109375" style="3" customWidth="1"/>
    <col min="7945" max="8192" width="11.42578125" style="3"/>
    <col min="8193" max="8193" width="2.85546875" style="3" customWidth="1"/>
    <col min="8194" max="8194" width="15" style="3" customWidth="1"/>
    <col min="8195" max="8195" width="10.140625" style="3" customWidth="1"/>
    <col min="8196" max="8196" width="19.85546875" style="3" customWidth="1"/>
    <col min="8197" max="8197" width="18" style="3" customWidth="1"/>
    <col min="8198" max="8198" width="17.85546875" style="3" customWidth="1"/>
    <col min="8199" max="8199" width="13.28515625" style="3" customWidth="1"/>
    <col min="8200" max="8200" width="9.7109375" style="3" customWidth="1"/>
    <col min="8201" max="8448" width="11.42578125" style="3"/>
    <col min="8449" max="8449" width="2.85546875" style="3" customWidth="1"/>
    <col min="8450" max="8450" width="15" style="3" customWidth="1"/>
    <col min="8451" max="8451" width="10.140625" style="3" customWidth="1"/>
    <col min="8452" max="8452" width="19.85546875" style="3" customWidth="1"/>
    <col min="8453" max="8453" width="18" style="3" customWidth="1"/>
    <col min="8454" max="8454" width="17.85546875" style="3" customWidth="1"/>
    <col min="8455" max="8455" width="13.28515625" style="3" customWidth="1"/>
    <col min="8456" max="8456" width="9.7109375" style="3" customWidth="1"/>
    <col min="8457" max="8704" width="11.42578125" style="3"/>
    <col min="8705" max="8705" width="2.85546875" style="3" customWidth="1"/>
    <col min="8706" max="8706" width="15" style="3" customWidth="1"/>
    <col min="8707" max="8707" width="10.140625" style="3" customWidth="1"/>
    <col min="8708" max="8708" width="19.85546875" style="3" customWidth="1"/>
    <col min="8709" max="8709" width="18" style="3" customWidth="1"/>
    <col min="8710" max="8710" width="17.85546875" style="3" customWidth="1"/>
    <col min="8711" max="8711" width="13.28515625" style="3" customWidth="1"/>
    <col min="8712" max="8712" width="9.7109375" style="3" customWidth="1"/>
    <col min="8713" max="8960" width="11.42578125" style="3"/>
    <col min="8961" max="8961" width="2.85546875" style="3" customWidth="1"/>
    <col min="8962" max="8962" width="15" style="3" customWidth="1"/>
    <col min="8963" max="8963" width="10.140625" style="3" customWidth="1"/>
    <col min="8964" max="8964" width="19.85546875" style="3" customWidth="1"/>
    <col min="8965" max="8965" width="18" style="3" customWidth="1"/>
    <col min="8966" max="8966" width="17.85546875" style="3" customWidth="1"/>
    <col min="8967" max="8967" width="13.28515625" style="3" customWidth="1"/>
    <col min="8968" max="8968" width="9.7109375" style="3" customWidth="1"/>
    <col min="8969" max="9216" width="11.42578125" style="3"/>
    <col min="9217" max="9217" width="2.85546875" style="3" customWidth="1"/>
    <col min="9218" max="9218" width="15" style="3" customWidth="1"/>
    <col min="9219" max="9219" width="10.140625" style="3" customWidth="1"/>
    <col min="9220" max="9220" width="19.85546875" style="3" customWidth="1"/>
    <col min="9221" max="9221" width="18" style="3" customWidth="1"/>
    <col min="9222" max="9222" width="17.85546875" style="3" customWidth="1"/>
    <col min="9223" max="9223" width="13.28515625" style="3" customWidth="1"/>
    <col min="9224" max="9224" width="9.7109375" style="3" customWidth="1"/>
    <col min="9225" max="9472" width="11.42578125" style="3"/>
    <col min="9473" max="9473" width="2.85546875" style="3" customWidth="1"/>
    <col min="9474" max="9474" width="15" style="3" customWidth="1"/>
    <col min="9475" max="9475" width="10.140625" style="3" customWidth="1"/>
    <col min="9476" max="9476" width="19.85546875" style="3" customWidth="1"/>
    <col min="9477" max="9477" width="18" style="3" customWidth="1"/>
    <col min="9478" max="9478" width="17.85546875" style="3" customWidth="1"/>
    <col min="9479" max="9479" width="13.28515625" style="3" customWidth="1"/>
    <col min="9480" max="9480" width="9.7109375" style="3" customWidth="1"/>
    <col min="9481" max="9728" width="11.42578125" style="3"/>
    <col min="9729" max="9729" width="2.85546875" style="3" customWidth="1"/>
    <col min="9730" max="9730" width="15" style="3" customWidth="1"/>
    <col min="9731" max="9731" width="10.140625" style="3" customWidth="1"/>
    <col min="9732" max="9732" width="19.85546875" style="3" customWidth="1"/>
    <col min="9733" max="9733" width="18" style="3" customWidth="1"/>
    <col min="9734" max="9734" width="17.85546875" style="3" customWidth="1"/>
    <col min="9735" max="9735" width="13.28515625" style="3" customWidth="1"/>
    <col min="9736" max="9736" width="9.7109375" style="3" customWidth="1"/>
    <col min="9737" max="9984" width="11.42578125" style="3"/>
    <col min="9985" max="9985" width="2.85546875" style="3" customWidth="1"/>
    <col min="9986" max="9986" width="15" style="3" customWidth="1"/>
    <col min="9987" max="9987" width="10.140625" style="3" customWidth="1"/>
    <col min="9988" max="9988" width="19.85546875" style="3" customWidth="1"/>
    <col min="9989" max="9989" width="18" style="3" customWidth="1"/>
    <col min="9990" max="9990" width="17.85546875" style="3" customWidth="1"/>
    <col min="9991" max="9991" width="13.28515625" style="3" customWidth="1"/>
    <col min="9992" max="9992" width="9.7109375" style="3" customWidth="1"/>
    <col min="9993" max="10240" width="11.42578125" style="3"/>
    <col min="10241" max="10241" width="2.85546875" style="3" customWidth="1"/>
    <col min="10242" max="10242" width="15" style="3" customWidth="1"/>
    <col min="10243" max="10243" width="10.140625" style="3" customWidth="1"/>
    <col min="10244" max="10244" width="19.85546875" style="3" customWidth="1"/>
    <col min="10245" max="10245" width="18" style="3" customWidth="1"/>
    <col min="10246" max="10246" width="17.85546875" style="3" customWidth="1"/>
    <col min="10247" max="10247" width="13.28515625" style="3" customWidth="1"/>
    <col min="10248" max="10248" width="9.7109375" style="3" customWidth="1"/>
    <col min="10249" max="10496" width="11.42578125" style="3"/>
    <col min="10497" max="10497" width="2.85546875" style="3" customWidth="1"/>
    <col min="10498" max="10498" width="15" style="3" customWidth="1"/>
    <col min="10499" max="10499" width="10.140625" style="3" customWidth="1"/>
    <col min="10500" max="10500" width="19.85546875" style="3" customWidth="1"/>
    <col min="10501" max="10501" width="18" style="3" customWidth="1"/>
    <col min="10502" max="10502" width="17.85546875" style="3" customWidth="1"/>
    <col min="10503" max="10503" width="13.28515625" style="3" customWidth="1"/>
    <col min="10504" max="10504" width="9.7109375" style="3" customWidth="1"/>
    <col min="10505" max="10752" width="11.42578125" style="3"/>
    <col min="10753" max="10753" width="2.85546875" style="3" customWidth="1"/>
    <col min="10754" max="10754" width="15" style="3" customWidth="1"/>
    <col min="10755" max="10755" width="10.140625" style="3" customWidth="1"/>
    <col min="10756" max="10756" width="19.85546875" style="3" customWidth="1"/>
    <col min="10757" max="10757" width="18" style="3" customWidth="1"/>
    <col min="10758" max="10758" width="17.85546875" style="3" customWidth="1"/>
    <col min="10759" max="10759" width="13.28515625" style="3" customWidth="1"/>
    <col min="10760" max="10760" width="9.7109375" style="3" customWidth="1"/>
    <col min="10761" max="11008" width="11.42578125" style="3"/>
    <col min="11009" max="11009" width="2.85546875" style="3" customWidth="1"/>
    <col min="11010" max="11010" width="15" style="3" customWidth="1"/>
    <col min="11011" max="11011" width="10.140625" style="3" customWidth="1"/>
    <col min="11012" max="11012" width="19.85546875" style="3" customWidth="1"/>
    <col min="11013" max="11013" width="18" style="3" customWidth="1"/>
    <col min="11014" max="11014" width="17.85546875" style="3" customWidth="1"/>
    <col min="11015" max="11015" width="13.28515625" style="3" customWidth="1"/>
    <col min="11016" max="11016" width="9.7109375" style="3" customWidth="1"/>
    <col min="11017" max="11264" width="11.42578125" style="3"/>
    <col min="11265" max="11265" width="2.85546875" style="3" customWidth="1"/>
    <col min="11266" max="11266" width="15" style="3" customWidth="1"/>
    <col min="11267" max="11267" width="10.140625" style="3" customWidth="1"/>
    <col min="11268" max="11268" width="19.85546875" style="3" customWidth="1"/>
    <col min="11269" max="11269" width="18" style="3" customWidth="1"/>
    <col min="11270" max="11270" width="17.85546875" style="3" customWidth="1"/>
    <col min="11271" max="11271" width="13.28515625" style="3" customWidth="1"/>
    <col min="11272" max="11272" width="9.7109375" style="3" customWidth="1"/>
    <col min="11273" max="11520" width="11.42578125" style="3"/>
    <col min="11521" max="11521" width="2.85546875" style="3" customWidth="1"/>
    <col min="11522" max="11522" width="15" style="3" customWidth="1"/>
    <col min="11523" max="11523" width="10.140625" style="3" customWidth="1"/>
    <col min="11524" max="11524" width="19.85546875" style="3" customWidth="1"/>
    <col min="11525" max="11525" width="18" style="3" customWidth="1"/>
    <col min="11526" max="11526" width="17.85546875" style="3" customWidth="1"/>
    <col min="11527" max="11527" width="13.28515625" style="3" customWidth="1"/>
    <col min="11528" max="11528" width="9.7109375" style="3" customWidth="1"/>
    <col min="11529" max="11776" width="11.42578125" style="3"/>
    <col min="11777" max="11777" width="2.85546875" style="3" customWidth="1"/>
    <col min="11778" max="11778" width="15" style="3" customWidth="1"/>
    <col min="11779" max="11779" width="10.140625" style="3" customWidth="1"/>
    <col min="11780" max="11780" width="19.85546875" style="3" customWidth="1"/>
    <col min="11781" max="11781" width="18" style="3" customWidth="1"/>
    <col min="11782" max="11782" width="17.85546875" style="3" customWidth="1"/>
    <col min="11783" max="11783" width="13.28515625" style="3" customWidth="1"/>
    <col min="11784" max="11784" width="9.7109375" style="3" customWidth="1"/>
    <col min="11785" max="12032" width="11.42578125" style="3"/>
    <col min="12033" max="12033" width="2.85546875" style="3" customWidth="1"/>
    <col min="12034" max="12034" width="15" style="3" customWidth="1"/>
    <col min="12035" max="12035" width="10.140625" style="3" customWidth="1"/>
    <col min="12036" max="12036" width="19.85546875" style="3" customWidth="1"/>
    <col min="12037" max="12037" width="18" style="3" customWidth="1"/>
    <col min="12038" max="12038" width="17.85546875" style="3" customWidth="1"/>
    <col min="12039" max="12039" width="13.28515625" style="3" customWidth="1"/>
    <col min="12040" max="12040" width="9.7109375" style="3" customWidth="1"/>
    <col min="12041" max="12288" width="11.42578125" style="3"/>
    <col min="12289" max="12289" width="2.85546875" style="3" customWidth="1"/>
    <col min="12290" max="12290" width="15" style="3" customWidth="1"/>
    <col min="12291" max="12291" width="10.140625" style="3" customWidth="1"/>
    <col min="12292" max="12292" width="19.85546875" style="3" customWidth="1"/>
    <col min="12293" max="12293" width="18" style="3" customWidth="1"/>
    <col min="12294" max="12294" width="17.85546875" style="3" customWidth="1"/>
    <col min="12295" max="12295" width="13.28515625" style="3" customWidth="1"/>
    <col min="12296" max="12296" width="9.7109375" style="3" customWidth="1"/>
    <col min="12297" max="12544" width="11.42578125" style="3"/>
    <col min="12545" max="12545" width="2.85546875" style="3" customWidth="1"/>
    <col min="12546" max="12546" width="15" style="3" customWidth="1"/>
    <col min="12547" max="12547" width="10.140625" style="3" customWidth="1"/>
    <col min="12548" max="12548" width="19.85546875" style="3" customWidth="1"/>
    <col min="12549" max="12549" width="18" style="3" customWidth="1"/>
    <col min="12550" max="12550" width="17.85546875" style="3" customWidth="1"/>
    <col min="12551" max="12551" width="13.28515625" style="3" customWidth="1"/>
    <col min="12552" max="12552" width="9.7109375" style="3" customWidth="1"/>
    <col min="12553" max="12800" width="11.42578125" style="3"/>
    <col min="12801" max="12801" width="2.85546875" style="3" customWidth="1"/>
    <col min="12802" max="12802" width="15" style="3" customWidth="1"/>
    <col min="12803" max="12803" width="10.140625" style="3" customWidth="1"/>
    <col min="12804" max="12804" width="19.85546875" style="3" customWidth="1"/>
    <col min="12805" max="12805" width="18" style="3" customWidth="1"/>
    <col min="12806" max="12806" width="17.85546875" style="3" customWidth="1"/>
    <col min="12807" max="12807" width="13.28515625" style="3" customWidth="1"/>
    <col min="12808" max="12808" width="9.7109375" style="3" customWidth="1"/>
    <col min="12809" max="13056" width="11.42578125" style="3"/>
    <col min="13057" max="13057" width="2.85546875" style="3" customWidth="1"/>
    <col min="13058" max="13058" width="15" style="3" customWidth="1"/>
    <col min="13059" max="13059" width="10.140625" style="3" customWidth="1"/>
    <col min="13060" max="13060" width="19.85546875" style="3" customWidth="1"/>
    <col min="13061" max="13061" width="18" style="3" customWidth="1"/>
    <col min="13062" max="13062" width="17.85546875" style="3" customWidth="1"/>
    <col min="13063" max="13063" width="13.28515625" style="3" customWidth="1"/>
    <col min="13064" max="13064" width="9.7109375" style="3" customWidth="1"/>
    <col min="13065" max="13312" width="11.42578125" style="3"/>
    <col min="13313" max="13313" width="2.85546875" style="3" customWidth="1"/>
    <col min="13314" max="13314" width="15" style="3" customWidth="1"/>
    <col min="13315" max="13315" width="10.140625" style="3" customWidth="1"/>
    <col min="13316" max="13316" width="19.85546875" style="3" customWidth="1"/>
    <col min="13317" max="13317" width="18" style="3" customWidth="1"/>
    <col min="13318" max="13318" width="17.85546875" style="3" customWidth="1"/>
    <col min="13319" max="13319" width="13.28515625" style="3" customWidth="1"/>
    <col min="13320" max="13320" width="9.7109375" style="3" customWidth="1"/>
    <col min="13321" max="13568" width="11.42578125" style="3"/>
    <col min="13569" max="13569" width="2.85546875" style="3" customWidth="1"/>
    <col min="13570" max="13570" width="15" style="3" customWidth="1"/>
    <col min="13571" max="13571" width="10.140625" style="3" customWidth="1"/>
    <col min="13572" max="13572" width="19.85546875" style="3" customWidth="1"/>
    <col min="13573" max="13573" width="18" style="3" customWidth="1"/>
    <col min="13574" max="13574" width="17.85546875" style="3" customWidth="1"/>
    <col min="13575" max="13575" width="13.28515625" style="3" customWidth="1"/>
    <col min="13576" max="13576" width="9.7109375" style="3" customWidth="1"/>
    <col min="13577" max="13824" width="11.42578125" style="3"/>
    <col min="13825" max="13825" width="2.85546875" style="3" customWidth="1"/>
    <col min="13826" max="13826" width="15" style="3" customWidth="1"/>
    <col min="13827" max="13827" width="10.140625" style="3" customWidth="1"/>
    <col min="13828" max="13828" width="19.85546875" style="3" customWidth="1"/>
    <col min="13829" max="13829" width="18" style="3" customWidth="1"/>
    <col min="13830" max="13830" width="17.85546875" style="3" customWidth="1"/>
    <col min="13831" max="13831" width="13.28515625" style="3" customWidth="1"/>
    <col min="13832" max="13832" width="9.7109375" style="3" customWidth="1"/>
    <col min="13833" max="14080" width="11.42578125" style="3"/>
    <col min="14081" max="14081" width="2.85546875" style="3" customWidth="1"/>
    <col min="14082" max="14082" width="15" style="3" customWidth="1"/>
    <col min="14083" max="14083" width="10.140625" style="3" customWidth="1"/>
    <col min="14084" max="14084" width="19.85546875" style="3" customWidth="1"/>
    <col min="14085" max="14085" width="18" style="3" customWidth="1"/>
    <col min="14086" max="14086" width="17.85546875" style="3" customWidth="1"/>
    <col min="14087" max="14087" width="13.28515625" style="3" customWidth="1"/>
    <col min="14088" max="14088" width="9.7109375" style="3" customWidth="1"/>
    <col min="14089" max="14336" width="11.42578125" style="3"/>
    <col min="14337" max="14337" width="2.85546875" style="3" customWidth="1"/>
    <col min="14338" max="14338" width="15" style="3" customWidth="1"/>
    <col min="14339" max="14339" width="10.140625" style="3" customWidth="1"/>
    <col min="14340" max="14340" width="19.85546875" style="3" customWidth="1"/>
    <col min="14341" max="14341" width="18" style="3" customWidth="1"/>
    <col min="14342" max="14342" width="17.85546875" style="3" customWidth="1"/>
    <col min="14343" max="14343" width="13.28515625" style="3" customWidth="1"/>
    <col min="14344" max="14344" width="9.7109375" style="3" customWidth="1"/>
    <col min="14345" max="14592" width="11.42578125" style="3"/>
    <col min="14593" max="14593" width="2.85546875" style="3" customWidth="1"/>
    <col min="14594" max="14594" width="15" style="3" customWidth="1"/>
    <col min="14595" max="14595" width="10.140625" style="3" customWidth="1"/>
    <col min="14596" max="14596" width="19.85546875" style="3" customWidth="1"/>
    <col min="14597" max="14597" width="18" style="3" customWidth="1"/>
    <col min="14598" max="14598" width="17.85546875" style="3" customWidth="1"/>
    <col min="14599" max="14599" width="13.28515625" style="3" customWidth="1"/>
    <col min="14600" max="14600" width="9.7109375" style="3" customWidth="1"/>
    <col min="14601" max="14848" width="11.42578125" style="3"/>
    <col min="14849" max="14849" width="2.85546875" style="3" customWidth="1"/>
    <col min="14850" max="14850" width="15" style="3" customWidth="1"/>
    <col min="14851" max="14851" width="10.140625" style="3" customWidth="1"/>
    <col min="14852" max="14852" width="19.85546875" style="3" customWidth="1"/>
    <col min="14853" max="14853" width="18" style="3" customWidth="1"/>
    <col min="14854" max="14854" width="17.85546875" style="3" customWidth="1"/>
    <col min="14855" max="14855" width="13.28515625" style="3" customWidth="1"/>
    <col min="14856" max="14856" width="9.7109375" style="3" customWidth="1"/>
    <col min="14857" max="15104" width="11.42578125" style="3"/>
    <col min="15105" max="15105" width="2.85546875" style="3" customWidth="1"/>
    <col min="15106" max="15106" width="15" style="3" customWidth="1"/>
    <col min="15107" max="15107" width="10.140625" style="3" customWidth="1"/>
    <col min="15108" max="15108" width="19.85546875" style="3" customWidth="1"/>
    <col min="15109" max="15109" width="18" style="3" customWidth="1"/>
    <col min="15110" max="15110" width="17.85546875" style="3" customWidth="1"/>
    <col min="15111" max="15111" width="13.28515625" style="3" customWidth="1"/>
    <col min="15112" max="15112" width="9.7109375" style="3" customWidth="1"/>
    <col min="15113" max="15360" width="11.42578125" style="3"/>
    <col min="15361" max="15361" width="2.85546875" style="3" customWidth="1"/>
    <col min="15362" max="15362" width="15" style="3" customWidth="1"/>
    <col min="15363" max="15363" width="10.140625" style="3" customWidth="1"/>
    <col min="15364" max="15364" width="19.85546875" style="3" customWidth="1"/>
    <col min="15365" max="15365" width="18" style="3" customWidth="1"/>
    <col min="15366" max="15366" width="17.85546875" style="3" customWidth="1"/>
    <col min="15367" max="15367" width="13.28515625" style="3" customWidth="1"/>
    <col min="15368" max="15368" width="9.7109375" style="3" customWidth="1"/>
    <col min="15369" max="15616" width="11.42578125" style="3"/>
    <col min="15617" max="15617" width="2.85546875" style="3" customWidth="1"/>
    <col min="15618" max="15618" width="15" style="3" customWidth="1"/>
    <col min="15619" max="15619" width="10.140625" style="3" customWidth="1"/>
    <col min="15620" max="15620" width="19.85546875" style="3" customWidth="1"/>
    <col min="15621" max="15621" width="18" style="3" customWidth="1"/>
    <col min="15622" max="15622" width="17.85546875" style="3" customWidth="1"/>
    <col min="15623" max="15623" width="13.28515625" style="3" customWidth="1"/>
    <col min="15624" max="15624" width="9.7109375" style="3" customWidth="1"/>
    <col min="15625" max="15872" width="11.42578125" style="3"/>
    <col min="15873" max="15873" width="2.85546875" style="3" customWidth="1"/>
    <col min="15874" max="15874" width="15" style="3" customWidth="1"/>
    <col min="15875" max="15875" width="10.140625" style="3" customWidth="1"/>
    <col min="15876" max="15876" width="19.85546875" style="3" customWidth="1"/>
    <col min="15877" max="15877" width="18" style="3" customWidth="1"/>
    <col min="15878" max="15878" width="17.85546875" style="3" customWidth="1"/>
    <col min="15879" max="15879" width="13.28515625" style="3" customWidth="1"/>
    <col min="15880" max="15880" width="9.7109375" style="3" customWidth="1"/>
    <col min="15881" max="16128" width="11.42578125" style="3"/>
    <col min="16129" max="16129" width="2.85546875" style="3" customWidth="1"/>
    <col min="16130" max="16130" width="15" style="3" customWidth="1"/>
    <col min="16131" max="16131" width="10.140625" style="3" customWidth="1"/>
    <col min="16132" max="16132" width="19.85546875" style="3" customWidth="1"/>
    <col min="16133" max="16133" width="18" style="3" customWidth="1"/>
    <col min="16134" max="16134" width="17.85546875" style="3" customWidth="1"/>
    <col min="16135" max="16135" width="13.28515625" style="3" customWidth="1"/>
    <col min="16136" max="16136" width="9.7109375" style="3" customWidth="1"/>
    <col min="16137" max="16384" width="11.42578125" style="3"/>
  </cols>
  <sheetData>
    <row r="1" spans="1:18">
      <c r="A1" s="199"/>
      <c r="B1" s="200"/>
      <c r="C1" s="169"/>
      <c r="D1" s="170"/>
      <c r="E1" s="170"/>
      <c r="F1" s="170"/>
      <c r="G1" s="170"/>
      <c r="H1" s="170"/>
    </row>
    <row r="2" spans="1:18" ht="18">
      <c r="B2" s="968" t="s">
        <v>23</v>
      </c>
      <c r="C2" s="968"/>
      <c r="D2" s="969" t="s">
        <v>66</v>
      </c>
      <c r="E2" s="969"/>
      <c r="F2" s="969"/>
      <c r="G2" s="969"/>
      <c r="H2" s="969"/>
      <c r="I2" s="969"/>
      <c r="J2" s="969"/>
      <c r="K2" s="969"/>
      <c r="L2" s="969"/>
      <c r="M2" s="373"/>
      <c r="N2" s="201"/>
      <c r="O2" s="201"/>
      <c r="P2" s="201"/>
      <c r="Q2" s="201"/>
      <c r="R2" s="201"/>
    </row>
    <row r="3" spans="1:18" ht="18">
      <c r="B3" s="968" t="s">
        <v>82</v>
      </c>
      <c r="C3" s="968"/>
      <c r="D3" s="970" t="s">
        <v>382</v>
      </c>
      <c r="E3" s="969"/>
      <c r="F3" s="969"/>
      <c r="G3" s="969"/>
      <c r="H3" s="969"/>
      <c r="I3" s="969"/>
      <c r="J3" s="969"/>
      <c r="K3" s="969"/>
      <c r="L3" s="969"/>
      <c r="M3" s="373"/>
      <c r="N3" s="201"/>
      <c r="O3" s="201"/>
      <c r="P3" s="201"/>
      <c r="Q3" s="201"/>
      <c r="R3" s="201"/>
    </row>
    <row r="5" spans="1:18" ht="15.75" customHeight="1">
      <c r="B5" s="971" t="s">
        <v>133</v>
      </c>
      <c r="C5" s="971"/>
      <c r="D5" s="971"/>
      <c r="E5" s="978"/>
      <c r="F5" s="978"/>
      <c r="G5" s="978"/>
      <c r="H5" s="978"/>
      <c r="I5" s="978"/>
      <c r="J5" s="195"/>
      <c r="K5" s="195"/>
      <c r="L5" s="195"/>
      <c r="M5" s="195"/>
      <c r="N5" s="195"/>
      <c r="O5" s="195"/>
      <c r="P5" s="195"/>
      <c r="Q5" s="195"/>
      <c r="R5" s="195"/>
    </row>
    <row r="6" spans="1:18" ht="15.75" customHeight="1">
      <c r="B6" s="971" t="s">
        <v>134</v>
      </c>
      <c r="C6" s="971"/>
      <c r="D6" s="971"/>
      <c r="E6" s="978"/>
      <c r="F6" s="978"/>
      <c r="G6" s="978"/>
      <c r="H6" s="978"/>
      <c r="I6" s="978"/>
      <c r="J6" s="195"/>
      <c r="K6" s="195"/>
      <c r="L6" s="195"/>
      <c r="M6" s="195"/>
      <c r="N6" s="195"/>
      <c r="O6" s="195"/>
      <c r="P6" s="195"/>
      <c r="Q6" s="195"/>
      <c r="R6" s="195"/>
    </row>
    <row r="7" spans="1:18">
      <c r="B7" s="971" t="s">
        <v>24</v>
      </c>
      <c r="C7" s="971"/>
      <c r="D7" s="971"/>
      <c r="E7" s="979"/>
      <c r="F7" s="979"/>
      <c r="G7" s="979"/>
      <c r="H7" s="979"/>
      <c r="I7" s="979"/>
      <c r="J7" s="195"/>
      <c r="K7" s="195"/>
      <c r="L7" s="195"/>
      <c r="M7" s="195"/>
      <c r="N7" s="195"/>
      <c r="O7" s="195"/>
      <c r="P7" s="195"/>
      <c r="Q7" s="195"/>
      <c r="R7" s="195"/>
    </row>
    <row r="10" spans="1:18" ht="18">
      <c r="B10" s="985" t="s">
        <v>25</v>
      </c>
      <c r="C10" s="985"/>
      <c r="D10" s="985"/>
      <c r="E10" s="985"/>
      <c r="F10" s="985"/>
      <c r="G10" s="985"/>
      <c r="H10" s="985"/>
    </row>
    <row r="11" spans="1:18" ht="15">
      <c r="J11" s="981" t="s">
        <v>383</v>
      </c>
      <c r="K11" s="981"/>
      <c r="L11" s="981"/>
    </row>
    <row r="12" spans="1:18" ht="15.75">
      <c r="C12" s="26"/>
      <c r="D12" s="980" t="s">
        <v>344</v>
      </c>
      <c r="E12" s="980"/>
      <c r="F12" s="980"/>
      <c r="J12" s="981" t="s">
        <v>384</v>
      </c>
      <c r="K12" s="981"/>
      <c r="L12" s="981"/>
    </row>
    <row r="13" spans="1:18" ht="13.5" thickBot="1"/>
    <row r="14" spans="1:18">
      <c r="D14" s="202" t="s">
        <v>72</v>
      </c>
      <c r="E14" s="203" t="s">
        <v>73</v>
      </c>
      <c r="F14" s="204" t="s">
        <v>385</v>
      </c>
      <c r="G14" s="205"/>
      <c r="J14" s="982" t="s">
        <v>343</v>
      </c>
      <c r="K14" s="203" t="s">
        <v>73</v>
      </c>
      <c r="L14" s="204" t="s">
        <v>385</v>
      </c>
    </row>
    <row r="15" spans="1:18" ht="13.5" thickBot="1">
      <c r="D15" s="206" t="s">
        <v>74</v>
      </c>
      <c r="E15" s="207" t="s">
        <v>386</v>
      </c>
      <c r="F15" s="208" t="s">
        <v>75</v>
      </c>
      <c r="G15" s="205"/>
      <c r="J15" s="983"/>
      <c r="K15" s="207" t="s">
        <v>386</v>
      </c>
      <c r="L15" s="208" t="s">
        <v>75</v>
      </c>
    </row>
    <row r="16" spans="1:18">
      <c r="D16" s="209">
        <f>366*(E16/100)</f>
        <v>1.83</v>
      </c>
      <c r="E16" s="210">
        <v>0.5</v>
      </c>
      <c r="F16" s="211" t="e">
        <f>_xlfn.PERCENTILE.EXC(L$16:L$380,(1-(E16/100)))</f>
        <v>#NUM!</v>
      </c>
      <c r="G16" s="212"/>
      <c r="J16" s="213">
        <v>1</v>
      </c>
      <c r="K16" s="214">
        <f>(J16/366)*100</f>
        <v>0.27322404371584702</v>
      </c>
      <c r="L16" s="211"/>
    </row>
    <row r="17" spans="4:20">
      <c r="D17" s="215">
        <f>366*(E17/100)</f>
        <v>3.66</v>
      </c>
      <c r="E17" s="216">
        <v>1</v>
      </c>
      <c r="F17" s="217" t="e">
        <f>_xlfn.PERCENTILE.EXC(L$16:L$380,(1-E17/100))</f>
        <v>#NUM!</v>
      </c>
      <c r="G17" s="212"/>
      <c r="J17" s="218">
        <v>2</v>
      </c>
      <c r="K17" s="219">
        <f>(J17/366)*100</f>
        <v>0.54644808743169404</v>
      </c>
      <c r="L17" s="217"/>
    </row>
    <row r="18" spans="4:20">
      <c r="D18" s="215">
        <f t="shared" ref="D18:D37" si="0">366*(E18/100)</f>
        <v>18.3</v>
      </c>
      <c r="E18" s="216">
        <v>5</v>
      </c>
      <c r="F18" s="217" t="e">
        <f>_xlfn.PERCENTILE.EXC(L$16:L$380,(1-E18/100))</f>
        <v>#NUM!</v>
      </c>
      <c r="G18" s="212"/>
      <c r="J18" s="218">
        <v>3</v>
      </c>
      <c r="K18" s="219">
        <f t="shared" ref="K18:K81" si="1">(J18/366)*100</f>
        <v>0.81967213114754101</v>
      </c>
      <c r="L18" s="217"/>
    </row>
    <row r="19" spans="4:20">
      <c r="D19" s="215">
        <f t="shared" si="0"/>
        <v>36.6</v>
      </c>
      <c r="E19" s="216">
        <v>10</v>
      </c>
      <c r="F19" s="217" t="e">
        <f t="shared" ref="F19:F38" si="2">_xlfn.PERCENTILE.EXC(L$16:L$380,(1-E19/100))</f>
        <v>#NUM!</v>
      </c>
      <c r="G19" s="212"/>
      <c r="J19" s="218">
        <v>4</v>
      </c>
      <c r="K19" s="219">
        <f t="shared" si="1"/>
        <v>1.0928961748633881</v>
      </c>
      <c r="L19" s="217"/>
    </row>
    <row r="20" spans="4:20">
      <c r="D20" s="215">
        <f t="shared" si="0"/>
        <v>54.9</v>
      </c>
      <c r="E20" s="216">
        <v>15</v>
      </c>
      <c r="F20" s="217" t="e">
        <f t="shared" si="2"/>
        <v>#NUM!</v>
      </c>
      <c r="G20" s="212"/>
      <c r="J20" s="218">
        <v>5</v>
      </c>
      <c r="K20" s="219">
        <f t="shared" si="1"/>
        <v>1.3661202185792349</v>
      </c>
      <c r="L20" s="217"/>
    </row>
    <row r="21" spans="4:20" ht="15">
      <c r="D21" s="215">
        <f t="shared" si="0"/>
        <v>73.2</v>
      </c>
      <c r="E21" s="216">
        <v>20</v>
      </c>
      <c r="F21" s="217" t="e">
        <f t="shared" si="2"/>
        <v>#NUM!</v>
      </c>
      <c r="G21" s="212"/>
      <c r="J21" s="218">
        <v>6</v>
      </c>
      <c r="K21" s="219">
        <f t="shared" si="1"/>
        <v>1.639344262295082</v>
      </c>
      <c r="L21" s="217"/>
      <c r="Q21" s="131"/>
      <c r="R21" s="131"/>
      <c r="S21" s="131"/>
      <c r="T21" s="131"/>
    </row>
    <row r="22" spans="4:20" ht="15">
      <c r="D22" s="215">
        <f t="shared" si="0"/>
        <v>91.5</v>
      </c>
      <c r="E22" s="216">
        <v>25</v>
      </c>
      <c r="F22" s="217" t="e">
        <f t="shared" si="2"/>
        <v>#NUM!</v>
      </c>
      <c r="G22" s="212"/>
      <c r="J22" s="218">
        <v>7</v>
      </c>
      <c r="K22" s="219">
        <f t="shared" si="1"/>
        <v>1.9125683060109291</v>
      </c>
      <c r="L22" s="217"/>
      <c r="Q22" s="22"/>
      <c r="R22" s="22"/>
      <c r="S22" s="22"/>
      <c r="T22" s="22"/>
    </row>
    <row r="23" spans="4:20">
      <c r="D23" s="215">
        <f t="shared" si="0"/>
        <v>109.8</v>
      </c>
      <c r="E23" s="216">
        <v>30</v>
      </c>
      <c r="F23" s="217" t="e">
        <f t="shared" si="2"/>
        <v>#NUM!</v>
      </c>
      <c r="G23" s="212"/>
      <c r="J23" s="218">
        <v>8</v>
      </c>
      <c r="K23" s="219">
        <f t="shared" si="1"/>
        <v>2.1857923497267762</v>
      </c>
      <c r="L23" s="217"/>
    </row>
    <row r="24" spans="4:20">
      <c r="D24" s="215">
        <f t="shared" si="0"/>
        <v>128.1</v>
      </c>
      <c r="E24" s="216">
        <v>35</v>
      </c>
      <c r="F24" s="217" t="e">
        <f t="shared" si="2"/>
        <v>#NUM!</v>
      </c>
      <c r="G24" s="212"/>
      <c r="J24" s="218">
        <v>9</v>
      </c>
      <c r="K24" s="219">
        <f t="shared" si="1"/>
        <v>2.459016393442623</v>
      </c>
      <c r="L24" s="217"/>
    </row>
    <row r="25" spans="4:20">
      <c r="D25" s="215">
        <f t="shared" si="0"/>
        <v>146.4</v>
      </c>
      <c r="E25" s="216">
        <v>40</v>
      </c>
      <c r="F25" s="217" t="e">
        <f t="shared" si="2"/>
        <v>#NUM!</v>
      </c>
      <c r="G25" s="212"/>
      <c r="J25" s="218">
        <v>10</v>
      </c>
      <c r="K25" s="219">
        <f t="shared" si="1"/>
        <v>2.7322404371584699</v>
      </c>
      <c r="L25" s="217"/>
    </row>
    <row r="26" spans="4:20">
      <c r="D26" s="215">
        <f t="shared" si="0"/>
        <v>164.70000000000002</v>
      </c>
      <c r="E26" s="216">
        <v>45</v>
      </c>
      <c r="F26" s="217" t="e">
        <f t="shared" si="2"/>
        <v>#NUM!</v>
      </c>
      <c r="G26" s="212"/>
      <c r="J26" s="218">
        <v>11</v>
      </c>
      <c r="K26" s="219">
        <f t="shared" si="1"/>
        <v>3.0054644808743167</v>
      </c>
      <c r="L26" s="217"/>
    </row>
    <row r="27" spans="4:20">
      <c r="D27" s="215">
        <f t="shared" si="0"/>
        <v>183</v>
      </c>
      <c r="E27" s="216">
        <v>50</v>
      </c>
      <c r="F27" s="217" t="e">
        <f t="shared" si="2"/>
        <v>#NUM!</v>
      </c>
      <c r="G27" s="212"/>
      <c r="J27" s="218">
        <v>12</v>
      </c>
      <c r="K27" s="219">
        <f t="shared" si="1"/>
        <v>3.278688524590164</v>
      </c>
      <c r="L27" s="217"/>
    </row>
    <row r="28" spans="4:20">
      <c r="D28" s="215">
        <f t="shared" si="0"/>
        <v>201.3</v>
      </c>
      <c r="E28" s="216">
        <v>55</v>
      </c>
      <c r="F28" s="217" t="e">
        <f t="shared" si="2"/>
        <v>#NUM!</v>
      </c>
      <c r="G28" s="212"/>
      <c r="J28" s="218">
        <v>13</v>
      </c>
      <c r="K28" s="219">
        <f t="shared" si="1"/>
        <v>3.5519125683060109</v>
      </c>
      <c r="L28" s="217"/>
    </row>
    <row r="29" spans="4:20">
      <c r="D29" s="215">
        <f t="shared" si="0"/>
        <v>219.6</v>
      </c>
      <c r="E29" s="216">
        <v>60</v>
      </c>
      <c r="F29" s="217" t="e">
        <f t="shared" si="2"/>
        <v>#NUM!</v>
      </c>
      <c r="G29" s="212"/>
      <c r="J29" s="218">
        <v>14</v>
      </c>
      <c r="K29" s="219">
        <f t="shared" si="1"/>
        <v>3.8251366120218582</v>
      </c>
      <c r="L29" s="217"/>
    </row>
    <row r="30" spans="4:20">
      <c r="D30" s="215">
        <f t="shared" si="0"/>
        <v>237.9</v>
      </c>
      <c r="E30" s="216">
        <v>65</v>
      </c>
      <c r="F30" s="217" t="e">
        <f t="shared" si="2"/>
        <v>#NUM!</v>
      </c>
      <c r="G30" s="212"/>
      <c r="J30" s="218">
        <v>15</v>
      </c>
      <c r="K30" s="219">
        <f t="shared" si="1"/>
        <v>4.0983606557377046</v>
      </c>
      <c r="L30" s="217"/>
    </row>
    <row r="31" spans="4:20">
      <c r="D31" s="215">
        <f t="shared" si="0"/>
        <v>256.2</v>
      </c>
      <c r="E31" s="216">
        <v>70</v>
      </c>
      <c r="F31" s="217" t="e">
        <f t="shared" si="2"/>
        <v>#NUM!</v>
      </c>
      <c r="G31" s="212"/>
      <c r="J31" s="218">
        <v>16</v>
      </c>
      <c r="K31" s="219">
        <f t="shared" si="1"/>
        <v>4.3715846994535523</v>
      </c>
      <c r="L31" s="217"/>
    </row>
    <row r="32" spans="4:20">
      <c r="D32" s="215">
        <f t="shared" si="0"/>
        <v>274.5</v>
      </c>
      <c r="E32" s="216">
        <v>75</v>
      </c>
      <c r="F32" s="217" t="e">
        <f t="shared" si="2"/>
        <v>#NUM!</v>
      </c>
      <c r="G32" s="212"/>
      <c r="J32" s="218">
        <v>17</v>
      </c>
      <c r="K32" s="219">
        <f t="shared" si="1"/>
        <v>4.6448087431693992</v>
      </c>
      <c r="L32" s="217"/>
    </row>
    <row r="33" spans="4:12">
      <c r="D33" s="215">
        <f t="shared" si="0"/>
        <v>292.8</v>
      </c>
      <c r="E33" s="216">
        <v>80</v>
      </c>
      <c r="F33" s="217" t="e">
        <f t="shared" si="2"/>
        <v>#NUM!</v>
      </c>
      <c r="G33" s="212"/>
      <c r="J33" s="218">
        <v>18</v>
      </c>
      <c r="K33" s="219">
        <f t="shared" si="1"/>
        <v>4.918032786885246</v>
      </c>
      <c r="L33" s="217"/>
    </row>
    <row r="34" spans="4:12">
      <c r="D34" s="215">
        <f t="shared" si="0"/>
        <v>311.09999999999997</v>
      </c>
      <c r="E34" s="216">
        <v>85</v>
      </c>
      <c r="F34" s="217" t="e">
        <f t="shared" si="2"/>
        <v>#NUM!</v>
      </c>
      <c r="G34" s="212"/>
      <c r="J34" s="218">
        <v>19</v>
      </c>
      <c r="K34" s="219">
        <f t="shared" si="1"/>
        <v>5.1912568306010929</v>
      </c>
      <c r="L34" s="217"/>
    </row>
    <row r="35" spans="4:12">
      <c r="D35" s="215">
        <f t="shared" si="0"/>
        <v>329.40000000000003</v>
      </c>
      <c r="E35" s="216">
        <v>90</v>
      </c>
      <c r="F35" s="217" t="e">
        <f t="shared" si="2"/>
        <v>#NUM!</v>
      </c>
      <c r="G35" s="212"/>
      <c r="J35" s="218">
        <v>20</v>
      </c>
      <c r="K35" s="219">
        <f t="shared" si="1"/>
        <v>5.4644808743169397</v>
      </c>
      <c r="L35" s="217"/>
    </row>
    <row r="36" spans="4:12">
      <c r="D36" s="215">
        <f t="shared" si="0"/>
        <v>347.7</v>
      </c>
      <c r="E36" s="216">
        <v>95</v>
      </c>
      <c r="F36" s="217" t="e">
        <f t="shared" si="2"/>
        <v>#NUM!</v>
      </c>
      <c r="G36" s="212"/>
      <c r="J36" s="218">
        <v>21</v>
      </c>
      <c r="K36" s="219">
        <f t="shared" si="1"/>
        <v>5.7377049180327866</v>
      </c>
      <c r="L36" s="217"/>
    </row>
    <row r="37" spans="4:12">
      <c r="D37" s="215">
        <f t="shared" si="0"/>
        <v>362.34</v>
      </c>
      <c r="E37" s="216">
        <v>99</v>
      </c>
      <c r="F37" s="217" t="e">
        <f t="shared" si="2"/>
        <v>#NUM!</v>
      </c>
      <c r="G37" s="212"/>
      <c r="J37" s="218">
        <v>22</v>
      </c>
      <c r="K37" s="219">
        <f t="shared" si="1"/>
        <v>6.0109289617486334</v>
      </c>
      <c r="L37" s="217"/>
    </row>
    <row r="38" spans="4:12" ht="13.5" thickBot="1">
      <c r="D38" s="220">
        <f>366*(E38/100)</f>
        <v>364.17</v>
      </c>
      <c r="E38" s="221">
        <v>99.5</v>
      </c>
      <c r="F38" s="222" t="e">
        <f t="shared" si="2"/>
        <v>#NUM!</v>
      </c>
      <c r="G38" s="212"/>
      <c r="J38" s="218">
        <v>23</v>
      </c>
      <c r="K38" s="219">
        <f t="shared" si="1"/>
        <v>6.2841530054644812</v>
      </c>
      <c r="L38" s="217"/>
    </row>
    <row r="39" spans="4:12" ht="12.75" customHeight="1">
      <c r="D39" s="984"/>
      <c r="E39" s="984"/>
      <c r="F39" s="984"/>
      <c r="J39" s="218">
        <v>24</v>
      </c>
      <c r="K39" s="219">
        <f t="shared" si="1"/>
        <v>6.557377049180328</v>
      </c>
      <c r="L39" s="217"/>
    </row>
    <row r="40" spans="4:12">
      <c r="J40" s="218">
        <v>25</v>
      </c>
      <c r="K40" s="219">
        <f t="shared" si="1"/>
        <v>6.8306010928961758</v>
      </c>
      <c r="L40" s="217"/>
    </row>
    <row r="41" spans="4:12">
      <c r="J41" s="218">
        <v>26</v>
      </c>
      <c r="K41" s="219">
        <f t="shared" si="1"/>
        <v>7.1038251366120218</v>
      </c>
      <c r="L41" s="217"/>
    </row>
    <row r="42" spans="4:12">
      <c r="J42" s="218">
        <v>27</v>
      </c>
      <c r="K42" s="219">
        <f t="shared" si="1"/>
        <v>7.3770491803278686</v>
      </c>
      <c r="L42" s="217"/>
    </row>
    <row r="43" spans="4:12">
      <c r="J43" s="218">
        <v>28</v>
      </c>
      <c r="K43" s="219">
        <f t="shared" si="1"/>
        <v>7.6502732240437163</v>
      </c>
      <c r="L43" s="217"/>
    </row>
    <row r="44" spans="4:12">
      <c r="J44" s="218">
        <v>29</v>
      </c>
      <c r="K44" s="219">
        <f t="shared" si="1"/>
        <v>7.9234972677595632</v>
      </c>
      <c r="L44" s="217"/>
    </row>
    <row r="45" spans="4:12">
      <c r="J45" s="218">
        <v>30</v>
      </c>
      <c r="K45" s="219">
        <f t="shared" si="1"/>
        <v>8.1967213114754092</v>
      </c>
      <c r="L45" s="217"/>
    </row>
    <row r="46" spans="4:12">
      <c r="J46" s="218">
        <v>31</v>
      </c>
      <c r="K46" s="219">
        <f t="shared" si="1"/>
        <v>8.4699453551912569</v>
      </c>
      <c r="L46" s="217"/>
    </row>
    <row r="47" spans="4:12">
      <c r="J47" s="218">
        <v>32</v>
      </c>
      <c r="K47" s="219">
        <f t="shared" si="1"/>
        <v>8.7431693989071047</v>
      </c>
      <c r="L47" s="217"/>
    </row>
    <row r="48" spans="4:12">
      <c r="J48" s="218">
        <v>33</v>
      </c>
      <c r="K48" s="219">
        <f t="shared" si="1"/>
        <v>9.0163934426229506</v>
      </c>
      <c r="L48" s="217"/>
    </row>
    <row r="49" spans="10:12">
      <c r="J49" s="218">
        <v>34</v>
      </c>
      <c r="K49" s="219">
        <f t="shared" si="1"/>
        <v>9.2896174863387984</v>
      </c>
      <c r="L49" s="217"/>
    </row>
    <row r="50" spans="10:12">
      <c r="J50" s="218">
        <v>35</v>
      </c>
      <c r="K50" s="219">
        <f t="shared" si="1"/>
        <v>9.5628415300546443</v>
      </c>
      <c r="L50" s="217"/>
    </row>
    <row r="51" spans="10:12">
      <c r="J51" s="218">
        <v>36</v>
      </c>
      <c r="K51" s="219">
        <f t="shared" si="1"/>
        <v>9.8360655737704921</v>
      </c>
      <c r="L51" s="217"/>
    </row>
    <row r="52" spans="10:12">
      <c r="J52" s="218">
        <v>37</v>
      </c>
      <c r="K52" s="219">
        <f t="shared" si="1"/>
        <v>10.10928961748634</v>
      </c>
      <c r="L52" s="217"/>
    </row>
    <row r="53" spans="10:12">
      <c r="J53" s="218">
        <v>38</v>
      </c>
      <c r="K53" s="219">
        <f t="shared" si="1"/>
        <v>10.382513661202186</v>
      </c>
      <c r="L53" s="217"/>
    </row>
    <row r="54" spans="10:12">
      <c r="J54" s="218">
        <v>39</v>
      </c>
      <c r="K54" s="219">
        <f t="shared" si="1"/>
        <v>10.655737704918032</v>
      </c>
      <c r="L54" s="217"/>
    </row>
    <row r="55" spans="10:12">
      <c r="J55" s="218">
        <v>40</v>
      </c>
      <c r="K55" s="219">
        <f t="shared" si="1"/>
        <v>10.928961748633879</v>
      </c>
      <c r="L55" s="217"/>
    </row>
    <row r="56" spans="10:12">
      <c r="J56" s="218">
        <v>41</v>
      </c>
      <c r="K56" s="219">
        <f t="shared" si="1"/>
        <v>11.202185792349727</v>
      </c>
      <c r="L56" s="217"/>
    </row>
    <row r="57" spans="10:12">
      <c r="J57" s="218">
        <v>42</v>
      </c>
      <c r="K57" s="219">
        <f t="shared" si="1"/>
        <v>11.475409836065573</v>
      </c>
      <c r="L57" s="217"/>
    </row>
    <row r="58" spans="10:12">
      <c r="J58" s="218">
        <v>43</v>
      </c>
      <c r="K58" s="219">
        <f t="shared" si="1"/>
        <v>11.748633879781421</v>
      </c>
      <c r="L58" s="217"/>
    </row>
    <row r="59" spans="10:12">
      <c r="J59" s="218">
        <v>44</v>
      </c>
      <c r="K59" s="219">
        <f t="shared" si="1"/>
        <v>12.021857923497267</v>
      </c>
      <c r="L59" s="217"/>
    </row>
    <row r="60" spans="10:12">
      <c r="J60" s="218">
        <v>45</v>
      </c>
      <c r="K60" s="219">
        <f t="shared" si="1"/>
        <v>12.295081967213115</v>
      </c>
      <c r="L60" s="217"/>
    </row>
    <row r="61" spans="10:12">
      <c r="J61" s="218">
        <v>46</v>
      </c>
      <c r="K61" s="219">
        <f t="shared" si="1"/>
        <v>12.568306010928962</v>
      </c>
      <c r="L61" s="217"/>
    </row>
    <row r="62" spans="10:12">
      <c r="J62" s="218">
        <v>47</v>
      </c>
      <c r="K62" s="219">
        <f t="shared" si="1"/>
        <v>12.841530054644808</v>
      </c>
      <c r="L62" s="217"/>
    </row>
    <row r="63" spans="10:12">
      <c r="J63" s="218">
        <v>48</v>
      </c>
      <c r="K63" s="219">
        <f t="shared" si="1"/>
        <v>13.114754098360656</v>
      </c>
      <c r="L63" s="217"/>
    </row>
    <row r="64" spans="10:12">
      <c r="J64" s="218">
        <v>49</v>
      </c>
      <c r="K64" s="219">
        <f t="shared" si="1"/>
        <v>13.387978142076504</v>
      </c>
      <c r="L64" s="217"/>
    </row>
    <row r="65" spans="10:12">
      <c r="J65" s="218">
        <v>50</v>
      </c>
      <c r="K65" s="219">
        <f t="shared" si="1"/>
        <v>13.661202185792352</v>
      </c>
      <c r="L65" s="217"/>
    </row>
    <row r="66" spans="10:12">
      <c r="J66" s="218">
        <v>51</v>
      </c>
      <c r="K66" s="219">
        <f t="shared" si="1"/>
        <v>13.934426229508196</v>
      </c>
      <c r="L66" s="217"/>
    </row>
    <row r="67" spans="10:12">
      <c r="J67" s="218">
        <v>52</v>
      </c>
      <c r="K67" s="219">
        <f t="shared" si="1"/>
        <v>14.207650273224044</v>
      </c>
      <c r="L67" s="217"/>
    </row>
    <row r="68" spans="10:12">
      <c r="J68" s="218">
        <v>53</v>
      </c>
      <c r="K68" s="219">
        <f t="shared" si="1"/>
        <v>14.480874316939889</v>
      </c>
      <c r="L68" s="217"/>
    </row>
    <row r="69" spans="10:12">
      <c r="J69" s="218">
        <v>54</v>
      </c>
      <c r="K69" s="219">
        <f t="shared" si="1"/>
        <v>14.754098360655737</v>
      </c>
      <c r="L69" s="217"/>
    </row>
    <row r="70" spans="10:12">
      <c r="J70" s="218">
        <v>55</v>
      </c>
      <c r="K70" s="219">
        <f t="shared" si="1"/>
        <v>15.027322404371585</v>
      </c>
      <c r="L70" s="217"/>
    </row>
    <row r="71" spans="10:12">
      <c r="J71" s="218">
        <v>56</v>
      </c>
      <c r="K71" s="219">
        <f t="shared" si="1"/>
        <v>15.300546448087433</v>
      </c>
      <c r="L71" s="217"/>
    </row>
    <row r="72" spans="10:12">
      <c r="J72" s="218">
        <v>57</v>
      </c>
      <c r="K72" s="219">
        <f t="shared" si="1"/>
        <v>15.573770491803279</v>
      </c>
      <c r="L72" s="217"/>
    </row>
    <row r="73" spans="10:12">
      <c r="J73" s="218">
        <v>58</v>
      </c>
      <c r="K73" s="219">
        <f t="shared" si="1"/>
        <v>15.846994535519126</v>
      </c>
      <c r="L73" s="217"/>
    </row>
    <row r="74" spans="10:12">
      <c r="J74" s="218">
        <v>59</v>
      </c>
      <c r="K74" s="219">
        <f t="shared" si="1"/>
        <v>16.120218579234972</v>
      </c>
      <c r="L74" s="217"/>
    </row>
    <row r="75" spans="10:12">
      <c r="J75" s="218">
        <v>60</v>
      </c>
      <c r="K75" s="219">
        <f t="shared" si="1"/>
        <v>16.393442622950818</v>
      </c>
      <c r="L75" s="217"/>
    </row>
    <row r="76" spans="10:12">
      <c r="J76" s="218">
        <v>61</v>
      </c>
      <c r="K76" s="219">
        <f t="shared" si="1"/>
        <v>16.666666666666664</v>
      </c>
      <c r="L76" s="217"/>
    </row>
    <row r="77" spans="10:12">
      <c r="J77" s="218">
        <v>62</v>
      </c>
      <c r="K77" s="219">
        <f t="shared" si="1"/>
        <v>16.939890710382514</v>
      </c>
      <c r="L77" s="217"/>
    </row>
    <row r="78" spans="10:12">
      <c r="J78" s="218">
        <v>63</v>
      </c>
      <c r="K78" s="219">
        <f t="shared" si="1"/>
        <v>17.21311475409836</v>
      </c>
      <c r="L78" s="217"/>
    </row>
    <row r="79" spans="10:12">
      <c r="J79" s="218">
        <v>64</v>
      </c>
      <c r="K79" s="219">
        <f t="shared" si="1"/>
        <v>17.486338797814209</v>
      </c>
      <c r="L79" s="217"/>
    </row>
    <row r="80" spans="10:12">
      <c r="J80" s="218">
        <v>65</v>
      </c>
      <c r="K80" s="219">
        <f t="shared" si="1"/>
        <v>17.759562841530055</v>
      </c>
      <c r="L80" s="217"/>
    </row>
    <row r="81" spans="10:12">
      <c r="J81" s="218">
        <v>66</v>
      </c>
      <c r="K81" s="219">
        <f t="shared" si="1"/>
        <v>18.032786885245901</v>
      </c>
      <c r="L81" s="217"/>
    </row>
    <row r="82" spans="10:12">
      <c r="J82" s="218">
        <v>67</v>
      </c>
      <c r="K82" s="219">
        <f t="shared" ref="K82:K145" si="3">(J82/366)*100</f>
        <v>18.306010928961751</v>
      </c>
      <c r="L82" s="217"/>
    </row>
    <row r="83" spans="10:12">
      <c r="J83" s="218">
        <v>68</v>
      </c>
      <c r="K83" s="219">
        <f t="shared" si="3"/>
        <v>18.579234972677597</v>
      </c>
      <c r="L83" s="217"/>
    </row>
    <row r="84" spans="10:12">
      <c r="J84" s="218">
        <v>69</v>
      </c>
      <c r="K84" s="219">
        <f t="shared" si="3"/>
        <v>18.852459016393443</v>
      </c>
      <c r="L84" s="217"/>
    </row>
    <row r="85" spans="10:12">
      <c r="J85" s="218">
        <v>70</v>
      </c>
      <c r="K85" s="219">
        <f t="shared" si="3"/>
        <v>19.125683060109289</v>
      </c>
      <c r="L85" s="217"/>
    </row>
    <row r="86" spans="10:12">
      <c r="J86" s="218">
        <v>71</v>
      </c>
      <c r="K86" s="219">
        <f t="shared" si="3"/>
        <v>19.398907103825135</v>
      </c>
      <c r="L86" s="217"/>
    </row>
    <row r="87" spans="10:12">
      <c r="J87" s="218">
        <v>72</v>
      </c>
      <c r="K87" s="219">
        <f t="shared" si="3"/>
        <v>19.672131147540984</v>
      </c>
      <c r="L87" s="217"/>
    </row>
    <row r="88" spans="10:12">
      <c r="J88" s="218">
        <v>73</v>
      </c>
      <c r="K88" s="219">
        <f t="shared" si="3"/>
        <v>19.94535519125683</v>
      </c>
      <c r="L88" s="217"/>
    </row>
    <row r="89" spans="10:12">
      <c r="J89" s="218">
        <v>74</v>
      </c>
      <c r="K89" s="219">
        <f t="shared" si="3"/>
        <v>20.21857923497268</v>
      </c>
      <c r="L89" s="217"/>
    </row>
    <row r="90" spans="10:12">
      <c r="J90" s="218">
        <v>75</v>
      </c>
      <c r="K90" s="219">
        <f t="shared" si="3"/>
        <v>20.491803278688526</v>
      </c>
      <c r="L90" s="217"/>
    </row>
    <row r="91" spans="10:12">
      <c r="J91" s="218">
        <v>76</v>
      </c>
      <c r="K91" s="219">
        <f t="shared" si="3"/>
        <v>20.765027322404372</v>
      </c>
      <c r="L91" s="217"/>
    </row>
    <row r="92" spans="10:12">
      <c r="J92" s="218">
        <v>77</v>
      </c>
      <c r="K92" s="219">
        <f t="shared" si="3"/>
        <v>21.038251366120221</v>
      </c>
      <c r="L92" s="217"/>
    </row>
    <row r="93" spans="10:12">
      <c r="J93" s="218">
        <v>78</v>
      </c>
      <c r="K93" s="219">
        <f t="shared" si="3"/>
        <v>21.311475409836063</v>
      </c>
      <c r="L93" s="217"/>
    </row>
    <row r="94" spans="10:12">
      <c r="J94" s="218">
        <v>79</v>
      </c>
      <c r="K94" s="219">
        <f t="shared" si="3"/>
        <v>21.584699453551913</v>
      </c>
      <c r="L94" s="217"/>
    </row>
    <row r="95" spans="10:12">
      <c r="J95" s="218">
        <v>80</v>
      </c>
      <c r="K95" s="219">
        <f t="shared" si="3"/>
        <v>21.857923497267759</v>
      </c>
      <c r="L95" s="217"/>
    </row>
    <row r="96" spans="10:12">
      <c r="J96" s="218">
        <v>81</v>
      </c>
      <c r="K96" s="219">
        <f t="shared" si="3"/>
        <v>22.131147540983605</v>
      </c>
      <c r="L96" s="217"/>
    </row>
    <row r="97" spans="10:12">
      <c r="J97" s="218">
        <v>82</v>
      </c>
      <c r="K97" s="219">
        <f t="shared" si="3"/>
        <v>22.404371584699454</v>
      </c>
      <c r="L97" s="217"/>
    </row>
    <row r="98" spans="10:12">
      <c r="J98" s="218">
        <v>83</v>
      </c>
      <c r="K98" s="219">
        <f t="shared" si="3"/>
        <v>22.6775956284153</v>
      </c>
      <c r="L98" s="217"/>
    </row>
    <row r="99" spans="10:12">
      <c r="J99" s="218">
        <v>84</v>
      </c>
      <c r="K99" s="219">
        <f t="shared" si="3"/>
        <v>22.950819672131146</v>
      </c>
      <c r="L99" s="217"/>
    </row>
    <row r="100" spans="10:12">
      <c r="J100" s="218">
        <v>85</v>
      </c>
      <c r="K100" s="219">
        <f t="shared" si="3"/>
        <v>23.224043715846996</v>
      </c>
      <c r="L100" s="217"/>
    </row>
    <row r="101" spans="10:12">
      <c r="J101" s="218">
        <v>86</v>
      </c>
      <c r="K101" s="219">
        <f t="shared" si="3"/>
        <v>23.497267759562842</v>
      </c>
      <c r="L101" s="217"/>
    </row>
    <row r="102" spans="10:12">
      <c r="J102" s="218">
        <v>87</v>
      </c>
      <c r="K102" s="219">
        <f t="shared" si="3"/>
        <v>23.770491803278688</v>
      </c>
      <c r="L102" s="217"/>
    </row>
    <row r="103" spans="10:12">
      <c r="J103" s="218">
        <v>88</v>
      </c>
      <c r="K103" s="219">
        <f t="shared" si="3"/>
        <v>24.043715846994534</v>
      </c>
      <c r="L103" s="217"/>
    </row>
    <row r="104" spans="10:12">
      <c r="J104" s="218">
        <v>89</v>
      </c>
      <c r="K104" s="219">
        <f t="shared" si="3"/>
        <v>24.316939890710383</v>
      </c>
      <c r="L104" s="217"/>
    </row>
    <row r="105" spans="10:12">
      <c r="J105" s="218">
        <v>90</v>
      </c>
      <c r="K105" s="219">
        <f t="shared" si="3"/>
        <v>24.590163934426229</v>
      </c>
      <c r="L105" s="217"/>
    </row>
    <row r="106" spans="10:12">
      <c r="J106" s="218">
        <v>91</v>
      </c>
      <c r="K106" s="219">
        <f t="shared" si="3"/>
        <v>24.863387978142075</v>
      </c>
      <c r="L106" s="217"/>
    </row>
    <row r="107" spans="10:12">
      <c r="J107" s="218">
        <v>92</v>
      </c>
      <c r="K107" s="219">
        <f t="shared" si="3"/>
        <v>25.136612021857925</v>
      </c>
      <c r="L107" s="217"/>
    </row>
    <row r="108" spans="10:12">
      <c r="J108" s="218">
        <v>93</v>
      </c>
      <c r="K108" s="219">
        <f t="shared" si="3"/>
        <v>25.409836065573771</v>
      </c>
      <c r="L108" s="217"/>
    </row>
    <row r="109" spans="10:12">
      <c r="J109" s="218">
        <v>94</v>
      </c>
      <c r="K109" s="219">
        <f t="shared" si="3"/>
        <v>25.683060109289617</v>
      </c>
      <c r="L109" s="217"/>
    </row>
    <row r="110" spans="10:12">
      <c r="J110" s="218">
        <v>95</v>
      </c>
      <c r="K110" s="219">
        <f t="shared" si="3"/>
        <v>25.956284153005466</v>
      </c>
      <c r="L110" s="217"/>
    </row>
    <row r="111" spans="10:12">
      <c r="J111" s="218">
        <v>96</v>
      </c>
      <c r="K111" s="219">
        <f t="shared" si="3"/>
        <v>26.229508196721312</v>
      </c>
      <c r="L111" s="217"/>
    </row>
    <row r="112" spans="10:12">
      <c r="J112" s="218">
        <v>97</v>
      </c>
      <c r="K112" s="219">
        <f t="shared" si="3"/>
        <v>26.502732240437162</v>
      </c>
      <c r="L112" s="217"/>
    </row>
    <row r="113" spans="10:12">
      <c r="J113" s="218">
        <v>98</v>
      </c>
      <c r="K113" s="219">
        <f t="shared" si="3"/>
        <v>26.775956284153008</v>
      </c>
      <c r="L113" s="217"/>
    </row>
    <row r="114" spans="10:12">
      <c r="J114" s="218">
        <v>99</v>
      </c>
      <c r="K114" s="219">
        <f t="shared" si="3"/>
        <v>27.049180327868854</v>
      </c>
      <c r="L114" s="217"/>
    </row>
    <row r="115" spans="10:12">
      <c r="J115" s="218">
        <v>100</v>
      </c>
      <c r="K115" s="219">
        <f t="shared" si="3"/>
        <v>27.322404371584703</v>
      </c>
      <c r="L115" s="217"/>
    </row>
    <row r="116" spans="10:12">
      <c r="J116" s="218">
        <v>101</v>
      </c>
      <c r="K116" s="219">
        <f t="shared" si="3"/>
        <v>27.595628415300546</v>
      </c>
      <c r="L116" s="217"/>
    </row>
    <row r="117" spans="10:12">
      <c r="J117" s="218">
        <v>102</v>
      </c>
      <c r="K117" s="219">
        <f t="shared" si="3"/>
        <v>27.868852459016392</v>
      </c>
      <c r="L117" s="217"/>
    </row>
    <row r="118" spans="10:12">
      <c r="J118" s="218">
        <v>103</v>
      </c>
      <c r="K118" s="219">
        <f t="shared" si="3"/>
        <v>28.142076502732237</v>
      </c>
      <c r="L118" s="217"/>
    </row>
    <row r="119" spans="10:12">
      <c r="J119" s="218">
        <v>104</v>
      </c>
      <c r="K119" s="219">
        <f t="shared" si="3"/>
        <v>28.415300546448087</v>
      </c>
      <c r="L119" s="217"/>
    </row>
    <row r="120" spans="10:12">
      <c r="J120" s="218">
        <v>105</v>
      </c>
      <c r="K120" s="219">
        <f t="shared" si="3"/>
        <v>28.688524590163933</v>
      </c>
      <c r="L120" s="217"/>
    </row>
    <row r="121" spans="10:12">
      <c r="J121" s="218">
        <v>106</v>
      </c>
      <c r="K121" s="219">
        <f t="shared" si="3"/>
        <v>28.961748633879779</v>
      </c>
      <c r="L121" s="217"/>
    </row>
    <row r="122" spans="10:12">
      <c r="J122" s="218">
        <v>107</v>
      </c>
      <c r="K122" s="219">
        <f t="shared" si="3"/>
        <v>29.234972677595628</v>
      </c>
      <c r="L122" s="217"/>
    </row>
    <row r="123" spans="10:12">
      <c r="J123" s="218">
        <v>108</v>
      </c>
      <c r="K123" s="219">
        <f t="shared" si="3"/>
        <v>29.508196721311474</v>
      </c>
      <c r="L123" s="217"/>
    </row>
    <row r="124" spans="10:12">
      <c r="J124" s="218">
        <v>109</v>
      </c>
      <c r="K124" s="219">
        <f t="shared" si="3"/>
        <v>29.78142076502732</v>
      </c>
      <c r="L124" s="217"/>
    </row>
    <row r="125" spans="10:12">
      <c r="J125" s="218">
        <v>110</v>
      </c>
      <c r="K125" s="219">
        <f t="shared" si="3"/>
        <v>30.05464480874317</v>
      </c>
      <c r="L125" s="217"/>
    </row>
    <row r="126" spans="10:12">
      <c r="J126" s="218">
        <v>111</v>
      </c>
      <c r="K126" s="219">
        <f t="shared" si="3"/>
        <v>30.327868852459016</v>
      </c>
      <c r="L126" s="217"/>
    </row>
    <row r="127" spans="10:12">
      <c r="J127" s="218">
        <v>112</v>
      </c>
      <c r="K127" s="219">
        <f t="shared" si="3"/>
        <v>30.601092896174865</v>
      </c>
      <c r="L127" s="217"/>
    </row>
    <row r="128" spans="10:12">
      <c r="J128" s="218">
        <v>113</v>
      </c>
      <c r="K128" s="219">
        <f t="shared" si="3"/>
        <v>30.874316939890711</v>
      </c>
      <c r="L128" s="217"/>
    </row>
    <row r="129" spans="10:12">
      <c r="J129" s="218">
        <v>114</v>
      </c>
      <c r="K129" s="219">
        <f t="shared" si="3"/>
        <v>31.147540983606557</v>
      </c>
      <c r="L129" s="217"/>
    </row>
    <row r="130" spans="10:12">
      <c r="J130" s="218">
        <v>115</v>
      </c>
      <c r="K130" s="219">
        <f t="shared" si="3"/>
        <v>31.420765027322407</v>
      </c>
      <c r="L130" s="217"/>
    </row>
    <row r="131" spans="10:12">
      <c r="J131" s="218">
        <v>116</v>
      </c>
      <c r="K131" s="219">
        <f t="shared" si="3"/>
        <v>31.693989071038253</v>
      </c>
      <c r="L131" s="217"/>
    </row>
    <row r="132" spans="10:12">
      <c r="J132" s="218">
        <v>117</v>
      </c>
      <c r="K132" s="219">
        <f t="shared" si="3"/>
        <v>31.967213114754102</v>
      </c>
      <c r="L132" s="217"/>
    </row>
    <row r="133" spans="10:12">
      <c r="J133" s="218">
        <v>118</v>
      </c>
      <c r="K133" s="219">
        <f t="shared" si="3"/>
        <v>32.240437158469945</v>
      </c>
      <c r="L133" s="217"/>
    </row>
    <row r="134" spans="10:12">
      <c r="J134" s="218">
        <v>119</v>
      </c>
      <c r="K134" s="219">
        <f t="shared" si="3"/>
        <v>32.513661202185787</v>
      </c>
      <c r="L134" s="217"/>
    </row>
    <row r="135" spans="10:12">
      <c r="J135" s="218">
        <v>120</v>
      </c>
      <c r="K135" s="219">
        <f t="shared" si="3"/>
        <v>32.786885245901637</v>
      </c>
      <c r="L135" s="217"/>
    </row>
    <row r="136" spans="10:12">
      <c r="J136" s="218">
        <v>121</v>
      </c>
      <c r="K136" s="219">
        <f t="shared" si="3"/>
        <v>33.060109289617486</v>
      </c>
      <c r="L136" s="217"/>
    </row>
    <row r="137" spans="10:12">
      <c r="J137" s="218">
        <v>122</v>
      </c>
      <c r="K137" s="219">
        <f t="shared" si="3"/>
        <v>33.333333333333329</v>
      </c>
      <c r="L137" s="217"/>
    </row>
    <row r="138" spans="10:12">
      <c r="J138" s="218">
        <v>123</v>
      </c>
      <c r="K138" s="219">
        <f t="shared" si="3"/>
        <v>33.606557377049178</v>
      </c>
      <c r="L138" s="217"/>
    </row>
    <row r="139" spans="10:12">
      <c r="J139" s="218">
        <v>124</v>
      </c>
      <c r="K139" s="219">
        <f t="shared" si="3"/>
        <v>33.879781420765028</v>
      </c>
      <c r="L139" s="217"/>
    </row>
    <row r="140" spans="10:12">
      <c r="J140" s="218">
        <v>125</v>
      </c>
      <c r="K140" s="219">
        <f t="shared" si="3"/>
        <v>34.15300546448087</v>
      </c>
      <c r="L140" s="217"/>
    </row>
    <row r="141" spans="10:12">
      <c r="J141" s="218">
        <v>126</v>
      </c>
      <c r="K141" s="219">
        <f t="shared" si="3"/>
        <v>34.42622950819672</v>
      </c>
      <c r="L141" s="217"/>
    </row>
    <row r="142" spans="10:12">
      <c r="J142" s="218">
        <v>127</v>
      </c>
      <c r="K142" s="219">
        <f t="shared" si="3"/>
        <v>34.699453551912569</v>
      </c>
      <c r="L142" s="217"/>
    </row>
    <row r="143" spans="10:12">
      <c r="J143" s="218">
        <v>128</v>
      </c>
      <c r="K143" s="219">
        <f t="shared" si="3"/>
        <v>34.972677595628419</v>
      </c>
      <c r="L143" s="217"/>
    </row>
    <row r="144" spans="10:12">
      <c r="J144" s="218">
        <v>129</v>
      </c>
      <c r="K144" s="219">
        <f t="shared" si="3"/>
        <v>35.245901639344261</v>
      </c>
      <c r="L144" s="217"/>
    </row>
    <row r="145" spans="10:12">
      <c r="J145" s="218">
        <v>130</v>
      </c>
      <c r="K145" s="219">
        <f t="shared" si="3"/>
        <v>35.519125683060111</v>
      </c>
      <c r="L145" s="217"/>
    </row>
    <row r="146" spans="10:12">
      <c r="J146" s="218">
        <v>131</v>
      </c>
      <c r="K146" s="219">
        <f t="shared" ref="K146:K209" si="4">(J146/366)*100</f>
        <v>35.79234972677596</v>
      </c>
      <c r="L146" s="217"/>
    </row>
    <row r="147" spans="10:12">
      <c r="J147" s="218">
        <v>132</v>
      </c>
      <c r="K147" s="219">
        <f t="shared" si="4"/>
        <v>36.065573770491802</v>
      </c>
      <c r="L147" s="217"/>
    </row>
    <row r="148" spans="10:12">
      <c r="J148" s="218">
        <v>133</v>
      </c>
      <c r="K148" s="219">
        <f t="shared" si="4"/>
        <v>36.338797814207652</v>
      </c>
      <c r="L148" s="217"/>
    </row>
    <row r="149" spans="10:12">
      <c r="J149" s="218">
        <v>134</v>
      </c>
      <c r="K149" s="219">
        <f t="shared" si="4"/>
        <v>36.612021857923501</v>
      </c>
      <c r="L149" s="217"/>
    </row>
    <row r="150" spans="10:12">
      <c r="J150" s="218">
        <v>135</v>
      </c>
      <c r="K150" s="219">
        <f t="shared" si="4"/>
        <v>36.885245901639344</v>
      </c>
      <c r="L150" s="217"/>
    </row>
    <row r="151" spans="10:12">
      <c r="J151" s="218">
        <v>136</v>
      </c>
      <c r="K151" s="219">
        <f t="shared" si="4"/>
        <v>37.158469945355193</v>
      </c>
      <c r="L151" s="217"/>
    </row>
    <row r="152" spans="10:12">
      <c r="J152" s="218">
        <v>137</v>
      </c>
      <c r="K152" s="219">
        <f t="shared" si="4"/>
        <v>37.431693989071043</v>
      </c>
      <c r="L152" s="217"/>
    </row>
    <row r="153" spans="10:12">
      <c r="J153" s="218">
        <v>138</v>
      </c>
      <c r="K153" s="219">
        <f t="shared" si="4"/>
        <v>37.704918032786885</v>
      </c>
      <c r="L153" s="217"/>
    </row>
    <row r="154" spans="10:12">
      <c r="J154" s="218">
        <v>139</v>
      </c>
      <c r="K154" s="219">
        <f t="shared" si="4"/>
        <v>37.978142076502728</v>
      </c>
      <c r="L154" s="217"/>
    </row>
    <row r="155" spans="10:12">
      <c r="J155" s="218">
        <v>140</v>
      </c>
      <c r="K155" s="219">
        <f t="shared" si="4"/>
        <v>38.251366120218577</v>
      </c>
      <c r="L155" s="217"/>
    </row>
    <row r="156" spans="10:12">
      <c r="J156" s="218">
        <v>141</v>
      </c>
      <c r="K156" s="219">
        <f t="shared" si="4"/>
        <v>38.524590163934427</v>
      </c>
      <c r="L156" s="217"/>
    </row>
    <row r="157" spans="10:12">
      <c r="J157" s="218">
        <v>142</v>
      </c>
      <c r="K157" s="219">
        <f t="shared" si="4"/>
        <v>38.797814207650269</v>
      </c>
      <c r="L157" s="217"/>
    </row>
    <row r="158" spans="10:12">
      <c r="J158" s="218">
        <v>143</v>
      </c>
      <c r="K158" s="219">
        <f t="shared" si="4"/>
        <v>39.071038251366119</v>
      </c>
      <c r="L158" s="217"/>
    </row>
    <row r="159" spans="10:12">
      <c r="J159" s="218">
        <v>144</v>
      </c>
      <c r="K159" s="219">
        <f t="shared" si="4"/>
        <v>39.344262295081968</v>
      </c>
      <c r="L159" s="217"/>
    </row>
    <row r="160" spans="10:12">
      <c r="J160" s="218">
        <v>145</v>
      </c>
      <c r="K160" s="219">
        <f t="shared" si="4"/>
        <v>39.617486338797811</v>
      </c>
      <c r="L160" s="217"/>
    </row>
    <row r="161" spans="10:12">
      <c r="J161" s="218">
        <v>146</v>
      </c>
      <c r="K161" s="219">
        <f t="shared" si="4"/>
        <v>39.89071038251366</v>
      </c>
      <c r="L161" s="217"/>
    </row>
    <row r="162" spans="10:12">
      <c r="J162" s="218">
        <v>147</v>
      </c>
      <c r="K162" s="219">
        <f t="shared" si="4"/>
        <v>40.16393442622951</v>
      </c>
      <c r="L162" s="217"/>
    </row>
    <row r="163" spans="10:12">
      <c r="J163" s="218">
        <v>148</v>
      </c>
      <c r="K163" s="219">
        <f t="shared" si="4"/>
        <v>40.437158469945359</v>
      </c>
      <c r="L163" s="217"/>
    </row>
    <row r="164" spans="10:12">
      <c r="J164" s="218">
        <v>149</v>
      </c>
      <c r="K164" s="219">
        <f t="shared" si="4"/>
        <v>40.710382513661202</v>
      </c>
      <c r="L164" s="217"/>
    </row>
    <row r="165" spans="10:12">
      <c r="J165" s="218">
        <v>150</v>
      </c>
      <c r="K165" s="219">
        <f t="shared" si="4"/>
        <v>40.983606557377051</v>
      </c>
      <c r="L165" s="217"/>
    </row>
    <row r="166" spans="10:12">
      <c r="J166" s="218">
        <v>151</v>
      </c>
      <c r="K166" s="219">
        <f t="shared" si="4"/>
        <v>41.256830601092901</v>
      </c>
      <c r="L166" s="217"/>
    </row>
    <row r="167" spans="10:12">
      <c r="J167" s="218">
        <v>152</v>
      </c>
      <c r="K167" s="219">
        <f t="shared" si="4"/>
        <v>41.530054644808743</v>
      </c>
      <c r="L167" s="217"/>
    </row>
    <row r="168" spans="10:12">
      <c r="J168" s="218">
        <v>153</v>
      </c>
      <c r="K168" s="219">
        <f t="shared" si="4"/>
        <v>41.803278688524593</v>
      </c>
      <c r="L168" s="217"/>
    </row>
    <row r="169" spans="10:12">
      <c r="J169" s="218">
        <v>154</v>
      </c>
      <c r="K169" s="219">
        <f t="shared" si="4"/>
        <v>42.076502732240442</v>
      </c>
      <c r="L169" s="217"/>
    </row>
    <row r="170" spans="10:12">
      <c r="J170" s="218">
        <v>155</v>
      </c>
      <c r="K170" s="219">
        <f t="shared" si="4"/>
        <v>42.349726775956285</v>
      </c>
      <c r="L170" s="217"/>
    </row>
    <row r="171" spans="10:12">
      <c r="J171" s="218">
        <v>156</v>
      </c>
      <c r="K171" s="219">
        <f t="shared" si="4"/>
        <v>42.622950819672127</v>
      </c>
      <c r="L171" s="217"/>
    </row>
    <row r="172" spans="10:12">
      <c r="J172" s="218">
        <v>157</v>
      </c>
      <c r="K172" s="219">
        <f t="shared" si="4"/>
        <v>42.896174863387976</v>
      </c>
      <c r="L172" s="217"/>
    </row>
    <row r="173" spans="10:12">
      <c r="J173" s="218">
        <v>158</v>
      </c>
      <c r="K173" s="219">
        <f t="shared" si="4"/>
        <v>43.169398907103826</v>
      </c>
      <c r="L173" s="217"/>
    </row>
    <row r="174" spans="10:12">
      <c r="J174" s="218">
        <v>159</v>
      </c>
      <c r="K174" s="219">
        <f t="shared" si="4"/>
        <v>43.442622950819668</v>
      </c>
      <c r="L174" s="217"/>
    </row>
    <row r="175" spans="10:12">
      <c r="J175" s="218">
        <v>160</v>
      </c>
      <c r="K175" s="219">
        <f t="shared" si="4"/>
        <v>43.715846994535518</v>
      </c>
      <c r="L175" s="217"/>
    </row>
    <row r="176" spans="10:12">
      <c r="J176" s="218">
        <v>161</v>
      </c>
      <c r="K176" s="219">
        <f t="shared" si="4"/>
        <v>43.989071038251367</v>
      </c>
      <c r="L176" s="217"/>
    </row>
    <row r="177" spans="10:12">
      <c r="J177" s="218">
        <v>162</v>
      </c>
      <c r="K177" s="219">
        <f t="shared" si="4"/>
        <v>44.26229508196721</v>
      </c>
      <c r="L177" s="217"/>
    </row>
    <row r="178" spans="10:12">
      <c r="J178" s="218">
        <v>163</v>
      </c>
      <c r="K178" s="219">
        <f t="shared" si="4"/>
        <v>44.535519125683059</v>
      </c>
      <c r="L178" s="217"/>
    </row>
    <row r="179" spans="10:12">
      <c r="J179" s="218">
        <v>164</v>
      </c>
      <c r="K179" s="219">
        <f t="shared" si="4"/>
        <v>44.808743169398909</v>
      </c>
      <c r="L179" s="217"/>
    </row>
    <row r="180" spans="10:12">
      <c r="J180" s="218">
        <v>165</v>
      </c>
      <c r="K180" s="219">
        <f t="shared" si="4"/>
        <v>45.081967213114751</v>
      </c>
      <c r="L180" s="217"/>
    </row>
    <row r="181" spans="10:12">
      <c r="J181" s="218">
        <v>166</v>
      </c>
      <c r="K181" s="219">
        <f t="shared" si="4"/>
        <v>45.355191256830601</v>
      </c>
      <c r="L181" s="217"/>
    </row>
    <row r="182" spans="10:12">
      <c r="J182" s="218">
        <v>167</v>
      </c>
      <c r="K182" s="219">
        <f t="shared" si="4"/>
        <v>45.62841530054645</v>
      </c>
      <c r="L182" s="217"/>
    </row>
    <row r="183" spans="10:12">
      <c r="J183" s="218">
        <v>168</v>
      </c>
      <c r="K183" s="219">
        <f t="shared" si="4"/>
        <v>45.901639344262293</v>
      </c>
      <c r="L183" s="217"/>
    </row>
    <row r="184" spans="10:12">
      <c r="J184" s="218">
        <v>169</v>
      </c>
      <c r="K184" s="219">
        <f t="shared" si="4"/>
        <v>46.174863387978142</v>
      </c>
      <c r="L184" s="217"/>
    </row>
    <row r="185" spans="10:12">
      <c r="J185" s="218">
        <v>170</v>
      </c>
      <c r="K185" s="219">
        <f t="shared" si="4"/>
        <v>46.448087431693992</v>
      </c>
      <c r="L185" s="217"/>
    </row>
    <row r="186" spans="10:12">
      <c r="J186" s="218">
        <v>171</v>
      </c>
      <c r="K186" s="219">
        <f t="shared" si="4"/>
        <v>46.721311475409841</v>
      </c>
      <c r="L186" s="217"/>
    </row>
    <row r="187" spans="10:12">
      <c r="J187" s="218">
        <v>172</v>
      </c>
      <c r="K187" s="219">
        <f t="shared" si="4"/>
        <v>46.994535519125684</v>
      </c>
      <c r="L187" s="217"/>
    </row>
    <row r="188" spans="10:12">
      <c r="J188" s="218">
        <v>173</v>
      </c>
      <c r="K188" s="219">
        <f t="shared" si="4"/>
        <v>47.267759562841533</v>
      </c>
      <c r="L188" s="217"/>
    </row>
    <row r="189" spans="10:12">
      <c r="J189" s="218">
        <v>174</v>
      </c>
      <c r="K189" s="219">
        <f t="shared" si="4"/>
        <v>47.540983606557376</v>
      </c>
      <c r="L189" s="217"/>
    </row>
    <row r="190" spans="10:12">
      <c r="J190" s="218">
        <v>175</v>
      </c>
      <c r="K190" s="219">
        <f t="shared" si="4"/>
        <v>47.814207650273218</v>
      </c>
      <c r="L190" s="217"/>
    </row>
    <row r="191" spans="10:12">
      <c r="J191" s="218">
        <v>176</v>
      </c>
      <c r="K191" s="219">
        <f t="shared" si="4"/>
        <v>48.087431693989068</v>
      </c>
      <c r="L191" s="217"/>
    </row>
    <row r="192" spans="10:12">
      <c r="J192" s="218">
        <v>177</v>
      </c>
      <c r="K192" s="219">
        <f t="shared" si="4"/>
        <v>48.360655737704917</v>
      </c>
      <c r="L192" s="217"/>
    </row>
    <row r="193" spans="10:12">
      <c r="J193" s="218">
        <v>178</v>
      </c>
      <c r="K193" s="219">
        <f t="shared" si="4"/>
        <v>48.633879781420767</v>
      </c>
      <c r="L193" s="217"/>
    </row>
    <row r="194" spans="10:12">
      <c r="J194" s="218">
        <v>179</v>
      </c>
      <c r="K194" s="219">
        <f t="shared" si="4"/>
        <v>48.907103825136609</v>
      </c>
      <c r="L194" s="217"/>
    </row>
    <row r="195" spans="10:12">
      <c r="J195" s="218">
        <v>180</v>
      </c>
      <c r="K195" s="219">
        <f t="shared" si="4"/>
        <v>49.180327868852459</v>
      </c>
      <c r="L195" s="217"/>
    </row>
    <row r="196" spans="10:12">
      <c r="J196" s="218">
        <v>181</v>
      </c>
      <c r="K196" s="219">
        <f t="shared" si="4"/>
        <v>49.453551912568308</v>
      </c>
      <c r="L196" s="217"/>
    </row>
    <row r="197" spans="10:12">
      <c r="J197" s="218">
        <v>182</v>
      </c>
      <c r="K197" s="219">
        <f t="shared" si="4"/>
        <v>49.72677595628415</v>
      </c>
      <c r="L197" s="217"/>
    </row>
    <row r="198" spans="10:12">
      <c r="J198" s="218">
        <v>183</v>
      </c>
      <c r="K198" s="219">
        <f t="shared" si="4"/>
        <v>50</v>
      </c>
      <c r="L198" s="217"/>
    </row>
    <row r="199" spans="10:12">
      <c r="J199" s="218">
        <v>184</v>
      </c>
      <c r="K199" s="219">
        <f t="shared" si="4"/>
        <v>50.27322404371585</v>
      </c>
      <c r="L199" s="217"/>
    </row>
    <row r="200" spans="10:12">
      <c r="J200" s="218">
        <v>185</v>
      </c>
      <c r="K200" s="219">
        <f t="shared" si="4"/>
        <v>50.546448087431692</v>
      </c>
      <c r="L200" s="217"/>
    </row>
    <row r="201" spans="10:12">
      <c r="J201" s="218">
        <v>186</v>
      </c>
      <c r="K201" s="219">
        <f t="shared" si="4"/>
        <v>50.819672131147541</v>
      </c>
      <c r="L201" s="217"/>
    </row>
    <row r="202" spans="10:12">
      <c r="J202" s="218">
        <v>187</v>
      </c>
      <c r="K202" s="219">
        <f t="shared" si="4"/>
        <v>51.092896174863391</v>
      </c>
      <c r="L202" s="217"/>
    </row>
    <row r="203" spans="10:12">
      <c r="J203" s="218">
        <v>188</v>
      </c>
      <c r="K203" s="219">
        <f t="shared" si="4"/>
        <v>51.366120218579233</v>
      </c>
      <c r="L203" s="217"/>
    </row>
    <row r="204" spans="10:12">
      <c r="J204" s="218">
        <v>189</v>
      </c>
      <c r="K204" s="219">
        <f t="shared" si="4"/>
        <v>51.639344262295083</v>
      </c>
      <c r="L204" s="217"/>
    </row>
    <row r="205" spans="10:12">
      <c r="J205" s="218">
        <v>190</v>
      </c>
      <c r="K205" s="219">
        <f t="shared" si="4"/>
        <v>51.912568306010932</v>
      </c>
      <c r="L205" s="217"/>
    </row>
    <row r="206" spans="10:12">
      <c r="J206" s="218">
        <v>191</v>
      </c>
      <c r="K206" s="219">
        <f t="shared" si="4"/>
        <v>52.185792349726782</v>
      </c>
      <c r="L206" s="217"/>
    </row>
    <row r="207" spans="10:12">
      <c r="J207" s="218">
        <v>192</v>
      </c>
      <c r="K207" s="219">
        <f t="shared" si="4"/>
        <v>52.459016393442624</v>
      </c>
      <c r="L207" s="217"/>
    </row>
    <row r="208" spans="10:12">
      <c r="J208" s="218">
        <v>193</v>
      </c>
      <c r="K208" s="219">
        <f t="shared" si="4"/>
        <v>52.732240437158474</v>
      </c>
      <c r="L208" s="217"/>
    </row>
    <row r="209" spans="10:12">
      <c r="J209" s="218">
        <v>194</v>
      </c>
      <c r="K209" s="219">
        <f t="shared" si="4"/>
        <v>53.005464480874323</v>
      </c>
      <c r="L209" s="217"/>
    </row>
    <row r="210" spans="10:12">
      <c r="J210" s="218">
        <v>195</v>
      </c>
      <c r="K210" s="219">
        <f t="shared" ref="K210:K273" si="5">(J210/366)*100</f>
        <v>53.278688524590166</v>
      </c>
      <c r="L210" s="217"/>
    </row>
    <row r="211" spans="10:12">
      <c r="J211" s="218">
        <v>196</v>
      </c>
      <c r="K211" s="219">
        <f t="shared" si="5"/>
        <v>53.551912568306015</v>
      </c>
      <c r="L211" s="217"/>
    </row>
    <row r="212" spans="10:12">
      <c r="J212" s="218">
        <v>197</v>
      </c>
      <c r="K212" s="219">
        <f t="shared" si="5"/>
        <v>53.825136612021865</v>
      </c>
      <c r="L212" s="217"/>
    </row>
    <row r="213" spans="10:12">
      <c r="J213" s="218">
        <v>198</v>
      </c>
      <c r="K213" s="219">
        <f t="shared" si="5"/>
        <v>54.098360655737707</v>
      </c>
      <c r="L213" s="217"/>
    </row>
    <row r="214" spans="10:12">
      <c r="J214" s="218">
        <v>199</v>
      </c>
      <c r="K214" s="219">
        <f t="shared" si="5"/>
        <v>54.371584699453557</v>
      </c>
      <c r="L214" s="217"/>
    </row>
    <row r="215" spans="10:12">
      <c r="J215" s="218">
        <v>200</v>
      </c>
      <c r="K215" s="219">
        <f t="shared" si="5"/>
        <v>54.644808743169406</v>
      </c>
      <c r="L215" s="217"/>
    </row>
    <row r="216" spans="10:12">
      <c r="J216" s="218">
        <v>201</v>
      </c>
      <c r="K216" s="219">
        <f t="shared" si="5"/>
        <v>54.918032786885249</v>
      </c>
      <c r="L216" s="217"/>
    </row>
    <row r="217" spans="10:12">
      <c r="J217" s="218">
        <v>202</v>
      </c>
      <c r="K217" s="219">
        <f t="shared" si="5"/>
        <v>55.191256830601091</v>
      </c>
      <c r="L217" s="217"/>
    </row>
    <row r="218" spans="10:12">
      <c r="J218" s="218">
        <v>203</v>
      </c>
      <c r="K218" s="219">
        <f t="shared" si="5"/>
        <v>55.464480874316934</v>
      </c>
      <c r="L218" s="217"/>
    </row>
    <row r="219" spans="10:12">
      <c r="J219" s="218">
        <v>204</v>
      </c>
      <c r="K219" s="219">
        <f t="shared" si="5"/>
        <v>55.737704918032783</v>
      </c>
      <c r="L219" s="217"/>
    </row>
    <row r="220" spans="10:12">
      <c r="J220" s="218">
        <v>205</v>
      </c>
      <c r="K220" s="219">
        <f t="shared" si="5"/>
        <v>56.010928961748633</v>
      </c>
      <c r="L220" s="217"/>
    </row>
    <row r="221" spans="10:12">
      <c r="J221" s="218">
        <v>206</v>
      </c>
      <c r="K221" s="219">
        <f t="shared" si="5"/>
        <v>56.284153005464475</v>
      </c>
      <c r="L221" s="217"/>
    </row>
    <row r="222" spans="10:12">
      <c r="J222" s="218">
        <v>207</v>
      </c>
      <c r="K222" s="219">
        <f t="shared" si="5"/>
        <v>56.557377049180324</v>
      </c>
      <c r="L222" s="217"/>
    </row>
    <row r="223" spans="10:12">
      <c r="J223" s="218">
        <v>208</v>
      </c>
      <c r="K223" s="219">
        <f t="shared" si="5"/>
        <v>56.830601092896174</v>
      </c>
      <c r="L223" s="217"/>
    </row>
    <row r="224" spans="10:12">
      <c r="J224" s="218">
        <v>209</v>
      </c>
      <c r="K224" s="219">
        <f t="shared" si="5"/>
        <v>57.103825136612016</v>
      </c>
      <c r="L224" s="217"/>
    </row>
    <row r="225" spans="10:12">
      <c r="J225" s="218">
        <v>210</v>
      </c>
      <c r="K225" s="219">
        <f t="shared" si="5"/>
        <v>57.377049180327866</v>
      </c>
      <c r="L225" s="217"/>
    </row>
    <row r="226" spans="10:12">
      <c r="J226" s="218">
        <v>211</v>
      </c>
      <c r="K226" s="219">
        <f t="shared" si="5"/>
        <v>57.650273224043715</v>
      </c>
      <c r="L226" s="217"/>
    </row>
    <row r="227" spans="10:12">
      <c r="J227" s="218">
        <v>212</v>
      </c>
      <c r="K227" s="219">
        <f t="shared" si="5"/>
        <v>57.923497267759558</v>
      </c>
      <c r="L227" s="217"/>
    </row>
    <row r="228" spans="10:12">
      <c r="J228" s="218">
        <v>213</v>
      </c>
      <c r="K228" s="219">
        <f t="shared" si="5"/>
        <v>58.196721311475407</v>
      </c>
      <c r="L228" s="217"/>
    </row>
    <row r="229" spans="10:12">
      <c r="J229" s="218">
        <v>214</v>
      </c>
      <c r="K229" s="219">
        <f t="shared" si="5"/>
        <v>58.469945355191257</v>
      </c>
      <c r="L229" s="217"/>
    </row>
    <row r="230" spans="10:12">
      <c r="J230" s="218">
        <v>215</v>
      </c>
      <c r="K230" s="219">
        <f t="shared" si="5"/>
        <v>58.743169398907099</v>
      </c>
      <c r="L230" s="217"/>
    </row>
    <row r="231" spans="10:12">
      <c r="J231" s="218">
        <v>216</v>
      </c>
      <c r="K231" s="219">
        <f t="shared" si="5"/>
        <v>59.016393442622949</v>
      </c>
      <c r="L231" s="217"/>
    </row>
    <row r="232" spans="10:12">
      <c r="J232" s="218">
        <v>217</v>
      </c>
      <c r="K232" s="219">
        <f t="shared" si="5"/>
        <v>59.289617486338798</v>
      </c>
      <c r="L232" s="217"/>
    </row>
    <row r="233" spans="10:12">
      <c r="J233" s="218">
        <v>218</v>
      </c>
      <c r="K233" s="219">
        <f t="shared" si="5"/>
        <v>59.562841530054641</v>
      </c>
      <c r="L233" s="217"/>
    </row>
    <row r="234" spans="10:12">
      <c r="J234" s="218">
        <v>219</v>
      </c>
      <c r="K234" s="219">
        <f t="shared" si="5"/>
        <v>59.83606557377049</v>
      </c>
      <c r="L234" s="217"/>
    </row>
    <row r="235" spans="10:12">
      <c r="J235" s="218">
        <v>220</v>
      </c>
      <c r="K235" s="219">
        <f t="shared" si="5"/>
        <v>60.10928961748634</v>
      </c>
      <c r="L235" s="217"/>
    </row>
    <row r="236" spans="10:12">
      <c r="J236" s="218">
        <v>221</v>
      </c>
      <c r="K236" s="219">
        <f t="shared" si="5"/>
        <v>60.382513661202189</v>
      </c>
      <c r="L236" s="217"/>
    </row>
    <row r="237" spans="10:12">
      <c r="J237" s="218">
        <v>222</v>
      </c>
      <c r="K237" s="219">
        <f t="shared" si="5"/>
        <v>60.655737704918032</v>
      </c>
      <c r="L237" s="217"/>
    </row>
    <row r="238" spans="10:12">
      <c r="J238" s="218">
        <v>223</v>
      </c>
      <c r="K238" s="219">
        <f t="shared" si="5"/>
        <v>60.928961748633881</v>
      </c>
      <c r="L238" s="217"/>
    </row>
    <row r="239" spans="10:12">
      <c r="J239" s="218">
        <v>224</v>
      </c>
      <c r="K239" s="219">
        <f t="shared" si="5"/>
        <v>61.202185792349731</v>
      </c>
      <c r="L239" s="217"/>
    </row>
    <row r="240" spans="10:12">
      <c r="J240" s="218">
        <v>225</v>
      </c>
      <c r="K240" s="219">
        <f t="shared" si="5"/>
        <v>61.475409836065573</v>
      </c>
      <c r="L240" s="217"/>
    </row>
    <row r="241" spans="10:12">
      <c r="J241" s="218">
        <v>226</v>
      </c>
      <c r="K241" s="219">
        <f t="shared" si="5"/>
        <v>61.748633879781423</v>
      </c>
      <c r="L241" s="217"/>
    </row>
    <row r="242" spans="10:12">
      <c r="J242" s="218">
        <v>227</v>
      </c>
      <c r="K242" s="219">
        <f t="shared" si="5"/>
        <v>62.021857923497272</v>
      </c>
      <c r="L242" s="217"/>
    </row>
    <row r="243" spans="10:12">
      <c r="J243" s="218">
        <v>228</v>
      </c>
      <c r="K243" s="219">
        <f t="shared" si="5"/>
        <v>62.295081967213115</v>
      </c>
      <c r="L243" s="217"/>
    </row>
    <row r="244" spans="10:12">
      <c r="J244" s="218">
        <v>229</v>
      </c>
      <c r="K244" s="219">
        <f t="shared" si="5"/>
        <v>62.568306010928964</v>
      </c>
      <c r="L244" s="217"/>
    </row>
    <row r="245" spans="10:12">
      <c r="J245" s="218">
        <v>230</v>
      </c>
      <c r="K245" s="219">
        <f t="shared" si="5"/>
        <v>62.841530054644814</v>
      </c>
      <c r="L245" s="217"/>
    </row>
    <row r="246" spans="10:12">
      <c r="J246" s="218">
        <v>231</v>
      </c>
      <c r="K246" s="219">
        <f t="shared" si="5"/>
        <v>63.114754098360656</v>
      </c>
      <c r="L246" s="217"/>
    </row>
    <row r="247" spans="10:12">
      <c r="J247" s="218">
        <v>232</v>
      </c>
      <c r="K247" s="219">
        <f t="shared" si="5"/>
        <v>63.387978142076506</v>
      </c>
      <c r="L247" s="217"/>
    </row>
    <row r="248" spans="10:12">
      <c r="J248" s="218">
        <v>233</v>
      </c>
      <c r="K248" s="219">
        <f t="shared" si="5"/>
        <v>63.661202185792355</v>
      </c>
      <c r="L248" s="217"/>
    </row>
    <row r="249" spans="10:12">
      <c r="J249" s="218">
        <v>234</v>
      </c>
      <c r="K249" s="219">
        <f t="shared" si="5"/>
        <v>63.934426229508205</v>
      </c>
      <c r="L249" s="217"/>
    </row>
    <row r="250" spans="10:12">
      <c r="J250" s="218">
        <v>235</v>
      </c>
      <c r="K250" s="219">
        <f t="shared" si="5"/>
        <v>64.207650273224047</v>
      </c>
      <c r="L250" s="217"/>
    </row>
    <row r="251" spans="10:12">
      <c r="J251" s="218">
        <v>236</v>
      </c>
      <c r="K251" s="219">
        <f t="shared" si="5"/>
        <v>64.480874316939889</v>
      </c>
      <c r="L251" s="217"/>
    </row>
    <row r="252" spans="10:12">
      <c r="J252" s="218">
        <v>237</v>
      </c>
      <c r="K252" s="219">
        <f t="shared" si="5"/>
        <v>64.754098360655746</v>
      </c>
      <c r="L252" s="217"/>
    </row>
    <row r="253" spans="10:12">
      <c r="J253" s="218">
        <v>238</v>
      </c>
      <c r="K253" s="219">
        <f t="shared" si="5"/>
        <v>65.027322404371574</v>
      </c>
      <c r="L253" s="217"/>
    </row>
    <row r="254" spans="10:12">
      <c r="J254" s="218">
        <v>239</v>
      </c>
      <c r="K254" s="219">
        <f t="shared" si="5"/>
        <v>65.300546448087431</v>
      </c>
      <c r="L254" s="217"/>
    </row>
    <row r="255" spans="10:12">
      <c r="J255" s="218">
        <v>240</v>
      </c>
      <c r="K255" s="219">
        <f t="shared" si="5"/>
        <v>65.573770491803273</v>
      </c>
      <c r="L255" s="217"/>
    </row>
    <row r="256" spans="10:12">
      <c r="J256" s="218">
        <v>241</v>
      </c>
      <c r="K256" s="219">
        <f t="shared" si="5"/>
        <v>65.846994535519116</v>
      </c>
      <c r="L256" s="217"/>
    </row>
    <row r="257" spans="10:12">
      <c r="J257" s="218">
        <v>242</v>
      </c>
      <c r="K257" s="219">
        <f t="shared" si="5"/>
        <v>66.120218579234972</v>
      </c>
      <c r="L257" s="217"/>
    </row>
    <row r="258" spans="10:12">
      <c r="J258" s="218">
        <v>243</v>
      </c>
      <c r="K258" s="219">
        <f t="shared" si="5"/>
        <v>66.393442622950815</v>
      </c>
      <c r="L258" s="217"/>
    </row>
    <row r="259" spans="10:12">
      <c r="J259" s="218">
        <v>244</v>
      </c>
      <c r="K259" s="219">
        <f t="shared" si="5"/>
        <v>66.666666666666657</v>
      </c>
      <c r="L259" s="217"/>
    </row>
    <row r="260" spans="10:12">
      <c r="J260" s="218">
        <v>245</v>
      </c>
      <c r="K260" s="219">
        <f t="shared" si="5"/>
        <v>66.939890710382514</v>
      </c>
      <c r="L260" s="217"/>
    </row>
    <row r="261" spans="10:12">
      <c r="J261" s="218">
        <v>246</v>
      </c>
      <c r="K261" s="219">
        <f t="shared" si="5"/>
        <v>67.213114754098356</v>
      </c>
      <c r="L261" s="217"/>
    </row>
    <row r="262" spans="10:12">
      <c r="J262" s="218">
        <v>247</v>
      </c>
      <c r="K262" s="219">
        <f t="shared" si="5"/>
        <v>67.486338797814199</v>
      </c>
      <c r="L262" s="217"/>
    </row>
    <row r="263" spans="10:12">
      <c r="J263" s="218">
        <v>248</v>
      </c>
      <c r="K263" s="219">
        <f t="shared" si="5"/>
        <v>67.759562841530055</v>
      </c>
      <c r="L263" s="217"/>
    </row>
    <row r="264" spans="10:12">
      <c r="J264" s="218">
        <v>249</v>
      </c>
      <c r="K264" s="219">
        <f t="shared" si="5"/>
        <v>68.032786885245898</v>
      </c>
      <c r="L264" s="217"/>
    </row>
    <row r="265" spans="10:12">
      <c r="J265" s="218">
        <v>250</v>
      </c>
      <c r="K265" s="219">
        <f t="shared" si="5"/>
        <v>68.30601092896174</v>
      </c>
      <c r="L265" s="217"/>
    </row>
    <row r="266" spans="10:12">
      <c r="J266" s="218">
        <v>251</v>
      </c>
      <c r="K266" s="219">
        <f t="shared" si="5"/>
        <v>68.579234972677597</v>
      </c>
      <c r="L266" s="217"/>
    </row>
    <row r="267" spans="10:12">
      <c r="J267" s="218">
        <v>252</v>
      </c>
      <c r="K267" s="219">
        <f t="shared" si="5"/>
        <v>68.852459016393439</v>
      </c>
      <c r="L267" s="217"/>
    </row>
    <row r="268" spans="10:12">
      <c r="J268" s="218">
        <v>253</v>
      </c>
      <c r="K268" s="219">
        <f t="shared" si="5"/>
        <v>69.125683060109282</v>
      </c>
      <c r="L268" s="217"/>
    </row>
    <row r="269" spans="10:12">
      <c r="J269" s="218">
        <v>254</v>
      </c>
      <c r="K269" s="219">
        <f t="shared" si="5"/>
        <v>69.398907103825138</v>
      </c>
      <c r="L269" s="217"/>
    </row>
    <row r="270" spans="10:12">
      <c r="J270" s="218">
        <v>255</v>
      </c>
      <c r="K270" s="219">
        <f t="shared" si="5"/>
        <v>69.672131147540981</v>
      </c>
      <c r="L270" s="217"/>
    </row>
    <row r="271" spans="10:12">
      <c r="J271" s="218">
        <v>256</v>
      </c>
      <c r="K271" s="219">
        <f t="shared" si="5"/>
        <v>69.945355191256837</v>
      </c>
      <c r="L271" s="217"/>
    </row>
    <row r="272" spans="10:12">
      <c r="J272" s="218">
        <v>257</v>
      </c>
      <c r="K272" s="219">
        <f t="shared" si="5"/>
        <v>70.21857923497268</v>
      </c>
      <c r="L272" s="217"/>
    </row>
    <row r="273" spans="10:12">
      <c r="J273" s="218">
        <v>258</v>
      </c>
      <c r="K273" s="219">
        <f t="shared" si="5"/>
        <v>70.491803278688522</v>
      </c>
      <c r="L273" s="217"/>
    </row>
    <row r="274" spans="10:12">
      <c r="J274" s="218">
        <v>259</v>
      </c>
      <c r="K274" s="219">
        <f t="shared" ref="K274:K337" si="6">(J274/366)*100</f>
        <v>70.765027322404379</v>
      </c>
      <c r="L274" s="217"/>
    </row>
    <row r="275" spans="10:12">
      <c r="J275" s="218">
        <v>260</v>
      </c>
      <c r="K275" s="219">
        <f t="shared" si="6"/>
        <v>71.038251366120221</v>
      </c>
      <c r="L275" s="217"/>
    </row>
    <row r="276" spans="10:12">
      <c r="J276" s="218">
        <v>261</v>
      </c>
      <c r="K276" s="219">
        <f t="shared" si="6"/>
        <v>71.311475409836063</v>
      </c>
      <c r="L276" s="217"/>
    </row>
    <row r="277" spans="10:12">
      <c r="J277" s="218">
        <v>262</v>
      </c>
      <c r="K277" s="219">
        <f t="shared" si="6"/>
        <v>71.58469945355192</v>
      </c>
      <c r="L277" s="217"/>
    </row>
    <row r="278" spans="10:12">
      <c r="J278" s="218">
        <v>263</v>
      </c>
      <c r="K278" s="219">
        <f t="shared" si="6"/>
        <v>71.857923497267763</v>
      </c>
      <c r="L278" s="217"/>
    </row>
    <row r="279" spans="10:12">
      <c r="J279" s="218">
        <v>264</v>
      </c>
      <c r="K279" s="219">
        <f t="shared" si="6"/>
        <v>72.131147540983605</v>
      </c>
      <c r="L279" s="217"/>
    </row>
    <row r="280" spans="10:12">
      <c r="J280" s="218">
        <v>265</v>
      </c>
      <c r="K280" s="219">
        <f t="shared" si="6"/>
        <v>72.404371584699462</v>
      </c>
      <c r="L280" s="217"/>
    </row>
    <row r="281" spans="10:12">
      <c r="J281" s="218">
        <v>266</v>
      </c>
      <c r="K281" s="219">
        <f t="shared" si="6"/>
        <v>72.677595628415304</v>
      </c>
      <c r="L281" s="217"/>
    </row>
    <row r="282" spans="10:12">
      <c r="J282" s="218">
        <v>267</v>
      </c>
      <c r="K282" s="219">
        <f t="shared" si="6"/>
        <v>72.950819672131146</v>
      </c>
      <c r="L282" s="217"/>
    </row>
    <row r="283" spans="10:12">
      <c r="J283" s="218">
        <v>268</v>
      </c>
      <c r="K283" s="219">
        <f t="shared" si="6"/>
        <v>73.224043715847003</v>
      </c>
      <c r="L283" s="217"/>
    </row>
    <row r="284" spans="10:12">
      <c r="J284" s="218">
        <v>269</v>
      </c>
      <c r="K284" s="219">
        <f t="shared" si="6"/>
        <v>73.497267759562845</v>
      </c>
      <c r="L284" s="217"/>
    </row>
    <row r="285" spans="10:12">
      <c r="J285" s="218">
        <v>270</v>
      </c>
      <c r="K285" s="219">
        <f t="shared" si="6"/>
        <v>73.770491803278688</v>
      </c>
      <c r="L285" s="217"/>
    </row>
    <row r="286" spans="10:12">
      <c r="J286" s="218">
        <v>271</v>
      </c>
      <c r="K286" s="219">
        <f t="shared" si="6"/>
        <v>74.043715846994544</v>
      </c>
      <c r="L286" s="217"/>
    </row>
    <row r="287" spans="10:12">
      <c r="J287" s="218">
        <v>272</v>
      </c>
      <c r="K287" s="219">
        <f t="shared" si="6"/>
        <v>74.316939890710387</v>
      </c>
      <c r="L287" s="217"/>
    </row>
    <row r="288" spans="10:12">
      <c r="J288" s="218">
        <v>273</v>
      </c>
      <c r="K288" s="219">
        <f t="shared" si="6"/>
        <v>74.590163934426229</v>
      </c>
      <c r="L288" s="217"/>
    </row>
    <row r="289" spans="10:12">
      <c r="J289" s="218">
        <v>274</v>
      </c>
      <c r="K289" s="219">
        <f t="shared" si="6"/>
        <v>74.863387978142086</v>
      </c>
      <c r="L289" s="217"/>
    </row>
    <row r="290" spans="10:12">
      <c r="J290" s="218">
        <v>275</v>
      </c>
      <c r="K290" s="219">
        <f t="shared" si="6"/>
        <v>75.136612021857914</v>
      </c>
      <c r="L290" s="217"/>
    </row>
    <row r="291" spans="10:12">
      <c r="J291" s="218">
        <v>276</v>
      </c>
      <c r="K291" s="219">
        <f t="shared" si="6"/>
        <v>75.409836065573771</v>
      </c>
      <c r="L291" s="217"/>
    </row>
    <row r="292" spans="10:12">
      <c r="J292" s="218">
        <v>277</v>
      </c>
      <c r="K292" s="219">
        <f t="shared" si="6"/>
        <v>75.683060109289613</v>
      </c>
      <c r="L292" s="217"/>
    </row>
    <row r="293" spans="10:12">
      <c r="J293" s="218">
        <v>278</v>
      </c>
      <c r="K293" s="219">
        <f t="shared" si="6"/>
        <v>75.956284153005456</v>
      </c>
      <c r="L293" s="217"/>
    </row>
    <row r="294" spans="10:12">
      <c r="J294" s="218">
        <v>279</v>
      </c>
      <c r="K294" s="219">
        <f t="shared" si="6"/>
        <v>76.229508196721312</v>
      </c>
      <c r="L294" s="217"/>
    </row>
    <row r="295" spans="10:12">
      <c r="J295" s="218">
        <v>280</v>
      </c>
      <c r="K295" s="219">
        <f t="shared" si="6"/>
        <v>76.502732240437155</v>
      </c>
      <c r="L295" s="217"/>
    </row>
    <row r="296" spans="10:12">
      <c r="J296" s="218">
        <v>281</v>
      </c>
      <c r="K296" s="219">
        <f t="shared" si="6"/>
        <v>76.775956284152997</v>
      </c>
      <c r="L296" s="217"/>
    </row>
    <row r="297" spans="10:12">
      <c r="J297" s="218">
        <v>282</v>
      </c>
      <c r="K297" s="219">
        <f t="shared" si="6"/>
        <v>77.049180327868854</v>
      </c>
      <c r="L297" s="217"/>
    </row>
    <row r="298" spans="10:12">
      <c r="J298" s="218">
        <v>283</v>
      </c>
      <c r="K298" s="219">
        <f t="shared" si="6"/>
        <v>77.322404371584696</v>
      </c>
      <c r="L298" s="217"/>
    </row>
    <row r="299" spans="10:12">
      <c r="J299" s="218">
        <v>284</v>
      </c>
      <c r="K299" s="219">
        <f t="shared" si="6"/>
        <v>77.595628415300538</v>
      </c>
      <c r="L299" s="217"/>
    </row>
    <row r="300" spans="10:12">
      <c r="J300" s="218">
        <v>285</v>
      </c>
      <c r="K300" s="219">
        <f t="shared" si="6"/>
        <v>77.868852459016395</v>
      </c>
      <c r="L300" s="217"/>
    </row>
    <row r="301" spans="10:12">
      <c r="J301" s="218">
        <v>286</v>
      </c>
      <c r="K301" s="219">
        <f t="shared" si="6"/>
        <v>78.142076502732237</v>
      </c>
      <c r="L301" s="217"/>
    </row>
    <row r="302" spans="10:12">
      <c r="J302" s="218">
        <v>287</v>
      </c>
      <c r="K302" s="219">
        <f t="shared" si="6"/>
        <v>78.41530054644808</v>
      </c>
      <c r="L302" s="217"/>
    </row>
    <row r="303" spans="10:12">
      <c r="J303" s="218">
        <v>288</v>
      </c>
      <c r="K303" s="219">
        <f t="shared" si="6"/>
        <v>78.688524590163937</v>
      </c>
      <c r="L303" s="217"/>
    </row>
    <row r="304" spans="10:12">
      <c r="J304" s="218">
        <v>289</v>
      </c>
      <c r="K304" s="219">
        <f t="shared" si="6"/>
        <v>78.961748633879779</v>
      </c>
      <c r="L304" s="217"/>
    </row>
    <row r="305" spans="10:12">
      <c r="J305" s="218">
        <v>290</v>
      </c>
      <c r="K305" s="219">
        <f t="shared" si="6"/>
        <v>79.234972677595621</v>
      </c>
      <c r="L305" s="217"/>
    </row>
    <row r="306" spans="10:12">
      <c r="J306" s="218">
        <v>291</v>
      </c>
      <c r="K306" s="219">
        <f t="shared" si="6"/>
        <v>79.508196721311478</v>
      </c>
      <c r="L306" s="217"/>
    </row>
    <row r="307" spans="10:12">
      <c r="J307" s="218">
        <v>292</v>
      </c>
      <c r="K307" s="219">
        <f t="shared" si="6"/>
        <v>79.78142076502732</v>
      </c>
      <c r="L307" s="217"/>
    </row>
    <row r="308" spans="10:12">
      <c r="J308" s="218">
        <v>293</v>
      </c>
      <c r="K308" s="219">
        <f t="shared" si="6"/>
        <v>80.054644808743163</v>
      </c>
      <c r="L308" s="217"/>
    </row>
    <row r="309" spans="10:12">
      <c r="J309" s="218">
        <v>294</v>
      </c>
      <c r="K309" s="219">
        <f t="shared" si="6"/>
        <v>80.327868852459019</v>
      </c>
      <c r="L309" s="217"/>
    </row>
    <row r="310" spans="10:12">
      <c r="J310" s="218">
        <v>295</v>
      </c>
      <c r="K310" s="219">
        <f t="shared" si="6"/>
        <v>80.601092896174862</v>
      </c>
      <c r="L310" s="217"/>
    </row>
    <row r="311" spans="10:12">
      <c r="J311" s="218">
        <v>296</v>
      </c>
      <c r="K311" s="219">
        <f t="shared" si="6"/>
        <v>80.874316939890718</v>
      </c>
      <c r="L311" s="217"/>
    </row>
    <row r="312" spans="10:12">
      <c r="J312" s="218">
        <v>297</v>
      </c>
      <c r="K312" s="219">
        <f t="shared" si="6"/>
        <v>81.147540983606561</v>
      </c>
      <c r="L312" s="217"/>
    </row>
    <row r="313" spans="10:12">
      <c r="J313" s="218">
        <v>298</v>
      </c>
      <c r="K313" s="219">
        <f t="shared" si="6"/>
        <v>81.420765027322403</v>
      </c>
      <c r="L313" s="217"/>
    </row>
    <row r="314" spans="10:12">
      <c r="J314" s="218">
        <v>299</v>
      </c>
      <c r="K314" s="219">
        <f t="shared" si="6"/>
        <v>81.69398907103826</v>
      </c>
      <c r="L314" s="217"/>
    </row>
    <row r="315" spans="10:12">
      <c r="J315" s="218">
        <v>300</v>
      </c>
      <c r="K315" s="219">
        <f t="shared" si="6"/>
        <v>81.967213114754102</v>
      </c>
      <c r="L315" s="217"/>
    </row>
    <row r="316" spans="10:12">
      <c r="J316" s="218">
        <v>301</v>
      </c>
      <c r="K316" s="219">
        <f t="shared" si="6"/>
        <v>82.240437158469945</v>
      </c>
      <c r="L316" s="217"/>
    </row>
    <row r="317" spans="10:12">
      <c r="J317" s="218">
        <v>302</v>
      </c>
      <c r="K317" s="219">
        <f t="shared" si="6"/>
        <v>82.513661202185801</v>
      </c>
      <c r="L317" s="217"/>
    </row>
    <row r="318" spans="10:12">
      <c r="J318" s="218">
        <v>303</v>
      </c>
      <c r="K318" s="219">
        <f t="shared" si="6"/>
        <v>82.786885245901644</v>
      </c>
      <c r="L318" s="217"/>
    </row>
    <row r="319" spans="10:12">
      <c r="J319" s="218">
        <v>304</v>
      </c>
      <c r="K319" s="219">
        <f t="shared" si="6"/>
        <v>83.060109289617486</v>
      </c>
      <c r="L319" s="217"/>
    </row>
    <row r="320" spans="10:12">
      <c r="J320" s="218">
        <v>305</v>
      </c>
      <c r="K320" s="219">
        <f t="shared" si="6"/>
        <v>83.333333333333343</v>
      </c>
      <c r="L320" s="217"/>
    </row>
    <row r="321" spans="10:12">
      <c r="J321" s="218">
        <v>306</v>
      </c>
      <c r="K321" s="219">
        <f t="shared" si="6"/>
        <v>83.606557377049185</v>
      </c>
      <c r="L321" s="217"/>
    </row>
    <row r="322" spans="10:12">
      <c r="J322" s="218">
        <v>307</v>
      </c>
      <c r="K322" s="219">
        <f t="shared" si="6"/>
        <v>83.879781420765028</v>
      </c>
      <c r="L322" s="217"/>
    </row>
    <row r="323" spans="10:12">
      <c r="J323" s="218">
        <v>308</v>
      </c>
      <c r="K323" s="219">
        <f t="shared" si="6"/>
        <v>84.153005464480884</v>
      </c>
      <c r="L323" s="217"/>
    </row>
    <row r="324" spans="10:12">
      <c r="J324" s="218">
        <v>309</v>
      </c>
      <c r="K324" s="219">
        <f t="shared" si="6"/>
        <v>84.426229508196727</v>
      </c>
      <c r="L324" s="217"/>
    </row>
    <row r="325" spans="10:12">
      <c r="J325" s="218">
        <v>310</v>
      </c>
      <c r="K325" s="219">
        <f t="shared" si="6"/>
        <v>84.699453551912569</v>
      </c>
      <c r="L325" s="217"/>
    </row>
    <row r="326" spans="10:12">
      <c r="J326" s="218">
        <v>311</v>
      </c>
      <c r="K326" s="219">
        <f t="shared" si="6"/>
        <v>84.972677595628426</v>
      </c>
      <c r="L326" s="217"/>
    </row>
    <row r="327" spans="10:12">
      <c r="J327" s="218">
        <v>312</v>
      </c>
      <c r="K327" s="219">
        <f t="shared" si="6"/>
        <v>85.245901639344254</v>
      </c>
      <c r="L327" s="217"/>
    </row>
    <row r="328" spans="10:12">
      <c r="J328" s="218">
        <v>313</v>
      </c>
      <c r="K328" s="219">
        <f t="shared" si="6"/>
        <v>85.519125683060111</v>
      </c>
      <c r="L328" s="217"/>
    </row>
    <row r="329" spans="10:12">
      <c r="J329" s="218">
        <v>314</v>
      </c>
      <c r="K329" s="219">
        <f t="shared" si="6"/>
        <v>85.792349726775953</v>
      </c>
      <c r="L329" s="217"/>
    </row>
    <row r="330" spans="10:12">
      <c r="J330" s="218">
        <v>315</v>
      </c>
      <c r="K330" s="219">
        <f t="shared" si="6"/>
        <v>86.065573770491795</v>
      </c>
      <c r="L330" s="217"/>
    </row>
    <row r="331" spans="10:12">
      <c r="J331" s="218">
        <v>316</v>
      </c>
      <c r="K331" s="219">
        <f t="shared" si="6"/>
        <v>86.338797814207652</v>
      </c>
      <c r="L331" s="217"/>
    </row>
    <row r="332" spans="10:12">
      <c r="J332" s="218">
        <v>317</v>
      </c>
      <c r="K332" s="219">
        <f t="shared" si="6"/>
        <v>86.612021857923494</v>
      </c>
      <c r="L332" s="217"/>
    </row>
    <row r="333" spans="10:12">
      <c r="J333" s="218">
        <v>318</v>
      </c>
      <c r="K333" s="219">
        <f t="shared" si="6"/>
        <v>86.885245901639337</v>
      </c>
      <c r="L333" s="217"/>
    </row>
    <row r="334" spans="10:12">
      <c r="J334" s="218">
        <v>319</v>
      </c>
      <c r="K334" s="219">
        <f t="shared" si="6"/>
        <v>87.158469945355193</v>
      </c>
      <c r="L334" s="217"/>
    </row>
    <row r="335" spans="10:12">
      <c r="J335" s="218">
        <v>320</v>
      </c>
      <c r="K335" s="219">
        <f t="shared" si="6"/>
        <v>87.431693989071036</v>
      </c>
      <c r="L335" s="217"/>
    </row>
    <row r="336" spans="10:12">
      <c r="J336" s="218">
        <v>321</v>
      </c>
      <c r="K336" s="219">
        <f t="shared" si="6"/>
        <v>87.704918032786878</v>
      </c>
      <c r="L336" s="217"/>
    </row>
    <row r="337" spans="10:12">
      <c r="J337" s="218">
        <v>322</v>
      </c>
      <c r="K337" s="219">
        <f t="shared" si="6"/>
        <v>87.978142076502735</v>
      </c>
      <c r="L337" s="217"/>
    </row>
    <row r="338" spans="10:12">
      <c r="J338" s="218">
        <v>323</v>
      </c>
      <c r="K338" s="219">
        <f t="shared" ref="K338:K380" si="7">(J338/366)*100</f>
        <v>88.251366120218577</v>
      </c>
      <c r="L338" s="217"/>
    </row>
    <row r="339" spans="10:12">
      <c r="J339" s="218">
        <v>324</v>
      </c>
      <c r="K339" s="219">
        <f t="shared" si="7"/>
        <v>88.52459016393442</v>
      </c>
      <c r="L339" s="217"/>
    </row>
    <row r="340" spans="10:12">
      <c r="J340" s="218">
        <v>325</v>
      </c>
      <c r="K340" s="219">
        <f t="shared" si="7"/>
        <v>88.797814207650276</v>
      </c>
      <c r="L340" s="217"/>
    </row>
    <row r="341" spans="10:12">
      <c r="J341" s="218">
        <v>326</v>
      </c>
      <c r="K341" s="219">
        <f t="shared" si="7"/>
        <v>89.071038251366119</v>
      </c>
      <c r="L341" s="217"/>
    </row>
    <row r="342" spans="10:12">
      <c r="J342" s="218">
        <v>327</v>
      </c>
      <c r="K342" s="219">
        <f t="shared" si="7"/>
        <v>89.344262295081961</v>
      </c>
      <c r="L342" s="217"/>
    </row>
    <row r="343" spans="10:12">
      <c r="J343" s="218">
        <v>328</v>
      </c>
      <c r="K343" s="219">
        <f t="shared" si="7"/>
        <v>89.617486338797818</v>
      </c>
      <c r="L343" s="217"/>
    </row>
    <row r="344" spans="10:12">
      <c r="J344" s="218">
        <v>329</v>
      </c>
      <c r="K344" s="219">
        <f t="shared" si="7"/>
        <v>89.89071038251366</v>
      </c>
      <c r="L344" s="217"/>
    </row>
    <row r="345" spans="10:12">
      <c r="J345" s="218">
        <v>330</v>
      </c>
      <c r="K345" s="219">
        <f t="shared" si="7"/>
        <v>90.163934426229503</v>
      </c>
      <c r="L345" s="217"/>
    </row>
    <row r="346" spans="10:12">
      <c r="J346" s="218">
        <v>331</v>
      </c>
      <c r="K346" s="219">
        <f t="shared" si="7"/>
        <v>90.437158469945359</v>
      </c>
      <c r="L346" s="217"/>
    </row>
    <row r="347" spans="10:12">
      <c r="J347" s="218">
        <v>332</v>
      </c>
      <c r="K347" s="219">
        <f t="shared" si="7"/>
        <v>90.710382513661202</v>
      </c>
      <c r="L347" s="217"/>
    </row>
    <row r="348" spans="10:12">
      <c r="J348" s="218">
        <v>333</v>
      </c>
      <c r="K348" s="219">
        <f t="shared" si="7"/>
        <v>90.983606557377044</v>
      </c>
      <c r="L348" s="217"/>
    </row>
    <row r="349" spans="10:12">
      <c r="J349" s="218">
        <v>334</v>
      </c>
      <c r="K349" s="219">
        <f t="shared" si="7"/>
        <v>91.256830601092901</v>
      </c>
      <c r="L349" s="217"/>
    </row>
    <row r="350" spans="10:12">
      <c r="J350" s="218">
        <v>335</v>
      </c>
      <c r="K350" s="219">
        <f t="shared" si="7"/>
        <v>91.530054644808743</v>
      </c>
      <c r="L350" s="217"/>
    </row>
    <row r="351" spans="10:12">
      <c r="J351" s="218">
        <v>336</v>
      </c>
      <c r="K351" s="219">
        <f t="shared" si="7"/>
        <v>91.803278688524586</v>
      </c>
      <c r="L351" s="217"/>
    </row>
    <row r="352" spans="10:12">
      <c r="J352" s="218">
        <v>337</v>
      </c>
      <c r="K352" s="219">
        <f t="shared" si="7"/>
        <v>92.076502732240442</v>
      </c>
      <c r="L352" s="217"/>
    </row>
    <row r="353" spans="10:12">
      <c r="J353" s="218">
        <v>338</v>
      </c>
      <c r="K353" s="219">
        <f t="shared" si="7"/>
        <v>92.349726775956285</v>
      </c>
      <c r="L353" s="217"/>
    </row>
    <row r="354" spans="10:12">
      <c r="J354" s="218">
        <v>339</v>
      </c>
      <c r="K354" s="219">
        <f t="shared" si="7"/>
        <v>92.622950819672127</v>
      </c>
      <c r="L354" s="217"/>
    </row>
    <row r="355" spans="10:12">
      <c r="J355" s="218">
        <v>340</v>
      </c>
      <c r="K355" s="219">
        <f t="shared" si="7"/>
        <v>92.896174863387984</v>
      </c>
      <c r="L355" s="217"/>
    </row>
    <row r="356" spans="10:12">
      <c r="J356" s="218">
        <v>341</v>
      </c>
      <c r="K356" s="219">
        <f t="shared" si="7"/>
        <v>93.169398907103826</v>
      </c>
      <c r="L356" s="217"/>
    </row>
    <row r="357" spans="10:12">
      <c r="J357" s="218">
        <v>342</v>
      </c>
      <c r="K357" s="219">
        <f t="shared" si="7"/>
        <v>93.442622950819683</v>
      </c>
      <c r="L357" s="217"/>
    </row>
    <row r="358" spans="10:12">
      <c r="J358" s="218">
        <v>343</v>
      </c>
      <c r="K358" s="219">
        <f t="shared" si="7"/>
        <v>93.715846994535525</v>
      </c>
      <c r="L358" s="217"/>
    </row>
    <row r="359" spans="10:12">
      <c r="J359" s="218">
        <v>344</v>
      </c>
      <c r="K359" s="219">
        <f t="shared" si="7"/>
        <v>93.989071038251367</v>
      </c>
      <c r="L359" s="217"/>
    </row>
    <row r="360" spans="10:12">
      <c r="J360" s="218">
        <v>345</v>
      </c>
      <c r="K360" s="219">
        <f t="shared" si="7"/>
        <v>94.262295081967224</v>
      </c>
      <c r="L360" s="217"/>
    </row>
    <row r="361" spans="10:12">
      <c r="J361" s="218">
        <v>346</v>
      </c>
      <c r="K361" s="219">
        <f t="shared" si="7"/>
        <v>94.535519125683066</v>
      </c>
      <c r="L361" s="217"/>
    </row>
    <row r="362" spans="10:12">
      <c r="J362" s="218">
        <v>347</v>
      </c>
      <c r="K362" s="219">
        <f t="shared" si="7"/>
        <v>94.808743169398909</v>
      </c>
      <c r="L362" s="217"/>
    </row>
    <row r="363" spans="10:12">
      <c r="J363" s="218">
        <v>348</v>
      </c>
      <c r="K363" s="219">
        <f t="shared" si="7"/>
        <v>95.081967213114751</v>
      </c>
      <c r="L363" s="217"/>
    </row>
    <row r="364" spans="10:12">
      <c r="J364" s="218">
        <v>349</v>
      </c>
      <c r="K364" s="219">
        <f t="shared" si="7"/>
        <v>95.355191256830594</v>
      </c>
      <c r="L364" s="217"/>
    </row>
    <row r="365" spans="10:12">
      <c r="J365" s="218">
        <v>350</v>
      </c>
      <c r="K365" s="219">
        <f t="shared" si="7"/>
        <v>95.628415300546436</v>
      </c>
      <c r="L365" s="217"/>
    </row>
    <row r="366" spans="10:12">
      <c r="J366" s="218">
        <v>351</v>
      </c>
      <c r="K366" s="219">
        <f t="shared" si="7"/>
        <v>95.901639344262293</v>
      </c>
      <c r="L366" s="217"/>
    </row>
    <row r="367" spans="10:12">
      <c r="J367" s="218">
        <v>352</v>
      </c>
      <c r="K367" s="219">
        <f t="shared" si="7"/>
        <v>96.174863387978135</v>
      </c>
      <c r="L367" s="217"/>
    </row>
    <row r="368" spans="10:12">
      <c r="J368" s="218">
        <v>353</v>
      </c>
      <c r="K368" s="219">
        <f t="shared" si="7"/>
        <v>96.448087431693992</v>
      </c>
      <c r="L368" s="217"/>
    </row>
    <row r="369" spans="10:12">
      <c r="J369" s="218">
        <v>354</v>
      </c>
      <c r="K369" s="219">
        <f t="shared" si="7"/>
        <v>96.721311475409834</v>
      </c>
      <c r="L369" s="217"/>
    </row>
    <row r="370" spans="10:12">
      <c r="J370" s="218">
        <v>355</v>
      </c>
      <c r="K370" s="219">
        <f t="shared" si="7"/>
        <v>96.994535519125677</v>
      </c>
      <c r="L370" s="217"/>
    </row>
    <row r="371" spans="10:12">
      <c r="J371" s="218">
        <v>356</v>
      </c>
      <c r="K371" s="219">
        <f t="shared" si="7"/>
        <v>97.267759562841533</v>
      </c>
      <c r="L371" s="217"/>
    </row>
    <row r="372" spans="10:12">
      <c r="J372" s="218">
        <v>357</v>
      </c>
      <c r="K372" s="219">
        <f t="shared" si="7"/>
        <v>97.540983606557376</v>
      </c>
      <c r="L372" s="217"/>
    </row>
    <row r="373" spans="10:12">
      <c r="J373" s="218">
        <v>358</v>
      </c>
      <c r="K373" s="219">
        <f t="shared" si="7"/>
        <v>97.814207650273218</v>
      </c>
      <c r="L373" s="217"/>
    </row>
    <row r="374" spans="10:12">
      <c r="J374" s="218">
        <v>359</v>
      </c>
      <c r="K374" s="219">
        <f t="shared" si="7"/>
        <v>98.087431693989075</v>
      </c>
      <c r="L374" s="217"/>
    </row>
    <row r="375" spans="10:12">
      <c r="J375" s="218">
        <v>360</v>
      </c>
      <c r="K375" s="219">
        <f t="shared" si="7"/>
        <v>98.360655737704917</v>
      </c>
      <c r="L375" s="217"/>
    </row>
    <row r="376" spans="10:12">
      <c r="J376" s="218">
        <v>361</v>
      </c>
      <c r="K376" s="219">
        <f t="shared" si="7"/>
        <v>98.63387978142076</v>
      </c>
      <c r="L376" s="217"/>
    </row>
    <row r="377" spans="10:12">
      <c r="J377" s="218">
        <v>362</v>
      </c>
      <c r="K377" s="219">
        <f t="shared" si="7"/>
        <v>98.907103825136616</v>
      </c>
      <c r="L377" s="217"/>
    </row>
    <row r="378" spans="10:12">
      <c r="J378" s="218">
        <v>363</v>
      </c>
      <c r="K378" s="219">
        <f t="shared" si="7"/>
        <v>99.180327868852459</v>
      </c>
      <c r="L378" s="217"/>
    </row>
    <row r="379" spans="10:12">
      <c r="J379" s="218">
        <v>364</v>
      </c>
      <c r="K379" s="219">
        <f t="shared" si="7"/>
        <v>99.453551912568301</v>
      </c>
      <c r="L379" s="217"/>
    </row>
    <row r="380" spans="10:12" ht="13.5" thickBot="1">
      <c r="J380" s="223">
        <v>365</v>
      </c>
      <c r="K380" s="224">
        <f t="shared" si="7"/>
        <v>99.726775956284158</v>
      </c>
      <c r="L380" s="222"/>
    </row>
  </sheetData>
  <sheetProtection sheet="1" objects="1" scenarios="1" selectLockedCells="1" selectUnlockedCells="1"/>
  <mergeCells count="16">
    <mergeCell ref="B2:C2"/>
    <mergeCell ref="D2:L2"/>
    <mergeCell ref="B3:C3"/>
    <mergeCell ref="D3:L3"/>
    <mergeCell ref="B5:D5"/>
    <mergeCell ref="E5:I5"/>
    <mergeCell ref="D12:F12"/>
    <mergeCell ref="J12:L12"/>
    <mergeCell ref="J14:J15"/>
    <mergeCell ref="D39:F39"/>
    <mergeCell ref="B6:D6"/>
    <mergeCell ref="E6:I6"/>
    <mergeCell ref="B7:D7"/>
    <mergeCell ref="E7:I7"/>
    <mergeCell ref="B10:H10"/>
    <mergeCell ref="J11:L1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0"/>
  <sheetViews>
    <sheetView showGridLines="0" zoomScaleNormal="100" workbookViewId="0">
      <selection activeCell="D3" sqref="D3:L3"/>
    </sheetView>
  </sheetViews>
  <sheetFormatPr baseColWidth="10" defaultRowHeight="12.75"/>
  <cols>
    <col min="1" max="1" width="2.85546875" style="3" customWidth="1"/>
    <col min="2" max="2" width="15" style="3" customWidth="1"/>
    <col min="3" max="3" width="10.140625" style="3" customWidth="1"/>
    <col min="4" max="4" width="19.85546875" style="3" customWidth="1"/>
    <col min="5" max="5" width="18" style="3" customWidth="1"/>
    <col min="6" max="6" width="17.85546875" style="3" customWidth="1"/>
    <col min="7" max="7" width="13.28515625" style="3" customWidth="1"/>
    <col min="8" max="8" width="9.7109375" style="3" customWidth="1"/>
    <col min="9" max="9" width="11.42578125" style="3"/>
    <col min="10" max="10" width="20.140625" style="3" customWidth="1"/>
    <col min="11" max="11" width="18.7109375" style="3" customWidth="1"/>
    <col min="12" max="12" width="15.5703125" style="3" customWidth="1"/>
    <col min="13" max="256" width="11.42578125" style="3"/>
    <col min="257" max="257" width="2.85546875" style="3" customWidth="1"/>
    <col min="258" max="258" width="15" style="3" customWidth="1"/>
    <col min="259" max="259" width="10.140625" style="3" customWidth="1"/>
    <col min="260" max="260" width="19.85546875" style="3" customWidth="1"/>
    <col min="261" max="261" width="18" style="3" customWidth="1"/>
    <col min="262" max="262" width="17.85546875" style="3" customWidth="1"/>
    <col min="263" max="263" width="13.28515625" style="3" customWidth="1"/>
    <col min="264" max="264" width="9.7109375" style="3" customWidth="1"/>
    <col min="265" max="512" width="11.42578125" style="3"/>
    <col min="513" max="513" width="2.85546875" style="3" customWidth="1"/>
    <col min="514" max="514" width="15" style="3" customWidth="1"/>
    <col min="515" max="515" width="10.140625" style="3" customWidth="1"/>
    <col min="516" max="516" width="19.85546875" style="3" customWidth="1"/>
    <col min="517" max="517" width="18" style="3" customWidth="1"/>
    <col min="518" max="518" width="17.85546875" style="3" customWidth="1"/>
    <col min="519" max="519" width="13.28515625" style="3" customWidth="1"/>
    <col min="520" max="520" width="9.7109375" style="3" customWidth="1"/>
    <col min="521" max="768" width="11.42578125" style="3"/>
    <col min="769" max="769" width="2.85546875" style="3" customWidth="1"/>
    <col min="770" max="770" width="15" style="3" customWidth="1"/>
    <col min="771" max="771" width="10.140625" style="3" customWidth="1"/>
    <col min="772" max="772" width="19.85546875" style="3" customWidth="1"/>
    <col min="773" max="773" width="18" style="3" customWidth="1"/>
    <col min="774" max="774" width="17.85546875" style="3" customWidth="1"/>
    <col min="775" max="775" width="13.28515625" style="3" customWidth="1"/>
    <col min="776" max="776" width="9.7109375" style="3" customWidth="1"/>
    <col min="777" max="1024" width="11.42578125" style="3"/>
    <col min="1025" max="1025" width="2.85546875" style="3" customWidth="1"/>
    <col min="1026" max="1026" width="15" style="3" customWidth="1"/>
    <col min="1027" max="1027" width="10.140625" style="3" customWidth="1"/>
    <col min="1028" max="1028" width="19.85546875" style="3" customWidth="1"/>
    <col min="1029" max="1029" width="18" style="3" customWidth="1"/>
    <col min="1030" max="1030" width="17.85546875" style="3" customWidth="1"/>
    <col min="1031" max="1031" width="13.28515625" style="3" customWidth="1"/>
    <col min="1032" max="1032" width="9.7109375" style="3" customWidth="1"/>
    <col min="1033" max="1280" width="11.42578125" style="3"/>
    <col min="1281" max="1281" width="2.85546875" style="3" customWidth="1"/>
    <col min="1282" max="1282" width="15" style="3" customWidth="1"/>
    <col min="1283" max="1283" width="10.140625" style="3" customWidth="1"/>
    <col min="1284" max="1284" width="19.85546875" style="3" customWidth="1"/>
    <col min="1285" max="1285" width="18" style="3" customWidth="1"/>
    <col min="1286" max="1286" width="17.85546875" style="3" customWidth="1"/>
    <col min="1287" max="1287" width="13.28515625" style="3" customWidth="1"/>
    <col min="1288" max="1288" width="9.7109375" style="3" customWidth="1"/>
    <col min="1289" max="1536" width="11.42578125" style="3"/>
    <col min="1537" max="1537" width="2.85546875" style="3" customWidth="1"/>
    <col min="1538" max="1538" width="15" style="3" customWidth="1"/>
    <col min="1539" max="1539" width="10.140625" style="3" customWidth="1"/>
    <col min="1540" max="1540" width="19.85546875" style="3" customWidth="1"/>
    <col min="1541" max="1541" width="18" style="3" customWidth="1"/>
    <col min="1542" max="1542" width="17.85546875" style="3" customWidth="1"/>
    <col min="1543" max="1543" width="13.28515625" style="3" customWidth="1"/>
    <col min="1544" max="1544" width="9.7109375" style="3" customWidth="1"/>
    <col min="1545" max="1792" width="11.42578125" style="3"/>
    <col min="1793" max="1793" width="2.85546875" style="3" customWidth="1"/>
    <col min="1794" max="1794" width="15" style="3" customWidth="1"/>
    <col min="1795" max="1795" width="10.140625" style="3" customWidth="1"/>
    <col min="1796" max="1796" width="19.85546875" style="3" customWidth="1"/>
    <col min="1797" max="1797" width="18" style="3" customWidth="1"/>
    <col min="1798" max="1798" width="17.85546875" style="3" customWidth="1"/>
    <col min="1799" max="1799" width="13.28515625" style="3" customWidth="1"/>
    <col min="1800" max="1800" width="9.7109375" style="3" customWidth="1"/>
    <col min="1801" max="2048" width="11.42578125" style="3"/>
    <col min="2049" max="2049" width="2.85546875" style="3" customWidth="1"/>
    <col min="2050" max="2050" width="15" style="3" customWidth="1"/>
    <col min="2051" max="2051" width="10.140625" style="3" customWidth="1"/>
    <col min="2052" max="2052" width="19.85546875" style="3" customWidth="1"/>
    <col min="2053" max="2053" width="18" style="3" customWidth="1"/>
    <col min="2054" max="2054" width="17.85546875" style="3" customWidth="1"/>
    <col min="2055" max="2055" width="13.28515625" style="3" customWidth="1"/>
    <col min="2056" max="2056" width="9.7109375" style="3" customWidth="1"/>
    <col min="2057" max="2304" width="11.42578125" style="3"/>
    <col min="2305" max="2305" width="2.85546875" style="3" customWidth="1"/>
    <col min="2306" max="2306" width="15" style="3" customWidth="1"/>
    <col min="2307" max="2307" width="10.140625" style="3" customWidth="1"/>
    <col min="2308" max="2308" width="19.85546875" style="3" customWidth="1"/>
    <col min="2309" max="2309" width="18" style="3" customWidth="1"/>
    <col min="2310" max="2310" width="17.85546875" style="3" customWidth="1"/>
    <col min="2311" max="2311" width="13.28515625" style="3" customWidth="1"/>
    <col min="2312" max="2312" width="9.7109375" style="3" customWidth="1"/>
    <col min="2313" max="2560" width="11.42578125" style="3"/>
    <col min="2561" max="2561" width="2.85546875" style="3" customWidth="1"/>
    <col min="2562" max="2562" width="15" style="3" customWidth="1"/>
    <col min="2563" max="2563" width="10.140625" style="3" customWidth="1"/>
    <col min="2564" max="2564" width="19.85546875" style="3" customWidth="1"/>
    <col min="2565" max="2565" width="18" style="3" customWidth="1"/>
    <col min="2566" max="2566" width="17.85546875" style="3" customWidth="1"/>
    <col min="2567" max="2567" width="13.28515625" style="3" customWidth="1"/>
    <col min="2568" max="2568" width="9.7109375" style="3" customWidth="1"/>
    <col min="2569" max="2816" width="11.42578125" style="3"/>
    <col min="2817" max="2817" width="2.85546875" style="3" customWidth="1"/>
    <col min="2818" max="2818" width="15" style="3" customWidth="1"/>
    <col min="2819" max="2819" width="10.140625" style="3" customWidth="1"/>
    <col min="2820" max="2820" width="19.85546875" style="3" customWidth="1"/>
    <col min="2821" max="2821" width="18" style="3" customWidth="1"/>
    <col min="2822" max="2822" width="17.85546875" style="3" customWidth="1"/>
    <col min="2823" max="2823" width="13.28515625" style="3" customWidth="1"/>
    <col min="2824" max="2824" width="9.7109375" style="3" customWidth="1"/>
    <col min="2825" max="3072" width="11.42578125" style="3"/>
    <col min="3073" max="3073" width="2.85546875" style="3" customWidth="1"/>
    <col min="3074" max="3074" width="15" style="3" customWidth="1"/>
    <col min="3075" max="3075" width="10.140625" style="3" customWidth="1"/>
    <col min="3076" max="3076" width="19.85546875" style="3" customWidth="1"/>
    <col min="3077" max="3077" width="18" style="3" customWidth="1"/>
    <col min="3078" max="3078" width="17.85546875" style="3" customWidth="1"/>
    <col min="3079" max="3079" width="13.28515625" style="3" customWidth="1"/>
    <col min="3080" max="3080" width="9.7109375" style="3" customWidth="1"/>
    <col min="3081" max="3328" width="11.42578125" style="3"/>
    <col min="3329" max="3329" width="2.85546875" style="3" customWidth="1"/>
    <col min="3330" max="3330" width="15" style="3" customWidth="1"/>
    <col min="3331" max="3331" width="10.140625" style="3" customWidth="1"/>
    <col min="3332" max="3332" width="19.85546875" style="3" customWidth="1"/>
    <col min="3333" max="3333" width="18" style="3" customWidth="1"/>
    <col min="3334" max="3334" width="17.85546875" style="3" customWidth="1"/>
    <col min="3335" max="3335" width="13.28515625" style="3" customWidth="1"/>
    <col min="3336" max="3336" width="9.7109375" style="3" customWidth="1"/>
    <col min="3337" max="3584" width="11.42578125" style="3"/>
    <col min="3585" max="3585" width="2.85546875" style="3" customWidth="1"/>
    <col min="3586" max="3586" width="15" style="3" customWidth="1"/>
    <col min="3587" max="3587" width="10.140625" style="3" customWidth="1"/>
    <col min="3588" max="3588" width="19.85546875" style="3" customWidth="1"/>
    <col min="3589" max="3589" width="18" style="3" customWidth="1"/>
    <col min="3590" max="3590" width="17.85546875" style="3" customWidth="1"/>
    <col min="3591" max="3591" width="13.28515625" style="3" customWidth="1"/>
    <col min="3592" max="3592" width="9.7109375" style="3" customWidth="1"/>
    <col min="3593" max="3840" width="11.42578125" style="3"/>
    <col min="3841" max="3841" width="2.85546875" style="3" customWidth="1"/>
    <col min="3842" max="3842" width="15" style="3" customWidth="1"/>
    <col min="3843" max="3843" width="10.140625" style="3" customWidth="1"/>
    <col min="3844" max="3844" width="19.85546875" style="3" customWidth="1"/>
    <col min="3845" max="3845" width="18" style="3" customWidth="1"/>
    <col min="3846" max="3846" width="17.85546875" style="3" customWidth="1"/>
    <col min="3847" max="3847" width="13.28515625" style="3" customWidth="1"/>
    <col min="3848" max="3848" width="9.7109375" style="3" customWidth="1"/>
    <col min="3849" max="4096" width="11.42578125" style="3"/>
    <col min="4097" max="4097" width="2.85546875" style="3" customWidth="1"/>
    <col min="4098" max="4098" width="15" style="3" customWidth="1"/>
    <col min="4099" max="4099" width="10.140625" style="3" customWidth="1"/>
    <col min="4100" max="4100" width="19.85546875" style="3" customWidth="1"/>
    <col min="4101" max="4101" width="18" style="3" customWidth="1"/>
    <col min="4102" max="4102" width="17.85546875" style="3" customWidth="1"/>
    <col min="4103" max="4103" width="13.28515625" style="3" customWidth="1"/>
    <col min="4104" max="4104" width="9.7109375" style="3" customWidth="1"/>
    <col min="4105" max="4352" width="11.42578125" style="3"/>
    <col min="4353" max="4353" width="2.85546875" style="3" customWidth="1"/>
    <col min="4354" max="4354" width="15" style="3" customWidth="1"/>
    <col min="4355" max="4355" width="10.140625" style="3" customWidth="1"/>
    <col min="4356" max="4356" width="19.85546875" style="3" customWidth="1"/>
    <col min="4357" max="4357" width="18" style="3" customWidth="1"/>
    <col min="4358" max="4358" width="17.85546875" style="3" customWidth="1"/>
    <col min="4359" max="4359" width="13.28515625" style="3" customWidth="1"/>
    <col min="4360" max="4360" width="9.7109375" style="3" customWidth="1"/>
    <col min="4361" max="4608" width="11.42578125" style="3"/>
    <col min="4609" max="4609" width="2.85546875" style="3" customWidth="1"/>
    <col min="4610" max="4610" width="15" style="3" customWidth="1"/>
    <col min="4611" max="4611" width="10.140625" style="3" customWidth="1"/>
    <col min="4612" max="4612" width="19.85546875" style="3" customWidth="1"/>
    <col min="4613" max="4613" width="18" style="3" customWidth="1"/>
    <col min="4614" max="4614" width="17.85546875" style="3" customWidth="1"/>
    <col min="4615" max="4615" width="13.28515625" style="3" customWidth="1"/>
    <col min="4616" max="4616" width="9.7109375" style="3" customWidth="1"/>
    <col min="4617" max="4864" width="11.42578125" style="3"/>
    <col min="4865" max="4865" width="2.85546875" style="3" customWidth="1"/>
    <col min="4866" max="4866" width="15" style="3" customWidth="1"/>
    <col min="4867" max="4867" width="10.140625" style="3" customWidth="1"/>
    <col min="4868" max="4868" width="19.85546875" style="3" customWidth="1"/>
    <col min="4869" max="4869" width="18" style="3" customWidth="1"/>
    <col min="4870" max="4870" width="17.85546875" style="3" customWidth="1"/>
    <col min="4871" max="4871" width="13.28515625" style="3" customWidth="1"/>
    <col min="4872" max="4872" width="9.7109375" style="3" customWidth="1"/>
    <col min="4873" max="5120" width="11.42578125" style="3"/>
    <col min="5121" max="5121" width="2.85546875" style="3" customWidth="1"/>
    <col min="5122" max="5122" width="15" style="3" customWidth="1"/>
    <col min="5123" max="5123" width="10.140625" style="3" customWidth="1"/>
    <col min="5124" max="5124" width="19.85546875" style="3" customWidth="1"/>
    <col min="5125" max="5125" width="18" style="3" customWidth="1"/>
    <col min="5126" max="5126" width="17.85546875" style="3" customWidth="1"/>
    <col min="5127" max="5127" width="13.28515625" style="3" customWidth="1"/>
    <col min="5128" max="5128" width="9.7109375" style="3" customWidth="1"/>
    <col min="5129" max="5376" width="11.42578125" style="3"/>
    <col min="5377" max="5377" width="2.85546875" style="3" customWidth="1"/>
    <col min="5378" max="5378" width="15" style="3" customWidth="1"/>
    <col min="5379" max="5379" width="10.140625" style="3" customWidth="1"/>
    <col min="5380" max="5380" width="19.85546875" style="3" customWidth="1"/>
    <col min="5381" max="5381" width="18" style="3" customWidth="1"/>
    <col min="5382" max="5382" width="17.85546875" style="3" customWidth="1"/>
    <col min="5383" max="5383" width="13.28515625" style="3" customWidth="1"/>
    <col min="5384" max="5384" width="9.7109375" style="3" customWidth="1"/>
    <col min="5385" max="5632" width="11.42578125" style="3"/>
    <col min="5633" max="5633" width="2.85546875" style="3" customWidth="1"/>
    <col min="5634" max="5634" width="15" style="3" customWidth="1"/>
    <col min="5635" max="5635" width="10.140625" style="3" customWidth="1"/>
    <col min="5636" max="5636" width="19.85546875" style="3" customWidth="1"/>
    <col min="5637" max="5637" width="18" style="3" customWidth="1"/>
    <col min="5638" max="5638" width="17.85546875" style="3" customWidth="1"/>
    <col min="5639" max="5639" width="13.28515625" style="3" customWidth="1"/>
    <col min="5640" max="5640" width="9.7109375" style="3" customWidth="1"/>
    <col min="5641" max="5888" width="11.42578125" style="3"/>
    <col min="5889" max="5889" width="2.85546875" style="3" customWidth="1"/>
    <col min="5890" max="5890" width="15" style="3" customWidth="1"/>
    <col min="5891" max="5891" width="10.140625" style="3" customWidth="1"/>
    <col min="5892" max="5892" width="19.85546875" style="3" customWidth="1"/>
    <col min="5893" max="5893" width="18" style="3" customWidth="1"/>
    <col min="5894" max="5894" width="17.85546875" style="3" customWidth="1"/>
    <col min="5895" max="5895" width="13.28515625" style="3" customWidth="1"/>
    <col min="5896" max="5896" width="9.7109375" style="3" customWidth="1"/>
    <col min="5897" max="6144" width="11.42578125" style="3"/>
    <col min="6145" max="6145" width="2.85546875" style="3" customWidth="1"/>
    <col min="6146" max="6146" width="15" style="3" customWidth="1"/>
    <col min="6147" max="6147" width="10.140625" style="3" customWidth="1"/>
    <col min="6148" max="6148" width="19.85546875" style="3" customWidth="1"/>
    <col min="6149" max="6149" width="18" style="3" customWidth="1"/>
    <col min="6150" max="6150" width="17.85546875" style="3" customWidth="1"/>
    <col min="6151" max="6151" width="13.28515625" style="3" customWidth="1"/>
    <col min="6152" max="6152" width="9.7109375" style="3" customWidth="1"/>
    <col min="6153" max="6400" width="11.42578125" style="3"/>
    <col min="6401" max="6401" width="2.85546875" style="3" customWidth="1"/>
    <col min="6402" max="6402" width="15" style="3" customWidth="1"/>
    <col min="6403" max="6403" width="10.140625" style="3" customWidth="1"/>
    <col min="6404" max="6404" width="19.85546875" style="3" customWidth="1"/>
    <col min="6405" max="6405" width="18" style="3" customWidth="1"/>
    <col min="6406" max="6406" width="17.85546875" style="3" customWidth="1"/>
    <col min="6407" max="6407" width="13.28515625" style="3" customWidth="1"/>
    <col min="6408" max="6408" width="9.7109375" style="3" customWidth="1"/>
    <col min="6409" max="6656" width="11.42578125" style="3"/>
    <col min="6657" max="6657" width="2.85546875" style="3" customWidth="1"/>
    <col min="6658" max="6658" width="15" style="3" customWidth="1"/>
    <col min="6659" max="6659" width="10.140625" style="3" customWidth="1"/>
    <col min="6660" max="6660" width="19.85546875" style="3" customWidth="1"/>
    <col min="6661" max="6661" width="18" style="3" customWidth="1"/>
    <col min="6662" max="6662" width="17.85546875" style="3" customWidth="1"/>
    <col min="6663" max="6663" width="13.28515625" style="3" customWidth="1"/>
    <col min="6664" max="6664" width="9.7109375" style="3" customWidth="1"/>
    <col min="6665" max="6912" width="11.42578125" style="3"/>
    <col min="6913" max="6913" width="2.85546875" style="3" customWidth="1"/>
    <col min="6914" max="6914" width="15" style="3" customWidth="1"/>
    <col min="6915" max="6915" width="10.140625" style="3" customWidth="1"/>
    <col min="6916" max="6916" width="19.85546875" style="3" customWidth="1"/>
    <col min="6917" max="6917" width="18" style="3" customWidth="1"/>
    <col min="6918" max="6918" width="17.85546875" style="3" customWidth="1"/>
    <col min="6919" max="6919" width="13.28515625" style="3" customWidth="1"/>
    <col min="6920" max="6920" width="9.7109375" style="3" customWidth="1"/>
    <col min="6921" max="7168" width="11.42578125" style="3"/>
    <col min="7169" max="7169" width="2.85546875" style="3" customWidth="1"/>
    <col min="7170" max="7170" width="15" style="3" customWidth="1"/>
    <col min="7171" max="7171" width="10.140625" style="3" customWidth="1"/>
    <col min="7172" max="7172" width="19.85546875" style="3" customWidth="1"/>
    <col min="7173" max="7173" width="18" style="3" customWidth="1"/>
    <col min="7174" max="7174" width="17.85546875" style="3" customWidth="1"/>
    <col min="7175" max="7175" width="13.28515625" style="3" customWidth="1"/>
    <col min="7176" max="7176" width="9.7109375" style="3" customWidth="1"/>
    <col min="7177" max="7424" width="11.42578125" style="3"/>
    <col min="7425" max="7425" width="2.85546875" style="3" customWidth="1"/>
    <col min="7426" max="7426" width="15" style="3" customWidth="1"/>
    <col min="7427" max="7427" width="10.140625" style="3" customWidth="1"/>
    <col min="7428" max="7428" width="19.85546875" style="3" customWidth="1"/>
    <col min="7429" max="7429" width="18" style="3" customWidth="1"/>
    <col min="7430" max="7430" width="17.85546875" style="3" customWidth="1"/>
    <col min="7431" max="7431" width="13.28515625" style="3" customWidth="1"/>
    <col min="7432" max="7432" width="9.7109375" style="3" customWidth="1"/>
    <col min="7433" max="7680" width="11.42578125" style="3"/>
    <col min="7681" max="7681" width="2.85546875" style="3" customWidth="1"/>
    <col min="7682" max="7682" width="15" style="3" customWidth="1"/>
    <col min="7683" max="7683" width="10.140625" style="3" customWidth="1"/>
    <col min="7684" max="7684" width="19.85546875" style="3" customWidth="1"/>
    <col min="7685" max="7685" width="18" style="3" customWidth="1"/>
    <col min="7686" max="7686" width="17.85546875" style="3" customWidth="1"/>
    <col min="7687" max="7687" width="13.28515625" style="3" customWidth="1"/>
    <col min="7688" max="7688" width="9.7109375" style="3" customWidth="1"/>
    <col min="7689" max="7936" width="11.42578125" style="3"/>
    <col min="7937" max="7937" width="2.85546875" style="3" customWidth="1"/>
    <col min="7938" max="7938" width="15" style="3" customWidth="1"/>
    <col min="7939" max="7939" width="10.140625" style="3" customWidth="1"/>
    <col min="7940" max="7940" width="19.85546875" style="3" customWidth="1"/>
    <col min="7941" max="7941" width="18" style="3" customWidth="1"/>
    <col min="7942" max="7942" width="17.85546875" style="3" customWidth="1"/>
    <col min="7943" max="7943" width="13.28515625" style="3" customWidth="1"/>
    <col min="7944" max="7944" width="9.7109375" style="3" customWidth="1"/>
    <col min="7945" max="8192" width="11.42578125" style="3"/>
    <col min="8193" max="8193" width="2.85546875" style="3" customWidth="1"/>
    <col min="8194" max="8194" width="15" style="3" customWidth="1"/>
    <col min="8195" max="8195" width="10.140625" style="3" customWidth="1"/>
    <col min="8196" max="8196" width="19.85546875" style="3" customWidth="1"/>
    <col min="8197" max="8197" width="18" style="3" customWidth="1"/>
    <col min="8198" max="8198" width="17.85546875" style="3" customWidth="1"/>
    <col min="8199" max="8199" width="13.28515625" style="3" customWidth="1"/>
    <col min="8200" max="8200" width="9.7109375" style="3" customWidth="1"/>
    <col min="8201" max="8448" width="11.42578125" style="3"/>
    <col min="8449" max="8449" width="2.85546875" style="3" customWidth="1"/>
    <col min="8450" max="8450" width="15" style="3" customWidth="1"/>
    <col min="8451" max="8451" width="10.140625" style="3" customWidth="1"/>
    <col min="8452" max="8452" width="19.85546875" style="3" customWidth="1"/>
    <col min="8453" max="8453" width="18" style="3" customWidth="1"/>
    <col min="8454" max="8454" width="17.85546875" style="3" customWidth="1"/>
    <col min="8455" max="8455" width="13.28515625" style="3" customWidth="1"/>
    <col min="8456" max="8456" width="9.7109375" style="3" customWidth="1"/>
    <col min="8457" max="8704" width="11.42578125" style="3"/>
    <col min="8705" max="8705" width="2.85546875" style="3" customWidth="1"/>
    <col min="8706" max="8706" width="15" style="3" customWidth="1"/>
    <col min="8707" max="8707" width="10.140625" style="3" customWidth="1"/>
    <col min="8708" max="8708" width="19.85546875" style="3" customWidth="1"/>
    <col min="8709" max="8709" width="18" style="3" customWidth="1"/>
    <col min="8710" max="8710" width="17.85546875" style="3" customWidth="1"/>
    <col min="8711" max="8711" width="13.28515625" style="3" customWidth="1"/>
    <col min="8712" max="8712" width="9.7109375" style="3" customWidth="1"/>
    <col min="8713" max="8960" width="11.42578125" style="3"/>
    <col min="8961" max="8961" width="2.85546875" style="3" customWidth="1"/>
    <col min="8962" max="8962" width="15" style="3" customWidth="1"/>
    <col min="8963" max="8963" width="10.140625" style="3" customWidth="1"/>
    <col min="8964" max="8964" width="19.85546875" style="3" customWidth="1"/>
    <col min="8965" max="8965" width="18" style="3" customWidth="1"/>
    <col min="8966" max="8966" width="17.85546875" style="3" customWidth="1"/>
    <col min="8967" max="8967" width="13.28515625" style="3" customWidth="1"/>
    <col min="8968" max="8968" width="9.7109375" style="3" customWidth="1"/>
    <col min="8969" max="9216" width="11.42578125" style="3"/>
    <col min="9217" max="9217" width="2.85546875" style="3" customWidth="1"/>
    <col min="9218" max="9218" width="15" style="3" customWidth="1"/>
    <col min="9219" max="9219" width="10.140625" style="3" customWidth="1"/>
    <col min="9220" max="9220" width="19.85546875" style="3" customWidth="1"/>
    <col min="9221" max="9221" width="18" style="3" customWidth="1"/>
    <col min="9222" max="9222" width="17.85546875" style="3" customWidth="1"/>
    <col min="9223" max="9223" width="13.28515625" style="3" customWidth="1"/>
    <col min="9224" max="9224" width="9.7109375" style="3" customWidth="1"/>
    <col min="9225" max="9472" width="11.42578125" style="3"/>
    <col min="9473" max="9473" width="2.85546875" style="3" customWidth="1"/>
    <col min="9474" max="9474" width="15" style="3" customWidth="1"/>
    <col min="9475" max="9475" width="10.140625" style="3" customWidth="1"/>
    <col min="9476" max="9476" width="19.85546875" style="3" customWidth="1"/>
    <col min="9477" max="9477" width="18" style="3" customWidth="1"/>
    <col min="9478" max="9478" width="17.85546875" style="3" customWidth="1"/>
    <col min="9479" max="9479" width="13.28515625" style="3" customWidth="1"/>
    <col min="9480" max="9480" width="9.7109375" style="3" customWidth="1"/>
    <col min="9481" max="9728" width="11.42578125" style="3"/>
    <col min="9729" max="9729" width="2.85546875" style="3" customWidth="1"/>
    <col min="9730" max="9730" width="15" style="3" customWidth="1"/>
    <col min="9731" max="9731" width="10.140625" style="3" customWidth="1"/>
    <col min="9732" max="9732" width="19.85546875" style="3" customWidth="1"/>
    <col min="9733" max="9733" width="18" style="3" customWidth="1"/>
    <col min="9734" max="9734" width="17.85546875" style="3" customWidth="1"/>
    <col min="9735" max="9735" width="13.28515625" style="3" customWidth="1"/>
    <col min="9736" max="9736" width="9.7109375" style="3" customWidth="1"/>
    <col min="9737" max="9984" width="11.42578125" style="3"/>
    <col min="9985" max="9985" width="2.85546875" style="3" customWidth="1"/>
    <col min="9986" max="9986" width="15" style="3" customWidth="1"/>
    <col min="9987" max="9987" width="10.140625" style="3" customWidth="1"/>
    <col min="9988" max="9988" width="19.85546875" style="3" customWidth="1"/>
    <col min="9989" max="9989" width="18" style="3" customWidth="1"/>
    <col min="9990" max="9990" width="17.85546875" style="3" customWidth="1"/>
    <col min="9991" max="9991" width="13.28515625" style="3" customWidth="1"/>
    <col min="9992" max="9992" width="9.7109375" style="3" customWidth="1"/>
    <col min="9993" max="10240" width="11.42578125" style="3"/>
    <col min="10241" max="10241" width="2.85546875" style="3" customWidth="1"/>
    <col min="10242" max="10242" width="15" style="3" customWidth="1"/>
    <col min="10243" max="10243" width="10.140625" style="3" customWidth="1"/>
    <col min="10244" max="10244" width="19.85546875" style="3" customWidth="1"/>
    <col min="10245" max="10245" width="18" style="3" customWidth="1"/>
    <col min="10246" max="10246" width="17.85546875" style="3" customWidth="1"/>
    <col min="10247" max="10247" width="13.28515625" style="3" customWidth="1"/>
    <col min="10248" max="10248" width="9.7109375" style="3" customWidth="1"/>
    <col min="10249" max="10496" width="11.42578125" style="3"/>
    <col min="10497" max="10497" width="2.85546875" style="3" customWidth="1"/>
    <col min="10498" max="10498" width="15" style="3" customWidth="1"/>
    <col min="10499" max="10499" width="10.140625" style="3" customWidth="1"/>
    <col min="10500" max="10500" width="19.85546875" style="3" customWidth="1"/>
    <col min="10501" max="10501" width="18" style="3" customWidth="1"/>
    <col min="10502" max="10502" width="17.85546875" style="3" customWidth="1"/>
    <col min="10503" max="10503" width="13.28515625" style="3" customWidth="1"/>
    <col min="10504" max="10504" width="9.7109375" style="3" customWidth="1"/>
    <col min="10505" max="10752" width="11.42578125" style="3"/>
    <col min="10753" max="10753" width="2.85546875" style="3" customWidth="1"/>
    <col min="10754" max="10754" width="15" style="3" customWidth="1"/>
    <col min="10755" max="10755" width="10.140625" style="3" customWidth="1"/>
    <col min="10756" max="10756" width="19.85546875" style="3" customWidth="1"/>
    <col min="10757" max="10757" width="18" style="3" customWidth="1"/>
    <col min="10758" max="10758" width="17.85546875" style="3" customWidth="1"/>
    <col min="10759" max="10759" width="13.28515625" style="3" customWidth="1"/>
    <col min="10760" max="10760" width="9.7109375" style="3" customWidth="1"/>
    <col min="10761" max="11008" width="11.42578125" style="3"/>
    <col min="11009" max="11009" width="2.85546875" style="3" customWidth="1"/>
    <col min="11010" max="11010" width="15" style="3" customWidth="1"/>
    <col min="11011" max="11011" width="10.140625" style="3" customWidth="1"/>
    <col min="11012" max="11012" width="19.85546875" style="3" customWidth="1"/>
    <col min="11013" max="11013" width="18" style="3" customWidth="1"/>
    <col min="11014" max="11014" width="17.85546875" style="3" customWidth="1"/>
    <col min="11015" max="11015" width="13.28515625" style="3" customWidth="1"/>
    <col min="11016" max="11016" width="9.7109375" style="3" customWidth="1"/>
    <col min="11017" max="11264" width="11.42578125" style="3"/>
    <col min="11265" max="11265" width="2.85546875" style="3" customWidth="1"/>
    <col min="11266" max="11266" width="15" style="3" customWidth="1"/>
    <col min="11267" max="11267" width="10.140625" style="3" customWidth="1"/>
    <col min="11268" max="11268" width="19.85546875" style="3" customWidth="1"/>
    <col min="11269" max="11269" width="18" style="3" customWidth="1"/>
    <col min="11270" max="11270" width="17.85546875" style="3" customWidth="1"/>
    <col min="11271" max="11271" width="13.28515625" style="3" customWidth="1"/>
    <col min="11272" max="11272" width="9.7109375" style="3" customWidth="1"/>
    <col min="11273" max="11520" width="11.42578125" style="3"/>
    <col min="11521" max="11521" width="2.85546875" style="3" customWidth="1"/>
    <col min="11522" max="11522" width="15" style="3" customWidth="1"/>
    <col min="11523" max="11523" width="10.140625" style="3" customWidth="1"/>
    <col min="11524" max="11524" width="19.85546875" style="3" customWidth="1"/>
    <col min="11525" max="11525" width="18" style="3" customWidth="1"/>
    <col min="11526" max="11526" width="17.85546875" style="3" customWidth="1"/>
    <col min="11527" max="11527" width="13.28515625" style="3" customWidth="1"/>
    <col min="11528" max="11528" width="9.7109375" style="3" customWidth="1"/>
    <col min="11529" max="11776" width="11.42578125" style="3"/>
    <col min="11777" max="11777" width="2.85546875" style="3" customWidth="1"/>
    <col min="11778" max="11778" width="15" style="3" customWidth="1"/>
    <col min="11779" max="11779" width="10.140625" style="3" customWidth="1"/>
    <col min="11780" max="11780" width="19.85546875" style="3" customWidth="1"/>
    <col min="11781" max="11781" width="18" style="3" customWidth="1"/>
    <col min="11782" max="11782" width="17.85546875" style="3" customWidth="1"/>
    <col min="11783" max="11783" width="13.28515625" style="3" customWidth="1"/>
    <col min="11784" max="11784" width="9.7109375" style="3" customWidth="1"/>
    <col min="11785" max="12032" width="11.42578125" style="3"/>
    <col min="12033" max="12033" width="2.85546875" style="3" customWidth="1"/>
    <col min="12034" max="12034" width="15" style="3" customWidth="1"/>
    <col min="12035" max="12035" width="10.140625" style="3" customWidth="1"/>
    <col min="12036" max="12036" width="19.85546875" style="3" customWidth="1"/>
    <col min="12037" max="12037" width="18" style="3" customWidth="1"/>
    <col min="12038" max="12038" width="17.85546875" style="3" customWidth="1"/>
    <col min="12039" max="12039" width="13.28515625" style="3" customWidth="1"/>
    <col min="12040" max="12040" width="9.7109375" style="3" customWidth="1"/>
    <col min="12041" max="12288" width="11.42578125" style="3"/>
    <col min="12289" max="12289" width="2.85546875" style="3" customWidth="1"/>
    <col min="12290" max="12290" width="15" style="3" customWidth="1"/>
    <col min="12291" max="12291" width="10.140625" style="3" customWidth="1"/>
    <col min="12292" max="12292" width="19.85546875" style="3" customWidth="1"/>
    <col min="12293" max="12293" width="18" style="3" customWidth="1"/>
    <col min="12294" max="12294" width="17.85546875" style="3" customWidth="1"/>
    <col min="12295" max="12295" width="13.28515625" style="3" customWidth="1"/>
    <col min="12296" max="12296" width="9.7109375" style="3" customWidth="1"/>
    <col min="12297" max="12544" width="11.42578125" style="3"/>
    <col min="12545" max="12545" width="2.85546875" style="3" customWidth="1"/>
    <col min="12546" max="12546" width="15" style="3" customWidth="1"/>
    <col min="12547" max="12547" width="10.140625" style="3" customWidth="1"/>
    <col min="12548" max="12548" width="19.85546875" style="3" customWidth="1"/>
    <col min="12549" max="12549" width="18" style="3" customWidth="1"/>
    <col min="12550" max="12550" width="17.85546875" style="3" customWidth="1"/>
    <col min="12551" max="12551" width="13.28515625" style="3" customWidth="1"/>
    <col min="12552" max="12552" width="9.7109375" style="3" customWidth="1"/>
    <col min="12553" max="12800" width="11.42578125" style="3"/>
    <col min="12801" max="12801" width="2.85546875" style="3" customWidth="1"/>
    <col min="12802" max="12802" width="15" style="3" customWidth="1"/>
    <col min="12803" max="12803" width="10.140625" style="3" customWidth="1"/>
    <col min="12804" max="12804" width="19.85546875" style="3" customWidth="1"/>
    <col min="12805" max="12805" width="18" style="3" customWidth="1"/>
    <col min="12806" max="12806" width="17.85546875" style="3" customWidth="1"/>
    <col min="12807" max="12807" width="13.28515625" style="3" customWidth="1"/>
    <col min="12808" max="12808" width="9.7109375" style="3" customWidth="1"/>
    <col min="12809" max="13056" width="11.42578125" style="3"/>
    <col min="13057" max="13057" width="2.85546875" style="3" customWidth="1"/>
    <col min="13058" max="13058" width="15" style="3" customWidth="1"/>
    <col min="13059" max="13059" width="10.140625" style="3" customWidth="1"/>
    <col min="13060" max="13060" width="19.85546875" style="3" customWidth="1"/>
    <col min="13061" max="13061" width="18" style="3" customWidth="1"/>
    <col min="13062" max="13062" width="17.85546875" style="3" customWidth="1"/>
    <col min="13063" max="13063" width="13.28515625" style="3" customWidth="1"/>
    <col min="13064" max="13064" width="9.7109375" style="3" customWidth="1"/>
    <col min="13065" max="13312" width="11.42578125" style="3"/>
    <col min="13313" max="13313" width="2.85546875" style="3" customWidth="1"/>
    <col min="13314" max="13314" width="15" style="3" customWidth="1"/>
    <col min="13315" max="13315" width="10.140625" style="3" customWidth="1"/>
    <col min="13316" max="13316" width="19.85546875" style="3" customWidth="1"/>
    <col min="13317" max="13317" width="18" style="3" customWidth="1"/>
    <col min="13318" max="13318" width="17.85546875" style="3" customWidth="1"/>
    <col min="13319" max="13319" width="13.28515625" style="3" customWidth="1"/>
    <col min="13320" max="13320" width="9.7109375" style="3" customWidth="1"/>
    <col min="13321" max="13568" width="11.42578125" style="3"/>
    <col min="13569" max="13569" width="2.85546875" style="3" customWidth="1"/>
    <col min="13570" max="13570" width="15" style="3" customWidth="1"/>
    <col min="13571" max="13571" width="10.140625" style="3" customWidth="1"/>
    <col min="13572" max="13572" width="19.85546875" style="3" customWidth="1"/>
    <col min="13573" max="13573" width="18" style="3" customWidth="1"/>
    <col min="13574" max="13574" width="17.85546875" style="3" customWidth="1"/>
    <col min="13575" max="13575" width="13.28515625" style="3" customWidth="1"/>
    <col min="13576" max="13576" width="9.7109375" style="3" customWidth="1"/>
    <col min="13577" max="13824" width="11.42578125" style="3"/>
    <col min="13825" max="13825" width="2.85546875" style="3" customWidth="1"/>
    <col min="13826" max="13826" width="15" style="3" customWidth="1"/>
    <col min="13827" max="13827" width="10.140625" style="3" customWidth="1"/>
    <col min="13828" max="13828" width="19.85546875" style="3" customWidth="1"/>
    <col min="13829" max="13829" width="18" style="3" customWidth="1"/>
    <col min="13830" max="13830" width="17.85546875" style="3" customWidth="1"/>
    <col min="13831" max="13831" width="13.28515625" style="3" customWidth="1"/>
    <col min="13832" max="13832" width="9.7109375" style="3" customWidth="1"/>
    <col min="13833" max="14080" width="11.42578125" style="3"/>
    <col min="14081" max="14081" width="2.85546875" style="3" customWidth="1"/>
    <col min="14082" max="14082" width="15" style="3" customWidth="1"/>
    <col min="14083" max="14083" width="10.140625" style="3" customWidth="1"/>
    <col min="14084" max="14084" width="19.85546875" style="3" customWidth="1"/>
    <col min="14085" max="14085" width="18" style="3" customWidth="1"/>
    <col min="14086" max="14086" width="17.85546875" style="3" customWidth="1"/>
    <col min="14087" max="14087" width="13.28515625" style="3" customWidth="1"/>
    <col min="14088" max="14088" width="9.7109375" style="3" customWidth="1"/>
    <col min="14089" max="14336" width="11.42578125" style="3"/>
    <col min="14337" max="14337" width="2.85546875" style="3" customWidth="1"/>
    <col min="14338" max="14338" width="15" style="3" customWidth="1"/>
    <col min="14339" max="14339" width="10.140625" style="3" customWidth="1"/>
    <col min="14340" max="14340" width="19.85546875" style="3" customWidth="1"/>
    <col min="14341" max="14341" width="18" style="3" customWidth="1"/>
    <col min="14342" max="14342" width="17.85546875" style="3" customWidth="1"/>
    <col min="14343" max="14343" width="13.28515625" style="3" customWidth="1"/>
    <col min="14344" max="14344" width="9.7109375" style="3" customWidth="1"/>
    <col min="14345" max="14592" width="11.42578125" style="3"/>
    <col min="14593" max="14593" width="2.85546875" style="3" customWidth="1"/>
    <col min="14594" max="14594" width="15" style="3" customWidth="1"/>
    <col min="14595" max="14595" width="10.140625" style="3" customWidth="1"/>
    <col min="14596" max="14596" width="19.85546875" style="3" customWidth="1"/>
    <col min="14597" max="14597" width="18" style="3" customWidth="1"/>
    <col min="14598" max="14598" width="17.85546875" style="3" customWidth="1"/>
    <col min="14599" max="14599" width="13.28515625" style="3" customWidth="1"/>
    <col min="14600" max="14600" width="9.7109375" style="3" customWidth="1"/>
    <col min="14601" max="14848" width="11.42578125" style="3"/>
    <col min="14849" max="14849" width="2.85546875" style="3" customWidth="1"/>
    <col min="14850" max="14850" width="15" style="3" customWidth="1"/>
    <col min="14851" max="14851" width="10.140625" style="3" customWidth="1"/>
    <col min="14852" max="14852" width="19.85546875" style="3" customWidth="1"/>
    <col min="14853" max="14853" width="18" style="3" customWidth="1"/>
    <col min="14854" max="14854" width="17.85546875" style="3" customWidth="1"/>
    <col min="14855" max="14855" width="13.28515625" style="3" customWidth="1"/>
    <col min="14856" max="14856" width="9.7109375" style="3" customWidth="1"/>
    <col min="14857" max="15104" width="11.42578125" style="3"/>
    <col min="15105" max="15105" width="2.85546875" style="3" customWidth="1"/>
    <col min="15106" max="15106" width="15" style="3" customWidth="1"/>
    <col min="15107" max="15107" width="10.140625" style="3" customWidth="1"/>
    <col min="15108" max="15108" width="19.85546875" style="3" customWidth="1"/>
    <col min="15109" max="15109" width="18" style="3" customWidth="1"/>
    <col min="15110" max="15110" width="17.85546875" style="3" customWidth="1"/>
    <col min="15111" max="15111" width="13.28515625" style="3" customWidth="1"/>
    <col min="15112" max="15112" width="9.7109375" style="3" customWidth="1"/>
    <col min="15113" max="15360" width="11.42578125" style="3"/>
    <col min="15361" max="15361" width="2.85546875" style="3" customWidth="1"/>
    <col min="15362" max="15362" width="15" style="3" customWidth="1"/>
    <col min="15363" max="15363" width="10.140625" style="3" customWidth="1"/>
    <col min="15364" max="15364" width="19.85546875" style="3" customWidth="1"/>
    <col min="15365" max="15365" width="18" style="3" customWidth="1"/>
    <col min="15366" max="15366" width="17.85546875" style="3" customWidth="1"/>
    <col min="15367" max="15367" width="13.28515625" style="3" customWidth="1"/>
    <col min="15368" max="15368" width="9.7109375" style="3" customWidth="1"/>
    <col min="15369" max="15616" width="11.42578125" style="3"/>
    <col min="15617" max="15617" width="2.85546875" style="3" customWidth="1"/>
    <col min="15618" max="15618" width="15" style="3" customWidth="1"/>
    <col min="15619" max="15619" width="10.140625" style="3" customWidth="1"/>
    <col min="15620" max="15620" width="19.85546875" style="3" customWidth="1"/>
    <col min="15621" max="15621" width="18" style="3" customWidth="1"/>
    <col min="15622" max="15622" width="17.85546875" style="3" customWidth="1"/>
    <col min="15623" max="15623" width="13.28515625" style="3" customWidth="1"/>
    <col min="15624" max="15624" width="9.7109375" style="3" customWidth="1"/>
    <col min="15625" max="15872" width="11.42578125" style="3"/>
    <col min="15873" max="15873" width="2.85546875" style="3" customWidth="1"/>
    <col min="15874" max="15874" width="15" style="3" customWidth="1"/>
    <col min="15875" max="15875" width="10.140625" style="3" customWidth="1"/>
    <col min="15876" max="15876" width="19.85546875" style="3" customWidth="1"/>
    <col min="15877" max="15877" width="18" style="3" customWidth="1"/>
    <col min="15878" max="15878" width="17.85546875" style="3" customWidth="1"/>
    <col min="15879" max="15879" width="13.28515625" style="3" customWidth="1"/>
    <col min="15880" max="15880" width="9.7109375" style="3" customWidth="1"/>
    <col min="15881" max="16128" width="11.42578125" style="3"/>
    <col min="16129" max="16129" width="2.85546875" style="3" customWidth="1"/>
    <col min="16130" max="16130" width="15" style="3" customWidth="1"/>
    <col min="16131" max="16131" width="10.140625" style="3" customWidth="1"/>
    <col min="16132" max="16132" width="19.85546875" style="3" customWidth="1"/>
    <col min="16133" max="16133" width="18" style="3" customWidth="1"/>
    <col min="16134" max="16134" width="17.85546875" style="3" customWidth="1"/>
    <col min="16135" max="16135" width="13.28515625" style="3" customWidth="1"/>
    <col min="16136" max="16136" width="9.7109375" style="3" customWidth="1"/>
    <col min="16137" max="16384" width="11.42578125" style="3"/>
  </cols>
  <sheetData>
    <row r="1" spans="1:18">
      <c r="A1" s="199"/>
      <c r="B1" s="374"/>
      <c r="C1" s="375"/>
      <c r="D1" s="376"/>
      <c r="E1" s="376"/>
      <c r="F1" s="376"/>
      <c r="G1" s="376"/>
      <c r="H1" s="376"/>
      <c r="I1" s="47"/>
      <c r="J1" s="47"/>
      <c r="K1" s="47"/>
      <c r="L1" s="47"/>
    </row>
    <row r="2" spans="1:18" ht="18">
      <c r="B2" s="968" t="s">
        <v>23</v>
      </c>
      <c r="C2" s="968"/>
      <c r="D2" s="969" t="s">
        <v>70</v>
      </c>
      <c r="E2" s="969"/>
      <c r="F2" s="969"/>
      <c r="G2" s="969"/>
      <c r="H2" s="969"/>
      <c r="I2" s="969"/>
      <c r="J2" s="969"/>
      <c r="K2" s="969"/>
      <c r="L2" s="969"/>
      <c r="M2" s="373"/>
      <c r="N2" s="201"/>
      <c r="O2" s="201"/>
      <c r="P2" s="201"/>
      <c r="Q2" s="201"/>
      <c r="R2" s="201"/>
    </row>
    <row r="3" spans="1:18" ht="18">
      <c r="B3" s="968" t="s">
        <v>258</v>
      </c>
      <c r="C3" s="968"/>
      <c r="D3" s="970" t="s">
        <v>382</v>
      </c>
      <c r="E3" s="969"/>
      <c r="F3" s="969"/>
      <c r="G3" s="969"/>
      <c r="H3" s="969"/>
      <c r="I3" s="969"/>
      <c r="J3" s="969"/>
      <c r="K3" s="969"/>
      <c r="L3" s="969"/>
      <c r="M3" s="373"/>
      <c r="N3" s="201"/>
      <c r="O3" s="201"/>
      <c r="P3" s="201"/>
      <c r="Q3" s="201"/>
      <c r="R3" s="201"/>
    </row>
    <row r="5" spans="1:18" ht="15.75" customHeight="1">
      <c r="B5" s="971" t="s">
        <v>133</v>
      </c>
      <c r="C5" s="971"/>
      <c r="D5" s="971"/>
      <c r="E5" s="978"/>
      <c r="F5" s="978"/>
      <c r="G5" s="978"/>
      <c r="H5" s="978"/>
      <c r="I5" s="978"/>
      <c r="J5" s="195"/>
      <c r="K5" s="195"/>
      <c r="L5" s="195"/>
      <c r="M5" s="195"/>
      <c r="N5" s="195"/>
      <c r="O5" s="195"/>
      <c r="P5" s="195"/>
      <c r="Q5" s="195"/>
      <c r="R5" s="195"/>
    </row>
    <row r="6" spans="1:18" ht="15.75" customHeight="1">
      <c r="B6" s="971" t="s">
        <v>134</v>
      </c>
      <c r="C6" s="971"/>
      <c r="D6" s="971"/>
      <c r="E6" s="978"/>
      <c r="F6" s="978"/>
      <c r="G6" s="978"/>
      <c r="H6" s="978"/>
      <c r="I6" s="978"/>
      <c r="J6" s="195"/>
      <c r="K6" s="195"/>
      <c r="L6" s="195"/>
      <c r="M6" s="195"/>
      <c r="N6" s="195"/>
      <c r="O6" s="195"/>
      <c r="P6" s="195"/>
      <c r="Q6" s="195"/>
      <c r="R6" s="195"/>
    </row>
    <row r="7" spans="1:18">
      <c r="B7" s="971" t="s">
        <v>24</v>
      </c>
      <c r="C7" s="971"/>
      <c r="D7" s="971"/>
      <c r="E7" s="979"/>
      <c r="F7" s="979"/>
      <c r="G7" s="979"/>
      <c r="H7" s="979"/>
      <c r="I7" s="979"/>
      <c r="J7" s="195"/>
      <c r="K7" s="195"/>
      <c r="L7" s="195"/>
      <c r="M7" s="195"/>
      <c r="N7" s="195"/>
      <c r="O7" s="195"/>
      <c r="P7" s="195"/>
      <c r="Q7" s="195"/>
      <c r="R7" s="195"/>
    </row>
    <row r="10" spans="1:18" ht="18">
      <c r="B10" s="985" t="s">
        <v>25</v>
      </c>
      <c r="C10" s="985"/>
      <c r="D10" s="985"/>
      <c r="E10" s="985"/>
      <c r="F10" s="985"/>
      <c r="G10" s="985"/>
      <c r="H10" s="985"/>
    </row>
    <row r="11" spans="1:18" ht="15">
      <c r="J11" s="981" t="s">
        <v>383</v>
      </c>
      <c r="K11" s="981"/>
      <c r="L11" s="981"/>
    </row>
    <row r="12" spans="1:18" ht="15.75">
      <c r="C12" s="26"/>
      <c r="D12" s="980" t="s">
        <v>344</v>
      </c>
      <c r="E12" s="980"/>
      <c r="F12" s="980"/>
      <c r="J12" s="981" t="s">
        <v>384</v>
      </c>
      <c r="K12" s="981"/>
      <c r="L12" s="981"/>
    </row>
    <row r="13" spans="1:18" ht="13.5" thickBot="1"/>
    <row r="14" spans="1:18">
      <c r="D14" s="202" t="s">
        <v>72</v>
      </c>
      <c r="E14" s="203" t="s">
        <v>73</v>
      </c>
      <c r="F14" s="204" t="s">
        <v>385</v>
      </c>
      <c r="G14" s="205"/>
      <c r="J14" s="982" t="s">
        <v>343</v>
      </c>
      <c r="K14" s="203" t="s">
        <v>73</v>
      </c>
      <c r="L14" s="204" t="s">
        <v>385</v>
      </c>
    </row>
    <row r="15" spans="1:18" ht="13.5" thickBot="1">
      <c r="D15" s="206" t="s">
        <v>74</v>
      </c>
      <c r="E15" s="207" t="s">
        <v>386</v>
      </c>
      <c r="F15" s="208" t="s">
        <v>76</v>
      </c>
      <c r="G15" s="205"/>
      <c r="J15" s="983"/>
      <c r="K15" s="207" t="s">
        <v>386</v>
      </c>
      <c r="L15" s="208" t="s">
        <v>76</v>
      </c>
    </row>
    <row r="16" spans="1:18">
      <c r="D16" s="209">
        <f>366*(E16/100)</f>
        <v>1.83</v>
      </c>
      <c r="E16" s="210">
        <v>0.5</v>
      </c>
      <c r="F16" s="225" t="e">
        <f>_xlfn.PERCENTILE.EXC(L$16:L$380,(1-(E16/100)))</f>
        <v>#NUM!</v>
      </c>
      <c r="G16" s="212"/>
      <c r="J16" s="213">
        <v>1</v>
      </c>
      <c r="K16" s="214">
        <f>(J16/366)*100</f>
        <v>0.27322404371584702</v>
      </c>
      <c r="L16" s="225"/>
    </row>
    <row r="17" spans="4:20">
      <c r="D17" s="215">
        <f>366*(E17/100)</f>
        <v>3.66</v>
      </c>
      <c r="E17" s="216">
        <v>1</v>
      </c>
      <c r="F17" s="226" t="e">
        <f>_xlfn.PERCENTILE.EXC(L$16:L$380,(1-E17/100))</f>
        <v>#NUM!</v>
      </c>
      <c r="G17" s="212"/>
      <c r="J17" s="218">
        <v>2</v>
      </c>
      <c r="K17" s="219">
        <f>(J17/366)*100</f>
        <v>0.54644808743169404</v>
      </c>
      <c r="L17" s="226"/>
    </row>
    <row r="18" spans="4:20">
      <c r="D18" s="215">
        <f t="shared" ref="D18:D37" si="0">366*(E18/100)</f>
        <v>18.3</v>
      </c>
      <c r="E18" s="216">
        <v>5</v>
      </c>
      <c r="F18" s="226" t="e">
        <f>_xlfn.PERCENTILE.EXC(L$16:L$380,(1-E18/100))</f>
        <v>#NUM!</v>
      </c>
      <c r="G18" s="212"/>
      <c r="J18" s="218">
        <v>3</v>
      </c>
      <c r="K18" s="219">
        <f t="shared" ref="K18:K81" si="1">(J18/366)*100</f>
        <v>0.81967213114754101</v>
      </c>
      <c r="L18" s="226"/>
    </row>
    <row r="19" spans="4:20">
      <c r="D19" s="215">
        <f t="shared" si="0"/>
        <v>36.6</v>
      </c>
      <c r="E19" s="216">
        <v>10</v>
      </c>
      <c r="F19" s="226" t="e">
        <f t="shared" ref="F19:F38" si="2">_xlfn.PERCENTILE.EXC(L$16:L$380,(1-E19/100))</f>
        <v>#NUM!</v>
      </c>
      <c r="G19" s="212"/>
      <c r="J19" s="218">
        <v>4</v>
      </c>
      <c r="K19" s="219">
        <f t="shared" si="1"/>
        <v>1.0928961748633881</v>
      </c>
      <c r="L19" s="226"/>
    </row>
    <row r="20" spans="4:20">
      <c r="D20" s="215">
        <f t="shared" si="0"/>
        <v>54.9</v>
      </c>
      <c r="E20" s="216">
        <v>15</v>
      </c>
      <c r="F20" s="226" t="e">
        <f t="shared" si="2"/>
        <v>#NUM!</v>
      </c>
      <c r="G20" s="212"/>
      <c r="J20" s="218">
        <v>5</v>
      </c>
      <c r="K20" s="219">
        <f t="shared" si="1"/>
        <v>1.3661202185792349</v>
      </c>
      <c r="L20" s="226"/>
    </row>
    <row r="21" spans="4:20" ht="15">
      <c r="D21" s="215">
        <f t="shared" si="0"/>
        <v>73.2</v>
      </c>
      <c r="E21" s="216">
        <v>20</v>
      </c>
      <c r="F21" s="226" t="e">
        <f t="shared" si="2"/>
        <v>#NUM!</v>
      </c>
      <c r="G21" s="212"/>
      <c r="J21" s="218">
        <v>6</v>
      </c>
      <c r="K21" s="219">
        <f t="shared" si="1"/>
        <v>1.639344262295082</v>
      </c>
      <c r="L21" s="226"/>
      <c r="Q21" s="131"/>
      <c r="R21" s="131"/>
      <c r="S21" s="131"/>
      <c r="T21" s="131"/>
    </row>
    <row r="22" spans="4:20" ht="15">
      <c r="D22" s="215">
        <f t="shared" si="0"/>
        <v>91.5</v>
      </c>
      <c r="E22" s="216">
        <v>25</v>
      </c>
      <c r="F22" s="226" t="e">
        <f t="shared" si="2"/>
        <v>#NUM!</v>
      </c>
      <c r="G22" s="212"/>
      <c r="J22" s="218">
        <v>7</v>
      </c>
      <c r="K22" s="219">
        <f t="shared" si="1"/>
        <v>1.9125683060109291</v>
      </c>
      <c r="L22" s="226"/>
      <c r="Q22" s="22"/>
      <c r="R22" s="22"/>
      <c r="S22" s="22"/>
      <c r="T22" s="22"/>
    </row>
    <row r="23" spans="4:20">
      <c r="D23" s="215">
        <f t="shared" si="0"/>
        <v>109.8</v>
      </c>
      <c r="E23" s="216">
        <v>30</v>
      </c>
      <c r="F23" s="226" t="e">
        <f t="shared" si="2"/>
        <v>#NUM!</v>
      </c>
      <c r="G23" s="212"/>
      <c r="J23" s="218">
        <v>8</v>
      </c>
      <c r="K23" s="219">
        <f t="shared" si="1"/>
        <v>2.1857923497267762</v>
      </c>
      <c r="L23" s="226"/>
    </row>
    <row r="24" spans="4:20">
      <c r="D24" s="215">
        <f t="shared" si="0"/>
        <v>128.1</v>
      </c>
      <c r="E24" s="216">
        <v>35</v>
      </c>
      <c r="F24" s="226" t="e">
        <f t="shared" si="2"/>
        <v>#NUM!</v>
      </c>
      <c r="G24" s="212"/>
      <c r="J24" s="218">
        <v>9</v>
      </c>
      <c r="K24" s="219">
        <f t="shared" si="1"/>
        <v>2.459016393442623</v>
      </c>
      <c r="L24" s="226"/>
    </row>
    <row r="25" spans="4:20">
      <c r="D25" s="215">
        <f t="shared" si="0"/>
        <v>146.4</v>
      </c>
      <c r="E25" s="216">
        <v>40</v>
      </c>
      <c r="F25" s="226" t="e">
        <f t="shared" si="2"/>
        <v>#NUM!</v>
      </c>
      <c r="G25" s="212"/>
      <c r="J25" s="218">
        <v>10</v>
      </c>
      <c r="K25" s="219">
        <f t="shared" si="1"/>
        <v>2.7322404371584699</v>
      </c>
      <c r="L25" s="226"/>
    </row>
    <row r="26" spans="4:20">
      <c r="D26" s="215">
        <f t="shared" si="0"/>
        <v>164.70000000000002</v>
      </c>
      <c r="E26" s="216">
        <v>45</v>
      </c>
      <c r="F26" s="226" t="e">
        <f t="shared" si="2"/>
        <v>#NUM!</v>
      </c>
      <c r="G26" s="212"/>
      <c r="J26" s="218">
        <v>11</v>
      </c>
      <c r="K26" s="219">
        <f t="shared" si="1"/>
        <v>3.0054644808743167</v>
      </c>
      <c r="L26" s="226"/>
    </row>
    <row r="27" spans="4:20">
      <c r="D27" s="215">
        <f t="shared" si="0"/>
        <v>183</v>
      </c>
      <c r="E27" s="216">
        <v>50</v>
      </c>
      <c r="F27" s="226" t="e">
        <f t="shared" si="2"/>
        <v>#NUM!</v>
      </c>
      <c r="G27" s="212"/>
      <c r="J27" s="218">
        <v>12</v>
      </c>
      <c r="K27" s="219">
        <f t="shared" si="1"/>
        <v>3.278688524590164</v>
      </c>
      <c r="L27" s="226"/>
    </row>
    <row r="28" spans="4:20">
      <c r="D28" s="215">
        <f t="shared" si="0"/>
        <v>201.3</v>
      </c>
      <c r="E28" s="216">
        <v>55</v>
      </c>
      <c r="F28" s="226" t="e">
        <f t="shared" si="2"/>
        <v>#NUM!</v>
      </c>
      <c r="G28" s="212"/>
      <c r="J28" s="218">
        <v>13</v>
      </c>
      <c r="K28" s="219">
        <f t="shared" si="1"/>
        <v>3.5519125683060109</v>
      </c>
      <c r="L28" s="226"/>
    </row>
    <row r="29" spans="4:20">
      <c r="D29" s="215">
        <f t="shared" si="0"/>
        <v>219.6</v>
      </c>
      <c r="E29" s="216">
        <v>60</v>
      </c>
      <c r="F29" s="226" t="e">
        <f t="shared" si="2"/>
        <v>#NUM!</v>
      </c>
      <c r="G29" s="212"/>
      <c r="J29" s="218">
        <v>14</v>
      </c>
      <c r="K29" s="219">
        <f t="shared" si="1"/>
        <v>3.8251366120218582</v>
      </c>
      <c r="L29" s="226"/>
    </row>
    <row r="30" spans="4:20">
      <c r="D30" s="215">
        <f t="shared" si="0"/>
        <v>237.9</v>
      </c>
      <c r="E30" s="216">
        <v>65</v>
      </c>
      <c r="F30" s="226" t="e">
        <f t="shared" si="2"/>
        <v>#NUM!</v>
      </c>
      <c r="G30" s="212"/>
      <c r="J30" s="218">
        <v>15</v>
      </c>
      <c r="K30" s="219">
        <f t="shared" si="1"/>
        <v>4.0983606557377046</v>
      </c>
      <c r="L30" s="226"/>
    </row>
    <row r="31" spans="4:20">
      <c r="D31" s="215">
        <f t="shared" si="0"/>
        <v>256.2</v>
      </c>
      <c r="E31" s="216">
        <v>70</v>
      </c>
      <c r="F31" s="226" t="e">
        <f t="shared" si="2"/>
        <v>#NUM!</v>
      </c>
      <c r="G31" s="212"/>
      <c r="J31" s="218">
        <v>16</v>
      </c>
      <c r="K31" s="219">
        <f t="shared" si="1"/>
        <v>4.3715846994535523</v>
      </c>
      <c r="L31" s="226"/>
    </row>
    <row r="32" spans="4:20">
      <c r="D32" s="215">
        <f t="shared" si="0"/>
        <v>274.5</v>
      </c>
      <c r="E32" s="216">
        <v>75</v>
      </c>
      <c r="F32" s="226" t="e">
        <f t="shared" si="2"/>
        <v>#NUM!</v>
      </c>
      <c r="G32" s="212"/>
      <c r="J32" s="218">
        <v>17</v>
      </c>
      <c r="K32" s="219">
        <f t="shared" si="1"/>
        <v>4.6448087431693992</v>
      </c>
      <c r="L32" s="226"/>
    </row>
    <row r="33" spans="4:12">
      <c r="D33" s="215">
        <f t="shared" si="0"/>
        <v>292.8</v>
      </c>
      <c r="E33" s="216">
        <v>80</v>
      </c>
      <c r="F33" s="226" t="e">
        <f t="shared" si="2"/>
        <v>#NUM!</v>
      </c>
      <c r="G33" s="212"/>
      <c r="J33" s="218">
        <v>18</v>
      </c>
      <c r="K33" s="219">
        <f t="shared" si="1"/>
        <v>4.918032786885246</v>
      </c>
      <c r="L33" s="226"/>
    </row>
    <row r="34" spans="4:12">
      <c r="D34" s="215">
        <f t="shared" si="0"/>
        <v>311.09999999999997</v>
      </c>
      <c r="E34" s="216">
        <v>85</v>
      </c>
      <c r="F34" s="226" t="e">
        <f t="shared" si="2"/>
        <v>#NUM!</v>
      </c>
      <c r="G34" s="212"/>
      <c r="J34" s="218">
        <v>19</v>
      </c>
      <c r="K34" s="219">
        <f t="shared" si="1"/>
        <v>5.1912568306010929</v>
      </c>
      <c r="L34" s="226"/>
    </row>
    <row r="35" spans="4:12">
      <c r="D35" s="215">
        <f t="shared" si="0"/>
        <v>329.40000000000003</v>
      </c>
      <c r="E35" s="216">
        <v>90</v>
      </c>
      <c r="F35" s="226" t="e">
        <f t="shared" si="2"/>
        <v>#NUM!</v>
      </c>
      <c r="G35" s="212"/>
      <c r="J35" s="218">
        <v>20</v>
      </c>
      <c r="K35" s="219">
        <f t="shared" si="1"/>
        <v>5.4644808743169397</v>
      </c>
      <c r="L35" s="226"/>
    </row>
    <row r="36" spans="4:12">
      <c r="D36" s="215">
        <f t="shared" si="0"/>
        <v>347.7</v>
      </c>
      <c r="E36" s="216">
        <v>95</v>
      </c>
      <c r="F36" s="226" t="e">
        <f t="shared" si="2"/>
        <v>#NUM!</v>
      </c>
      <c r="G36" s="212"/>
      <c r="J36" s="218">
        <v>21</v>
      </c>
      <c r="K36" s="219">
        <f t="shared" si="1"/>
        <v>5.7377049180327866</v>
      </c>
      <c r="L36" s="226"/>
    </row>
    <row r="37" spans="4:12">
      <c r="D37" s="215">
        <f t="shared" si="0"/>
        <v>362.34</v>
      </c>
      <c r="E37" s="216">
        <v>99</v>
      </c>
      <c r="F37" s="226" t="e">
        <f t="shared" si="2"/>
        <v>#NUM!</v>
      </c>
      <c r="G37" s="212"/>
      <c r="J37" s="218">
        <v>22</v>
      </c>
      <c r="K37" s="219">
        <f t="shared" si="1"/>
        <v>6.0109289617486334</v>
      </c>
      <c r="L37" s="226"/>
    </row>
    <row r="38" spans="4:12" ht="13.5" thickBot="1">
      <c r="D38" s="220">
        <f>366*(E38/100)</f>
        <v>364.17</v>
      </c>
      <c r="E38" s="221">
        <v>99.5</v>
      </c>
      <c r="F38" s="227" t="e">
        <f t="shared" si="2"/>
        <v>#NUM!</v>
      </c>
      <c r="G38" s="212"/>
      <c r="J38" s="218">
        <v>23</v>
      </c>
      <c r="K38" s="219">
        <f t="shared" si="1"/>
        <v>6.2841530054644812</v>
      </c>
      <c r="L38" s="226"/>
    </row>
    <row r="39" spans="4:12" ht="12.75" customHeight="1">
      <c r="D39" s="984"/>
      <c r="E39" s="984"/>
      <c r="F39" s="984"/>
      <c r="J39" s="218">
        <v>24</v>
      </c>
      <c r="K39" s="219">
        <f t="shared" si="1"/>
        <v>6.557377049180328</v>
      </c>
      <c r="L39" s="226"/>
    </row>
    <row r="40" spans="4:12">
      <c r="J40" s="218">
        <v>25</v>
      </c>
      <c r="K40" s="219">
        <f t="shared" si="1"/>
        <v>6.8306010928961758</v>
      </c>
      <c r="L40" s="226"/>
    </row>
    <row r="41" spans="4:12">
      <c r="J41" s="218">
        <v>26</v>
      </c>
      <c r="K41" s="219">
        <f t="shared" si="1"/>
        <v>7.1038251366120218</v>
      </c>
      <c r="L41" s="226"/>
    </row>
    <row r="42" spans="4:12">
      <c r="J42" s="218">
        <v>27</v>
      </c>
      <c r="K42" s="219">
        <f t="shared" si="1"/>
        <v>7.3770491803278686</v>
      </c>
      <c r="L42" s="226"/>
    </row>
    <row r="43" spans="4:12">
      <c r="J43" s="218">
        <v>28</v>
      </c>
      <c r="K43" s="219">
        <f t="shared" si="1"/>
        <v>7.6502732240437163</v>
      </c>
      <c r="L43" s="226"/>
    </row>
    <row r="44" spans="4:12">
      <c r="J44" s="218">
        <v>29</v>
      </c>
      <c r="K44" s="219">
        <f t="shared" si="1"/>
        <v>7.9234972677595632</v>
      </c>
      <c r="L44" s="226"/>
    </row>
    <row r="45" spans="4:12">
      <c r="J45" s="218">
        <v>30</v>
      </c>
      <c r="K45" s="219">
        <f t="shared" si="1"/>
        <v>8.1967213114754092</v>
      </c>
      <c r="L45" s="226"/>
    </row>
    <row r="46" spans="4:12">
      <c r="J46" s="218">
        <v>31</v>
      </c>
      <c r="K46" s="219">
        <f t="shared" si="1"/>
        <v>8.4699453551912569</v>
      </c>
      <c r="L46" s="226"/>
    </row>
    <row r="47" spans="4:12">
      <c r="J47" s="218">
        <v>32</v>
      </c>
      <c r="K47" s="219">
        <f t="shared" si="1"/>
        <v>8.7431693989071047</v>
      </c>
      <c r="L47" s="226"/>
    </row>
    <row r="48" spans="4:12">
      <c r="J48" s="218">
        <v>33</v>
      </c>
      <c r="K48" s="219">
        <f t="shared" si="1"/>
        <v>9.0163934426229506</v>
      </c>
      <c r="L48" s="226"/>
    </row>
    <row r="49" spans="10:12">
      <c r="J49" s="218">
        <v>34</v>
      </c>
      <c r="K49" s="219">
        <f t="shared" si="1"/>
        <v>9.2896174863387984</v>
      </c>
      <c r="L49" s="226"/>
    </row>
    <row r="50" spans="10:12">
      <c r="J50" s="218">
        <v>35</v>
      </c>
      <c r="K50" s="219">
        <f t="shared" si="1"/>
        <v>9.5628415300546443</v>
      </c>
      <c r="L50" s="226"/>
    </row>
    <row r="51" spans="10:12">
      <c r="J51" s="218">
        <v>36</v>
      </c>
      <c r="K51" s="219">
        <f t="shared" si="1"/>
        <v>9.8360655737704921</v>
      </c>
      <c r="L51" s="226"/>
    </row>
    <row r="52" spans="10:12">
      <c r="J52" s="218">
        <v>37</v>
      </c>
      <c r="K52" s="219">
        <f t="shared" si="1"/>
        <v>10.10928961748634</v>
      </c>
      <c r="L52" s="226"/>
    </row>
    <row r="53" spans="10:12">
      <c r="J53" s="218">
        <v>38</v>
      </c>
      <c r="K53" s="219">
        <f t="shared" si="1"/>
        <v>10.382513661202186</v>
      </c>
      <c r="L53" s="226"/>
    </row>
    <row r="54" spans="10:12">
      <c r="J54" s="218">
        <v>39</v>
      </c>
      <c r="K54" s="219">
        <f t="shared" si="1"/>
        <v>10.655737704918032</v>
      </c>
      <c r="L54" s="226"/>
    </row>
    <row r="55" spans="10:12">
      <c r="J55" s="218">
        <v>40</v>
      </c>
      <c r="K55" s="219">
        <f t="shared" si="1"/>
        <v>10.928961748633879</v>
      </c>
      <c r="L55" s="226"/>
    </row>
    <row r="56" spans="10:12">
      <c r="J56" s="218">
        <v>41</v>
      </c>
      <c r="K56" s="219">
        <f t="shared" si="1"/>
        <v>11.202185792349727</v>
      </c>
      <c r="L56" s="226"/>
    </row>
    <row r="57" spans="10:12">
      <c r="J57" s="218">
        <v>42</v>
      </c>
      <c r="K57" s="219">
        <f t="shared" si="1"/>
        <v>11.475409836065573</v>
      </c>
      <c r="L57" s="226"/>
    </row>
    <row r="58" spans="10:12">
      <c r="J58" s="218">
        <v>43</v>
      </c>
      <c r="K58" s="219">
        <f t="shared" si="1"/>
        <v>11.748633879781421</v>
      </c>
      <c r="L58" s="226"/>
    </row>
    <row r="59" spans="10:12">
      <c r="J59" s="218">
        <v>44</v>
      </c>
      <c r="K59" s="219">
        <f t="shared" si="1"/>
        <v>12.021857923497267</v>
      </c>
      <c r="L59" s="226"/>
    </row>
    <row r="60" spans="10:12">
      <c r="J60" s="218">
        <v>45</v>
      </c>
      <c r="K60" s="219">
        <f t="shared" si="1"/>
        <v>12.295081967213115</v>
      </c>
      <c r="L60" s="226"/>
    </row>
    <row r="61" spans="10:12">
      <c r="J61" s="218">
        <v>46</v>
      </c>
      <c r="K61" s="219">
        <f t="shared" si="1"/>
        <v>12.568306010928962</v>
      </c>
      <c r="L61" s="226"/>
    </row>
    <row r="62" spans="10:12">
      <c r="J62" s="218">
        <v>47</v>
      </c>
      <c r="K62" s="219">
        <f t="shared" si="1"/>
        <v>12.841530054644808</v>
      </c>
      <c r="L62" s="226"/>
    </row>
    <row r="63" spans="10:12">
      <c r="J63" s="218">
        <v>48</v>
      </c>
      <c r="K63" s="219">
        <f t="shared" si="1"/>
        <v>13.114754098360656</v>
      </c>
      <c r="L63" s="226"/>
    </row>
    <row r="64" spans="10:12">
      <c r="J64" s="218">
        <v>49</v>
      </c>
      <c r="K64" s="219">
        <f t="shared" si="1"/>
        <v>13.387978142076504</v>
      </c>
      <c r="L64" s="226"/>
    </row>
    <row r="65" spans="10:12">
      <c r="J65" s="218">
        <v>50</v>
      </c>
      <c r="K65" s="219">
        <f t="shared" si="1"/>
        <v>13.661202185792352</v>
      </c>
      <c r="L65" s="226"/>
    </row>
    <row r="66" spans="10:12">
      <c r="J66" s="218">
        <v>51</v>
      </c>
      <c r="K66" s="219">
        <f t="shared" si="1"/>
        <v>13.934426229508196</v>
      </c>
      <c r="L66" s="226"/>
    </row>
    <row r="67" spans="10:12">
      <c r="J67" s="218">
        <v>52</v>
      </c>
      <c r="K67" s="219">
        <f t="shared" si="1"/>
        <v>14.207650273224044</v>
      </c>
      <c r="L67" s="226"/>
    </row>
    <row r="68" spans="10:12">
      <c r="J68" s="218">
        <v>53</v>
      </c>
      <c r="K68" s="219">
        <f t="shared" si="1"/>
        <v>14.480874316939889</v>
      </c>
      <c r="L68" s="226"/>
    </row>
    <row r="69" spans="10:12">
      <c r="J69" s="218">
        <v>54</v>
      </c>
      <c r="K69" s="219">
        <f t="shared" si="1"/>
        <v>14.754098360655737</v>
      </c>
      <c r="L69" s="226"/>
    </row>
    <row r="70" spans="10:12">
      <c r="J70" s="218">
        <v>55</v>
      </c>
      <c r="K70" s="219">
        <f t="shared" si="1"/>
        <v>15.027322404371585</v>
      </c>
      <c r="L70" s="226"/>
    </row>
    <row r="71" spans="10:12">
      <c r="J71" s="218">
        <v>56</v>
      </c>
      <c r="K71" s="219">
        <f t="shared" si="1"/>
        <v>15.300546448087433</v>
      </c>
      <c r="L71" s="226"/>
    </row>
    <row r="72" spans="10:12">
      <c r="J72" s="218">
        <v>57</v>
      </c>
      <c r="K72" s="219">
        <f t="shared" si="1"/>
        <v>15.573770491803279</v>
      </c>
      <c r="L72" s="226"/>
    </row>
    <row r="73" spans="10:12">
      <c r="J73" s="218">
        <v>58</v>
      </c>
      <c r="K73" s="219">
        <f t="shared" si="1"/>
        <v>15.846994535519126</v>
      </c>
      <c r="L73" s="226"/>
    </row>
    <row r="74" spans="10:12">
      <c r="J74" s="218">
        <v>59</v>
      </c>
      <c r="K74" s="219">
        <f t="shared" si="1"/>
        <v>16.120218579234972</v>
      </c>
      <c r="L74" s="226"/>
    </row>
    <row r="75" spans="10:12">
      <c r="J75" s="218">
        <v>60</v>
      </c>
      <c r="K75" s="219">
        <f t="shared" si="1"/>
        <v>16.393442622950818</v>
      </c>
      <c r="L75" s="226"/>
    </row>
    <row r="76" spans="10:12">
      <c r="J76" s="218">
        <v>61</v>
      </c>
      <c r="K76" s="219">
        <f t="shared" si="1"/>
        <v>16.666666666666664</v>
      </c>
      <c r="L76" s="226"/>
    </row>
    <row r="77" spans="10:12">
      <c r="J77" s="218">
        <v>62</v>
      </c>
      <c r="K77" s="219">
        <f t="shared" si="1"/>
        <v>16.939890710382514</v>
      </c>
      <c r="L77" s="226"/>
    </row>
    <row r="78" spans="10:12">
      <c r="J78" s="218">
        <v>63</v>
      </c>
      <c r="K78" s="219">
        <f t="shared" si="1"/>
        <v>17.21311475409836</v>
      </c>
      <c r="L78" s="226"/>
    </row>
    <row r="79" spans="10:12">
      <c r="J79" s="218">
        <v>64</v>
      </c>
      <c r="K79" s="219">
        <f t="shared" si="1"/>
        <v>17.486338797814209</v>
      </c>
      <c r="L79" s="226"/>
    </row>
    <row r="80" spans="10:12">
      <c r="J80" s="218">
        <v>65</v>
      </c>
      <c r="K80" s="219">
        <f t="shared" si="1"/>
        <v>17.759562841530055</v>
      </c>
      <c r="L80" s="226"/>
    </row>
    <row r="81" spans="10:12">
      <c r="J81" s="218">
        <v>66</v>
      </c>
      <c r="K81" s="219">
        <f t="shared" si="1"/>
        <v>18.032786885245901</v>
      </c>
      <c r="L81" s="226"/>
    </row>
    <row r="82" spans="10:12">
      <c r="J82" s="218">
        <v>67</v>
      </c>
      <c r="K82" s="219">
        <f t="shared" ref="K82:K145" si="3">(J82/366)*100</f>
        <v>18.306010928961751</v>
      </c>
      <c r="L82" s="226"/>
    </row>
    <row r="83" spans="10:12">
      <c r="J83" s="218">
        <v>68</v>
      </c>
      <c r="K83" s="219">
        <f t="shared" si="3"/>
        <v>18.579234972677597</v>
      </c>
      <c r="L83" s="226"/>
    </row>
    <row r="84" spans="10:12">
      <c r="J84" s="218">
        <v>69</v>
      </c>
      <c r="K84" s="219">
        <f t="shared" si="3"/>
        <v>18.852459016393443</v>
      </c>
      <c r="L84" s="226"/>
    </row>
    <row r="85" spans="10:12">
      <c r="J85" s="218">
        <v>70</v>
      </c>
      <c r="K85" s="219">
        <f t="shared" si="3"/>
        <v>19.125683060109289</v>
      </c>
      <c r="L85" s="226"/>
    </row>
    <row r="86" spans="10:12">
      <c r="J86" s="218">
        <v>71</v>
      </c>
      <c r="K86" s="219">
        <f t="shared" si="3"/>
        <v>19.398907103825135</v>
      </c>
      <c r="L86" s="226"/>
    </row>
    <row r="87" spans="10:12">
      <c r="J87" s="218">
        <v>72</v>
      </c>
      <c r="K87" s="219">
        <f t="shared" si="3"/>
        <v>19.672131147540984</v>
      </c>
      <c r="L87" s="226"/>
    </row>
    <row r="88" spans="10:12">
      <c r="J88" s="218">
        <v>73</v>
      </c>
      <c r="K88" s="219">
        <f t="shared" si="3"/>
        <v>19.94535519125683</v>
      </c>
      <c r="L88" s="226"/>
    </row>
    <row r="89" spans="10:12">
      <c r="J89" s="218">
        <v>74</v>
      </c>
      <c r="K89" s="219">
        <f t="shared" si="3"/>
        <v>20.21857923497268</v>
      </c>
      <c r="L89" s="226"/>
    </row>
    <row r="90" spans="10:12">
      <c r="J90" s="218">
        <v>75</v>
      </c>
      <c r="K90" s="219">
        <f t="shared" si="3"/>
        <v>20.491803278688526</v>
      </c>
      <c r="L90" s="226"/>
    </row>
    <row r="91" spans="10:12">
      <c r="J91" s="218">
        <v>76</v>
      </c>
      <c r="K91" s="219">
        <f t="shared" si="3"/>
        <v>20.765027322404372</v>
      </c>
      <c r="L91" s="226"/>
    </row>
    <row r="92" spans="10:12">
      <c r="J92" s="218">
        <v>77</v>
      </c>
      <c r="K92" s="219">
        <f t="shared" si="3"/>
        <v>21.038251366120221</v>
      </c>
      <c r="L92" s="226"/>
    </row>
    <row r="93" spans="10:12">
      <c r="J93" s="218">
        <v>78</v>
      </c>
      <c r="K93" s="219">
        <f t="shared" si="3"/>
        <v>21.311475409836063</v>
      </c>
      <c r="L93" s="226"/>
    </row>
    <row r="94" spans="10:12">
      <c r="J94" s="218">
        <v>79</v>
      </c>
      <c r="K94" s="219">
        <f t="shared" si="3"/>
        <v>21.584699453551913</v>
      </c>
      <c r="L94" s="226"/>
    </row>
    <row r="95" spans="10:12">
      <c r="J95" s="218">
        <v>80</v>
      </c>
      <c r="K95" s="219">
        <f t="shared" si="3"/>
        <v>21.857923497267759</v>
      </c>
      <c r="L95" s="226"/>
    </row>
    <row r="96" spans="10:12">
      <c r="J96" s="218">
        <v>81</v>
      </c>
      <c r="K96" s="219">
        <f t="shared" si="3"/>
        <v>22.131147540983605</v>
      </c>
      <c r="L96" s="226"/>
    </row>
    <row r="97" spans="10:12">
      <c r="J97" s="218">
        <v>82</v>
      </c>
      <c r="K97" s="219">
        <f t="shared" si="3"/>
        <v>22.404371584699454</v>
      </c>
      <c r="L97" s="226"/>
    </row>
    <row r="98" spans="10:12">
      <c r="J98" s="218">
        <v>83</v>
      </c>
      <c r="K98" s="219">
        <f t="shared" si="3"/>
        <v>22.6775956284153</v>
      </c>
      <c r="L98" s="226"/>
    </row>
    <row r="99" spans="10:12">
      <c r="J99" s="218">
        <v>84</v>
      </c>
      <c r="K99" s="219">
        <f t="shared" si="3"/>
        <v>22.950819672131146</v>
      </c>
      <c r="L99" s="226"/>
    </row>
    <row r="100" spans="10:12">
      <c r="J100" s="218">
        <v>85</v>
      </c>
      <c r="K100" s="219">
        <f t="shared" si="3"/>
        <v>23.224043715846996</v>
      </c>
      <c r="L100" s="226"/>
    </row>
    <row r="101" spans="10:12">
      <c r="J101" s="218">
        <v>86</v>
      </c>
      <c r="K101" s="219">
        <f t="shared" si="3"/>
        <v>23.497267759562842</v>
      </c>
      <c r="L101" s="226"/>
    </row>
    <row r="102" spans="10:12">
      <c r="J102" s="218">
        <v>87</v>
      </c>
      <c r="K102" s="219">
        <f t="shared" si="3"/>
        <v>23.770491803278688</v>
      </c>
      <c r="L102" s="226"/>
    </row>
    <row r="103" spans="10:12">
      <c r="J103" s="218">
        <v>88</v>
      </c>
      <c r="K103" s="219">
        <f t="shared" si="3"/>
        <v>24.043715846994534</v>
      </c>
      <c r="L103" s="226"/>
    </row>
    <row r="104" spans="10:12">
      <c r="J104" s="218">
        <v>89</v>
      </c>
      <c r="K104" s="219">
        <f t="shared" si="3"/>
        <v>24.316939890710383</v>
      </c>
      <c r="L104" s="226"/>
    </row>
    <row r="105" spans="10:12">
      <c r="J105" s="218">
        <v>90</v>
      </c>
      <c r="K105" s="219">
        <f t="shared" si="3"/>
        <v>24.590163934426229</v>
      </c>
      <c r="L105" s="226"/>
    </row>
    <row r="106" spans="10:12">
      <c r="J106" s="218">
        <v>91</v>
      </c>
      <c r="K106" s="219">
        <f t="shared" si="3"/>
        <v>24.863387978142075</v>
      </c>
      <c r="L106" s="226"/>
    </row>
    <row r="107" spans="10:12">
      <c r="J107" s="218">
        <v>92</v>
      </c>
      <c r="K107" s="219">
        <f t="shared" si="3"/>
        <v>25.136612021857925</v>
      </c>
      <c r="L107" s="226"/>
    </row>
    <row r="108" spans="10:12">
      <c r="J108" s="218">
        <v>93</v>
      </c>
      <c r="K108" s="219">
        <f t="shared" si="3"/>
        <v>25.409836065573771</v>
      </c>
      <c r="L108" s="226"/>
    </row>
    <row r="109" spans="10:12">
      <c r="J109" s="218">
        <v>94</v>
      </c>
      <c r="K109" s="219">
        <f t="shared" si="3"/>
        <v>25.683060109289617</v>
      </c>
      <c r="L109" s="226"/>
    </row>
    <row r="110" spans="10:12">
      <c r="J110" s="218">
        <v>95</v>
      </c>
      <c r="K110" s="219">
        <f t="shared" si="3"/>
        <v>25.956284153005466</v>
      </c>
      <c r="L110" s="226"/>
    </row>
    <row r="111" spans="10:12">
      <c r="J111" s="218">
        <v>96</v>
      </c>
      <c r="K111" s="219">
        <f t="shared" si="3"/>
        <v>26.229508196721312</v>
      </c>
      <c r="L111" s="226"/>
    </row>
    <row r="112" spans="10:12">
      <c r="J112" s="218">
        <v>97</v>
      </c>
      <c r="K112" s="219">
        <f t="shared" si="3"/>
        <v>26.502732240437162</v>
      </c>
      <c r="L112" s="226"/>
    </row>
    <row r="113" spans="10:12">
      <c r="J113" s="218">
        <v>98</v>
      </c>
      <c r="K113" s="219">
        <f t="shared" si="3"/>
        <v>26.775956284153008</v>
      </c>
      <c r="L113" s="226"/>
    </row>
    <row r="114" spans="10:12">
      <c r="J114" s="218">
        <v>99</v>
      </c>
      <c r="K114" s="219">
        <f t="shared" si="3"/>
        <v>27.049180327868854</v>
      </c>
      <c r="L114" s="226"/>
    </row>
    <row r="115" spans="10:12">
      <c r="J115" s="218">
        <v>100</v>
      </c>
      <c r="K115" s="219">
        <f t="shared" si="3"/>
        <v>27.322404371584703</v>
      </c>
      <c r="L115" s="226"/>
    </row>
    <row r="116" spans="10:12">
      <c r="J116" s="218">
        <v>101</v>
      </c>
      <c r="K116" s="219">
        <f t="shared" si="3"/>
        <v>27.595628415300546</v>
      </c>
      <c r="L116" s="226"/>
    </row>
    <row r="117" spans="10:12">
      <c r="J117" s="218">
        <v>102</v>
      </c>
      <c r="K117" s="219">
        <f t="shared" si="3"/>
        <v>27.868852459016392</v>
      </c>
      <c r="L117" s="226"/>
    </row>
    <row r="118" spans="10:12">
      <c r="J118" s="218">
        <v>103</v>
      </c>
      <c r="K118" s="219">
        <f t="shared" si="3"/>
        <v>28.142076502732237</v>
      </c>
      <c r="L118" s="226"/>
    </row>
    <row r="119" spans="10:12">
      <c r="J119" s="218">
        <v>104</v>
      </c>
      <c r="K119" s="219">
        <f t="shared" si="3"/>
        <v>28.415300546448087</v>
      </c>
      <c r="L119" s="226"/>
    </row>
    <row r="120" spans="10:12">
      <c r="J120" s="218">
        <v>105</v>
      </c>
      <c r="K120" s="219">
        <f t="shared" si="3"/>
        <v>28.688524590163933</v>
      </c>
      <c r="L120" s="226"/>
    </row>
    <row r="121" spans="10:12">
      <c r="J121" s="218">
        <v>106</v>
      </c>
      <c r="K121" s="219">
        <f t="shared" si="3"/>
        <v>28.961748633879779</v>
      </c>
      <c r="L121" s="226"/>
    </row>
    <row r="122" spans="10:12">
      <c r="J122" s="218">
        <v>107</v>
      </c>
      <c r="K122" s="219">
        <f t="shared" si="3"/>
        <v>29.234972677595628</v>
      </c>
      <c r="L122" s="226"/>
    </row>
    <row r="123" spans="10:12">
      <c r="J123" s="218">
        <v>108</v>
      </c>
      <c r="K123" s="219">
        <f t="shared" si="3"/>
        <v>29.508196721311474</v>
      </c>
      <c r="L123" s="226"/>
    </row>
    <row r="124" spans="10:12">
      <c r="J124" s="218">
        <v>109</v>
      </c>
      <c r="K124" s="219">
        <f t="shared" si="3"/>
        <v>29.78142076502732</v>
      </c>
      <c r="L124" s="226"/>
    </row>
    <row r="125" spans="10:12">
      <c r="J125" s="218">
        <v>110</v>
      </c>
      <c r="K125" s="219">
        <f t="shared" si="3"/>
        <v>30.05464480874317</v>
      </c>
      <c r="L125" s="226"/>
    </row>
    <row r="126" spans="10:12">
      <c r="J126" s="218">
        <v>111</v>
      </c>
      <c r="K126" s="219">
        <f t="shared" si="3"/>
        <v>30.327868852459016</v>
      </c>
      <c r="L126" s="226"/>
    </row>
    <row r="127" spans="10:12">
      <c r="J127" s="218">
        <v>112</v>
      </c>
      <c r="K127" s="219">
        <f t="shared" si="3"/>
        <v>30.601092896174865</v>
      </c>
      <c r="L127" s="226"/>
    </row>
    <row r="128" spans="10:12">
      <c r="J128" s="218">
        <v>113</v>
      </c>
      <c r="K128" s="219">
        <f t="shared" si="3"/>
        <v>30.874316939890711</v>
      </c>
      <c r="L128" s="226"/>
    </row>
    <row r="129" spans="10:12">
      <c r="J129" s="218">
        <v>114</v>
      </c>
      <c r="K129" s="219">
        <f t="shared" si="3"/>
        <v>31.147540983606557</v>
      </c>
      <c r="L129" s="226"/>
    </row>
    <row r="130" spans="10:12">
      <c r="J130" s="218">
        <v>115</v>
      </c>
      <c r="K130" s="219">
        <f t="shared" si="3"/>
        <v>31.420765027322407</v>
      </c>
      <c r="L130" s="226"/>
    </row>
    <row r="131" spans="10:12">
      <c r="J131" s="218">
        <v>116</v>
      </c>
      <c r="K131" s="219">
        <f t="shared" si="3"/>
        <v>31.693989071038253</v>
      </c>
      <c r="L131" s="226"/>
    </row>
    <row r="132" spans="10:12">
      <c r="J132" s="218">
        <v>117</v>
      </c>
      <c r="K132" s="219">
        <f t="shared" si="3"/>
        <v>31.967213114754102</v>
      </c>
      <c r="L132" s="226"/>
    </row>
    <row r="133" spans="10:12">
      <c r="J133" s="218">
        <v>118</v>
      </c>
      <c r="K133" s="219">
        <f t="shared" si="3"/>
        <v>32.240437158469945</v>
      </c>
      <c r="L133" s="226"/>
    </row>
    <row r="134" spans="10:12">
      <c r="J134" s="218">
        <v>119</v>
      </c>
      <c r="K134" s="219">
        <f t="shared" si="3"/>
        <v>32.513661202185787</v>
      </c>
      <c r="L134" s="226"/>
    </row>
    <row r="135" spans="10:12">
      <c r="J135" s="218">
        <v>120</v>
      </c>
      <c r="K135" s="219">
        <f t="shared" si="3"/>
        <v>32.786885245901637</v>
      </c>
      <c r="L135" s="226"/>
    </row>
    <row r="136" spans="10:12">
      <c r="J136" s="218">
        <v>121</v>
      </c>
      <c r="K136" s="219">
        <f t="shared" si="3"/>
        <v>33.060109289617486</v>
      </c>
      <c r="L136" s="226"/>
    </row>
    <row r="137" spans="10:12">
      <c r="J137" s="218">
        <v>122</v>
      </c>
      <c r="K137" s="219">
        <f t="shared" si="3"/>
        <v>33.333333333333329</v>
      </c>
      <c r="L137" s="226"/>
    </row>
    <row r="138" spans="10:12">
      <c r="J138" s="218">
        <v>123</v>
      </c>
      <c r="K138" s="219">
        <f t="shared" si="3"/>
        <v>33.606557377049178</v>
      </c>
      <c r="L138" s="226"/>
    </row>
    <row r="139" spans="10:12">
      <c r="J139" s="218">
        <v>124</v>
      </c>
      <c r="K139" s="219">
        <f t="shared" si="3"/>
        <v>33.879781420765028</v>
      </c>
      <c r="L139" s="226"/>
    </row>
    <row r="140" spans="10:12">
      <c r="J140" s="218">
        <v>125</v>
      </c>
      <c r="K140" s="219">
        <f t="shared" si="3"/>
        <v>34.15300546448087</v>
      </c>
      <c r="L140" s="226"/>
    </row>
    <row r="141" spans="10:12">
      <c r="J141" s="218">
        <v>126</v>
      </c>
      <c r="K141" s="219">
        <f t="shared" si="3"/>
        <v>34.42622950819672</v>
      </c>
      <c r="L141" s="226"/>
    </row>
    <row r="142" spans="10:12">
      <c r="J142" s="218">
        <v>127</v>
      </c>
      <c r="K142" s="219">
        <f t="shared" si="3"/>
        <v>34.699453551912569</v>
      </c>
      <c r="L142" s="226"/>
    </row>
    <row r="143" spans="10:12">
      <c r="J143" s="218">
        <v>128</v>
      </c>
      <c r="K143" s="219">
        <f t="shared" si="3"/>
        <v>34.972677595628419</v>
      </c>
      <c r="L143" s="226"/>
    </row>
    <row r="144" spans="10:12">
      <c r="J144" s="218">
        <v>129</v>
      </c>
      <c r="K144" s="219">
        <f t="shared" si="3"/>
        <v>35.245901639344261</v>
      </c>
      <c r="L144" s="226"/>
    </row>
    <row r="145" spans="10:12">
      <c r="J145" s="218">
        <v>130</v>
      </c>
      <c r="K145" s="219">
        <f t="shared" si="3"/>
        <v>35.519125683060111</v>
      </c>
      <c r="L145" s="226"/>
    </row>
    <row r="146" spans="10:12">
      <c r="J146" s="218">
        <v>131</v>
      </c>
      <c r="K146" s="219">
        <f t="shared" ref="K146:K209" si="4">(J146/366)*100</f>
        <v>35.79234972677596</v>
      </c>
      <c r="L146" s="226"/>
    </row>
    <row r="147" spans="10:12">
      <c r="J147" s="218">
        <v>132</v>
      </c>
      <c r="K147" s="219">
        <f t="shared" si="4"/>
        <v>36.065573770491802</v>
      </c>
      <c r="L147" s="226"/>
    </row>
    <row r="148" spans="10:12">
      <c r="J148" s="218">
        <v>133</v>
      </c>
      <c r="K148" s="219">
        <f t="shared" si="4"/>
        <v>36.338797814207652</v>
      </c>
      <c r="L148" s="226"/>
    </row>
    <row r="149" spans="10:12">
      <c r="J149" s="218">
        <v>134</v>
      </c>
      <c r="K149" s="219">
        <f t="shared" si="4"/>
        <v>36.612021857923501</v>
      </c>
      <c r="L149" s="226"/>
    </row>
    <row r="150" spans="10:12">
      <c r="J150" s="218">
        <v>135</v>
      </c>
      <c r="K150" s="219">
        <f t="shared" si="4"/>
        <v>36.885245901639344</v>
      </c>
      <c r="L150" s="226"/>
    </row>
    <row r="151" spans="10:12">
      <c r="J151" s="218">
        <v>136</v>
      </c>
      <c r="K151" s="219">
        <f t="shared" si="4"/>
        <v>37.158469945355193</v>
      </c>
      <c r="L151" s="226"/>
    </row>
    <row r="152" spans="10:12">
      <c r="J152" s="218">
        <v>137</v>
      </c>
      <c r="K152" s="219">
        <f t="shared" si="4"/>
        <v>37.431693989071043</v>
      </c>
      <c r="L152" s="226"/>
    </row>
    <row r="153" spans="10:12">
      <c r="J153" s="218">
        <v>138</v>
      </c>
      <c r="K153" s="219">
        <f t="shared" si="4"/>
        <v>37.704918032786885</v>
      </c>
      <c r="L153" s="226"/>
    </row>
    <row r="154" spans="10:12">
      <c r="J154" s="218">
        <v>139</v>
      </c>
      <c r="K154" s="219">
        <f t="shared" si="4"/>
        <v>37.978142076502728</v>
      </c>
      <c r="L154" s="226"/>
    </row>
    <row r="155" spans="10:12">
      <c r="J155" s="218">
        <v>140</v>
      </c>
      <c r="K155" s="219">
        <f t="shared" si="4"/>
        <v>38.251366120218577</v>
      </c>
      <c r="L155" s="226"/>
    </row>
    <row r="156" spans="10:12">
      <c r="J156" s="218">
        <v>141</v>
      </c>
      <c r="K156" s="219">
        <f t="shared" si="4"/>
        <v>38.524590163934427</v>
      </c>
      <c r="L156" s="226"/>
    </row>
    <row r="157" spans="10:12">
      <c r="J157" s="218">
        <v>142</v>
      </c>
      <c r="K157" s="219">
        <f t="shared" si="4"/>
        <v>38.797814207650269</v>
      </c>
      <c r="L157" s="226"/>
    </row>
    <row r="158" spans="10:12">
      <c r="J158" s="218">
        <v>143</v>
      </c>
      <c r="K158" s="219">
        <f t="shared" si="4"/>
        <v>39.071038251366119</v>
      </c>
      <c r="L158" s="226"/>
    </row>
    <row r="159" spans="10:12">
      <c r="J159" s="218">
        <v>144</v>
      </c>
      <c r="K159" s="219">
        <f t="shared" si="4"/>
        <v>39.344262295081968</v>
      </c>
      <c r="L159" s="226"/>
    </row>
    <row r="160" spans="10:12">
      <c r="J160" s="218">
        <v>145</v>
      </c>
      <c r="K160" s="219">
        <f t="shared" si="4"/>
        <v>39.617486338797811</v>
      </c>
      <c r="L160" s="226"/>
    </row>
    <row r="161" spans="10:12">
      <c r="J161" s="218">
        <v>146</v>
      </c>
      <c r="K161" s="219">
        <f t="shared" si="4"/>
        <v>39.89071038251366</v>
      </c>
      <c r="L161" s="226"/>
    </row>
    <row r="162" spans="10:12">
      <c r="J162" s="218">
        <v>147</v>
      </c>
      <c r="K162" s="219">
        <f t="shared" si="4"/>
        <v>40.16393442622951</v>
      </c>
      <c r="L162" s="226"/>
    </row>
    <row r="163" spans="10:12">
      <c r="J163" s="218">
        <v>148</v>
      </c>
      <c r="K163" s="219">
        <f t="shared" si="4"/>
        <v>40.437158469945359</v>
      </c>
      <c r="L163" s="226"/>
    </row>
    <row r="164" spans="10:12">
      <c r="J164" s="218">
        <v>149</v>
      </c>
      <c r="K164" s="219">
        <f t="shared" si="4"/>
        <v>40.710382513661202</v>
      </c>
      <c r="L164" s="226"/>
    </row>
    <row r="165" spans="10:12">
      <c r="J165" s="218">
        <v>150</v>
      </c>
      <c r="K165" s="219">
        <f t="shared" si="4"/>
        <v>40.983606557377051</v>
      </c>
      <c r="L165" s="226"/>
    </row>
    <row r="166" spans="10:12">
      <c r="J166" s="218">
        <v>151</v>
      </c>
      <c r="K166" s="219">
        <f t="shared" si="4"/>
        <v>41.256830601092901</v>
      </c>
      <c r="L166" s="226"/>
    </row>
    <row r="167" spans="10:12">
      <c r="J167" s="218">
        <v>152</v>
      </c>
      <c r="K167" s="219">
        <f t="shared" si="4"/>
        <v>41.530054644808743</v>
      </c>
      <c r="L167" s="226"/>
    </row>
    <row r="168" spans="10:12">
      <c r="J168" s="218">
        <v>153</v>
      </c>
      <c r="K168" s="219">
        <f t="shared" si="4"/>
        <v>41.803278688524593</v>
      </c>
      <c r="L168" s="226"/>
    </row>
    <row r="169" spans="10:12">
      <c r="J169" s="218">
        <v>154</v>
      </c>
      <c r="K169" s="219">
        <f t="shared" si="4"/>
        <v>42.076502732240442</v>
      </c>
      <c r="L169" s="226"/>
    </row>
    <row r="170" spans="10:12">
      <c r="J170" s="218">
        <v>155</v>
      </c>
      <c r="K170" s="219">
        <f t="shared" si="4"/>
        <v>42.349726775956285</v>
      </c>
      <c r="L170" s="226"/>
    </row>
    <row r="171" spans="10:12">
      <c r="J171" s="218">
        <v>156</v>
      </c>
      <c r="K171" s="219">
        <f t="shared" si="4"/>
        <v>42.622950819672127</v>
      </c>
      <c r="L171" s="226"/>
    </row>
    <row r="172" spans="10:12">
      <c r="J172" s="218">
        <v>157</v>
      </c>
      <c r="K172" s="219">
        <f t="shared" si="4"/>
        <v>42.896174863387976</v>
      </c>
      <c r="L172" s="226"/>
    </row>
    <row r="173" spans="10:12">
      <c r="J173" s="218">
        <v>158</v>
      </c>
      <c r="K173" s="219">
        <f t="shared" si="4"/>
        <v>43.169398907103826</v>
      </c>
      <c r="L173" s="226"/>
    </row>
    <row r="174" spans="10:12">
      <c r="J174" s="218">
        <v>159</v>
      </c>
      <c r="K174" s="219">
        <f t="shared" si="4"/>
        <v>43.442622950819668</v>
      </c>
      <c r="L174" s="226"/>
    </row>
    <row r="175" spans="10:12">
      <c r="J175" s="218">
        <v>160</v>
      </c>
      <c r="K175" s="219">
        <f t="shared" si="4"/>
        <v>43.715846994535518</v>
      </c>
      <c r="L175" s="226"/>
    </row>
    <row r="176" spans="10:12">
      <c r="J176" s="218">
        <v>161</v>
      </c>
      <c r="K176" s="219">
        <f t="shared" si="4"/>
        <v>43.989071038251367</v>
      </c>
      <c r="L176" s="226"/>
    </row>
    <row r="177" spans="10:12">
      <c r="J177" s="218">
        <v>162</v>
      </c>
      <c r="K177" s="219">
        <f t="shared" si="4"/>
        <v>44.26229508196721</v>
      </c>
      <c r="L177" s="226"/>
    </row>
    <row r="178" spans="10:12">
      <c r="J178" s="218">
        <v>163</v>
      </c>
      <c r="K178" s="219">
        <f t="shared" si="4"/>
        <v>44.535519125683059</v>
      </c>
      <c r="L178" s="226"/>
    </row>
    <row r="179" spans="10:12">
      <c r="J179" s="218">
        <v>164</v>
      </c>
      <c r="K179" s="219">
        <f t="shared" si="4"/>
        <v>44.808743169398909</v>
      </c>
      <c r="L179" s="226"/>
    </row>
    <row r="180" spans="10:12">
      <c r="J180" s="218">
        <v>165</v>
      </c>
      <c r="K180" s="219">
        <f t="shared" si="4"/>
        <v>45.081967213114751</v>
      </c>
      <c r="L180" s="226"/>
    </row>
    <row r="181" spans="10:12">
      <c r="J181" s="218">
        <v>166</v>
      </c>
      <c r="K181" s="219">
        <f t="shared" si="4"/>
        <v>45.355191256830601</v>
      </c>
      <c r="L181" s="226"/>
    </row>
    <row r="182" spans="10:12">
      <c r="J182" s="218">
        <v>167</v>
      </c>
      <c r="K182" s="219">
        <f t="shared" si="4"/>
        <v>45.62841530054645</v>
      </c>
      <c r="L182" s="226"/>
    </row>
    <row r="183" spans="10:12">
      <c r="J183" s="218">
        <v>168</v>
      </c>
      <c r="K183" s="219">
        <f t="shared" si="4"/>
        <v>45.901639344262293</v>
      </c>
      <c r="L183" s="226"/>
    </row>
    <row r="184" spans="10:12">
      <c r="J184" s="218">
        <v>169</v>
      </c>
      <c r="K184" s="219">
        <f t="shared" si="4"/>
        <v>46.174863387978142</v>
      </c>
      <c r="L184" s="226"/>
    </row>
    <row r="185" spans="10:12">
      <c r="J185" s="218">
        <v>170</v>
      </c>
      <c r="K185" s="219">
        <f t="shared" si="4"/>
        <v>46.448087431693992</v>
      </c>
      <c r="L185" s="226"/>
    </row>
    <row r="186" spans="10:12">
      <c r="J186" s="218">
        <v>171</v>
      </c>
      <c r="K186" s="219">
        <f t="shared" si="4"/>
        <v>46.721311475409841</v>
      </c>
      <c r="L186" s="226"/>
    </row>
    <row r="187" spans="10:12">
      <c r="J187" s="218">
        <v>172</v>
      </c>
      <c r="K187" s="219">
        <f t="shared" si="4"/>
        <v>46.994535519125684</v>
      </c>
      <c r="L187" s="226"/>
    </row>
    <row r="188" spans="10:12">
      <c r="J188" s="218">
        <v>173</v>
      </c>
      <c r="K188" s="219">
        <f t="shared" si="4"/>
        <v>47.267759562841533</v>
      </c>
      <c r="L188" s="226"/>
    </row>
    <row r="189" spans="10:12">
      <c r="J189" s="218">
        <v>174</v>
      </c>
      <c r="K189" s="219">
        <f t="shared" si="4"/>
        <v>47.540983606557376</v>
      </c>
      <c r="L189" s="226"/>
    </row>
    <row r="190" spans="10:12">
      <c r="J190" s="218">
        <v>175</v>
      </c>
      <c r="K190" s="219">
        <f t="shared" si="4"/>
        <v>47.814207650273218</v>
      </c>
      <c r="L190" s="226"/>
    </row>
    <row r="191" spans="10:12">
      <c r="J191" s="218">
        <v>176</v>
      </c>
      <c r="K191" s="219">
        <f t="shared" si="4"/>
        <v>48.087431693989068</v>
      </c>
      <c r="L191" s="226"/>
    </row>
    <row r="192" spans="10:12">
      <c r="J192" s="218">
        <v>177</v>
      </c>
      <c r="K192" s="219">
        <f t="shared" si="4"/>
        <v>48.360655737704917</v>
      </c>
      <c r="L192" s="226"/>
    </row>
    <row r="193" spans="10:12">
      <c r="J193" s="218">
        <v>178</v>
      </c>
      <c r="K193" s="219">
        <f t="shared" si="4"/>
        <v>48.633879781420767</v>
      </c>
      <c r="L193" s="226"/>
    </row>
    <row r="194" spans="10:12">
      <c r="J194" s="218">
        <v>179</v>
      </c>
      <c r="K194" s="219">
        <f t="shared" si="4"/>
        <v>48.907103825136609</v>
      </c>
      <c r="L194" s="226"/>
    </row>
    <row r="195" spans="10:12">
      <c r="J195" s="218">
        <v>180</v>
      </c>
      <c r="K195" s="219">
        <f t="shared" si="4"/>
        <v>49.180327868852459</v>
      </c>
      <c r="L195" s="226"/>
    </row>
    <row r="196" spans="10:12">
      <c r="J196" s="218">
        <v>181</v>
      </c>
      <c r="K196" s="219">
        <f t="shared" si="4"/>
        <v>49.453551912568308</v>
      </c>
      <c r="L196" s="226"/>
    </row>
    <row r="197" spans="10:12">
      <c r="J197" s="218">
        <v>182</v>
      </c>
      <c r="K197" s="219">
        <f t="shared" si="4"/>
        <v>49.72677595628415</v>
      </c>
      <c r="L197" s="226"/>
    </row>
    <row r="198" spans="10:12">
      <c r="J198" s="218">
        <v>183</v>
      </c>
      <c r="K198" s="219">
        <f t="shared" si="4"/>
        <v>50</v>
      </c>
      <c r="L198" s="226"/>
    </row>
    <row r="199" spans="10:12">
      <c r="J199" s="218">
        <v>184</v>
      </c>
      <c r="K199" s="219">
        <f t="shared" si="4"/>
        <v>50.27322404371585</v>
      </c>
      <c r="L199" s="226"/>
    </row>
    <row r="200" spans="10:12">
      <c r="J200" s="218">
        <v>185</v>
      </c>
      <c r="K200" s="219">
        <f t="shared" si="4"/>
        <v>50.546448087431692</v>
      </c>
      <c r="L200" s="226"/>
    </row>
    <row r="201" spans="10:12">
      <c r="J201" s="218">
        <v>186</v>
      </c>
      <c r="K201" s="219">
        <f t="shared" si="4"/>
        <v>50.819672131147541</v>
      </c>
      <c r="L201" s="226"/>
    </row>
    <row r="202" spans="10:12">
      <c r="J202" s="218">
        <v>187</v>
      </c>
      <c r="K202" s="219">
        <f t="shared" si="4"/>
        <v>51.092896174863391</v>
      </c>
      <c r="L202" s="226"/>
    </row>
    <row r="203" spans="10:12">
      <c r="J203" s="218">
        <v>188</v>
      </c>
      <c r="K203" s="219">
        <f t="shared" si="4"/>
        <v>51.366120218579233</v>
      </c>
      <c r="L203" s="226"/>
    </row>
    <row r="204" spans="10:12">
      <c r="J204" s="218">
        <v>189</v>
      </c>
      <c r="K204" s="219">
        <f t="shared" si="4"/>
        <v>51.639344262295083</v>
      </c>
      <c r="L204" s="226"/>
    </row>
    <row r="205" spans="10:12">
      <c r="J205" s="218">
        <v>190</v>
      </c>
      <c r="K205" s="219">
        <f t="shared" si="4"/>
        <v>51.912568306010932</v>
      </c>
      <c r="L205" s="226"/>
    </row>
    <row r="206" spans="10:12">
      <c r="J206" s="218">
        <v>191</v>
      </c>
      <c r="K206" s="219">
        <f t="shared" si="4"/>
        <v>52.185792349726782</v>
      </c>
      <c r="L206" s="226"/>
    </row>
    <row r="207" spans="10:12">
      <c r="J207" s="218">
        <v>192</v>
      </c>
      <c r="K207" s="219">
        <f t="shared" si="4"/>
        <v>52.459016393442624</v>
      </c>
      <c r="L207" s="226"/>
    </row>
    <row r="208" spans="10:12">
      <c r="J208" s="218">
        <v>193</v>
      </c>
      <c r="K208" s="219">
        <f t="shared" si="4"/>
        <v>52.732240437158474</v>
      </c>
      <c r="L208" s="226"/>
    </row>
    <row r="209" spans="10:12">
      <c r="J209" s="218">
        <v>194</v>
      </c>
      <c r="K209" s="219">
        <f t="shared" si="4"/>
        <v>53.005464480874323</v>
      </c>
      <c r="L209" s="226"/>
    </row>
    <row r="210" spans="10:12">
      <c r="J210" s="218">
        <v>195</v>
      </c>
      <c r="K210" s="219">
        <f t="shared" ref="K210:K273" si="5">(J210/366)*100</f>
        <v>53.278688524590166</v>
      </c>
      <c r="L210" s="226"/>
    </row>
    <row r="211" spans="10:12">
      <c r="J211" s="218">
        <v>196</v>
      </c>
      <c r="K211" s="219">
        <f t="shared" si="5"/>
        <v>53.551912568306015</v>
      </c>
      <c r="L211" s="226"/>
    </row>
    <row r="212" spans="10:12">
      <c r="J212" s="218">
        <v>197</v>
      </c>
      <c r="K212" s="219">
        <f t="shared" si="5"/>
        <v>53.825136612021865</v>
      </c>
      <c r="L212" s="226"/>
    </row>
    <row r="213" spans="10:12">
      <c r="J213" s="218">
        <v>198</v>
      </c>
      <c r="K213" s="219">
        <f t="shared" si="5"/>
        <v>54.098360655737707</v>
      </c>
      <c r="L213" s="226"/>
    </row>
    <row r="214" spans="10:12">
      <c r="J214" s="218">
        <v>199</v>
      </c>
      <c r="K214" s="219">
        <f t="shared" si="5"/>
        <v>54.371584699453557</v>
      </c>
      <c r="L214" s="226"/>
    </row>
    <row r="215" spans="10:12">
      <c r="J215" s="218">
        <v>200</v>
      </c>
      <c r="K215" s="219">
        <f t="shared" si="5"/>
        <v>54.644808743169406</v>
      </c>
      <c r="L215" s="226"/>
    </row>
    <row r="216" spans="10:12">
      <c r="J216" s="218">
        <v>201</v>
      </c>
      <c r="K216" s="219">
        <f t="shared" si="5"/>
        <v>54.918032786885249</v>
      </c>
      <c r="L216" s="226"/>
    </row>
    <row r="217" spans="10:12">
      <c r="J217" s="218">
        <v>202</v>
      </c>
      <c r="K217" s="219">
        <f t="shared" si="5"/>
        <v>55.191256830601091</v>
      </c>
      <c r="L217" s="226"/>
    </row>
    <row r="218" spans="10:12">
      <c r="J218" s="218">
        <v>203</v>
      </c>
      <c r="K218" s="219">
        <f t="shared" si="5"/>
        <v>55.464480874316934</v>
      </c>
      <c r="L218" s="226"/>
    </row>
    <row r="219" spans="10:12">
      <c r="J219" s="218">
        <v>204</v>
      </c>
      <c r="K219" s="219">
        <f t="shared" si="5"/>
        <v>55.737704918032783</v>
      </c>
      <c r="L219" s="226"/>
    </row>
    <row r="220" spans="10:12">
      <c r="J220" s="218">
        <v>205</v>
      </c>
      <c r="K220" s="219">
        <f t="shared" si="5"/>
        <v>56.010928961748633</v>
      </c>
      <c r="L220" s="226"/>
    </row>
    <row r="221" spans="10:12">
      <c r="J221" s="218">
        <v>206</v>
      </c>
      <c r="K221" s="219">
        <f t="shared" si="5"/>
        <v>56.284153005464475</v>
      </c>
      <c r="L221" s="226"/>
    </row>
    <row r="222" spans="10:12">
      <c r="J222" s="218">
        <v>207</v>
      </c>
      <c r="K222" s="219">
        <f t="shared" si="5"/>
        <v>56.557377049180324</v>
      </c>
      <c r="L222" s="226"/>
    </row>
    <row r="223" spans="10:12">
      <c r="J223" s="218">
        <v>208</v>
      </c>
      <c r="K223" s="219">
        <f t="shared" si="5"/>
        <v>56.830601092896174</v>
      </c>
      <c r="L223" s="226"/>
    </row>
    <row r="224" spans="10:12">
      <c r="J224" s="218">
        <v>209</v>
      </c>
      <c r="K224" s="219">
        <f t="shared" si="5"/>
        <v>57.103825136612016</v>
      </c>
      <c r="L224" s="226"/>
    </row>
    <row r="225" spans="10:12">
      <c r="J225" s="218">
        <v>210</v>
      </c>
      <c r="K225" s="219">
        <f t="shared" si="5"/>
        <v>57.377049180327866</v>
      </c>
      <c r="L225" s="226"/>
    </row>
    <row r="226" spans="10:12">
      <c r="J226" s="218">
        <v>211</v>
      </c>
      <c r="K226" s="219">
        <f t="shared" si="5"/>
        <v>57.650273224043715</v>
      </c>
      <c r="L226" s="226"/>
    </row>
    <row r="227" spans="10:12">
      <c r="J227" s="218">
        <v>212</v>
      </c>
      <c r="K227" s="219">
        <f t="shared" si="5"/>
        <v>57.923497267759558</v>
      </c>
      <c r="L227" s="226"/>
    </row>
    <row r="228" spans="10:12">
      <c r="J228" s="218">
        <v>213</v>
      </c>
      <c r="K228" s="219">
        <f t="shared" si="5"/>
        <v>58.196721311475407</v>
      </c>
      <c r="L228" s="226"/>
    </row>
    <row r="229" spans="10:12">
      <c r="J229" s="218">
        <v>214</v>
      </c>
      <c r="K229" s="219">
        <f t="shared" si="5"/>
        <v>58.469945355191257</v>
      </c>
      <c r="L229" s="226"/>
    </row>
    <row r="230" spans="10:12">
      <c r="J230" s="218">
        <v>215</v>
      </c>
      <c r="K230" s="219">
        <f t="shared" si="5"/>
        <v>58.743169398907099</v>
      </c>
      <c r="L230" s="226"/>
    </row>
    <row r="231" spans="10:12">
      <c r="J231" s="218">
        <v>216</v>
      </c>
      <c r="K231" s="219">
        <f t="shared" si="5"/>
        <v>59.016393442622949</v>
      </c>
      <c r="L231" s="226"/>
    </row>
    <row r="232" spans="10:12">
      <c r="J232" s="218">
        <v>217</v>
      </c>
      <c r="K232" s="219">
        <f t="shared" si="5"/>
        <v>59.289617486338798</v>
      </c>
      <c r="L232" s="226"/>
    </row>
    <row r="233" spans="10:12">
      <c r="J233" s="218">
        <v>218</v>
      </c>
      <c r="K233" s="219">
        <f t="shared" si="5"/>
        <v>59.562841530054641</v>
      </c>
      <c r="L233" s="226"/>
    </row>
    <row r="234" spans="10:12">
      <c r="J234" s="218">
        <v>219</v>
      </c>
      <c r="K234" s="219">
        <f t="shared" si="5"/>
        <v>59.83606557377049</v>
      </c>
      <c r="L234" s="226"/>
    </row>
    <row r="235" spans="10:12">
      <c r="J235" s="218">
        <v>220</v>
      </c>
      <c r="K235" s="219">
        <f t="shared" si="5"/>
        <v>60.10928961748634</v>
      </c>
      <c r="L235" s="226"/>
    </row>
    <row r="236" spans="10:12">
      <c r="J236" s="218">
        <v>221</v>
      </c>
      <c r="K236" s="219">
        <f t="shared" si="5"/>
        <v>60.382513661202189</v>
      </c>
      <c r="L236" s="226"/>
    </row>
    <row r="237" spans="10:12">
      <c r="J237" s="218">
        <v>222</v>
      </c>
      <c r="K237" s="219">
        <f t="shared" si="5"/>
        <v>60.655737704918032</v>
      </c>
      <c r="L237" s="226"/>
    </row>
    <row r="238" spans="10:12">
      <c r="J238" s="218">
        <v>223</v>
      </c>
      <c r="K238" s="219">
        <f t="shared" si="5"/>
        <v>60.928961748633881</v>
      </c>
      <c r="L238" s="226"/>
    </row>
    <row r="239" spans="10:12">
      <c r="J239" s="218">
        <v>224</v>
      </c>
      <c r="K239" s="219">
        <f t="shared" si="5"/>
        <v>61.202185792349731</v>
      </c>
      <c r="L239" s="226"/>
    </row>
    <row r="240" spans="10:12">
      <c r="J240" s="218">
        <v>225</v>
      </c>
      <c r="K240" s="219">
        <f t="shared" si="5"/>
        <v>61.475409836065573</v>
      </c>
      <c r="L240" s="226"/>
    </row>
    <row r="241" spans="10:12">
      <c r="J241" s="218">
        <v>226</v>
      </c>
      <c r="K241" s="219">
        <f t="shared" si="5"/>
        <v>61.748633879781423</v>
      </c>
      <c r="L241" s="226"/>
    </row>
    <row r="242" spans="10:12">
      <c r="J242" s="218">
        <v>227</v>
      </c>
      <c r="K242" s="219">
        <f t="shared" si="5"/>
        <v>62.021857923497272</v>
      </c>
      <c r="L242" s="226"/>
    </row>
    <row r="243" spans="10:12">
      <c r="J243" s="218">
        <v>228</v>
      </c>
      <c r="K243" s="219">
        <f t="shared" si="5"/>
        <v>62.295081967213115</v>
      </c>
      <c r="L243" s="226"/>
    </row>
    <row r="244" spans="10:12">
      <c r="J244" s="218">
        <v>229</v>
      </c>
      <c r="K244" s="219">
        <f t="shared" si="5"/>
        <v>62.568306010928964</v>
      </c>
      <c r="L244" s="226"/>
    </row>
    <row r="245" spans="10:12">
      <c r="J245" s="218">
        <v>230</v>
      </c>
      <c r="K245" s="219">
        <f t="shared" si="5"/>
        <v>62.841530054644814</v>
      </c>
      <c r="L245" s="226"/>
    </row>
    <row r="246" spans="10:12">
      <c r="J246" s="218">
        <v>231</v>
      </c>
      <c r="K246" s="219">
        <f t="shared" si="5"/>
        <v>63.114754098360656</v>
      </c>
      <c r="L246" s="226"/>
    </row>
    <row r="247" spans="10:12">
      <c r="J247" s="218">
        <v>232</v>
      </c>
      <c r="K247" s="219">
        <f t="shared" si="5"/>
        <v>63.387978142076506</v>
      </c>
      <c r="L247" s="226"/>
    </row>
    <row r="248" spans="10:12">
      <c r="J248" s="218">
        <v>233</v>
      </c>
      <c r="K248" s="219">
        <f t="shared" si="5"/>
        <v>63.661202185792355</v>
      </c>
      <c r="L248" s="226"/>
    </row>
    <row r="249" spans="10:12">
      <c r="J249" s="218">
        <v>234</v>
      </c>
      <c r="K249" s="219">
        <f t="shared" si="5"/>
        <v>63.934426229508205</v>
      </c>
      <c r="L249" s="226"/>
    </row>
    <row r="250" spans="10:12">
      <c r="J250" s="218">
        <v>235</v>
      </c>
      <c r="K250" s="219">
        <f t="shared" si="5"/>
        <v>64.207650273224047</v>
      </c>
      <c r="L250" s="226"/>
    </row>
    <row r="251" spans="10:12">
      <c r="J251" s="218">
        <v>236</v>
      </c>
      <c r="K251" s="219">
        <f t="shared" si="5"/>
        <v>64.480874316939889</v>
      </c>
      <c r="L251" s="226"/>
    </row>
    <row r="252" spans="10:12">
      <c r="J252" s="218">
        <v>237</v>
      </c>
      <c r="K252" s="219">
        <f t="shared" si="5"/>
        <v>64.754098360655746</v>
      </c>
      <c r="L252" s="226"/>
    </row>
    <row r="253" spans="10:12">
      <c r="J253" s="218">
        <v>238</v>
      </c>
      <c r="K253" s="219">
        <f t="shared" si="5"/>
        <v>65.027322404371574</v>
      </c>
      <c r="L253" s="226"/>
    </row>
    <row r="254" spans="10:12">
      <c r="J254" s="218">
        <v>239</v>
      </c>
      <c r="K254" s="219">
        <f t="shared" si="5"/>
        <v>65.300546448087431</v>
      </c>
      <c r="L254" s="226"/>
    </row>
    <row r="255" spans="10:12">
      <c r="J255" s="218">
        <v>240</v>
      </c>
      <c r="K255" s="219">
        <f t="shared" si="5"/>
        <v>65.573770491803273</v>
      </c>
      <c r="L255" s="226"/>
    </row>
    <row r="256" spans="10:12">
      <c r="J256" s="218">
        <v>241</v>
      </c>
      <c r="K256" s="219">
        <f t="shared" si="5"/>
        <v>65.846994535519116</v>
      </c>
      <c r="L256" s="226"/>
    </row>
    <row r="257" spans="10:12">
      <c r="J257" s="218">
        <v>242</v>
      </c>
      <c r="K257" s="219">
        <f t="shared" si="5"/>
        <v>66.120218579234972</v>
      </c>
      <c r="L257" s="226"/>
    </row>
    <row r="258" spans="10:12">
      <c r="J258" s="218">
        <v>243</v>
      </c>
      <c r="K258" s="219">
        <f t="shared" si="5"/>
        <v>66.393442622950815</v>
      </c>
      <c r="L258" s="226"/>
    </row>
    <row r="259" spans="10:12">
      <c r="J259" s="218">
        <v>244</v>
      </c>
      <c r="K259" s="219">
        <f t="shared" si="5"/>
        <v>66.666666666666657</v>
      </c>
      <c r="L259" s="226"/>
    </row>
    <row r="260" spans="10:12">
      <c r="J260" s="218">
        <v>245</v>
      </c>
      <c r="K260" s="219">
        <f t="shared" si="5"/>
        <v>66.939890710382514</v>
      </c>
      <c r="L260" s="226"/>
    </row>
    <row r="261" spans="10:12">
      <c r="J261" s="218">
        <v>246</v>
      </c>
      <c r="K261" s="219">
        <f t="shared" si="5"/>
        <v>67.213114754098356</v>
      </c>
      <c r="L261" s="226"/>
    </row>
    <row r="262" spans="10:12">
      <c r="J262" s="218">
        <v>247</v>
      </c>
      <c r="K262" s="219">
        <f t="shared" si="5"/>
        <v>67.486338797814199</v>
      </c>
      <c r="L262" s="226"/>
    </row>
    <row r="263" spans="10:12">
      <c r="J263" s="218">
        <v>248</v>
      </c>
      <c r="K263" s="219">
        <f t="shared" si="5"/>
        <v>67.759562841530055</v>
      </c>
      <c r="L263" s="226"/>
    </row>
    <row r="264" spans="10:12">
      <c r="J264" s="218">
        <v>249</v>
      </c>
      <c r="K264" s="219">
        <f t="shared" si="5"/>
        <v>68.032786885245898</v>
      </c>
      <c r="L264" s="226"/>
    </row>
    <row r="265" spans="10:12">
      <c r="J265" s="218">
        <v>250</v>
      </c>
      <c r="K265" s="219">
        <f t="shared" si="5"/>
        <v>68.30601092896174</v>
      </c>
      <c r="L265" s="226"/>
    </row>
    <row r="266" spans="10:12">
      <c r="J266" s="218">
        <v>251</v>
      </c>
      <c r="K266" s="219">
        <f t="shared" si="5"/>
        <v>68.579234972677597</v>
      </c>
      <c r="L266" s="226"/>
    </row>
    <row r="267" spans="10:12">
      <c r="J267" s="218">
        <v>252</v>
      </c>
      <c r="K267" s="219">
        <f t="shared" si="5"/>
        <v>68.852459016393439</v>
      </c>
      <c r="L267" s="226"/>
    </row>
    <row r="268" spans="10:12">
      <c r="J268" s="218">
        <v>253</v>
      </c>
      <c r="K268" s="219">
        <f t="shared" si="5"/>
        <v>69.125683060109282</v>
      </c>
      <c r="L268" s="226"/>
    </row>
    <row r="269" spans="10:12">
      <c r="J269" s="218">
        <v>254</v>
      </c>
      <c r="K269" s="219">
        <f t="shared" si="5"/>
        <v>69.398907103825138</v>
      </c>
      <c r="L269" s="226"/>
    </row>
    <row r="270" spans="10:12">
      <c r="J270" s="218">
        <v>255</v>
      </c>
      <c r="K270" s="219">
        <f t="shared" si="5"/>
        <v>69.672131147540981</v>
      </c>
      <c r="L270" s="226"/>
    </row>
    <row r="271" spans="10:12">
      <c r="J271" s="218">
        <v>256</v>
      </c>
      <c r="K271" s="219">
        <f t="shared" si="5"/>
        <v>69.945355191256837</v>
      </c>
      <c r="L271" s="226"/>
    </row>
    <row r="272" spans="10:12">
      <c r="J272" s="218">
        <v>257</v>
      </c>
      <c r="K272" s="219">
        <f t="shared" si="5"/>
        <v>70.21857923497268</v>
      </c>
      <c r="L272" s="226"/>
    </row>
    <row r="273" spans="10:12">
      <c r="J273" s="218">
        <v>258</v>
      </c>
      <c r="K273" s="219">
        <f t="shared" si="5"/>
        <v>70.491803278688522</v>
      </c>
      <c r="L273" s="226"/>
    </row>
    <row r="274" spans="10:12">
      <c r="J274" s="218">
        <v>259</v>
      </c>
      <c r="K274" s="219">
        <f t="shared" ref="K274:K337" si="6">(J274/366)*100</f>
        <v>70.765027322404379</v>
      </c>
      <c r="L274" s="226"/>
    </row>
    <row r="275" spans="10:12">
      <c r="J275" s="218">
        <v>260</v>
      </c>
      <c r="K275" s="219">
        <f t="shared" si="6"/>
        <v>71.038251366120221</v>
      </c>
      <c r="L275" s="226"/>
    </row>
    <row r="276" spans="10:12">
      <c r="J276" s="218">
        <v>261</v>
      </c>
      <c r="K276" s="219">
        <f t="shared" si="6"/>
        <v>71.311475409836063</v>
      </c>
      <c r="L276" s="226"/>
    </row>
    <row r="277" spans="10:12">
      <c r="J277" s="218">
        <v>262</v>
      </c>
      <c r="K277" s="219">
        <f t="shared" si="6"/>
        <v>71.58469945355192</v>
      </c>
      <c r="L277" s="226"/>
    </row>
    <row r="278" spans="10:12">
      <c r="J278" s="218">
        <v>263</v>
      </c>
      <c r="K278" s="219">
        <f t="shared" si="6"/>
        <v>71.857923497267763</v>
      </c>
      <c r="L278" s="226"/>
    </row>
    <row r="279" spans="10:12">
      <c r="J279" s="218">
        <v>264</v>
      </c>
      <c r="K279" s="219">
        <f t="shared" si="6"/>
        <v>72.131147540983605</v>
      </c>
      <c r="L279" s="226"/>
    </row>
    <row r="280" spans="10:12">
      <c r="J280" s="218">
        <v>265</v>
      </c>
      <c r="K280" s="219">
        <f t="shared" si="6"/>
        <v>72.404371584699462</v>
      </c>
      <c r="L280" s="226"/>
    </row>
    <row r="281" spans="10:12">
      <c r="J281" s="218">
        <v>266</v>
      </c>
      <c r="K281" s="219">
        <f t="shared" si="6"/>
        <v>72.677595628415304</v>
      </c>
      <c r="L281" s="226"/>
    </row>
    <row r="282" spans="10:12">
      <c r="J282" s="218">
        <v>267</v>
      </c>
      <c r="K282" s="219">
        <f t="shared" si="6"/>
        <v>72.950819672131146</v>
      </c>
      <c r="L282" s="226"/>
    </row>
    <row r="283" spans="10:12">
      <c r="J283" s="218">
        <v>268</v>
      </c>
      <c r="K283" s="219">
        <f t="shared" si="6"/>
        <v>73.224043715847003</v>
      </c>
      <c r="L283" s="226"/>
    </row>
    <row r="284" spans="10:12">
      <c r="J284" s="218">
        <v>269</v>
      </c>
      <c r="K284" s="219">
        <f t="shared" si="6"/>
        <v>73.497267759562845</v>
      </c>
      <c r="L284" s="226"/>
    </row>
    <row r="285" spans="10:12">
      <c r="J285" s="218">
        <v>270</v>
      </c>
      <c r="K285" s="219">
        <f t="shared" si="6"/>
        <v>73.770491803278688</v>
      </c>
      <c r="L285" s="226"/>
    </row>
    <row r="286" spans="10:12">
      <c r="J286" s="218">
        <v>271</v>
      </c>
      <c r="K286" s="219">
        <f t="shared" si="6"/>
        <v>74.043715846994544</v>
      </c>
      <c r="L286" s="226"/>
    </row>
    <row r="287" spans="10:12">
      <c r="J287" s="218">
        <v>272</v>
      </c>
      <c r="K287" s="219">
        <f t="shared" si="6"/>
        <v>74.316939890710387</v>
      </c>
      <c r="L287" s="226"/>
    </row>
    <row r="288" spans="10:12">
      <c r="J288" s="218">
        <v>273</v>
      </c>
      <c r="K288" s="219">
        <f t="shared" si="6"/>
        <v>74.590163934426229</v>
      </c>
      <c r="L288" s="226"/>
    </row>
    <row r="289" spans="10:12">
      <c r="J289" s="218">
        <v>274</v>
      </c>
      <c r="K289" s="219">
        <f t="shared" si="6"/>
        <v>74.863387978142086</v>
      </c>
      <c r="L289" s="226"/>
    </row>
    <row r="290" spans="10:12">
      <c r="J290" s="218">
        <v>275</v>
      </c>
      <c r="K290" s="219">
        <f t="shared" si="6"/>
        <v>75.136612021857914</v>
      </c>
      <c r="L290" s="226"/>
    </row>
    <row r="291" spans="10:12">
      <c r="J291" s="218">
        <v>276</v>
      </c>
      <c r="K291" s="219">
        <f t="shared" si="6"/>
        <v>75.409836065573771</v>
      </c>
      <c r="L291" s="226"/>
    </row>
    <row r="292" spans="10:12">
      <c r="J292" s="218">
        <v>277</v>
      </c>
      <c r="K292" s="219">
        <f t="shared" si="6"/>
        <v>75.683060109289613</v>
      </c>
      <c r="L292" s="226"/>
    </row>
    <row r="293" spans="10:12">
      <c r="J293" s="218">
        <v>278</v>
      </c>
      <c r="K293" s="219">
        <f t="shared" si="6"/>
        <v>75.956284153005456</v>
      </c>
      <c r="L293" s="226"/>
    </row>
    <row r="294" spans="10:12">
      <c r="J294" s="218">
        <v>279</v>
      </c>
      <c r="K294" s="219">
        <f t="shared" si="6"/>
        <v>76.229508196721312</v>
      </c>
      <c r="L294" s="226"/>
    </row>
    <row r="295" spans="10:12">
      <c r="J295" s="218">
        <v>280</v>
      </c>
      <c r="K295" s="219">
        <f t="shared" si="6"/>
        <v>76.502732240437155</v>
      </c>
      <c r="L295" s="226"/>
    </row>
    <row r="296" spans="10:12">
      <c r="J296" s="218">
        <v>281</v>
      </c>
      <c r="K296" s="219">
        <f t="shared" si="6"/>
        <v>76.775956284152997</v>
      </c>
      <c r="L296" s="226"/>
    </row>
    <row r="297" spans="10:12">
      <c r="J297" s="218">
        <v>282</v>
      </c>
      <c r="K297" s="219">
        <f t="shared" si="6"/>
        <v>77.049180327868854</v>
      </c>
      <c r="L297" s="226"/>
    </row>
    <row r="298" spans="10:12">
      <c r="J298" s="218">
        <v>283</v>
      </c>
      <c r="K298" s="219">
        <f t="shared" si="6"/>
        <v>77.322404371584696</v>
      </c>
      <c r="L298" s="226"/>
    </row>
    <row r="299" spans="10:12">
      <c r="J299" s="218">
        <v>284</v>
      </c>
      <c r="K299" s="219">
        <f t="shared" si="6"/>
        <v>77.595628415300538</v>
      </c>
      <c r="L299" s="226"/>
    </row>
    <row r="300" spans="10:12">
      <c r="J300" s="218">
        <v>285</v>
      </c>
      <c r="K300" s="219">
        <f t="shared" si="6"/>
        <v>77.868852459016395</v>
      </c>
      <c r="L300" s="226"/>
    </row>
    <row r="301" spans="10:12">
      <c r="J301" s="218">
        <v>286</v>
      </c>
      <c r="K301" s="219">
        <f t="shared" si="6"/>
        <v>78.142076502732237</v>
      </c>
      <c r="L301" s="226"/>
    </row>
    <row r="302" spans="10:12">
      <c r="J302" s="218">
        <v>287</v>
      </c>
      <c r="K302" s="219">
        <f t="shared" si="6"/>
        <v>78.41530054644808</v>
      </c>
      <c r="L302" s="226"/>
    </row>
    <row r="303" spans="10:12">
      <c r="J303" s="218">
        <v>288</v>
      </c>
      <c r="K303" s="219">
        <f t="shared" si="6"/>
        <v>78.688524590163937</v>
      </c>
      <c r="L303" s="226"/>
    </row>
    <row r="304" spans="10:12">
      <c r="J304" s="218">
        <v>289</v>
      </c>
      <c r="K304" s="219">
        <f t="shared" si="6"/>
        <v>78.961748633879779</v>
      </c>
      <c r="L304" s="226"/>
    </row>
    <row r="305" spans="10:12">
      <c r="J305" s="218">
        <v>290</v>
      </c>
      <c r="K305" s="219">
        <f t="shared" si="6"/>
        <v>79.234972677595621</v>
      </c>
      <c r="L305" s="226"/>
    </row>
    <row r="306" spans="10:12">
      <c r="J306" s="218">
        <v>291</v>
      </c>
      <c r="K306" s="219">
        <f t="shared" si="6"/>
        <v>79.508196721311478</v>
      </c>
      <c r="L306" s="226"/>
    </row>
    <row r="307" spans="10:12">
      <c r="J307" s="218">
        <v>292</v>
      </c>
      <c r="K307" s="219">
        <f t="shared" si="6"/>
        <v>79.78142076502732</v>
      </c>
      <c r="L307" s="226"/>
    </row>
    <row r="308" spans="10:12">
      <c r="J308" s="218">
        <v>293</v>
      </c>
      <c r="K308" s="219">
        <f t="shared" si="6"/>
        <v>80.054644808743163</v>
      </c>
      <c r="L308" s="226"/>
    </row>
    <row r="309" spans="10:12">
      <c r="J309" s="218">
        <v>294</v>
      </c>
      <c r="K309" s="219">
        <f t="shared" si="6"/>
        <v>80.327868852459019</v>
      </c>
      <c r="L309" s="226"/>
    </row>
    <row r="310" spans="10:12">
      <c r="J310" s="218">
        <v>295</v>
      </c>
      <c r="K310" s="219">
        <f t="shared" si="6"/>
        <v>80.601092896174862</v>
      </c>
      <c r="L310" s="226"/>
    </row>
    <row r="311" spans="10:12">
      <c r="J311" s="218">
        <v>296</v>
      </c>
      <c r="K311" s="219">
        <f t="shared" si="6"/>
        <v>80.874316939890718</v>
      </c>
      <c r="L311" s="226"/>
    </row>
    <row r="312" spans="10:12">
      <c r="J312" s="218">
        <v>297</v>
      </c>
      <c r="K312" s="219">
        <f t="shared" si="6"/>
        <v>81.147540983606561</v>
      </c>
      <c r="L312" s="226"/>
    </row>
    <row r="313" spans="10:12">
      <c r="J313" s="218">
        <v>298</v>
      </c>
      <c r="K313" s="219">
        <f t="shared" si="6"/>
        <v>81.420765027322403</v>
      </c>
      <c r="L313" s="226"/>
    </row>
    <row r="314" spans="10:12">
      <c r="J314" s="218">
        <v>299</v>
      </c>
      <c r="K314" s="219">
        <f t="shared" si="6"/>
        <v>81.69398907103826</v>
      </c>
      <c r="L314" s="226"/>
    </row>
    <row r="315" spans="10:12">
      <c r="J315" s="218">
        <v>300</v>
      </c>
      <c r="K315" s="219">
        <f t="shared" si="6"/>
        <v>81.967213114754102</v>
      </c>
      <c r="L315" s="226"/>
    </row>
    <row r="316" spans="10:12">
      <c r="J316" s="218">
        <v>301</v>
      </c>
      <c r="K316" s="219">
        <f t="shared" si="6"/>
        <v>82.240437158469945</v>
      </c>
      <c r="L316" s="226"/>
    </row>
    <row r="317" spans="10:12">
      <c r="J317" s="218">
        <v>302</v>
      </c>
      <c r="K317" s="219">
        <f t="shared" si="6"/>
        <v>82.513661202185801</v>
      </c>
      <c r="L317" s="226"/>
    </row>
    <row r="318" spans="10:12">
      <c r="J318" s="218">
        <v>303</v>
      </c>
      <c r="K318" s="219">
        <f t="shared" si="6"/>
        <v>82.786885245901644</v>
      </c>
      <c r="L318" s="226"/>
    </row>
    <row r="319" spans="10:12">
      <c r="J319" s="218">
        <v>304</v>
      </c>
      <c r="K319" s="219">
        <f t="shared" si="6"/>
        <v>83.060109289617486</v>
      </c>
      <c r="L319" s="226"/>
    </row>
    <row r="320" spans="10:12">
      <c r="J320" s="218">
        <v>305</v>
      </c>
      <c r="K320" s="219">
        <f t="shared" si="6"/>
        <v>83.333333333333343</v>
      </c>
      <c r="L320" s="226"/>
    </row>
    <row r="321" spans="10:12">
      <c r="J321" s="218">
        <v>306</v>
      </c>
      <c r="K321" s="219">
        <f t="shared" si="6"/>
        <v>83.606557377049185</v>
      </c>
      <c r="L321" s="226"/>
    </row>
    <row r="322" spans="10:12">
      <c r="J322" s="218">
        <v>307</v>
      </c>
      <c r="K322" s="219">
        <f t="shared" si="6"/>
        <v>83.879781420765028</v>
      </c>
      <c r="L322" s="226"/>
    </row>
    <row r="323" spans="10:12">
      <c r="J323" s="218">
        <v>308</v>
      </c>
      <c r="K323" s="219">
        <f t="shared" si="6"/>
        <v>84.153005464480884</v>
      </c>
      <c r="L323" s="226"/>
    </row>
    <row r="324" spans="10:12">
      <c r="J324" s="218">
        <v>309</v>
      </c>
      <c r="K324" s="219">
        <f t="shared" si="6"/>
        <v>84.426229508196727</v>
      </c>
      <c r="L324" s="226"/>
    </row>
    <row r="325" spans="10:12">
      <c r="J325" s="218">
        <v>310</v>
      </c>
      <c r="K325" s="219">
        <f t="shared" si="6"/>
        <v>84.699453551912569</v>
      </c>
      <c r="L325" s="226"/>
    </row>
    <row r="326" spans="10:12">
      <c r="J326" s="218">
        <v>311</v>
      </c>
      <c r="K326" s="219">
        <f t="shared" si="6"/>
        <v>84.972677595628426</v>
      </c>
      <c r="L326" s="226"/>
    </row>
    <row r="327" spans="10:12">
      <c r="J327" s="218">
        <v>312</v>
      </c>
      <c r="K327" s="219">
        <f t="shared" si="6"/>
        <v>85.245901639344254</v>
      </c>
      <c r="L327" s="226"/>
    </row>
    <row r="328" spans="10:12">
      <c r="J328" s="218">
        <v>313</v>
      </c>
      <c r="K328" s="219">
        <f t="shared" si="6"/>
        <v>85.519125683060111</v>
      </c>
      <c r="L328" s="226"/>
    </row>
    <row r="329" spans="10:12">
      <c r="J329" s="218">
        <v>314</v>
      </c>
      <c r="K329" s="219">
        <f t="shared" si="6"/>
        <v>85.792349726775953</v>
      </c>
      <c r="L329" s="226"/>
    </row>
    <row r="330" spans="10:12">
      <c r="J330" s="218">
        <v>315</v>
      </c>
      <c r="K330" s="219">
        <f t="shared" si="6"/>
        <v>86.065573770491795</v>
      </c>
      <c r="L330" s="226"/>
    </row>
    <row r="331" spans="10:12">
      <c r="J331" s="218">
        <v>316</v>
      </c>
      <c r="K331" s="219">
        <f t="shared" si="6"/>
        <v>86.338797814207652</v>
      </c>
      <c r="L331" s="226"/>
    </row>
    <row r="332" spans="10:12">
      <c r="J332" s="218">
        <v>317</v>
      </c>
      <c r="K332" s="219">
        <f t="shared" si="6"/>
        <v>86.612021857923494</v>
      </c>
      <c r="L332" s="226"/>
    </row>
    <row r="333" spans="10:12">
      <c r="J333" s="218">
        <v>318</v>
      </c>
      <c r="K333" s="219">
        <f t="shared" si="6"/>
        <v>86.885245901639337</v>
      </c>
      <c r="L333" s="226"/>
    </row>
    <row r="334" spans="10:12">
      <c r="J334" s="218">
        <v>319</v>
      </c>
      <c r="K334" s="219">
        <f t="shared" si="6"/>
        <v>87.158469945355193</v>
      </c>
      <c r="L334" s="226"/>
    </row>
    <row r="335" spans="10:12">
      <c r="J335" s="218">
        <v>320</v>
      </c>
      <c r="K335" s="219">
        <f t="shared" si="6"/>
        <v>87.431693989071036</v>
      </c>
      <c r="L335" s="226"/>
    </row>
    <row r="336" spans="10:12">
      <c r="J336" s="218">
        <v>321</v>
      </c>
      <c r="K336" s="219">
        <f t="shared" si="6"/>
        <v>87.704918032786878</v>
      </c>
      <c r="L336" s="226"/>
    </row>
    <row r="337" spans="10:12">
      <c r="J337" s="218">
        <v>322</v>
      </c>
      <c r="K337" s="219">
        <f t="shared" si="6"/>
        <v>87.978142076502735</v>
      </c>
      <c r="L337" s="226"/>
    </row>
    <row r="338" spans="10:12">
      <c r="J338" s="218">
        <v>323</v>
      </c>
      <c r="K338" s="219">
        <f t="shared" ref="K338:K380" si="7">(J338/366)*100</f>
        <v>88.251366120218577</v>
      </c>
      <c r="L338" s="226"/>
    </row>
    <row r="339" spans="10:12">
      <c r="J339" s="218">
        <v>324</v>
      </c>
      <c r="K339" s="219">
        <f t="shared" si="7"/>
        <v>88.52459016393442</v>
      </c>
      <c r="L339" s="226"/>
    </row>
    <row r="340" spans="10:12">
      <c r="J340" s="218">
        <v>325</v>
      </c>
      <c r="K340" s="219">
        <f t="shared" si="7"/>
        <v>88.797814207650276</v>
      </c>
      <c r="L340" s="226"/>
    </row>
    <row r="341" spans="10:12">
      <c r="J341" s="218">
        <v>326</v>
      </c>
      <c r="K341" s="219">
        <f t="shared" si="7"/>
        <v>89.071038251366119</v>
      </c>
      <c r="L341" s="226"/>
    </row>
    <row r="342" spans="10:12">
      <c r="J342" s="218">
        <v>327</v>
      </c>
      <c r="K342" s="219">
        <f t="shared" si="7"/>
        <v>89.344262295081961</v>
      </c>
      <c r="L342" s="226"/>
    </row>
    <row r="343" spans="10:12">
      <c r="J343" s="218">
        <v>328</v>
      </c>
      <c r="K343" s="219">
        <f t="shared" si="7"/>
        <v>89.617486338797818</v>
      </c>
      <c r="L343" s="226"/>
    </row>
    <row r="344" spans="10:12">
      <c r="J344" s="218">
        <v>329</v>
      </c>
      <c r="K344" s="219">
        <f t="shared" si="7"/>
        <v>89.89071038251366</v>
      </c>
      <c r="L344" s="226"/>
    </row>
    <row r="345" spans="10:12">
      <c r="J345" s="218">
        <v>330</v>
      </c>
      <c r="K345" s="219">
        <f t="shared" si="7"/>
        <v>90.163934426229503</v>
      </c>
      <c r="L345" s="226"/>
    </row>
    <row r="346" spans="10:12">
      <c r="J346" s="218">
        <v>331</v>
      </c>
      <c r="K346" s="219">
        <f t="shared" si="7"/>
        <v>90.437158469945359</v>
      </c>
      <c r="L346" s="226"/>
    </row>
    <row r="347" spans="10:12">
      <c r="J347" s="218">
        <v>332</v>
      </c>
      <c r="K347" s="219">
        <f t="shared" si="7"/>
        <v>90.710382513661202</v>
      </c>
      <c r="L347" s="226"/>
    </row>
    <row r="348" spans="10:12">
      <c r="J348" s="218">
        <v>333</v>
      </c>
      <c r="K348" s="219">
        <f t="shared" si="7"/>
        <v>90.983606557377044</v>
      </c>
      <c r="L348" s="226"/>
    </row>
    <row r="349" spans="10:12">
      <c r="J349" s="218">
        <v>334</v>
      </c>
      <c r="K349" s="219">
        <f t="shared" si="7"/>
        <v>91.256830601092901</v>
      </c>
      <c r="L349" s="226"/>
    </row>
    <row r="350" spans="10:12">
      <c r="J350" s="218">
        <v>335</v>
      </c>
      <c r="K350" s="219">
        <f t="shared" si="7"/>
        <v>91.530054644808743</v>
      </c>
      <c r="L350" s="226"/>
    </row>
    <row r="351" spans="10:12">
      <c r="J351" s="218">
        <v>336</v>
      </c>
      <c r="K351" s="219">
        <f t="shared" si="7"/>
        <v>91.803278688524586</v>
      </c>
      <c r="L351" s="226"/>
    </row>
    <row r="352" spans="10:12">
      <c r="J352" s="218">
        <v>337</v>
      </c>
      <c r="K352" s="219">
        <f t="shared" si="7"/>
        <v>92.076502732240442</v>
      </c>
      <c r="L352" s="226"/>
    </row>
    <row r="353" spans="10:12">
      <c r="J353" s="218">
        <v>338</v>
      </c>
      <c r="K353" s="219">
        <f t="shared" si="7"/>
        <v>92.349726775956285</v>
      </c>
      <c r="L353" s="226"/>
    </row>
    <row r="354" spans="10:12">
      <c r="J354" s="218">
        <v>339</v>
      </c>
      <c r="K354" s="219">
        <f t="shared" si="7"/>
        <v>92.622950819672127</v>
      </c>
      <c r="L354" s="226"/>
    </row>
    <row r="355" spans="10:12">
      <c r="J355" s="218">
        <v>340</v>
      </c>
      <c r="K355" s="219">
        <f t="shared" si="7"/>
        <v>92.896174863387984</v>
      </c>
      <c r="L355" s="226"/>
    </row>
    <row r="356" spans="10:12">
      <c r="J356" s="218">
        <v>341</v>
      </c>
      <c r="K356" s="219">
        <f t="shared" si="7"/>
        <v>93.169398907103826</v>
      </c>
      <c r="L356" s="226"/>
    </row>
    <row r="357" spans="10:12">
      <c r="J357" s="218">
        <v>342</v>
      </c>
      <c r="K357" s="219">
        <f t="shared" si="7"/>
        <v>93.442622950819683</v>
      </c>
      <c r="L357" s="226"/>
    </row>
    <row r="358" spans="10:12">
      <c r="J358" s="218">
        <v>343</v>
      </c>
      <c r="K358" s="219">
        <f t="shared" si="7"/>
        <v>93.715846994535525</v>
      </c>
      <c r="L358" s="226"/>
    </row>
    <row r="359" spans="10:12">
      <c r="J359" s="218">
        <v>344</v>
      </c>
      <c r="K359" s="219">
        <f t="shared" si="7"/>
        <v>93.989071038251367</v>
      </c>
      <c r="L359" s="226"/>
    </row>
    <row r="360" spans="10:12">
      <c r="J360" s="218">
        <v>345</v>
      </c>
      <c r="K360" s="219">
        <f t="shared" si="7"/>
        <v>94.262295081967224</v>
      </c>
      <c r="L360" s="226"/>
    </row>
    <row r="361" spans="10:12">
      <c r="J361" s="218">
        <v>346</v>
      </c>
      <c r="K361" s="219">
        <f t="shared" si="7"/>
        <v>94.535519125683066</v>
      </c>
      <c r="L361" s="226"/>
    </row>
    <row r="362" spans="10:12">
      <c r="J362" s="218">
        <v>347</v>
      </c>
      <c r="K362" s="219">
        <f t="shared" si="7"/>
        <v>94.808743169398909</v>
      </c>
      <c r="L362" s="226"/>
    </row>
    <row r="363" spans="10:12">
      <c r="J363" s="218">
        <v>348</v>
      </c>
      <c r="K363" s="219">
        <f t="shared" si="7"/>
        <v>95.081967213114751</v>
      </c>
      <c r="L363" s="226"/>
    </row>
    <row r="364" spans="10:12">
      <c r="J364" s="218">
        <v>349</v>
      </c>
      <c r="K364" s="219">
        <f t="shared" si="7"/>
        <v>95.355191256830594</v>
      </c>
      <c r="L364" s="226"/>
    </row>
    <row r="365" spans="10:12">
      <c r="J365" s="218">
        <v>350</v>
      </c>
      <c r="K365" s="219">
        <f t="shared" si="7"/>
        <v>95.628415300546436</v>
      </c>
      <c r="L365" s="226"/>
    </row>
    <row r="366" spans="10:12">
      <c r="J366" s="218">
        <v>351</v>
      </c>
      <c r="K366" s="219">
        <f t="shared" si="7"/>
        <v>95.901639344262293</v>
      </c>
      <c r="L366" s="226"/>
    </row>
    <row r="367" spans="10:12">
      <c r="J367" s="218">
        <v>352</v>
      </c>
      <c r="K367" s="219">
        <f t="shared" si="7"/>
        <v>96.174863387978135</v>
      </c>
      <c r="L367" s="226"/>
    </row>
    <row r="368" spans="10:12">
      <c r="J368" s="218">
        <v>353</v>
      </c>
      <c r="K368" s="219">
        <f t="shared" si="7"/>
        <v>96.448087431693992</v>
      </c>
      <c r="L368" s="226"/>
    </row>
    <row r="369" spans="10:12">
      <c r="J369" s="218">
        <v>354</v>
      </c>
      <c r="K369" s="219">
        <f t="shared" si="7"/>
        <v>96.721311475409834</v>
      </c>
      <c r="L369" s="226"/>
    </row>
    <row r="370" spans="10:12">
      <c r="J370" s="218">
        <v>355</v>
      </c>
      <c r="K370" s="219">
        <f t="shared" si="7"/>
        <v>96.994535519125677</v>
      </c>
      <c r="L370" s="226"/>
    </row>
    <row r="371" spans="10:12">
      <c r="J371" s="218">
        <v>356</v>
      </c>
      <c r="K371" s="219">
        <f t="shared" si="7"/>
        <v>97.267759562841533</v>
      </c>
      <c r="L371" s="226"/>
    </row>
    <row r="372" spans="10:12">
      <c r="J372" s="218">
        <v>357</v>
      </c>
      <c r="K372" s="219">
        <f t="shared" si="7"/>
        <v>97.540983606557376</v>
      </c>
      <c r="L372" s="226"/>
    </row>
    <row r="373" spans="10:12">
      <c r="J373" s="218">
        <v>358</v>
      </c>
      <c r="K373" s="219">
        <f t="shared" si="7"/>
        <v>97.814207650273218</v>
      </c>
      <c r="L373" s="226"/>
    </row>
    <row r="374" spans="10:12">
      <c r="J374" s="218">
        <v>359</v>
      </c>
      <c r="K374" s="219">
        <f t="shared" si="7"/>
        <v>98.087431693989075</v>
      </c>
      <c r="L374" s="226"/>
    </row>
    <row r="375" spans="10:12">
      <c r="J375" s="218">
        <v>360</v>
      </c>
      <c r="K375" s="219">
        <f t="shared" si="7"/>
        <v>98.360655737704917</v>
      </c>
      <c r="L375" s="226"/>
    </row>
    <row r="376" spans="10:12">
      <c r="J376" s="218">
        <v>361</v>
      </c>
      <c r="K376" s="219">
        <f t="shared" si="7"/>
        <v>98.63387978142076</v>
      </c>
      <c r="L376" s="226"/>
    </row>
    <row r="377" spans="10:12">
      <c r="J377" s="218">
        <v>362</v>
      </c>
      <c r="K377" s="219">
        <f t="shared" si="7"/>
        <v>98.907103825136616</v>
      </c>
      <c r="L377" s="226"/>
    </row>
    <row r="378" spans="10:12">
      <c r="J378" s="218">
        <v>363</v>
      </c>
      <c r="K378" s="219">
        <f t="shared" si="7"/>
        <v>99.180327868852459</v>
      </c>
      <c r="L378" s="226"/>
    </row>
    <row r="379" spans="10:12">
      <c r="J379" s="218">
        <v>364</v>
      </c>
      <c r="K379" s="219">
        <f t="shared" si="7"/>
        <v>99.453551912568301</v>
      </c>
      <c r="L379" s="226"/>
    </row>
    <row r="380" spans="10:12" ht="13.5" thickBot="1">
      <c r="J380" s="223">
        <v>365</v>
      </c>
      <c r="K380" s="224">
        <f t="shared" si="7"/>
        <v>99.726775956284158</v>
      </c>
      <c r="L380" s="227"/>
    </row>
  </sheetData>
  <sheetProtection sheet="1" objects="1" scenarios="1" selectLockedCells="1" selectUnlockedCells="1"/>
  <mergeCells count="16">
    <mergeCell ref="B2:C2"/>
    <mergeCell ref="D2:L2"/>
    <mergeCell ref="B3:C3"/>
    <mergeCell ref="D3:L3"/>
    <mergeCell ref="B5:D5"/>
    <mergeCell ref="E5:I5"/>
    <mergeCell ref="D12:F12"/>
    <mergeCell ref="J12:L12"/>
    <mergeCell ref="J14:J15"/>
    <mergeCell ref="D39:F39"/>
    <mergeCell ref="B6:D6"/>
    <mergeCell ref="E6:I6"/>
    <mergeCell ref="B7:D7"/>
    <mergeCell ref="E7:I7"/>
    <mergeCell ref="B10:H10"/>
    <mergeCell ref="J11:L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0"/>
  <sheetViews>
    <sheetView showGridLines="0" zoomScaleNormal="100" workbookViewId="0">
      <selection activeCell="I8" sqref="I8"/>
    </sheetView>
  </sheetViews>
  <sheetFormatPr baseColWidth="10" defaultRowHeight="12.75"/>
  <cols>
    <col min="1" max="1" width="2.85546875" style="3" customWidth="1"/>
    <col min="2" max="2" width="15.85546875" style="3" customWidth="1"/>
    <col min="3" max="3" width="20.7109375" style="3" customWidth="1"/>
    <col min="4" max="4" width="19.42578125" style="3" customWidth="1"/>
    <col min="5" max="5" width="20" style="3" customWidth="1"/>
    <col min="6" max="6" width="17" style="3" customWidth="1"/>
    <col min="7" max="7" width="4.42578125" style="3" customWidth="1"/>
    <col min="8" max="8" width="7.85546875" style="3" customWidth="1"/>
    <col min="9" max="9" width="11.42578125" style="3"/>
    <col min="10" max="10" width="14.140625" style="3" customWidth="1"/>
    <col min="11" max="11" width="21.85546875" style="3" customWidth="1"/>
    <col min="12" max="12" width="18.140625" style="3" customWidth="1"/>
    <col min="13" max="13" width="17.28515625" style="3" customWidth="1"/>
    <col min="14" max="16384" width="11.42578125" style="3"/>
  </cols>
  <sheetData>
    <row r="1" spans="1:18">
      <c r="A1" s="199"/>
      <c r="B1" s="200"/>
      <c r="C1" s="169"/>
      <c r="D1" s="170"/>
      <c r="E1" s="170"/>
      <c r="F1" s="170"/>
      <c r="G1" s="170"/>
      <c r="H1" s="170"/>
    </row>
    <row r="2" spans="1:18" ht="18">
      <c r="B2" s="968" t="s">
        <v>23</v>
      </c>
      <c r="C2" s="968"/>
      <c r="D2" s="969" t="s">
        <v>71</v>
      </c>
      <c r="E2" s="969"/>
      <c r="F2" s="969"/>
      <c r="G2" s="969"/>
      <c r="H2" s="969"/>
      <c r="I2" s="969"/>
      <c r="J2" s="969"/>
      <c r="K2" s="969"/>
      <c r="L2" s="969"/>
      <c r="M2" s="373"/>
      <c r="N2" s="201"/>
      <c r="O2" s="201"/>
      <c r="P2" s="201"/>
      <c r="Q2" s="201"/>
      <c r="R2" s="201"/>
    </row>
    <row r="3" spans="1:18" ht="18">
      <c r="B3" s="968" t="s">
        <v>345</v>
      </c>
      <c r="C3" s="968"/>
      <c r="D3" s="970" t="s">
        <v>382</v>
      </c>
      <c r="E3" s="969"/>
      <c r="F3" s="969"/>
      <c r="G3" s="969"/>
      <c r="H3" s="969"/>
      <c r="I3" s="969"/>
      <c r="J3" s="969"/>
      <c r="K3" s="969"/>
      <c r="L3" s="969"/>
      <c r="M3" s="373"/>
      <c r="N3" s="201"/>
      <c r="O3" s="201"/>
      <c r="P3" s="201"/>
      <c r="Q3" s="201"/>
      <c r="R3" s="201"/>
    </row>
    <row r="5" spans="1:18" ht="15.75" customHeight="1">
      <c r="B5" s="971" t="s">
        <v>133</v>
      </c>
      <c r="C5" s="971"/>
      <c r="D5" s="971"/>
      <c r="E5" s="978"/>
      <c r="F5" s="978"/>
      <c r="G5" s="978"/>
      <c r="H5" s="978"/>
      <c r="I5" s="978"/>
      <c r="J5" s="195"/>
      <c r="K5" s="195"/>
      <c r="L5" s="195"/>
      <c r="M5" s="195"/>
      <c r="N5" s="195"/>
      <c r="O5" s="195"/>
      <c r="P5" s="195"/>
      <c r="Q5" s="195"/>
      <c r="R5" s="195"/>
    </row>
    <row r="6" spans="1:18" ht="15.75" customHeight="1">
      <c r="B6" s="971" t="s">
        <v>134</v>
      </c>
      <c r="C6" s="971"/>
      <c r="D6" s="971"/>
      <c r="E6" s="978"/>
      <c r="F6" s="978"/>
      <c r="G6" s="978"/>
      <c r="H6" s="978"/>
      <c r="I6" s="978"/>
      <c r="J6" s="195"/>
      <c r="K6" s="195"/>
      <c r="L6" s="195"/>
      <c r="M6" s="195"/>
      <c r="N6" s="195"/>
      <c r="O6" s="195"/>
      <c r="P6" s="195"/>
      <c r="Q6" s="195"/>
      <c r="R6" s="195"/>
    </row>
    <row r="7" spans="1:18">
      <c r="B7" s="971" t="s">
        <v>24</v>
      </c>
      <c r="C7" s="971"/>
      <c r="D7" s="971"/>
      <c r="E7" s="979"/>
      <c r="F7" s="979"/>
      <c r="G7" s="979"/>
      <c r="H7" s="979"/>
      <c r="I7" s="979"/>
      <c r="J7" s="195"/>
      <c r="K7" s="195"/>
      <c r="L7" s="195"/>
      <c r="M7" s="195"/>
      <c r="N7" s="195"/>
      <c r="O7" s="195"/>
      <c r="P7" s="195"/>
      <c r="Q7" s="195"/>
      <c r="R7" s="195"/>
    </row>
    <row r="10" spans="1:18" ht="18">
      <c r="B10" s="985" t="s">
        <v>25</v>
      </c>
      <c r="C10" s="985"/>
      <c r="D10" s="985"/>
      <c r="E10" s="985"/>
      <c r="F10" s="985"/>
      <c r="G10" s="985"/>
      <c r="H10" s="985"/>
    </row>
    <row r="11" spans="1:18" ht="15">
      <c r="J11" s="981" t="s">
        <v>387</v>
      </c>
      <c r="K11" s="981"/>
      <c r="L11" s="981"/>
      <c r="M11" s="981"/>
    </row>
    <row r="12" spans="1:18" ht="15.75">
      <c r="C12" s="980" t="s">
        <v>342</v>
      </c>
      <c r="D12" s="980"/>
      <c r="E12" s="980"/>
      <c r="F12" s="980"/>
      <c r="J12" s="981" t="s">
        <v>384</v>
      </c>
      <c r="K12" s="981"/>
      <c r="L12" s="981"/>
      <c r="M12" s="981"/>
    </row>
    <row r="13" spans="1:18" ht="13.5" thickBot="1"/>
    <row r="14" spans="1:18" ht="14.25">
      <c r="C14" s="202" t="s">
        <v>72</v>
      </c>
      <c r="D14" s="203" t="s">
        <v>73</v>
      </c>
      <c r="E14" s="986" t="s">
        <v>388</v>
      </c>
      <c r="F14" s="987"/>
      <c r="J14" s="988" t="s">
        <v>343</v>
      </c>
      <c r="K14" s="203" t="s">
        <v>73</v>
      </c>
      <c r="L14" s="986" t="s">
        <v>388</v>
      </c>
      <c r="M14" s="987"/>
    </row>
    <row r="15" spans="1:18" ht="13.5" thickBot="1">
      <c r="C15" s="206" t="s">
        <v>74</v>
      </c>
      <c r="D15" s="228" t="s">
        <v>389</v>
      </c>
      <c r="E15" s="207" t="s">
        <v>75</v>
      </c>
      <c r="F15" s="208" t="s">
        <v>76</v>
      </c>
      <c r="J15" s="989"/>
      <c r="K15" s="207" t="s">
        <v>389</v>
      </c>
      <c r="L15" s="207" t="s">
        <v>75</v>
      </c>
      <c r="M15" s="208" t="s">
        <v>76</v>
      </c>
    </row>
    <row r="16" spans="1:18">
      <c r="C16" s="209">
        <f>366*(D16/100)</f>
        <v>1.83</v>
      </c>
      <c r="D16" s="210">
        <v>0.5</v>
      </c>
      <c r="E16" s="229">
        <f>_xlfn.PERCENTILE.EXC(L$16:L$380,(1-(D16/100)))</f>
        <v>0</v>
      </c>
      <c r="F16" s="225">
        <f>_xlfn.PERCENTILE.EXC(M$16:M$380,(1-(D16/100)))</f>
        <v>0</v>
      </c>
      <c r="J16" s="213">
        <v>1</v>
      </c>
      <c r="K16" s="214">
        <f>(J16/366)*100</f>
        <v>0.27322404371584702</v>
      </c>
      <c r="L16" s="229">
        <f>'Informe nº 6'!L16</f>
        <v>0</v>
      </c>
      <c r="M16" s="225">
        <f>'Informe nº 6a'!L16</f>
        <v>0</v>
      </c>
    </row>
    <row r="17" spans="3:13">
      <c r="C17" s="215">
        <f>366*(D17)/100</f>
        <v>3.66</v>
      </c>
      <c r="D17" s="216">
        <v>1</v>
      </c>
      <c r="E17" s="230">
        <f>_xlfn.PERCENTILE.EXC(L$16:L$380,(1-(D17/100)))</f>
        <v>0</v>
      </c>
      <c r="F17" s="226">
        <f>_xlfn.PERCENTILE.EXC(M$16:M$380,(1-(D17/100)))</f>
        <v>0</v>
      </c>
      <c r="J17" s="218">
        <v>2</v>
      </c>
      <c r="K17" s="219">
        <f>(J17/366)*100</f>
        <v>0.54644808743169404</v>
      </c>
      <c r="L17" s="229">
        <f>'Informe nº 6'!L17</f>
        <v>0</v>
      </c>
      <c r="M17" s="225">
        <f>'Informe nº 6a'!L17</f>
        <v>0</v>
      </c>
    </row>
    <row r="18" spans="3:13">
      <c r="C18" s="215">
        <f t="shared" ref="C18:C37" si="0">366*(D18)/100</f>
        <v>18.3</v>
      </c>
      <c r="D18" s="216">
        <v>5</v>
      </c>
      <c r="E18" s="230">
        <f t="shared" ref="E18:E38" si="1">_xlfn.PERCENTILE.EXC(L$16:L$380,(1-(D18/100)))</f>
        <v>0</v>
      </c>
      <c r="F18" s="226">
        <f t="shared" ref="F18:F38" si="2">_xlfn.PERCENTILE.EXC(M$16:M$380,(1-(D18/100)))</f>
        <v>0</v>
      </c>
      <c r="J18" s="218">
        <v>3</v>
      </c>
      <c r="K18" s="219">
        <f t="shared" ref="K18:K81" si="3">(J18/366)*100</f>
        <v>0.81967213114754101</v>
      </c>
      <c r="L18" s="229">
        <f>'Informe nº 6'!L18</f>
        <v>0</v>
      </c>
      <c r="M18" s="225">
        <f>'Informe nº 6a'!L18</f>
        <v>0</v>
      </c>
    </row>
    <row r="19" spans="3:13">
      <c r="C19" s="215">
        <f t="shared" si="0"/>
        <v>36.6</v>
      </c>
      <c r="D19" s="216">
        <v>10</v>
      </c>
      <c r="E19" s="230">
        <f t="shared" si="1"/>
        <v>0</v>
      </c>
      <c r="F19" s="226">
        <f t="shared" si="2"/>
        <v>0</v>
      </c>
      <c r="J19" s="218">
        <v>4</v>
      </c>
      <c r="K19" s="219">
        <f t="shared" si="3"/>
        <v>1.0928961748633881</v>
      </c>
      <c r="L19" s="229">
        <f>'Informe nº 6'!L19</f>
        <v>0</v>
      </c>
      <c r="M19" s="225">
        <f>'Informe nº 6a'!L19</f>
        <v>0</v>
      </c>
    </row>
    <row r="20" spans="3:13">
      <c r="C20" s="215">
        <f t="shared" si="0"/>
        <v>54.9</v>
      </c>
      <c r="D20" s="216">
        <v>15</v>
      </c>
      <c r="E20" s="230">
        <f t="shared" si="1"/>
        <v>0</v>
      </c>
      <c r="F20" s="226">
        <f t="shared" si="2"/>
        <v>0</v>
      </c>
      <c r="J20" s="218">
        <v>5</v>
      </c>
      <c r="K20" s="219">
        <f t="shared" si="3"/>
        <v>1.3661202185792349</v>
      </c>
      <c r="L20" s="229">
        <f>'Informe nº 6'!L20</f>
        <v>0</v>
      </c>
      <c r="M20" s="225">
        <f>'Informe nº 6a'!L20</f>
        <v>0</v>
      </c>
    </row>
    <row r="21" spans="3:13">
      <c r="C21" s="215">
        <f t="shared" si="0"/>
        <v>73.2</v>
      </c>
      <c r="D21" s="216">
        <v>20</v>
      </c>
      <c r="E21" s="230">
        <f t="shared" si="1"/>
        <v>0</v>
      </c>
      <c r="F21" s="226">
        <f t="shared" si="2"/>
        <v>0</v>
      </c>
      <c r="J21" s="218">
        <v>6</v>
      </c>
      <c r="K21" s="219">
        <f t="shared" si="3"/>
        <v>1.639344262295082</v>
      </c>
      <c r="L21" s="229">
        <f>'Informe nº 6'!L21</f>
        <v>0</v>
      </c>
      <c r="M21" s="225">
        <f>'Informe nº 6a'!L21</f>
        <v>0</v>
      </c>
    </row>
    <row r="22" spans="3:13">
      <c r="C22" s="215">
        <f t="shared" si="0"/>
        <v>91.5</v>
      </c>
      <c r="D22" s="216">
        <v>25</v>
      </c>
      <c r="E22" s="230">
        <f t="shared" si="1"/>
        <v>0</v>
      </c>
      <c r="F22" s="226">
        <f t="shared" si="2"/>
        <v>0</v>
      </c>
      <c r="J22" s="218">
        <v>7</v>
      </c>
      <c r="K22" s="219">
        <f t="shared" si="3"/>
        <v>1.9125683060109291</v>
      </c>
      <c r="L22" s="229">
        <f>'Informe nº 6'!L22</f>
        <v>0</v>
      </c>
      <c r="M22" s="225">
        <f>'Informe nº 6a'!L22</f>
        <v>0</v>
      </c>
    </row>
    <row r="23" spans="3:13">
      <c r="C23" s="215">
        <f t="shared" si="0"/>
        <v>109.8</v>
      </c>
      <c r="D23" s="216">
        <v>30</v>
      </c>
      <c r="E23" s="230">
        <f t="shared" si="1"/>
        <v>0</v>
      </c>
      <c r="F23" s="226">
        <f t="shared" si="2"/>
        <v>0</v>
      </c>
      <c r="J23" s="218">
        <v>8</v>
      </c>
      <c r="K23" s="219">
        <f t="shared" si="3"/>
        <v>2.1857923497267762</v>
      </c>
      <c r="L23" s="229">
        <f>'Informe nº 6'!L23</f>
        <v>0</v>
      </c>
      <c r="M23" s="225">
        <f>'Informe nº 6a'!L23</f>
        <v>0</v>
      </c>
    </row>
    <row r="24" spans="3:13">
      <c r="C24" s="215">
        <f t="shared" si="0"/>
        <v>128.1</v>
      </c>
      <c r="D24" s="216">
        <v>35</v>
      </c>
      <c r="E24" s="230">
        <f t="shared" si="1"/>
        <v>0</v>
      </c>
      <c r="F24" s="226">
        <f t="shared" si="2"/>
        <v>0</v>
      </c>
      <c r="J24" s="218">
        <v>9</v>
      </c>
      <c r="K24" s="219">
        <f t="shared" si="3"/>
        <v>2.459016393442623</v>
      </c>
      <c r="L24" s="229">
        <f>'Informe nº 6'!L24</f>
        <v>0</v>
      </c>
      <c r="M24" s="225">
        <f>'Informe nº 6a'!L24</f>
        <v>0</v>
      </c>
    </row>
    <row r="25" spans="3:13">
      <c r="C25" s="215">
        <f t="shared" si="0"/>
        <v>146.4</v>
      </c>
      <c r="D25" s="216">
        <v>40</v>
      </c>
      <c r="E25" s="230">
        <f t="shared" si="1"/>
        <v>0</v>
      </c>
      <c r="F25" s="226">
        <f t="shared" si="2"/>
        <v>0</v>
      </c>
      <c r="J25" s="218">
        <v>10</v>
      </c>
      <c r="K25" s="219">
        <f t="shared" si="3"/>
        <v>2.7322404371584699</v>
      </c>
      <c r="L25" s="229">
        <f>'Informe nº 6'!L25</f>
        <v>0</v>
      </c>
      <c r="M25" s="225">
        <f>'Informe nº 6a'!L25</f>
        <v>0</v>
      </c>
    </row>
    <row r="26" spans="3:13">
      <c r="C26" s="215">
        <f t="shared" si="0"/>
        <v>164.7</v>
      </c>
      <c r="D26" s="216">
        <v>45</v>
      </c>
      <c r="E26" s="230">
        <f t="shared" si="1"/>
        <v>0</v>
      </c>
      <c r="F26" s="226">
        <f t="shared" si="2"/>
        <v>0</v>
      </c>
      <c r="J26" s="218">
        <v>11</v>
      </c>
      <c r="K26" s="219">
        <f t="shared" si="3"/>
        <v>3.0054644808743167</v>
      </c>
      <c r="L26" s="229">
        <f>'Informe nº 6'!L26</f>
        <v>0</v>
      </c>
      <c r="M26" s="225">
        <f>'Informe nº 6a'!L26</f>
        <v>0</v>
      </c>
    </row>
    <row r="27" spans="3:13">
      <c r="C27" s="215">
        <f t="shared" si="0"/>
        <v>183</v>
      </c>
      <c r="D27" s="216">
        <v>50</v>
      </c>
      <c r="E27" s="230">
        <f t="shared" si="1"/>
        <v>0</v>
      </c>
      <c r="F27" s="226">
        <f t="shared" si="2"/>
        <v>0</v>
      </c>
      <c r="J27" s="218">
        <v>12</v>
      </c>
      <c r="K27" s="219">
        <f t="shared" si="3"/>
        <v>3.278688524590164</v>
      </c>
      <c r="L27" s="229">
        <f>'Informe nº 6'!L27</f>
        <v>0</v>
      </c>
      <c r="M27" s="225">
        <f>'Informe nº 6a'!L27</f>
        <v>0</v>
      </c>
    </row>
    <row r="28" spans="3:13">
      <c r="C28" s="215">
        <f t="shared" si="0"/>
        <v>201.3</v>
      </c>
      <c r="D28" s="216">
        <v>55</v>
      </c>
      <c r="E28" s="230">
        <f t="shared" si="1"/>
        <v>0</v>
      </c>
      <c r="F28" s="226">
        <f t="shared" si="2"/>
        <v>0</v>
      </c>
      <c r="J28" s="218">
        <v>13</v>
      </c>
      <c r="K28" s="219">
        <f t="shared" si="3"/>
        <v>3.5519125683060109</v>
      </c>
      <c r="L28" s="229">
        <f>'Informe nº 6'!L28</f>
        <v>0</v>
      </c>
      <c r="M28" s="225">
        <f>'Informe nº 6a'!L28</f>
        <v>0</v>
      </c>
    </row>
    <row r="29" spans="3:13">
      <c r="C29" s="215">
        <f t="shared" si="0"/>
        <v>219.6</v>
      </c>
      <c r="D29" s="216">
        <v>60</v>
      </c>
      <c r="E29" s="230">
        <f t="shared" si="1"/>
        <v>0</v>
      </c>
      <c r="F29" s="226">
        <f t="shared" si="2"/>
        <v>0</v>
      </c>
      <c r="J29" s="218">
        <v>14</v>
      </c>
      <c r="K29" s="219">
        <f t="shared" si="3"/>
        <v>3.8251366120218582</v>
      </c>
      <c r="L29" s="229">
        <f>'Informe nº 6'!L29</f>
        <v>0</v>
      </c>
      <c r="M29" s="225">
        <f>'Informe nº 6a'!L29</f>
        <v>0</v>
      </c>
    </row>
    <row r="30" spans="3:13">
      <c r="C30" s="215">
        <f t="shared" si="0"/>
        <v>237.9</v>
      </c>
      <c r="D30" s="216">
        <v>65</v>
      </c>
      <c r="E30" s="230">
        <f t="shared" si="1"/>
        <v>0</v>
      </c>
      <c r="F30" s="226">
        <f t="shared" si="2"/>
        <v>0</v>
      </c>
      <c r="J30" s="218">
        <v>15</v>
      </c>
      <c r="K30" s="219">
        <f t="shared" si="3"/>
        <v>4.0983606557377046</v>
      </c>
      <c r="L30" s="229">
        <f>'Informe nº 6'!L30</f>
        <v>0</v>
      </c>
      <c r="M30" s="225">
        <f>'Informe nº 6a'!L30</f>
        <v>0</v>
      </c>
    </row>
    <row r="31" spans="3:13">
      <c r="C31" s="215">
        <f t="shared" si="0"/>
        <v>256.2</v>
      </c>
      <c r="D31" s="216">
        <v>70</v>
      </c>
      <c r="E31" s="230">
        <f t="shared" si="1"/>
        <v>0</v>
      </c>
      <c r="F31" s="226">
        <f t="shared" si="2"/>
        <v>0</v>
      </c>
      <c r="J31" s="218">
        <v>16</v>
      </c>
      <c r="K31" s="219">
        <f t="shared" si="3"/>
        <v>4.3715846994535523</v>
      </c>
      <c r="L31" s="229">
        <f>'Informe nº 6'!L31</f>
        <v>0</v>
      </c>
      <c r="M31" s="225">
        <f>'Informe nº 6a'!L31</f>
        <v>0</v>
      </c>
    </row>
    <row r="32" spans="3:13">
      <c r="C32" s="215">
        <f t="shared" si="0"/>
        <v>274.5</v>
      </c>
      <c r="D32" s="216">
        <v>75</v>
      </c>
      <c r="E32" s="230">
        <f t="shared" si="1"/>
        <v>0</v>
      </c>
      <c r="F32" s="226">
        <f t="shared" si="2"/>
        <v>0</v>
      </c>
      <c r="J32" s="218">
        <v>17</v>
      </c>
      <c r="K32" s="219">
        <f t="shared" si="3"/>
        <v>4.6448087431693992</v>
      </c>
      <c r="L32" s="229">
        <f>'Informe nº 6'!L32</f>
        <v>0</v>
      </c>
      <c r="M32" s="225">
        <f>'Informe nº 6a'!L32</f>
        <v>0</v>
      </c>
    </row>
    <row r="33" spans="3:13">
      <c r="C33" s="215">
        <f t="shared" si="0"/>
        <v>292.8</v>
      </c>
      <c r="D33" s="216">
        <v>80</v>
      </c>
      <c r="E33" s="230">
        <f t="shared" si="1"/>
        <v>0</v>
      </c>
      <c r="F33" s="226">
        <f t="shared" si="2"/>
        <v>0</v>
      </c>
      <c r="J33" s="218">
        <v>18</v>
      </c>
      <c r="K33" s="219">
        <f t="shared" si="3"/>
        <v>4.918032786885246</v>
      </c>
      <c r="L33" s="229">
        <f>'Informe nº 6'!L33</f>
        <v>0</v>
      </c>
      <c r="M33" s="225">
        <f>'Informe nº 6a'!L33</f>
        <v>0</v>
      </c>
    </row>
    <row r="34" spans="3:13">
      <c r="C34" s="215">
        <f t="shared" si="0"/>
        <v>311.10000000000002</v>
      </c>
      <c r="D34" s="216">
        <v>85</v>
      </c>
      <c r="E34" s="230">
        <f t="shared" si="1"/>
        <v>0</v>
      </c>
      <c r="F34" s="226">
        <f t="shared" si="2"/>
        <v>0</v>
      </c>
      <c r="J34" s="218">
        <v>19</v>
      </c>
      <c r="K34" s="219">
        <f t="shared" si="3"/>
        <v>5.1912568306010929</v>
      </c>
      <c r="L34" s="229">
        <f>'Informe nº 6'!L34</f>
        <v>0</v>
      </c>
      <c r="M34" s="225">
        <f>'Informe nº 6a'!L34</f>
        <v>0</v>
      </c>
    </row>
    <row r="35" spans="3:13">
      <c r="C35" s="215">
        <f t="shared" si="0"/>
        <v>329.4</v>
      </c>
      <c r="D35" s="216">
        <v>90</v>
      </c>
      <c r="E35" s="230">
        <f t="shared" si="1"/>
        <v>0</v>
      </c>
      <c r="F35" s="226">
        <f t="shared" si="2"/>
        <v>0</v>
      </c>
      <c r="J35" s="218">
        <v>20</v>
      </c>
      <c r="K35" s="219">
        <f t="shared" si="3"/>
        <v>5.4644808743169397</v>
      </c>
      <c r="L35" s="229">
        <f>'Informe nº 6'!L35</f>
        <v>0</v>
      </c>
      <c r="M35" s="225">
        <f>'Informe nº 6a'!L35</f>
        <v>0</v>
      </c>
    </row>
    <row r="36" spans="3:13">
      <c r="C36" s="215">
        <f t="shared" si="0"/>
        <v>347.7</v>
      </c>
      <c r="D36" s="216">
        <v>95</v>
      </c>
      <c r="E36" s="230">
        <f t="shared" si="1"/>
        <v>0</v>
      </c>
      <c r="F36" s="226">
        <f t="shared" si="2"/>
        <v>0</v>
      </c>
      <c r="J36" s="218">
        <v>21</v>
      </c>
      <c r="K36" s="219">
        <f t="shared" si="3"/>
        <v>5.7377049180327866</v>
      </c>
      <c r="L36" s="229">
        <f>'Informe nº 6'!L36</f>
        <v>0</v>
      </c>
      <c r="M36" s="225">
        <f>'Informe nº 6a'!L36</f>
        <v>0</v>
      </c>
    </row>
    <row r="37" spans="3:13">
      <c r="C37" s="215">
        <f t="shared" si="0"/>
        <v>362.34</v>
      </c>
      <c r="D37" s="216">
        <v>99</v>
      </c>
      <c r="E37" s="230">
        <f t="shared" si="1"/>
        <v>0</v>
      </c>
      <c r="F37" s="226">
        <f t="shared" si="2"/>
        <v>0</v>
      </c>
      <c r="J37" s="218">
        <v>22</v>
      </c>
      <c r="K37" s="219">
        <f t="shared" si="3"/>
        <v>6.0109289617486334</v>
      </c>
      <c r="L37" s="229">
        <f>'Informe nº 6'!L37</f>
        <v>0</v>
      </c>
      <c r="M37" s="225">
        <f>'Informe nº 6a'!L37</f>
        <v>0</v>
      </c>
    </row>
    <row r="38" spans="3:13" ht="13.5" thickBot="1">
      <c r="C38" s="220">
        <f>366*(D38/100)</f>
        <v>364.17</v>
      </c>
      <c r="D38" s="221">
        <v>99.5</v>
      </c>
      <c r="E38" s="231">
        <f t="shared" si="1"/>
        <v>0</v>
      </c>
      <c r="F38" s="227">
        <f t="shared" si="2"/>
        <v>0</v>
      </c>
      <c r="J38" s="218">
        <v>23</v>
      </c>
      <c r="K38" s="219">
        <f t="shared" si="3"/>
        <v>6.2841530054644812</v>
      </c>
      <c r="L38" s="229">
        <f>'Informe nº 6'!L38</f>
        <v>0</v>
      </c>
      <c r="M38" s="225">
        <f>'Informe nº 6a'!L38</f>
        <v>0</v>
      </c>
    </row>
    <row r="39" spans="3:13" ht="13.5" customHeight="1">
      <c r="C39" s="984"/>
      <c r="D39" s="984"/>
      <c r="E39" s="984"/>
      <c r="F39" s="984"/>
      <c r="J39" s="218">
        <v>24</v>
      </c>
      <c r="K39" s="219">
        <f t="shared" si="3"/>
        <v>6.557377049180328</v>
      </c>
      <c r="L39" s="229">
        <f>'Informe nº 6'!L39</f>
        <v>0</v>
      </c>
      <c r="M39" s="225">
        <f>'Informe nº 6a'!L39</f>
        <v>0</v>
      </c>
    </row>
    <row r="40" spans="3:13">
      <c r="J40" s="218">
        <v>25</v>
      </c>
      <c r="K40" s="219">
        <f t="shared" si="3"/>
        <v>6.8306010928961758</v>
      </c>
      <c r="L40" s="229">
        <f>'Informe nº 6'!L40</f>
        <v>0</v>
      </c>
      <c r="M40" s="225">
        <f>'Informe nº 6a'!L40</f>
        <v>0</v>
      </c>
    </row>
    <row r="41" spans="3:13">
      <c r="J41" s="218">
        <v>26</v>
      </c>
      <c r="K41" s="219">
        <f t="shared" si="3"/>
        <v>7.1038251366120218</v>
      </c>
      <c r="L41" s="229">
        <f>'Informe nº 6'!L41</f>
        <v>0</v>
      </c>
      <c r="M41" s="225">
        <f>'Informe nº 6a'!L41</f>
        <v>0</v>
      </c>
    </row>
    <row r="42" spans="3:13">
      <c r="J42" s="218">
        <v>27</v>
      </c>
      <c r="K42" s="219">
        <f t="shared" si="3"/>
        <v>7.3770491803278686</v>
      </c>
      <c r="L42" s="229">
        <f>'Informe nº 6'!L42</f>
        <v>0</v>
      </c>
      <c r="M42" s="225">
        <f>'Informe nº 6a'!L42</f>
        <v>0</v>
      </c>
    </row>
    <row r="43" spans="3:13">
      <c r="J43" s="218">
        <v>28</v>
      </c>
      <c r="K43" s="219">
        <f t="shared" si="3"/>
        <v>7.6502732240437163</v>
      </c>
      <c r="L43" s="229">
        <f>'Informe nº 6'!L43</f>
        <v>0</v>
      </c>
      <c r="M43" s="225">
        <f>'Informe nº 6a'!L43</f>
        <v>0</v>
      </c>
    </row>
    <row r="44" spans="3:13">
      <c r="J44" s="218">
        <v>29</v>
      </c>
      <c r="K44" s="219">
        <f t="shared" si="3"/>
        <v>7.9234972677595632</v>
      </c>
      <c r="L44" s="229">
        <f>'Informe nº 6'!L44</f>
        <v>0</v>
      </c>
      <c r="M44" s="225">
        <f>'Informe nº 6a'!L44</f>
        <v>0</v>
      </c>
    </row>
    <row r="45" spans="3:13">
      <c r="J45" s="218">
        <v>30</v>
      </c>
      <c r="K45" s="219">
        <f t="shared" si="3"/>
        <v>8.1967213114754092</v>
      </c>
      <c r="L45" s="229">
        <f>'Informe nº 6'!L45</f>
        <v>0</v>
      </c>
      <c r="M45" s="225">
        <f>'Informe nº 6a'!L45</f>
        <v>0</v>
      </c>
    </row>
    <row r="46" spans="3:13">
      <c r="J46" s="218">
        <v>31</v>
      </c>
      <c r="K46" s="219">
        <f t="shared" si="3"/>
        <v>8.4699453551912569</v>
      </c>
      <c r="L46" s="229">
        <f>'Informe nº 6'!L46</f>
        <v>0</v>
      </c>
      <c r="M46" s="225">
        <f>'Informe nº 6a'!L46</f>
        <v>0</v>
      </c>
    </row>
    <row r="47" spans="3:13">
      <c r="J47" s="218">
        <v>32</v>
      </c>
      <c r="K47" s="219">
        <f t="shared" si="3"/>
        <v>8.7431693989071047</v>
      </c>
      <c r="L47" s="229">
        <f>'Informe nº 6'!L47</f>
        <v>0</v>
      </c>
      <c r="M47" s="225">
        <f>'Informe nº 6a'!L47</f>
        <v>0</v>
      </c>
    </row>
    <row r="48" spans="3:13">
      <c r="J48" s="218">
        <v>33</v>
      </c>
      <c r="K48" s="219">
        <f t="shared" si="3"/>
        <v>9.0163934426229506</v>
      </c>
      <c r="L48" s="229">
        <f>'Informe nº 6'!L48</f>
        <v>0</v>
      </c>
      <c r="M48" s="225">
        <f>'Informe nº 6a'!L48</f>
        <v>0</v>
      </c>
    </row>
    <row r="49" spans="10:13">
      <c r="J49" s="218">
        <v>34</v>
      </c>
      <c r="K49" s="219">
        <f t="shared" si="3"/>
        <v>9.2896174863387984</v>
      </c>
      <c r="L49" s="229">
        <f>'Informe nº 6'!L49</f>
        <v>0</v>
      </c>
      <c r="M49" s="225">
        <f>'Informe nº 6a'!L49</f>
        <v>0</v>
      </c>
    </row>
    <row r="50" spans="10:13">
      <c r="J50" s="218">
        <v>35</v>
      </c>
      <c r="K50" s="219">
        <f t="shared" si="3"/>
        <v>9.5628415300546443</v>
      </c>
      <c r="L50" s="229">
        <f>'Informe nº 6'!L50</f>
        <v>0</v>
      </c>
      <c r="M50" s="225">
        <f>'Informe nº 6a'!L50</f>
        <v>0</v>
      </c>
    </row>
    <row r="51" spans="10:13">
      <c r="J51" s="218">
        <v>36</v>
      </c>
      <c r="K51" s="219">
        <f t="shared" si="3"/>
        <v>9.8360655737704921</v>
      </c>
      <c r="L51" s="229">
        <f>'Informe nº 6'!L51</f>
        <v>0</v>
      </c>
      <c r="M51" s="225">
        <f>'Informe nº 6a'!L51</f>
        <v>0</v>
      </c>
    </row>
    <row r="52" spans="10:13">
      <c r="J52" s="218">
        <v>37</v>
      </c>
      <c r="K52" s="219">
        <f t="shared" si="3"/>
        <v>10.10928961748634</v>
      </c>
      <c r="L52" s="229">
        <f>'Informe nº 6'!L52</f>
        <v>0</v>
      </c>
      <c r="M52" s="225">
        <f>'Informe nº 6a'!L52</f>
        <v>0</v>
      </c>
    </row>
    <row r="53" spans="10:13">
      <c r="J53" s="218">
        <v>38</v>
      </c>
      <c r="K53" s="219">
        <f t="shared" si="3"/>
        <v>10.382513661202186</v>
      </c>
      <c r="L53" s="229">
        <f>'Informe nº 6'!L53</f>
        <v>0</v>
      </c>
      <c r="M53" s="225">
        <f>'Informe nº 6a'!L53</f>
        <v>0</v>
      </c>
    </row>
    <row r="54" spans="10:13">
      <c r="J54" s="218">
        <v>39</v>
      </c>
      <c r="K54" s="219">
        <f t="shared" si="3"/>
        <v>10.655737704918032</v>
      </c>
      <c r="L54" s="229">
        <f>'Informe nº 6'!L54</f>
        <v>0</v>
      </c>
      <c r="M54" s="225">
        <f>'Informe nº 6a'!L54</f>
        <v>0</v>
      </c>
    </row>
    <row r="55" spans="10:13">
      <c r="J55" s="218">
        <v>40</v>
      </c>
      <c r="K55" s="219">
        <f t="shared" si="3"/>
        <v>10.928961748633879</v>
      </c>
      <c r="L55" s="229">
        <f>'Informe nº 6'!L55</f>
        <v>0</v>
      </c>
      <c r="M55" s="225">
        <f>'Informe nº 6a'!L55</f>
        <v>0</v>
      </c>
    </row>
    <row r="56" spans="10:13">
      <c r="J56" s="218">
        <v>41</v>
      </c>
      <c r="K56" s="219">
        <f t="shared" si="3"/>
        <v>11.202185792349727</v>
      </c>
      <c r="L56" s="229">
        <f>'Informe nº 6'!L56</f>
        <v>0</v>
      </c>
      <c r="M56" s="225">
        <f>'Informe nº 6a'!L56</f>
        <v>0</v>
      </c>
    </row>
    <row r="57" spans="10:13">
      <c r="J57" s="218">
        <v>42</v>
      </c>
      <c r="K57" s="219">
        <f t="shared" si="3"/>
        <v>11.475409836065573</v>
      </c>
      <c r="L57" s="229">
        <f>'Informe nº 6'!L57</f>
        <v>0</v>
      </c>
      <c r="M57" s="225">
        <f>'Informe nº 6a'!L57</f>
        <v>0</v>
      </c>
    </row>
    <row r="58" spans="10:13">
      <c r="J58" s="218">
        <v>43</v>
      </c>
      <c r="K58" s="219">
        <f t="shared" si="3"/>
        <v>11.748633879781421</v>
      </c>
      <c r="L58" s="229">
        <f>'Informe nº 6'!L58</f>
        <v>0</v>
      </c>
      <c r="M58" s="225">
        <f>'Informe nº 6a'!L58</f>
        <v>0</v>
      </c>
    </row>
    <row r="59" spans="10:13">
      <c r="J59" s="218">
        <v>44</v>
      </c>
      <c r="K59" s="219">
        <f t="shared" si="3"/>
        <v>12.021857923497267</v>
      </c>
      <c r="L59" s="229">
        <f>'Informe nº 6'!L59</f>
        <v>0</v>
      </c>
      <c r="M59" s="225">
        <f>'Informe nº 6a'!L59</f>
        <v>0</v>
      </c>
    </row>
    <row r="60" spans="10:13">
      <c r="J60" s="218">
        <v>45</v>
      </c>
      <c r="K60" s="219">
        <f t="shared" si="3"/>
        <v>12.295081967213115</v>
      </c>
      <c r="L60" s="229">
        <f>'Informe nº 6'!L60</f>
        <v>0</v>
      </c>
      <c r="M60" s="225">
        <f>'Informe nº 6a'!L60</f>
        <v>0</v>
      </c>
    </row>
    <row r="61" spans="10:13">
      <c r="J61" s="218">
        <v>46</v>
      </c>
      <c r="K61" s="219">
        <f t="shared" si="3"/>
        <v>12.568306010928962</v>
      </c>
      <c r="L61" s="229">
        <f>'Informe nº 6'!L61</f>
        <v>0</v>
      </c>
      <c r="M61" s="225">
        <f>'Informe nº 6a'!L61</f>
        <v>0</v>
      </c>
    </row>
    <row r="62" spans="10:13">
      <c r="J62" s="218">
        <v>47</v>
      </c>
      <c r="K62" s="219">
        <f t="shared" si="3"/>
        <v>12.841530054644808</v>
      </c>
      <c r="L62" s="229">
        <f>'Informe nº 6'!L62</f>
        <v>0</v>
      </c>
      <c r="M62" s="225">
        <f>'Informe nº 6a'!L62</f>
        <v>0</v>
      </c>
    </row>
    <row r="63" spans="10:13">
      <c r="J63" s="218">
        <v>48</v>
      </c>
      <c r="K63" s="219">
        <f t="shared" si="3"/>
        <v>13.114754098360656</v>
      </c>
      <c r="L63" s="229">
        <f>'Informe nº 6'!L63</f>
        <v>0</v>
      </c>
      <c r="M63" s="225">
        <f>'Informe nº 6a'!L63</f>
        <v>0</v>
      </c>
    </row>
    <row r="64" spans="10:13">
      <c r="J64" s="218">
        <v>49</v>
      </c>
      <c r="K64" s="219">
        <f t="shared" si="3"/>
        <v>13.387978142076504</v>
      </c>
      <c r="L64" s="229">
        <f>'Informe nº 6'!L64</f>
        <v>0</v>
      </c>
      <c r="M64" s="225">
        <f>'Informe nº 6a'!L64</f>
        <v>0</v>
      </c>
    </row>
    <row r="65" spans="10:13">
      <c r="J65" s="218">
        <v>50</v>
      </c>
      <c r="K65" s="219">
        <f t="shared" si="3"/>
        <v>13.661202185792352</v>
      </c>
      <c r="L65" s="229">
        <f>'Informe nº 6'!L65</f>
        <v>0</v>
      </c>
      <c r="M65" s="225">
        <f>'Informe nº 6a'!L65</f>
        <v>0</v>
      </c>
    </row>
    <row r="66" spans="10:13">
      <c r="J66" s="218">
        <v>51</v>
      </c>
      <c r="K66" s="219">
        <f t="shared" si="3"/>
        <v>13.934426229508196</v>
      </c>
      <c r="L66" s="229">
        <f>'Informe nº 6'!L66</f>
        <v>0</v>
      </c>
      <c r="M66" s="225">
        <f>'Informe nº 6a'!L66</f>
        <v>0</v>
      </c>
    </row>
    <row r="67" spans="10:13">
      <c r="J67" s="218">
        <v>52</v>
      </c>
      <c r="K67" s="219">
        <f t="shared" si="3"/>
        <v>14.207650273224044</v>
      </c>
      <c r="L67" s="229">
        <f>'Informe nº 6'!L67</f>
        <v>0</v>
      </c>
      <c r="M67" s="225">
        <f>'Informe nº 6a'!L67</f>
        <v>0</v>
      </c>
    </row>
    <row r="68" spans="10:13">
      <c r="J68" s="218">
        <v>53</v>
      </c>
      <c r="K68" s="219">
        <f t="shared" si="3"/>
        <v>14.480874316939889</v>
      </c>
      <c r="L68" s="229">
        <f>'Informe nº 6'!L68</f>
        <v>0</v>
      </c>
      <c r="M68" s="225">
        <f>'Informe nº 6a'!L68</f>
        <v>0</v>
      </c>
    </row>
    <row r="69" spans="10:13">
      <c r="J69" s="218">
        <v>54</v>
      </c>
      <c r="K69" s="219">
        <f t="shared" si="3"/>
        <v>14.754098360655737</v>
      </c>
      <c r="L69" s="229">
        <f>'Informe nº 6'!L69</f>
        <v>0</v>
      </c>
      <c r="M69" s="225">
        <f>'Informe nº 6a'!L69</f>
        <v>0</v>
      </c>
    </row>
    <row r="70" spans="10:13">
      <c r="J70" s="218">
        <v>55</v>
      </c>
      <c r="K70" s="219">
        <f t="shared" si="3"/>
        <v>15.027322404371585</v>
      </c>
      <c r="L70" s="229">
        <f>'Informe nº 6'!L70</f>
        <v>0</v>
      </c>
      <c r="M70" s="225">
        <f>'Informe nº 6a'!L70</f>
        <v>0</v>
      </c>
    </row>
    <row r="71" spans="10:13">
      <c r="J71" s="218">
        <v>56</v>
      </c>
      <c r="K71" s="219">
        <f t="shared" si="3"/>
        <v>15.300546448087433</v>
      </c>
      <c r="L71" s="229">
        <f>'Informe nº 6'!L71</f>
        <v>0</v>
      </c>
      <c r="M71" s="225">
        <f>'Informe nº 6a'!L71</f>
        <v>0</v>
      </c>
    </row>
    <row r="72" spans="10:13">
      <c r="J72" s="218">
        <v>57</v>
      </c>
      <c r="K72" s="219">
        <f t="shared" si="3"/>
        <v>15.573770491803279</v>
      </c>
      <c r="L72" s="229">
        <f>'Informe nº 6'!L72</f>
        <v>0</v>
      </c>
      <c r="M72" s="225">
        <f>'Informe nº 6a'!L72</f>
        <v>0</v>
      </c>
    </row>
    <row r="73" spans="10:13">
      <c r="J73" s="218">
        <v>58</v>
      </c>
      <c r="K73" s="219">
        <f t="shared" si="3"/>
        <v>15.846994535519126</v>
      </c>
      <c r="L73" s="229">
        <f>'Informe nº 6'!L73</f>
        <v>0</v>
      </c>
      <c r="M73" s="225">
        <f>'Informe nº 6a'!L73</f>
        <v>0</v>
      </c>
    </row>
    <row r="74" spans="10:13">
      <c r="J74" s="218">
        <v>59</v>
      </c>
      <c r="K74" s="219">
        <f t="shared" si="3"/>
        <v>16.120218579234972</v>
      </c>
      <c r="L74" s="229">
        <f>'Informe nº 6'!L74</f>
        <v>0</v>
      </c>
      <c r="M74" s="225">
        <f>'Informe nº 6a'!L74</f>
        <v>0</v>
      </c>
    </row>
    <row r="75" spans="10:13">
      <c r="J75" s="218">
        <v>60</v>
      </c>
      <c r="K75" s="219">
        <f t="shared" si="3"/>
        <v>16.393442622950818</v>
      </c>
      <c r="L75" s="229">
        <f>'Informe nº 6'!L75</f>
        <v>0</v>
      </c>
      <c r="M75" s="225">
        <f>'Informe nº 6a'!L75</f>
        <v>0</v>
      </c>
    </row>
    <row r="76" spans="10:13">
      <c r="J76" s="218">
        <v>61</v>
      </c>
      <c r="K76" s="219">
        <f t="shared" si="3"/>
        <v>16.666666666666664</v>
      </c>
      <c r="L76" s="229">
        <f>'Informe nº 6'!L76</f>
        <v>0</v>
      </c>
      <c r="M76" s="225">
        <f>'Informe nº 6a'!L76</f>
        <v>0</v>
      </c>
    </row>
    <row r="77" spans="10:13">
      <c r="J77" s="218">
        <v>62</v>
      </c>
      <c r="K77" s="219">
        <f t="shared" si="3"/>
        <v>16.939890710382514</v>
      </c>
      <c r="L77" s="229">
        <f>'Informe nº 6'!L77</f>
        <v>0</v>
      </c>
      <c r="M77" s="225">
        <f>'Informe nº 6a'!L77</f>
        <v>0</v>
      </c>
    </row>
    <row r="78" spans="10:13">
      <c r="J78" s="218">
        <v>63</v>
      </c>
      <c r="K78" s="219">
        <f t="shared" si="3"/>
        <v>17.21311475409836</v>
      </c>
      <c r="L78" s="229">
        <f>'Informe nº 6'!L78</f>
        <v>0</v>
      </c>
      <c r="M78" s="225">
        <f>'Informe nº 6a'!L78</f>
        <v>0</v>
      </c>
    </row>
    <row r="79" spans="10:13">
      <c r="J79" s="218">
        <v>64</v>
      </c>
      <c r="K79" s="219">
        <f t="shared" si="3"/>
        <v>17.486338797814209</v>
      </c>
      <c r="L79" s="229">
        <f>'Informe nº 6'!L79</f>
        <v>0</v>
      </c>
      <c r="M79" s="225">
        <f>'Informe nº 6a'!L79</f>
        <v>0</v>
      </c>
    </row>
    <row r="80" spans="10:13">
      <c r="J80" s="218">
        <v>65</v>
      </c>
      <c r="K80" s="219">
        <f t="shared" si="3"/>
        <v>17.759562841530055</v>
      </c>
      <c r="L80" s="229">
        <f>'Informe nº 6'!L80</f>
        <v>0</v>
      </c>
      <c r="M80" s="225">
        <f>'Informe nº 6a'!L80</f>
        <v>0</v>
      </c>
    </row>
    <row r="81" spans="10:13">
      <c r="J81" s="218">
        <v>66</v>
      </c>
      <c r="K81" s="219">
        <f t="shared" si="3"/>
        <v>18.032786885245901</v>
      </c>
      <c r="L81" s="229">
        <f>'Informe nº 6'!L81</f>
        <v>0</v>
      </c>
      <c r="M81" s="225">
        <f>'Informe nº 6a'!L81</f>
        <v>0</v>
      </c>
    </row>
    <row r="82" spans="10:13">
      <c r="J82" s="218">
        <v>67</v>
      </c>
      <c r="K82" s="219">
        <f t="shared" ref="K82:K145" si="4">(J82/366)*100</f>
        <v>18.306010928961751</v>
      </c>
      <c r="L82" s="229">
        <f>'Informe nº 6'!L82</f>
        <v>0</v>
      </c>
      <c r="M82" s="225">
        <f>'Informe nº 6a'!L82</f>
        <v>0</v>
      </c>
    </row>
    <row r="83" spans="10:13">
      <c r="J83" s="218">
        <v>68</v>
      </c>
      <c r="K83" s="219">
        <f t="shared" si="4"/>
        <v>18.579234972677597</v>
      </c>
      <c r="L83" s="229">
        <f>'Informe nº 6'!L83</f>
        <v>0</v>
      </c>
      <c r="M83" s="225">
        <f>'Informe nº 6a'!L83</f>
        <v>0</v>
      </c>
    </row>
    <row r="84" spans="10:13">
      <c r="J84" s="218">
        <v>69</v>
      </c>
      <c r="K84" s="219">
        <f t="shared" si="4"/>
        <v>18.852459016393443</v>
      </c>
      <c r="L84" s="229">
        <f>'Informe nº 6'!L84</f>
        <v>0</v>
      </c>
      <c r="M84" s="225">
        <f>'Informe nº 6a'!L84</f>
        <v>0</v>
      </c>
    </row>
    <row r="85" spans="10:13">
      <c r="J85" s="218">
        <v>70</v>
      </c>
      <c r="K85" s="219">
        <f t="shared" si="4"/>
        <v>19.125683060109289</v>
      </c>
      <c r="L85" s="229">
        <f>'Informe nº 6'!L85</f>
        <v>0</v>
      </c>
      <c r="M85" s="225">
        <f>'Informe nº 6a'!L85</f>
        <v>0</v>
      </c>
    </row>
    <row r="86" spans="10:13">
      <c r="J86" s="218">
        <v>71</v>
      </c>
      <c r="K86" s="219">
        <f t="shared" si="4"/>
        <v>19.398907103825135</v>
      </c>
      <c r="L86" s="229">
        <f>'Informe nº 6'!L86</f>
        <v>0</v>
      </c>
      <c r="M86" s="225">
        <f>'Informe nº 6a'!L86</f>
        <v>0</v>
      </c>
    </row>
    <row r="87" spans="10:13">
      <c r="J87" s="218">
        <v>72</v>
      </c>
      <c r="K87" s="219">
        <f t="shared" si="4"/>
        <v>19.672131147540984</v>
      </c>
      <c r="L87" s="229">
        <f>'Informe nº 6'!L87</f>
        <v>0</v>
      </c>
      <c r="M87" s="225">
        <f>'Informe nº 6a'!L87</f>
        <v>0</v>
      </c>
    </row>
    <row r="88" spans="10:13">
      <c r="J88" s="218">
        <v>73</v>
      </c>
      <c r="K88" s="219">
        <f t="shared" si="4"/>
        <v>19.94535519125683</v>
      </c>
      <c r="L88" s="229">
        <f>'Informe nº 6'!L88</f>
        <v>0</v>
      </c>
      <c r="M88" s="225">
        <f>'Informe nº 6a'!L88</f>
        <v>0</v>
      </c>
    </row>
    <row r="89" spans="10:13">
      <c r="J89" s="218">
        <v>74</v>
      </c>
      <c r="K89" s="219">
        <f t="shared" si="4"/>
        <v>20.21857923497268</v>
      </c>
      <c r="L89" s="229">
        <f>'Informe nº 6'!L89</f>
        <v>0</v>
      </c>
      <c r="M89" s="225">
        <f>'Informe nº 6a'!L89</f>
        <v>0</v>
      </c>
    </row>
    <row r="90" spans="10:13">
      <c r="J90" s="218">
        <v>75</v>
      </c>
      <c r="K90" s="219">
        <f t="shared" si="4"/>
        <v>20.491803278688526</v>
      </c>
      <c r="L90" s="229">
        <f>'Informe nº 6'!L90</f>
        <v>0</v>
      </c>
      <c r="M90" s="225">
        <f>'Informe nº 6a'!L90</f>
        <v>0</v>
      </c>
    </row>
    <row r="91" spans="10:13">
      <c r="J91" s="218">
        <v>76</v>
      </c>
      <c r="K91" s="219">
        <f t="shared" si="4"/>
        <v>20.765027322404372</v>
      </c>
      <c r="L91" s="229">
        <f>'Informe nº 6'!L91</f>
        <v>0</v>
      </c>
      <c r="M91" s="225">
        <f>'Informe nº 6a'!L91</f>
        <v>0</v>
      </c>
    </row>
    <row r="92" spans="10:13">
      <c r="J92" s="218">
        <v>77</v>
      </c>
      <c r="K92" s="219">
        <f t="shared" si="4"/>
        <v>21.038251366120221</v>
      </c>
      <c r="L92" s="229">
        <f>'Informe nº 6'!L92</f>
        <v>0</v>
      </c>
      <c r="M92" s="225">
        <f>'Informe nº 6a'!L92</f>
        <v>0</v>
      </c>
    </row>
    <row r="93" spans="10:13">
      <c r="J93" s="218">
        <v>78</v>
      </c>
      <c r="K93" s="219">
        <f t="shared" si="4"/>
        <v>21.311475409836063</v>
      </c>
      <c r="L93" s="229">
        <f>'Informe nº 6'!L93</f>
        <v>0</v>
      </c>
      <c r="M93" s="225">
        <f>'Informe nº 6a'!L93</f>
        <v>0</v>
      </c>
    </row>
    <row r="94" spans="10:13">
      <c r="J94" s="218">
        <v>79</v>
      </c>
      <c r="K94" s="219">
        <f t="shared" si="4"/>
        <v>21.584699453551913</v>
      </c>
      <c r="L94" s="229">
        <f>'Informe nº 6'!L94</f>
        <v>0</v>
      </c>
      <c r="M94" s="225">
        <f>'Informe nº 6a'!L94</f>
        <v>0</v>
      </c>
    </row>
    <row r="95" spans="10:13">
      <c r="J95" s="218">
        <v>80</v>
      </c>
      <c r="K95" s="219">
        <f t="shared" si="4"/>
        <v>21.857923497267759</v>
      </c>
      <c r="L95" s="229">
        <f>'Informe nº 6'!L95</f>
        <v>0</v>
      </c>
      <c r="M95" s="225">
        <f>'Informe nº 6a'!L95</f>
        <v>0</v>
      </c>
    </row>
    <row r="96" spans="10:13">
      <c r="J96" s="218">
        <v>81</v>
      </c>
      <c r="K96" s="219">
        <f t="shared" si="4"/>
        <v>22.131147540983605</v>
      </c>
      <c r="L96" s="229">
        <f>'Informe nº 6'!L96</f>
        <v>0</v>
      </c>
      <c r="M96" s="225">
        <f>'Informe nº 6a'!L96</f>
        <v>0</v>
      </c>
    </row>
    <row r="97" spans="10:13">
      <c r="J97" s="218">
        <v>82</v>
      </c>
      <c r="K97" s="219">
        <f t="shared" si="4"/>
        <v>22.404371584699454</v>
      </c>
      <c r="L97" s="229">
        <f>'Informe nº 6'!L97</f>
        <v>0</v>
      </c>
      <c r="M97" s="225">
        <f>'Informe nº 6a'!L97</f>
        <v>0</v>
      </c>
    </row>
    <row r="98" spans="10:13">
      <c r="J98" s="218">
        <v>83</v>
      </c>
      <c r="K98" s="219">
        <f t="shared" si="4"/>
        <v>22.6775956284153</v>
      </c>
      <c r="L98" s="229">
        <f>'Informe nº 6'!L98</f>
        <v>0</v>
      </c>
      <c r="M98" s="225">
        <f>'Informe nº 6a'!L98</f>
        <v>0</v>
      </c>
    </row>
    <row r="99" spans="10:13">
      <c r="J99" s="218">
        <v>84</v>
      </c>
      <c r="K99" s="219">
        <f t="shared" si="4"/>
        <v>22.950819672131146</v>
      </c>
      <c r="L99" s="229">
        <f>'Informe nº 6'!L99</f>
        <v>0</v>
      </c>
      <c r="M99" s="225">
        <f>'Informe nº 6a'!L99</f>
        <v>0</v>
      </c>
    </row>
    <row r="100" spans="10:13">
      <c r="J100" s="218">
        <v>85</v>
      </c>
      <c r="K100" s="219">
        <f t="shared" si="4"/>
        <v>23.224043715846996</v>
      </c>
      <c r="L100" s="229">
        <f>'Informe nº 6'!L100</f>
        <v>0</v>
      </c>
      <c r="M100" s="225">
        <f>'Informe nº 6a'!L100</f>
        <v>0</v>
      </c>
    </row>
    <row r="101" spans="10:13">
      <c r="J101" s="218">
        <v>86</v>
      </c>
      <c r="K101" s="219">
        <f t="shared" si="4"/>
        <v>23.497267759562842</v>
      </c>
      <c r="L101" s="229">
        <f>'Informe nº 6'!L101</f>
        <v>0</v>
      </c>
      <c r="M101" s="225">
        <f>'Informe nº 6a'!L101</f>
        <v>0</v>
      </c>
    </row>
    <row r="102" spans="10:13">
      <c r="J102" s="218">
        <v>87</v>
      </c>
      <c r="K102" s="219">
        <f t="shared" si="4"/>
        <v>23.770491803278688</v>
      </c>
      <c r="L102" s="229">
        <f>'Informe nº 6'!L102</f>
        <v>0</v>
      </c>
      <c r="M102" s="225">
        <f>'Informe nº 6a'!L102</f>
        <v>0</v>
      </c>
    </row>
    <row r="103" spans="10:13">
      <c r="J103" s="218">
        <v>88</v>
      </c>
      <c r="K103" s="219">
        <f t="shared" si="4"/>
        <v>24.043715846994534</v>
      </c>
      <c r="L103" s="229">
        <f>'Informe nº 6'!L103</f>
        <v>0</v>
      </c>
      <c r="M103" s="225">
        <f>'Informe nº 6a'!L103</f>
        <v>0</v>
      </c>
    </row>
    <row r="104" spans="10:13">
      <c r="J104" s="218">
        <v>89</v>
      </c>
      <c r="K104" s="219">
        <f t="shared" si="4"/>
        <v>24.316939890710383</v>
      </c>
      <c r="L104" s="229">
        <f>'Informe nº 6'!L104</f>
        <v>0</v>
      </c>
      <c r="M104" s="225">
        <f>'Informe nº 6a'!L104</f>
        <v>0</v>
      </c>
    </row>
    <row r="105" spans="10:13">
      <c r="J105" s="218">
        <v>90</v>
      </c>
      <c r="K105" s="219">
        <f t="shared" si="4"/>
        <v>24.590163934426229</v>
      </c>
      <c r="L105" s="229">
        <f>'Informe nº 6'!L105</f>
        <v>0</v>
      </c>
      <c r="M105" s="225">
        <f>'Informe nº 6a'!L105</f>
        <v>0</v>
      </c>
    </row>
    <row r="106" spans="10:13">
      <c r="J106" s="218">
        <v>91</v>
      </c>
      <c r="K106" s="219">
        <f t="shared" si="4"/>
        <v>24.863387978142075</v>
      </c>
      <c r="L106" s="229">
        <f>'Informe nº 6'!L106</f>
        <v>0</v>
      </c>
      <c r="M106" s="225">
        <f>'Informe nº 6a'!L106</f>
        <v>0</v>
      </c>
    </row>
    <row r="107" spans="10:13">
      <c r="J107" s="218">
        <v>92</v>
      </c>
      <c r="K107" s="219">
        <f t="shared" si="4"/>
        <v>25.136612021857925</v>
      </c>
      <c r="L107" s="229">
        <f>'Informe nº 6'!L107</f>
        <v>0</v>
      </c>
      <c r="M107" s="225">
        <f>'Informe nº 6a'!L107</f>
        <v>0</v>
      </c>
    </row>
    <row r="108" spans="10:13">
      <c r="J108" s="218">
        <v>93</v>
      </c>
      <c r="K108" s="219">
        <f t="shared" si="4"/>
        <v>25.409836065573771</v>
      </c>
      <c r="L108" s="229">
        <f>'Informe nº 6'!L108</f>
        <v>0</v>
      </c>
      <c r="M108" s="225">
        <f>'Informe nº 6a'!L108</f>
        <v>0</v>
      </c>
    </row>
    <row r="109" spans="10:13">
      <c r="J109" s="218">
        <v>94</v>
      </c>
      <c r="K109" s="219">
        <f t="shared" si="4"/>
        <v>25.683060109289617</v>
      </c>
      <c r="L109" s="229">
        <f>'Informe nº 6'!L109</f>
        <v>0</v>
      </c>
      <c r="M109" s="225">
        <f>'Informe nº 6a'!L109</f>
        <v>0</v>
      </c>
    </row>
    <row r="110" spans="10:13">
      <c r="J110" s="218">
        <v>95</v>
      </c>
      <c r="K110" s="219">
        <f t="shared" si="4"/>
        <v>25.956284153005466</v>
      </c>
      <c r="L110" s="229">
        <f>'Informe nº 6'!L110</f>
        <v>0</v>
      </c>
      <c r="M110" s="225">
        <f>'Informe nº 6a'!L110</f>
        <v>0</v>
      </c>
    </row>
    <row r="111" spans="10:13">
      <c r="J111" s="218">
        <v>96</v>
      </c>
      <c r="K111" s="219">
        <f t="shared" si="4"/>
        <v>26.229508196721312</v>
      </c>
      <c r="L111" s="229">
        <f>'Informe nº 6'!L111</f>
        <v>0</v>
      </c>
      <c r="M111" s="225">
        <f>'Informe nº 6a'!L111</f>
        <v>0</v>
      </c>
    </row>
    <row r="112" spans="10:13">
      <c r="J112" s="218">
        <v>97</v>
      </c>
      <c r="K112" s="219">
        <f t="shared" si="4"/>
        <v>26.502732240437162</v>
      </c>
      <c r="L112" s="229">
        <f>'Informe nº 6'!L112</f>
        <v>0</v>
      </c>
      <c r="M112" s="225">
        <f>'Informe nº 6a'!L112</f>
        <v>0</v>
      </c>
    </row>
    <row r="113" spans="10:13">
      <c r="J113" s="218">
        <v>98</v>
      </c>
      <c r="K113" s="219">
        <f t="shared" si="4"/>
        <v>26.775956284153008</v>
      </c>
      <c r="L113" s="229">
        <f>'Informe nº 6'!L113</f>
        <v>0</v>
      </c>
      <c r="M113" s="225">
        <f>'Informe nº 6a'!L113</f>
        <v>0</v>
      </c>
    </row>
    <row r="114" spans="10:13">
      <c r="J114" s="218">
        <v>99</v>
      </c>
      <c r="K114" s="219">
        <f t="shared" si="4"/>
        <v>27.049180327868854</v>
      </c>
      <c r="L114" s="229">
        <f>'Informe nº 6'!L114</f>
        <v>0</v>
      </c>
      <c r="M114" s="225">
        <f>'Informe nº 6a'!L114</f>
        <v>0</v>
      </c>
    </row>
    <row r="115" spans="10:13">
      <c r="J115" s="218">
        <v>100</v>
      </c>
      <c r="K115" s="219">
        <f t="shared" si="4"/>
        <v>27.322404371584703</v>
      </c>
      <c r="L115" s="229">
        <f>'Informe nº 6'!L115</f>
        <v>0</v>
      </c>
      <c r="M115" s="225">
        <f>'Informe nº 6a'!L115</f>
        <v>0</v>
      </c>
    </row>
    <row r="116" spans="10:13">
      <c r="J116" s="218">
        <v>101</v>
      </c>
      <c r="K116" s="219">
        <f t="shared" si="4"/>
        <v>27.595628415300546</v>
      </c>
      <c r="L116" s="229">
        <f>'Informe nº 6'!L116</f>
        <v>0</v>
      </c>
      <c r="M116" s="225">
        <f>'Informe nº 6a'!L116</f>
        <v>0</v>
      </c>
    </row>
    <row r="117" spans="10:13">
      <c r="J117" s="218">
        <v>102</v>
      </c>
      <c r="K117" s="219">
        <f t="shared" si="4"/>
        <v>27.868852459016392</v>
      </c>
      <c r="L117" s="229">
        <f>'Informe nº 6'!L117</f>
        <v>0</v>
      </c>
      <c r="M117" s="225">
        <f>'Informe nº 6a'!L117</f>
        <v>0</v>
      </c>
    </row>
    <row r="118" spans="10:13">
      <c r="J118" s="218">
        <v>103</v>
      </c>
      <c r="K118" s="219">
        <f t="shared" si="4"/>
        <v>28.142076502732237</v>
      </c>
      <c r="L118" s="229">
        <f>'Informe nº 6'!L118</f>
        <v>0</v>
      </c>
      <c r="M118" s="225">
        <f>'Informe nº 6a'!L118</f>
        <v>0</v>
      </c>
    </row>
    <row r="119" spans="10:13">
      <c r="J119" s="218">
        <v>104</v>
      </c>
      <c r="K119" s="219">
        <f t="shared" si="4"/>
        <v>28.415300546448087</v>
      </c>
      <c r="L119" s="229">
        <f>'Informe nº 6'!L119</f>
        <v>0</v>
      </c>
      <c r="M119" s="225">
        <f>'Informe nº 6a'!L119</f>
        <v>0</v>
      </c>
    </row>
    <row r="120" spans="10:13">
      <c r="J120" s="218">
        <v>105</v>
      </c>
      <c r="K120" s="219">
        <f t="shared" si="4"/>
        <v>28.688524590163933</v>
      </c>
      <c r="L120" s="229">
        <f>'Informe nº 6'!L120</f>
        <v>0</v>
      </c>
      <c r="M120" s="225">
        <f>'Informe nº 6a'!L120</f>
        <v>0</v>
      </c>
    </row>
    <row r="121" spans="10:13">
      <c r="J121" s="218">
        <v>106</v>
      </c>
      <c r="K121" s="219">
        <f t="shared" si="4"/>
        <v>28.961748633879779</v>
      </c>
      <c r="L121" s="229">
        <f>'Informe nº 6'!L121</f>
        <v>0</v>
      </c>
      <c r="M121" s="225">
        <f>'Informe nº 6a'!L121</f>
        <v>0</v>
      </c>
    </row>
    <row r="122" spans="10:13">
      <c r="J122" s="218">
        <v>107</v>
      </c>
      <c r="K122" s="219">
        <f t="shared" si="4"/>
        <v>29.234972677595628</v>
      </c>
      <c r="L122" s="229">
        <f>'Informe nº 6'!L122</f>
        <v>0</v>
      </c>
      <c r="M122" s="225">
        <f>'Informe nº 6a'!L122</f>
        <v>0</v>
      </c>
    </row>
    <row r="123" spans="10:13">
      <c r="J123" s="218">
        <v>108</v>
      </c>
      <c r="K123" s="219">
        <f t="shared" si="4"/>
        <v>29.508196721311474</v>
      </c>
      <c r="L123" s="229">
        <f>'Informe nº 6'!L123</f>
        <v>0</v>
      </c>
      <c r="M123" s="225">
        <f>'Informe nº 6a'!L123</f>
        <v>0</v>
      </c>
    </row>
    <row r="124" spans="10:13">
      <c r="J124" s="218">
        <v>109</v>
      </c>
      <c r="K124" s="219">
        <f t="shared" si="4"/>
        <v>29.78142076502732</v>
      </c>
      <c r="L124" s="229">
        <f>'Informe nº 6'!L124</f>
        <v>0</v>
      </c>
      <c r="M124" s="225">
        <f>'Informe nº 6a'!L124</f>
        <v>0</v>
      </c>
    </row>
    <row r="125" spans="10:13">
      <c r="J125" s="218">
        <v>110</v>
      </c>
      <c r="K125" s="219">
        <f t="shared" si="4"/>
        <v>30.05464480874317</v>
      </c>
      <c r="L125" s="229">
        <f>'Informe nº 6'!L125</f>
        <v>0</v>
      </c>
      <c r="M125" s="225">
        <f>'Informe nº 6a'!L125</f>
        <v>0</v>
      </c>
    </row>
    <row r="126" spans="10:13">
      <c r="J126" s="218">
        <v>111</v>
      </c>
      <c r="K126" s="219">
        <f t="shared" si="4"/>
        <v>30.327868852459016</v>
      </c>
      <c r="L126" s="229">
        <f>'Informe nº 6'!L126</f>
        <v>0</v>
      </c>
      <c r="M126" s="225">
        <f>'Informe nº 6a'!L126</f>
        <v>0</v>
      </c>
    </row>
    <row r="127" spans="10:13">
      <c r="J127" s="218">
        <v>112</v>
      </c>
      <c r="K127" s="219">
        <f t="shared" si="4"/>
        <v>30.601092896174865</v>
      </c>
      <c r="L127" s="229">
        <f>'Informe nº 6'!L127</f>
        <v>0</v>
      </c>
      <c r="M127" s="225">
        <f>'Informe nº 6a'!L127</f>
        <v>0</v>
      </c>
    </row>
    <row r="128" spans="10:13">
      <c r="J128" s="218">
        <v>113</v>
      </c>
      <c r="K128" s="219">
        <f t="shared" si="4"/>
        <v>30.874316939890711</v>
      </c>
      <c r="L128" s="229">
        <f>'Informe nº 6'!L128</f>
        <v>0</v>
      </c>
      <c r="M128" s="225">
        <f>'Informe nº 6a'!L128</f>
        <v>0</v>
      </c>
    </row>
    <row r="129" spans="10:13">
      <c r="J129" s="218">
        <v>114</v>
      </c>
      <c r="K129" s="219">
        <f t="shared" si="4"/>
        <v>31.147540983606557</v>
      </c>
      <c r="L129" s="229">
        <f>'Informe nº 6'!L129</f>
        <v>0</v>
      </c>
      <c r="M129" s="225">
        <f>'Informe nº 6a'!L129</f>
        <v>0</v>
      </c>
    </row>
    <row r="130" spans="10:13">
      <c r="J130" s="218">
        <v>115</v>
      </c>
      <c r="K130" s="219">
        <f t="shared" si="4"/>
        <v>31.420765027322407</v>
      </c>
      <c r="L130" s="229">
        <f>'Informe nº 6'!L130</f>
        <v>0</v>
      </c>
      <c r="M130" s="225">
        <f>'Informe nº 6a'!L130</f>
        <v>0</v>
      </c>
    </row>
    <row r="131" spans="10:13">
      <c r="J131" s="218">
        <v>116</v>
      </c>
      <c r="K131" s="219">
        <f t="shared" si="4"/>
        <v>31.693989071038253</v>
      </c>
      <c r="L131" s="229">
        <f>'Informe nº 6'!L131</f>
        <v>0</v>
      </c>
      <c r="M131" s="225">
        <f>'Informe nº 6a'!L131</f>
        <v>0</v>
      </c>
    </row>
    <row r="132" spans="10:13">
      <c r="J132" s="218">
        <v>117</v>
      </c>
      <c r="K132" s="219">
        <f t="shared" si="4"/>
        <v>31.967213114754102</v>
      </c>
      <c r="L132" s="229">
        <f>'Informe nº 6'!L132</f>
        <v>0</v>
      </c>
      <c r="M132" s="225">
        <f>'Informe nº 6a'!L132</f>
        <v>0</v>
      </c>
    </row>
    <row r="133" spans="10:13">
      <c r="J133" s="218">
        <v>118</v>
      </c>
      <c r="K133" s="219">
        <f t="shared" si="4"/>
        <v>32.240437158469945</v>
      </c>
      <c r="L133" s="229">
        <f>'Informe nº 6'!L133</f>
        <v>0</v>
      </c>
      <c r="M133" s="225">
        <f>'Informe nº 6a'!L133</f>
        <v>0</v>
      </c>
    </row>
    <row r="134" spans="10:13">
      <c r="J134" s="218">
        <v>119</v>
      </c>
      <c r="K134" s="219">
        <f t="shared" si="4"/>
        <v>32.513661202185787</v>
      </c>
      <c r="L134" s="229">
        <f>'Informe nº 6'!L134</f>
        <v>0</v>
      </c>
      <c r="M134" s="225">
        <f>'Informe nº 6a'!L134</f>
        <v>0</v>
      </c>
    </row>
    <row r="135" spans="10:13">
      <c r="J135" s="218">
        <v>120</v>
      </c>
      <c r="K135" s="219">
        <f t="shared" si="4"/>
        <v>32.786885245901637</v>
      </c>
      <c r="L135" s="229">
        <f>'Informe nº 6'!L135</f>
        <v>0</v>
      </c>
      <c r="M135" s="225">
        <f>'Informe nº 6a'!L135</f>
        <v>0</v>
      </c>
    </row>
    <row r="136" spans="10:13">
      <c r="J136" s="218">
        <v>121</v>
      </c>
      <c r="K136" s="219">
        <f t="shared" si="4"/>
        <v>33.060109289617486</v>
      </c>
      <c r="L136" s="229">
        <f>'Informe nº 6'!L136</f>
        <v>0</v>
      </c>
      <c r="M136" s="225">
        <f>'Informe nº 6a'!L136</f>
        <v>0</v>
      </c>
    </row>
    <row r="137" spans="10:13">
      <c r="J137" s="218">
        <v>122</v>
      </c>
      <c r="K137" s="219">
        <f t="shared" si="4"/>
        <v>33.333333333333329</v>
      </c>
      <c r="L137" s="229">
        <f>'Informe nº 6'!L137</f>
        <v>0</v>
      </c>
      <c r="M137" s="225">
        <f>'Informe nº 6a'!L137</f>
        <v>0</v>
      </c>
    </row>
    <row r="138" spans="10:13">
      <c r="J138" s="218">
        <v>123</v>
      </c>
      <c r="K138" s="219">
        <f t="shared" si="4"/>
        <v>33.606557377049178</v>
      </c>
      <c r="L138" s="229">
        <f>'Informe nº 6'!L138</f>
        <v>0</v>
      </c>
      <c r="M138" s="225">
        <f>'Informe nº 6a'!L138</f>
        <v>0</v>
      </c>
    </row>
    <row r="139" spans="10:13">
      <c r="J139" s="218">
        <v>124</v>
      </c>
      <c r="K139" s="219">
        <f t="shared" si="4"/>
        <v>33.879781420765028</v>
      </c>
      <c r="L139" s="229">
        <f>'Informe nº 6'!L139</f>
        <v>0</v>
      </c>
      <c r="M139" s="225">
        <f>'Informe nº 6a'!L139</f>
        <v>0</v>
      </c>
    </row>
    <row r="140" spans="10:13">
      <c r="J140" s="218">
        <v>125</v>
      </c>
      <c r="K140" s="219">
        <f t="shared" si="4"/>
        <v>34.15300546448087</v>
      </c>
      <c r="L140" s="229">
        <f>'Informe nº 6'!L140</f>
        <v>0</v>
      </c>
      <c r="M140" s="225">
        <f>'Informe nº 6a'!L140</f>
        <v>0</v>
      </c>
    </row>
    <row r="141" spans="10:13">
      <c r="J141" s="218">
        <v>126</v>
      </c>
      <c r="K141" s="219">
        <f t="shared" si="4"/>
        <v>34.42622950819672</v>
      </c>
      <c r="L141" s="229">
        <f>'Informe nº 6'!L141</f>
        <v>0</v>
      </c>
      <c r="M141" s="225">
        <f>'Informe nº 6a'!L141</f>
        <v>0</v>
      </c>
    </row>
    <row r="142" spans="10:13">
      <c r="J142" s="218">
        <v>127</v>
      </c>
      <c r="K142" s="219">
        <f t="shared" si="4"/>
        <v>34.699453551912569</v>
      </c>
      <c r="L142" s="229">
        <f>'Informe nº 6'!L142</f>
        <v>0</v>
      </c>
      <c r="M142" s="225">
        <f>'Informe nº 6a'!L142</f>
        <v>0</v>
      </c>
    </row>
    <row r="143" spans="10:13">
      <c r="J143" s="218">
        <v>128</v>
      </c>
      <c r="K143" s="219">
        <f t="shared" si="4"/>
        <v>34.972677595628419</v>
      </c>
      <c r="L143" s="229">
        <f>'Informe nº 6'!L143</f>
        <v>0</v>
      </c>
      <c r="M143" s="225">
        <f>'Informe nº 6a'!L143</f>
        <v>0</v>
      </c>
    </row>
    <row r="144" spans="10:13">
      <c r="J144" s="218">
        <v>129</v>
      </c>
      <c r="K144" s="219">
        <f t="shared" si="4"/>
        <v>35.245901639344261</v>
      </c>
      <c r="L144" s="229">
        <f>'Informe nº 6'!L144</f>
        <v>0</v>
      </c>
      <c r="M144" s="225">
        <f>'Informe nº 6a'!L144</f>
        <v>0</v>
      </c>
    </row>
    <row r="145" spans="10:13">
      <c r="J145" s="218">
        <v>130</v>
      </c>
      <c r="K145" s="219">
        <f t="shared" si="4"/>
        <v>35.519125683060111</v>
      </c>
      <c r="L145" s="229">
        <f>'Informe nº 6'!L145</f>
        <v>0</v>
      </c>
      <c r="M145" s="225">
        <f>'Informe nº 6a'!L145</f>
        <v>0</v>
      </c>
    </row>
    <row r="146" spans="10:13">
      <c r="J146" s="218">
        <v>131</v>
      </c>
      <c r="K146" s="219">
        <f t="shared" ref="K146:K209" si="5">(J146/366)*100</f>
        <v>35.79234972677596</v>
      </c>
      <c r="L146" s="229">
        <f>'Informe nº 6'!L146</f>
        <v>0</v>
      </c>
      <c r="M146" s="225">
        <f>'Informe nº 6a'!L146</f>
        <v>0</v>
      </c>
    </row>
    <row r="147" spans="10:13">
      <c r="J147" s="218">
        <v>132</v>
      </c>
      <c r="K147" s="219">
        <f t="shared" si="5"/>
        <v>36.065573770491802</v>
      </c>
      <c r="L147" s="229">
        <f>'Informe nº 6'!L147</f>
        <v>0</v>
      </c>
      <c r="M147" s="225">
        <f>'Informe nº 6a'!L147</f>
        <v>0</v>
      </c>
    </row>
    <row r="148" spans="10:13">
      <c r="J148" s="218">
        <v>133</v>
      </c>
      <c r="K148" s="219">
        <f t="shared" si="5"/>
        <v>36.338797814207652</v>
      </c>
      <c r="L148" s="229">
        <f>'Informe nº 6'!L148</f>
        <v>0</v>
      </c>
      <c r="M148" s="225">
        <f>'Informe nº 6a'!L148</f>
        <v>0</v>
      </c>
    </row>
    <row r="149" spans="10:13">
      <c r="J149" s="218">
        <v>134</v>
      </c>
      <c r="K149" s="219">
        <f t="shared" si="5"/>
        <v>36.612021857923501</v>
      </c>
      <c r="L149" s="229">
        <f>'Informe nº 6'!L149</f>
        <v>0</v>
      </c>
      <c r="M149" s="225">
        <f>'Informe nº 6a'!L149</f>
        <v>0</v>
      </c>
    </row>
    <row r="150" spans="10:13">
      <c r="J150" s="218">
        <v>135</v>
      </c>
      <c r="K150" s="219">
        <f t="shared" si="5"/>
        <v>36.885245901639344</v>
      </c>
      <c r="L150" s="229">
        <f>'Informe nº 6'!L150</f>
        <v>0</v>
      </c>
      <c r="M150" s="225">
        <f>'Informe nº 6a'!L150</f>
        <v>0</v>
      </c>
    </row>
    <row r="151" spans="10:13">
      <c r="J151" s="218">
        <v>136</v>
      </c>
      <c r="K151" s="219">
        <f t="shared" si="5"/>
        <v>37.158469945355193</v>
      </c>
      <c r="L151" s="229">
        <f>'Informe nº 6'!L151</f>
        <v>0</v>
      </c>
      <c r="M151" s="225">
        <f>'Informe nº 6a'!L151</f>
        <v>0</v>
      </c>
    </row>
    <row r="152" spans="10:13">
      <c r="J152" s="218">
        <v>137</v>
      </c>
      <c r="K152" s="219">
        <f t="shared" si="5"/>
        <v>37.431693989071043</v>
      </c>
      <c r="L152" s="229">
        <f>'Informe nº 6'!L152</f>
        <v>0</v>
      </c>
      <c r="M152" s="225">
        <f>'Informe nº 6a'!L152</f>
        <v>0</v>
      </c>
    </row>
    <row r="153" spans="10:13">
      <c r="J153" s="218">
        <v>138</v>
      </c>
      <c r="K153" s="219">
        <f t="shared" si="5"/>
        <v>37.704918032786885</v>
      </c>
      <c r="L153" s="229">
        <f>'Informe nº 6'!L153</f>
        <v>0</v>
      </c>
      <c r="M153" s="225">
        <f>'Informe nº 6a'!L153</f>
        <v>0</v>
      </c>
    </row>
    <row r="154" spans="10:13">
      <c r="J154" s="218">
        <v>139</v>
      </c>
      <c r="K154" s="219">
        <f t="shared" si="5"/>
        <v>37.978142076502728</v>
      </c>
      <c r="L154" s="229">
        <f>'Informe nº 6'!L154</f>
        <v>0</v>
      </c>
      <c r="M154" s="225">
        <f>'Informe nº 6a'!L154</f>
        <v>0</v>
      </c>
    </row>
    <row r="155" spans="10:13">
      <c r="J155" s="218">
        <v>140</v>
      </c>
      <c r="K155" s="219">
        <f t="shared" si="5"/>
        <v>38.251366120218577</v>
      </c>
      <c r="L155" s="229">
        <f>'Informe nº 6'!L155</f>
        <v>0</v>
      </c>
      <c r="M155" s="225">
        <f>'Informe nº 6a'!L155</f>
        <v>0</v>
      </c>
    </row>
    <row r="156" spans="10:13">
      <c r="J156" s="218">
        <v>141</v>
      </c>
      <c r="K156" s="219">
        <f t="shared" si="5"/>
        <v>38.524590163934427</v>
      </c>
      <c r="L156" s="229">
        <f>'Informe nº 6'!L156</f>
        <v>0</v>
      </c>
      <c r="M156" s="225">
        <f>'Informe nº 6a'!L156</f>
        <v>0</v>
      </c>
    </row>
    <row r="157" spans="10:13">
      <c r="J157" s="218">
        <v>142</v>
      </c>
      <c r="K157" s="219">
        <f t="shared" si="5"/>
        <v>38.797814207650269</v>
      </c>
      <c r="L157" s="229">
        <f>'Informe nº 6'!L157</f>
        <v>0</v>
      </c>
      <c r="M157" s="225">
        <f>'Informe nº 6a'!L157</f>
        <v>0</v>
      </c>
    </row>
    <row r="158" spans="10:13">
      <c r="J158" s="218">
        <v>143</v>
      </c>
      <c r="K158" s="219">
        <f t="shared" si="5"/>
        <v>39.071038251366119</v>
      </c>
      <c r="L158" s="229">
        <f>'Informe nº 6'!L158</f>
        <v>0</v>
      </c>
      <c r="M158" s="225">
        <f>'Informe nº 6a'!L158</f>
        <v>0</v>
      </c>
    </row>
    <row r="159" spans="10:13">
      <c r="J159" s="218">
        <v>144</v>
      </c>
      <c r="K159" s="219">
        <f t="shared" si="5"/>
        <v>39.344262295081968</v>
      </c>
      <c r="L159" s="229">
        <f>'Informe nº 6'!L159</f>
        <v>0</v>
      </c>
      <c r="M159" s="225">
        <f>'Informe nº 6a'!L159</f>
        <v>0</v>
      </c>
    </row>
    <row r="160" spans="10:13">
      <c r="J160" s="218">
        <v>145</v>
      </c>
      <c r="K160" s="219">
        <f t="shared" si="5"/>
        <v>39.617486338797811</v>
      </c>
      <c r="L160" s="229">
        <f>'Informe nº 6'!L160</f>
        <v>0</v>
      </c>
      <c r="M160" s="225">
        <f>'Informe nº 6a'!L160</f>
        <v>0</v>
      </c>
    </row>
    <row r="161" spans="10:13">
      <c r="J161" s="218">
        <v>146</v>
      </c>
      <c r="K161" s="219">
        <f t="shared" si="5"/>
        <v>39.89071038251366</v>
      </c>
      <c r="L161" s="229">
        <f>'Informe nº 6'!L161</f>
        <v>0</v>
      </c>
      <c r="M161" s="225">
        <f>'Informe nº 6a'!L161</f>
        <v>0</v>
      </c>
    </row>
    <row r="162" spans="10:13">
      <c r="J162" s="218">
        <v>147</v>
      </c>
      <c r="K162" s="219">
        <f t="shared" si="5"/>
        <v>40.16393442622951</v>
      </c>
      <c r="L162" s="229">
        <f>'Informe nº 6'!L162</f>
        <v>0</v>
      </c>
      <c r="M162" s="225">
        <f>'Informe nº 6a'!L162</f>
        <v>0</v>
      </c>
    </row>
    <row r="163" spans="10:13">
      <c r="J163" s="218">
        <v>148</v>
      </c>
      <c r="K163" s="219">
        <f t="shared" si="5"/>
        <v>40.437158469945359</v>
      </c>
      <c r="L163" s="229">
        <f>'Informe nº 6'!L163</f>
        <v>0</v>
      </c>
      <c r="M163" s="225">
        <f>'Informe nº 6a'!L163</f>
        <v>0</v>
      </c>
    </row>
    <row r="164" spans="10:13">
      <c r="J164" s="218">
        <v>149</v>
      </c>
      <c r="K164" s="219">
        <f t="shared" si="5"/>
        <v>40.710382513661202</v>
      </c>
      <c r="L164" s="229">
        <f>'Informe nº 6'!L164</f>
        <v>0</v>
      </c>
      <c r="M164" s="225">
        <f>'Informe nº 6a'!L164</f>
        <v>0</v>
      </c>
    </row>
    <row r="165" spans="10:13">
      <c r="J165" s="218">
        <v>150</v>
      </c>
      <c r="K165" s="219">
        <f t="shared" si="5"/>
        <v>40.983606557377051</v>
      </c>
      <c r="L165" s="229">
        <f>'Informe nº 6'!L165</f>
        <v>0</v>
      </c>
      <c r="M165" s="225">
        <f>'Informe nº 6a'!L165</f>
        <v>0</v>
      </c>
    </row>
    <row r="166" spans="10:13">
      <c r="J166" s="218">
        <v>151</v>
      </c>
      <c r="K166" s="219">
        <f t="shared" si="5"/>
        <v>41.256830601092901</v>
      </c>
      <c r="L166" s="229">
        <f>'Informe nº 6'!L166</f>
        <v>0</v>
      </c>
      <c r="M166" s="225">
        <f>'Informe nº 6a'!L166</f>
        <v>0</v>
      </c>
    </row>
    <row r="167" spans="10:13">
      <c r="J167" s="218">
        <v>152</v>
      </c>
      <c r="K167" s="219">
        <f t="shared" si="5"/>
        <v>41.530054644808743</v>
      </c>
      <c r="L167" s="229">
        <f>'Informe nº 6'!L167</f>
        <v>0</v>
      </c>
      <c r="M167" s="225">
        <f>'Informe nº 6a'!L167</f>
        <v>0</v>
      </c>
    </row>
    <row r="168" spans="10:13">
      <c r="J168" s="218">
        <v>153</v>
      </c>
      <c r="K168" s="219">
        <f t="shared" si="5"/>
        <v>41.803278688524593</v>
      </c>
      <c r="L168" s="229">
        <f>'Informe nº 6'!L168</f>
        <v>0</v>
      </c>
      <c r="M168" s="225">
        <f>'Informe nº 6a'!L168</f>
        <v>0</v>
      </c>
    </row>
    <row r="169" spans="10:13">
      <c r="J169" s="218">
        <v>154</v>
      </c>
      <c r="K169" s="219">
        <f t="shared" si="5"/>
        <v>42.076502732240442</v>
      </c>
      <c r="L169" s="229">
        <f>'Informe nº 6'!L169</f>
        <v>0</v>
      </c>
      <c r="M169" s="225">
        <f>'Informe nº 6a'!L169</f>
        <v>0</v>
      </c>
    </row>
    <row r="170" spans="10:13">
      <c r="J170" s="218">
        <v>155</v>
      </c>
      <c r="K170" s="219">
        <f t="shared" si="5"/>
        <v>42.349726775956285</v>
      </c>
      <c r="L170" s="229">
        <f>'Informe nº 6'!L170</f>
        <v>0</v>
      </c>
      <c r="M170" s="225">
        <f>'Informe nº 6a'!L170</f>
        <v>0</v>
      </c>
    </row>
    <row r="171" spans="10:13">
      <c r="J171" s="218">
        <v>156</v>
      </c>
      <c r="K171" s="219">
        <f t="shared" si="5"/>
        <v>42.622950819672127</v>
      </c>
      <c r="L171" s="229">
        <f>'Informe nº 6'!L171</f>
        <v>0</v>
      </c>
      <c r="M171" s="225">
        <f>'Informe nº 6a'!L171</f>
        <v>0</v>
      </c>
    </row>
    <row r="172" spans="10:13">
      <c r="J172" s="218">
        <v>157</v>
      </c>
      <c r="K172" s="219">
        <f t="shared" si="5"/>
        <v>42.896174863387976</v>
      </c>
      <c r="L172" s="229">
        <f>'Informe nº 6'!L172</f>
        <v>0</v>
      </c>
      <c r="M172" s="225">
        <f>'Informe nº 6a'!L172</f>
        <v>0</v>
      </c>
    </row>
    <row r="173" spans="10:13">
      <c r="J173" s="218">
        <v>158</v>
      </c>
      <c r="K173" s="219">
        <f t="shared" si="5"/>
        <v>43.169398907103826</v>
      </c>
      <c r="L173" s="229">
        <f>'Informe nº 6'!L173</f>
        <v>0</v>
      </c>
      <c r="M173" s="225">
        <f>'Informe nº 6a'!L173</f>
        <v>0</v>
      </c>
    </row>
    <row r="174" spans="10:13">
      <c r="J174" s="218">
        <v>159</v>
      </c>
      <c r="K174" s="219">
        <f t="shared" si="5"/>
        <v>43.442622950819668</v>
      </c>
      <c r="L174" s="229">
        <f>'Informe nº 6'!L174</f>
        <v>0</v>
      </c>
      <c r="M174" s="225">
        <f>'Informe nº 6a'!L174</f>
        <v>0</v>
      </c>
    </row>
    <row r="175" spans="10:13">
      <c r="J175" s="218">
        <v>160</v>
      </c>
      <c r="K175" s="219">
        <f t="shared" si="5"/>
        <v>43.715846994535518</v>
      </c>
      <c r="L175" s="229">
        <f>'Informe nº 6'!L175</f>
        <v>0</v>
      </c>
      <c r="M175" s="225">
        <f>'Informe nº 6a'!L175</f>
        <v>0</v>
      </c>
    </row>
    <row r="176" spans="10:13">
      <c r="J176" s="218">
        <v>161</v>
      </c>
      <c r="K176" s="219">
        <f t="shared" si="5"/>
        <v>43.989071038251367</v>
      </c>
      <c r="L176" s="229">
        <f>'Informe nº 6'!L176</f>
        <v>0</v>
      </c>
      <c r="M176" s="225">
        <f>'Informe nº 6a'!L176</f>
        <v>0</v>
      </c>
    </row>
    <row r="177" spans="10:13">
      <c r="J177" s="218">
        <v>162</v>
      </c>
      <c r="K177" s="219">
        <f t="shared" si="5"/>
        <v>44.26229508196721</v>
      </c>
      <c r="L177" s="229">
        <f>'Informe nº 6'!L177</f>
        <v>0</v>
      </c>
      <c r="M177" s="225">
        <f>'Informe nº 6a'!L177</f>
        <v>0</v>
      </c>
    </row>
    <row r="178" spans="10:13">
      <c r="J178" s="218">
        <v>163</v>
      </c>
      <c r="K178" s="219">
        <f t="shared" si="5"/>
        <v>44.535519125683059</v>
      </c>
      <c r="L178" s="229">
        <f>'Informe nº 6'!L178</f>
        <v>0</v>
      </c>
      <c r="M178" s="225">
        <f>'Informe nº 6a'!L178</f>
        <v>0</v>
      </c>
    </row>
    <row r="179" spans="10:13">
      <c r="J179" s="218">
        <v>164</v>
      </c>
      <c r="K179" s="219">
        <f t="shared" si="5"/>
        <v>44.808743169398909</v>
      </c>
      <c r="L179" s="229">
        <f>'Informe nº 6'!L179</f>
        <v>0</v>
      </c>
      <c r="M179" s="225">
        <f>'Informe nº 6a'!L179</f>
        <v>0</v>
      </c>
    </row>
    <row r="180" spans="10:13">
      <c r="J180" s="218">
        <v>165</v>
      </c>
      <c r="K180" s="219">
        <f t="shared" si="5"/>
        <v>45.081967213114751</v>
      </c>
      <c r="L180" s="229">
        <f>'Informe nº 6'!L180</f>
        <v>0</v>
      </c>
      <c r="M180" s="225">
        <f>'Informe nº 6a'!L180</f>
        <v>0</v>
      </c>
    </row>
    <row r="181" spans="10:13">
      <c r="J181" s="218">
        <v>166</v>
      </c>
      <c r="K181" s="219">
        <f t="shared" si="5"/>
        <v>45.355191256830601</v>
      </c>
      <c r="L181" s="229">
        <f>'Informe nº 6'!L181</f>
        <v>0</v>
      </c>
      <c r="M181" s="225">
        <f>'Informe nº 6a'!L181</f>
        <v>0</v>
      </c>
    </row>
    <row r="182" spans="10:13">
      <c r="J182" s="218">
        <v>167</v>
      </c>
      <c r="K182" s="219">
        <f t="shared" si="5"/>
        <v>45.62841530054645</v>
      </c>
      <c r="L182" s="229">
        <f>'Informe nº 6'!L182</f>
        <v>0</v>
      </c>
      <c r="M182" s="225">
        <f>'Informe nº 6a'!L182</f>
        <v>0</v>
      </c>
    </row>
    <row r="183" spans="10:13">
      <c r="J183" s="218">
        <v>168</v>
      </c>
      <c r="K183" s="219">
        <f t="shared" si="5"/>
        <v>45.901639344262293</v>
      </c>
      <c r="L183" s="229">
        <f>'Informe nº 6'!L183</f>
        <v>0</v>
      </c>
      <c r="M183" s="225">
        <f>'Informe nº 6a'!L183</f>
        <v>0</v>
      </c>
    </row>
    <row r="184" spans="10:13">
      <c r="J184" s="218">
        <v>169</v>
      </c>
      <c r="K184" s="219">
        <f t="shared" si="5"/>
        <v>46.174863387978142</v>
      </c>
      <c r="L184" s="229">
        <f>'Informe nº 6'!L184</f>
        <v>0</v>
      </c>
      <c r="M184" s="225">
        <f>'Informe nº 6a'!L184</f>
        <v>0</v>
      </c>
    </row>
    <row r="185" spans="10:13">
      <c r="J185" s="218">
        <v>170</v>
      </c>
      <c r="K185" s="219">
        <f t="shared" si="5"/>
        <v>46.448087431693992</v>
      </c>
      <c r="L185" s="229">
        <f>'Informe nº 6'!L185</f>
        <v>0</v>
      </c>
      <c r="M185" s="225">
        <f>'Informe nº 6a'!L185</f>
        <v>0</v>
      </c>
    </row>
    <row r="186" spans="10:13">
      <c r="J186" s="218">
        <v>171</v>
      </c>
      <c r="K186" s="219">
        <f t="shared" si="5"/>
        <v>46.721311475409841</v>
      </c>
      <c r="L186" s="229">
        <f>'Informe nº 6'!L186</f>
        <v>0</v>
      </c>
      <c r="M186" s="225">
        <f>'Informe nº 6a'!L186</f>
        <v>0</v>
      </c>
    </row>
    <row r="187" spans="10:13">
      <c r="J187" s="218">
        <v>172</v>
      </c>
      <c r="K187" s="219">
        <f t="shared" si="5"/>
        <v>46.994535519125684</v>
      </c>
      <c r="L187" s="229">
        <f>'Informe nº 6'!L187</f>
        <v>0</v>
      </c>
      <c r="M187" s="225">
        <f>'Informe nº 6a'!L187</f>
        <v>0</v>
      </c>
    </row>
    <row r="188" spans="10:13">
      <c r="J188" s="218">
        <v>173</v>
      </c>
      <c r="K188" s="219">
        <f t="shared" si="5"/>
        <v>47.267759562841533</v>
      </c>
      <c r="L188" s="229">
        <f>'Informe nº 6'!L188</f>
        <v>0</v>
      </c>
      <c r="M188" s="225">
        <f>'Informe nº 6a'!L188</f>
        <v>0</v>
      </c>
    </row>
    <row r="189" spans="10:13">
      <c r="J189" s="218">
        <v>174</v>
      </c>
      <c r="K189" s="219">
        <f t="shared" si="5"/>
        <v>47.540983606557376</v>
      </c>
      <c r="L189" s="229">
        <f>'Informe nº 6'!L189</f>
        <v>0</v>
      </c>
      <c r="M189" s="225">
        <f>'Informe nº 6a'!L189</f>
        <v>0</v>
      </c>
    </row>
    <row r="190" spans="10:13">
      <c r="J190" s="218">
        <v>175</v>
      </c>
      <c r="K190" s="219">
        <f t="shared" si="5"/>
        <v>47.814207650273218</v>
      </c>
      <c r="L190" s="229">
        <f>'Informe nº 6'!L190</f>
        <v>0</v>
      </c>
      <c r="M190" s="225">
        <f>'Informe nº 6a'!L190</f>
        <v>0</v>
      </c>
    </row>
    <row r="191" spans="10:13">
      <c r="J191" s="218">
        <v>176</v>
      </c>
      <c r="K191" s="219">
        <f t="shared" si="5"/>
        <v>48.087431693989068</v>
      </c>
      <c r="L191" s="229">
        <f>'Informe nº 6'!L191</f>
        <v>0</v>
      </c>
      <c r="M191" s="225">
        <f>'Informe nº 6a'!L191</f>
        <v>0</v>
      </c>
    </row>
    <row r="192" spans="10:13">
      <c r="J192" s="218">
        <v>177</v>
      </c>
      <c r="K192" s="219">
        <f t="shared" si="5"/>
        <v>48.360655737704917</v>
      </c>
      <c r="L192" s="229">
        <f>'Informe nº 6'!L192</f>
        <v>0</v>
      </c>
      <c r="M192" s="225">
        <f>'Informe nº 6a'!L192</f>
        <v>0</v>
      </c>
    </row>
    <row r="193" spans="10:13">
      <c r="J193" s="218">
        <v>178</v>
      </c>
      <c r="K193" s="219">
        <f t="shared" si="5"/>
        <v>48.633879781420767</v>
      </c>
      <c r="L193" s="229">
        <f>'Informe nº 6'!L193</f>
        <v>0</v>
      </c>
      <c r="M193" s="225">
        <f>'Informe nº 6a'!L193</f>
        <v>0</v>
      </c>
    </row>
    <row r="194" spans="10:13">
      <c r="J194" s="218">
        <v>179</v>
      </c>
      <c r="K194" s="219">
        <f t="shared" si="5"/>
        <v>48.907103825136609</v>
      </c>
      <c r="L194" s="229">
        <f>'Informe nº 6'!L194</f>
        <v>0</v>
      </c>
      <c r="M194" s="225">
        <f>'Informe nº 6a'!L194</f>
        <v>0</v>
      </c>
    </row>
    <row r="195" spans="10:13">
      <c r="J195" s="218">
        <v>180</v>
      </c>
      <c r="K195" s="219">
        <f t="shared" si="5"/>
        <v>49.180327868852459</v>
      </c>
      <c r="L195" s="229">
        <f>'Informe nº 6'!L195</f>
        <v>0</v>
      </c>
      <c r="M195" s="225">
        <f>'Informe nº 6a'!L195</f>
        <v>0</v>
      </c>
    </row>
    <row r="196" spans="10:13">
      <c r="J196" s="218">
        <v>181</v>
      </c>
      <c r="K196" s="219">
        <f t="shared" si="5"/>
        <v>49.453551912568308</v>
      </c>
      <c r="L196" s="229">
        <f>'Informe nº 6'!L196</f>
        <v>0</v>
      </c>
      <c r="M196" s="225">
        <f>'Informe nº 6a'!L196</f>
        <v>0</v>
      </c>
    </row>
    <row r="197" spans="10:13">
      <c r="J197" s="218">
        <v>182</v>
      </c>
      <c r="K197" s="219">
        <f t="shared" si="5"/>
        <v>49.72677595628415</v>
      </c>
      <c r="L197" s="229">
        <f>'Informe nº 6'!L197</f>
        <v>0</v>
      </c>
      <c r="M197" s="225">
        <f>'Informe nº 6a'!L197</f>
        <v>0</v>
      </c>
    </row>
    <row r="198" spans="10:13">
      <c r="J198" s="218">
        <v>183</v>
      </c>
      <c r="K198" s="219">
        <f t="shared" si="5"/>
        <v>50</v>
      </c>
      <c r="L198" s="229">
        <f>'Informe nº 6'!L198</f>
        <v>0</v>
      </c>
      <c r="M198" s="225">
        <f>'Informe nº 6a'!L198</f>
        <v>0</v>
      </c>
    </row>
    <row r="199" spans="10:13">
      <c r="J199" s="218">
        <v>184</v>
      </c>
      <c r="K199" s="219">
        <f t="shared" si="5"/>
        <v>50.27322404371585</v>
      </c>
      <c r="L199" s="229">
        <f>'Informe nº 6'!L199</f>
        <v>0</v>
      </c>
      <c r="M199" s="225">
        <f>'Informe nº 6a'!L199</f>
        <v>0</v>
      </c>
    </row>
    <row r="200" spans="10:13">
      <c r="J200" s="218">
        <v>185</v>
      </c>
      <c r="K200" s="219">
        <f t="shared" si="5"/>
        <v>50.546448087431692</v>
      </c>
      <c r="L200" s="229">
        <f>'Informe nº 6'!L200</f>
        <v>0</v>
      </c>
      <c r="M200" s="225">
        <f>'Informe nº 6a'!L200</f>
        <v>0</v>
      </c>
    </row>
    <row r="201" spans="10:13">
      <c r="J201" s="218">
        <v>186</v>
      </c>
      <c r="K201" s="219">
        <f t="shared" si="5"/>
        <v>50.819672131147541</v>
      </c>
      <c r="L201" s="229">
        <f>'Informe nº 6'!L201</f>
        <v>0</v>
      </c>
      <c r="M201" s="225">
        <f>'Informe nº 6a'!L201</f>
        <v>0</v>
      </c>
    </row>
    <row r="202" spans="10:13">
      <c r="J202" s="218">
        <v>187</v>
      </c>
      <c r="K202" s="219">
        <f t="shared" si="5"/>
        <v>51.092896174863391</v>
      </c>
      <c r="L202" s="229">
        <f>'Informe nº 6'!L202</f>
        <v>0</v>
      </c>
      <c r="M202" s="225">
        <f>'Informe nº 6a'!L202</f>
        <v>0</v>
      </c>
    </row>
    <row r="203" spans="10:13">
      <c r="J203" s="218">
        <v>188</v>
      </c>
      <c r="K203" s="219">
        <f t="shared" si="5"/>
        <v>51.366120218579233</v>
      </c>
      <c r="L203" s="229">
        <f>'Informe nº 6'!L203</f>
        <v>0</v>
      </c>
      <c r="M203" s="225">
        <f>'Informe nº 6a'!L203</f>
        <v>0</v>
      </c>
    </row>
    <row r="204" spans="10:13">
      <c r="J204" s="218">
        <v>189</v>
      </c>
      <c r="K204" s="219">
        <f t="shared" si="5"/>
        <v>51.639344262295083</v>
      </c>
      <c r="L204" s="229">
        <f>'Informe nº 6'!L204</f>
        <v>0</v>
      </c>
      <c r="M204" s="225">
        <f>'Informe nº 6a'!L204</f>
        <v>0</v>
      </c>
    </row>
    <row r="205" spans="10:13">
      <c r="J205" s="218">
        <v>190</v>
      </c>
      <c r="K205" s="219">
        <f t="shared" si="5"/>
        <v>51.912568306010932</v>
      </c>
      <c r="L205" s="229">
        <f>'Informe nº 6'!L205</f>
        <v>0</v>
      </c>
      <c r="M205" s="225">
        <f>'Informe nº 6a'!L205</f>
        <v>0</v>
      </c>
    </row>
    <row r="206" spans="10:13">
      <c r="J206" s="218">
        <v>191</v>
      </c>
      <c r="K206" s="219">
        <f t="shared" si="5"/>
        <v>52.185792349726782</v>
      </c>
      <c r="L206" s="229">
        <f>'Informe nº 6'!L206</f>
        <v>0</v>
      </c>
      <c r="M206" s="225">
        <f>'Informe nº 6a'!L206</f>
        <v>0</v>
      </c>
    </row>
    <row r="207" spans="10:13">
      <c r="J207" s="218">
        <v>192</v>
      </c>
      <c r="K207" s="219">
        <f t="shared" si="5"/>
        <v>52.459016393442624</v>
      </c>
      <c r="L207" s="229">
        <f>'Informe nº 6'!L207</f>
        <v>0</v>
      </c>
      <c r="M207" s="225">
        <f>'Informe nº 6a'!L207</f>
        <v>0</v>
      </c>
    </row>
    <row r="208" spans="10:13">
      <c r="J208" s="218">
        <v>193</v>
      </c>
      <c r="K208" s="219">
        <f t="shared" si="5"/>
        <v>52.732240437158474</v>
      </c>
      <c r="L208" s="229">
        <f>'Informe nº 6'!L208</f>
        <v>0</v>
      </c>
      <c r="M208" s="225">
        <f>'Informe nº 6a'!L208</f>
        <v>0</v>
      </c>
    </row>
    <row r="209" spans="10:13">
      <c r="J209" s="218">
        <v>194</v>
      </c>
      <c r="K209" s="219">
        <f t="shared" si="5"/>
        <v>53.005464480874323</v>
      </c>
      <c r="L209" s="229">
        <f>'Informe nº 6'!L209</f>
        <v>0</v>
      </c>
      <c r="M209" s="225">
        <f>'Informe nº 6a'!L209</f>
        <v>0</v>
      </c>
    </row>
    <row r="210" spans="10:13">
      <c r="J210" s="218">
        <v>195</v>
      </c>
      <c r="K210" s="219">
        <f t="shared" ref="K210:K273" si="6">(J210/366)*100</f>
        <v>53.278688524590166</v>
      </c>
      <c r="L210" s="229">
        <f>'Informe nº 6'!L210</f>
        <v>0</v>
      </c>
      <c r="M210" s="225">
        <f>'Informe nº 6a'!L210</f>
        <v>0</v>
      </c>
    </row>
    <row r="211" spans="10:13">
      <c r="J211" s="218">
        <v>196</v>
      </c>
      <c r="K211" s="219">
        <f t="shared" si="6"/>
        <v>53.551912568306015</v>
      </c>
      <c r="L211" s="229">
        <f>'Informe nº 6'!L211</f>
        <v>0</v>
      </c>
      <c r="M211" s="225">
        <f>'Informe nº 6a'!L211</f>
        <v>0</v>
      </c>
    </row>
    <row r="212" spans="10:13">
      <c r="J212" s="218">
        <v>197</v>
      </c>
      <c r="K212" s="219">
        <f t="shared" si="6"/>
        <v>53.825136612021865</v>
      </c>
      <c r="L212" s="229">
        <f>'Informe nº 6'!L212</f>
        <v>0</v>
      </c>
      <c r="M212" s="225">
        <f>'Informe nº 6a'!L212</f>
        <v>0</v>
      </c>
    </row>
    <row r="213" spans="10:13">
      <c r="J213" s="218">
        <v>198</v>
      </c>
      <c r="K213" s="219">
        <f t="shared" si="6"/>
        <v>54.098360655737707</v>
      </c>
      <c r="L213" s="229">
        <f>'Informe nº 6'!L213</f>
        <v>0</v>
      </c>
      <c r="M213" s="225">
        <f>'Informe nº 6a'!L213</f>
        <v>0</v>
      </c>
    </row>
    <row r="214" spans="10:13">
      <c r="J214" s="218">
        <v>199</v>
      </c>
      <c r="K214" s="219">
        <f t="shared" si="6"/>
        <v>54.371584699453557</v>
      </c>
      <c r="L214" s="229">
        <f>'Informe nº 6'!L214</f>
        <v>0</v>
      </c>
      <c r="M214" s="225">
        <f>'Informe nº 6a'!L214</f>
        <v>0</v>
      </c>
    </row>
    <row r="215" spans="10:13">
      <c r="J215" s="218">
        <v>200</v>
      </c>
      <c r="K215" s="219">
        <f t="shared" si="6"/>
        <v>54.644808743169406</v>
      </c>
      <c r="L215" s="229">
        <f>'Informe nº 6'!L215</f>
        <v>0</v>
      </c>
      <c r="M215" s="225">
        <f>'Informe nº 6a'!L215</f>
        <v>0</v>
      </c>
    </row>
    <row r="216" spans="10:13">
      <c r="J216" s="218">
        <v>201</v>
      </c>
      <c r="K216" s="219">
        <f t="shared" si="6"/>
        <v>54.918032786885249</v>
      </c>
      <c r="L216" s="229">
        <f>'Informe nº 6'!L216</f>
        <v>0</v>
      </c>
      <c r="M216" s="225">
        <f>'Informe nº 6a'!L216</f>
        <v>0</v>
      </c>
    </row>
    <row r="217" spans="10:13">
      <c r="J217" s="218">
        <v>202</v>
      </c>
      <c r="K217" s="219">
        <f t="shared" si="6"/>
        <v>55.191256830601091</v>
      </c>
      <c r="L217" s="229">
        <f>'Informe nº 6'!L217</f>
        <v>0</v>
      </c>
      <c r="M217" s="225">
        <f>'Informe nº 6a'!L217</f>
        <v>0</v>
      </c>
    </row>
    <row r="218" spans="10:13">
      <c r="J218" s="218">
        <v>203</v>
      </c>
      <c r="K218" s="219">
        <f t="shared" si="6"/>
        <v>55.464480874316934</v>
      </c>
      <c r="L218" s="229">
        <f>'Informe nº 6'!L218</f>
        <v>0</v>
      </c>
      <c r="M218" s="225">
        <f>'Informe nº 6a'!L218</f>
        <v>0</v>
      </c>
    </row>
    <row r="219" spans="10:13">
      <c r="J219" s="218">
        <v>204</v>
      </c>
      <c r="K219" s="219">
        <f t="shared" si="6"/>
        <v>55.737704918032783</v>
      </c>
      <c r="L219" s="229">
        <f>'Informe nº 6'!L219</f>
        <v>0</v>
      </c>
      <c r="M219" s="225">
        <f>'Informe nº 6a'!L219</f>
        <v>0</v>
      </c>
    </row>
    <row r="220" spans="10:13">
      <c r="J220" s="218">
        <v>205</v>
      </c>
      <c r="K220" s="219">
        <f t="shared" si="6"/>
        <v>56.010928961748633</v>
      </c>
      <c r="L220" s="229">
        <f>'Informe nº 6'!L220</f>
        <v>0</v>
      </c>
      <c r="M220" s="225">
        <f>'Informe nº 6a'!L220</f>
        <v>0</v>
      </c>
    </row>
    <row r="221" spans="10:13">
      <c r="J221" s="218">
        <v>206</v>
      </c>
      <c r="K221" s="219">
        <f t="shared" si="6"/>
        <v>56.284153005464475</v>
      </c>
      <c r="L221" s="229">
        <f>'Informe nº 6'!L221</f>
        <v>0</v>
      </c>
      <c r="M221" s="225">
        <f>'Informe nº 6a'!L221</f>
        <v>0</v>
      </c>
    </row>
    <row r="222" spans="10:13">
      <c r="J222" s="218">
        <v>207</v>
      </c>
      <c r="K222" s="219">
        <f t="shared" si="6"/>
        <v>56.557377049180324</v>
      </c>
      <c r="L222" s="229">
        <f>'Informe nº 6'!L222</f>
        <v>0</v>
      </c>
      <c r="M222" s="225">
        <f>'Informe nº 6a'!L222</f>
        <v>0</v>
      </c>
    </row>
    <row r="223" spans="10:13">
      <c r="J223" s="218">
        <v>208</v>
      </c>
      <c r="K223" s="219">
        <f t="shared" si="6"/>
        <v>56.830601092896174</v>
      </c>
      <c r="L223" s="229">
        <f>'Informe nº 6'!L223</f>
        <v>0</v>
      </c>
      <c r="M223" s="225">
        <f>'Informe nº 6a'!L223</f>
        <v>0</v>
      </c>
    </row>
    <row r="224" spans="10:13">
      <c r="J224" s="218">
        <v>209</v>
      </c>
      <c r="K224" s="219">
        <f t="shared" si="6"/>
        <v>57.103825136612016</v>
      </c>
      <c r="L224" s="229">
        <f>'Informe nº 6'!L224</f>
        <v>0</v>
      </c>
      <c r="M224" s="225">
        <f>'Informe nº 6a'!L224</f>
        <v>0</v>
      </c>
    </row>
    <row r="225" spans="10:13">
      <c r="J225" s="218">
        <v>210</v>
      </c>
      <c r="K225" s="219">
        <f t="shared" si="6"/>
        <v>57.377049180327866</v>
      </c>
      <c r="L225" s="229">
        <f>'Informe nº 6'!L225</f>
        <v>0</v>
      </c>
      <c r="M225" s="225">
        <f>'Informe nº 6a'!L225</f>
        <v>0</v>
      </c>
    </row>
    <row r="226" spans="10:13">
      <c r="J226" s="218">
        <v>211</v>
      </c>
      <c r="K226" s="219">
        <f t="shared" si="6"/>
        <v>57.650273224043715</v>
      </c>
      <c r="L226" s="229">
        <f>'Informe nº 6'!L226</f>
        <v>0</v>
      </c>
      <c r="M226" s="225">
        <f>'Informe nº 6a'!L226</f>
        <v>0</v>
      </c>
    </row>
    <row r="227" spans="10:13">
      <c r="J227" s="218">
        <v>212</v>
      </c>
      <c r="K227" s="219">
        <f t="shared" si="6"/>
        <v>57.923497267759558</v>
      </c>
      <c r="L227" s="229">
        <f>'Informe nº 6'!L227</f>
        <v>0</v>
      </c>
      <c r="M227" s="225">
        <f>'Informe nº 6a'!L227</f>
        <v>0</v>
      </c>
    </row>
    <row r="228" spans="10:13">
      <c r="J228" s="218">
        <v>213</v>
      </c>
      <c r="K228" s="219">
        <f t="shared" si="6"/>
        <v>58.196721311475407</v>
      </c>
      <c r="L228" s="229">
        <f>'Informe nº 6'!L228</f>
        <v>0</v>
      </c>
      <c r="M228" s="225">
        <f>'Informe nº 6a'!L228</f>
        <v>0</v>
      </c>
    </row>
    <row r="229" spans="10:13">
      <c r="J229" s="218">
        <v>214</v>
      </c>
      <c r="K229" s="219">
        <f t="shared" si="6"/>
        <v>58.469945355191257</v>
      </c>
      <c r="L229" s="229">
        <f>'Informe nº 6'!L229</f>
        <v>0</v>
      </c>
      <c r="M229" s="225">
        <f>'Informe nº 6a'!L229</f>
        <v>0</v>
      </c>
    </row>
    <row r="230" spans="10:13">
      <c r="J230" s="218">
        <v>215</v>
      </c>
      <c r="K230" s="219">
        <f t="shared" si="6"/>
        <v>58.743169398907099</v>
      </c>
      <c r="L230" s="229">
        <f>'Informe nº 6'!L230</f>
        <v>0</v>
      </c>
      <c r="M230" s="225">
        <f>'Informe nº 6a'!L230</f>
        <v>0</v>
      </c>
    </row>
    <row r="231" spans="10:13">
      <c r="J231" s="218">
        <v>216</v>
      </c>
      <c r="K231" s="219">
        <f t="shared" si="6"/>
        <v>59.016393442622949</v>
      </c>
      <c r="L231" s="229">
        <f>'Informe nº 6'!L231</f>
        <v>0</v>
      </c>
      <c r="M231" s="225">
        <f>'Informe nº 6a'!L231</f>
        <v>0</v>
      </c>
    </row>
    <row r="232" spans="10:13">
      <c r="J232" s="218">
        <v>217</v>
      </c>
      <c r="K232" s="219">
        <f t="shared" si="6"/>
        <v>59.289617486338798</v>
      </c>
      <c r="L232" s="229">
        <f>'Informe nº 6'!L232</f>
        <v>0</v>
      </c>
      <c r="M232" s="225">
        <f>'Informe nº 6a'!L232</f>
        <v>0</v>
      </c>
    </row>
    <row r="233" spans="10:13">
      <c r="J233" s="218">
        <v>218</v>
      </c>
      <c r="K233" s="219">
        <f t="shared" si="6"/>
        <v>59.562841530054641</v>
      </c>
      <c r="L233" s="229">
        <f>'Informe nº 6'!L233</f>
        <v>0</v>
      </c>
      <c r="M233" s="225">
        <f>'Informe nº 6a'!L233</f>
        <v>0</v>
      </c>
    </row>
    <row r="234" spans="10:13">
      <c r="J234" s="218">
        <v>219</v>
      </c>
      <c r="K234" s="219">
        <f t="shared" si="6"/>
        <v>59.83606557377049</v>
      </c>
      <c r="L234" s="229">
        <f>'Informe nº 6'!L234</f>
        <v>0</v>
      </c>
      <c r="M234" s="225">
        <f>'Informe nº 6a'!L234</f>
        <v>0</v>
      </c>
    </row>
    <row r="235" spans="10:13">
      <c r="J235" s="218">
        <v>220</v>
      </c>
      <c r="K235" s="219">
        <f t="shared" si="6"/>
        <v>60.10928961748634</v>
      </c>
      <c r="L235" s="229">
        <f>'Informe nº 6'!L235</f>
        <v>0</v>
      </c>
      <c r="M235" s="225">
        <f>'Informe nº 6a'!L235</f>
        <v>0</v>
      </c>
    </row>
    <row r="236" spans="10:13">
      <c r="J236" s="218">
        <v>221</v>
      </c>
      <c r="K236" s="219">
        <f t="shared" si="6"/>
        <v>60.382513661202189</v>
      </c>
      <c r="L236" s="229">
        <f>'Informe nº 6'!L236</f>
        <v>0</v>
      </c>
      <c r="M236" s="225">
        <f>'Informe nº 6a'!L236</f>
        <v>0</v>
      </c>
    </row>
    <row r="237" spans="10:13">
      <c r="J237" s="218">
        <v>222</v>
      </c>
      <c r="K237" s="219">
        <f t="shared" si="6"/>
        <v>60.655737704918032</v>
      </c>
      <c r="L237" s="229">
        <f>'Informe nº 6'!L237</f>
        <v>0</v>
      </c>
      <c r="M237" s="225">
        <f>'Informe nº 6a'!L237</f>
        <v>0</v>
      </c>
    </row>
    <row r="238" spans="10:13">
      <c r="J238" s="218">
        <v>223</v>
      </c>
      <c r="K238" s="219">
        <f t="shared" si="6"/>
        <v>60.928961748633881</v>
      </c>
      <c r="L238" s="229">
        <f>'Informe nº 6'!L238</f>
        <v>0</v>
      </c>
      <c r="M238" s="225">
        <f>'Informe nº 6a'!L238</f>
        <v>0</v>
      </c>
    </row>
    <row r="239" spans="10:13">
      <c r="J239" s="218">
        <v>224</v>
      </c>
      <c r="K239" s="219">
        <f t="shared" si="6"/>
        <v>61.202185792349731</v>
      </c>
      <c r="L239" s="229">
        <f>'Informe nº 6'!L239</f>
        <v>0</v>
      </c>
      <c r="M239" s="225">
        <f>'Informe nº 6a'!L239</f>
        <v>0</v>
      </c>
    </row>
    <row r="240" spans="10:13">
      <c r="J240" s="218">
        <v>225</v>
      </c>
      <c r="K240" s="219">
        <f t="shared" si="6"/>
        <v>61.475409836065573</v>
      </c>
      <c r="L240" s="229">
        <f>'Informe nº 6'!L240</f>
        <v>0</v>
      </c>
      <c r="M240" s="225">
        <f>'Informe nº 6a'!L240</f>
        <v>0</v>
      </c>
    </row>
    <row r="241" spans="10:13">
      <c r="J241" s="218">
        <v>226</v>
      </c>
      <c r="K241" s="219">
        <f t="shared" si="6"/>
        <v>61.748633879781423</v>
      </c>
      <c r="L241" s="229">
        <f>'Informe nº 6'!L241</f>
        <v>0</v>
      </c>
      <c r="M241" s="225">
        <f>'Informe nº 6a'!L241</f>
        <v>0</v>
      </c>
    </row>
    <row r="242" spans="10:13">
      <c r="J242" s="218">
        <v>227</v>
      </c>
      <c r="K242" s="219">
        <f t="shared" si="6"/>
        <v>62.021857923497272</v>
      </c>
      <c r="L242" s="229">
        <f>'Informe nº 6'!L242</f>
        <v>0</v>
      </c>
      <c r="M242" s="225">
        <f>'Informe nº 6a'!L242</f>
        <v>0</v>
      </c>
    </row>
    <row r="243" spans="10:13">
      <c r="J243" s="218">
        <v>228</v>
      </c>
      <c r="K243" s="219">
        <f t="shared" si="6"/>
        <v>62.295081967213115</v>
      </c>
      <c r="L243" s="229">
        <f>'Informe nº 6'!L243</f>
        <v>0</v>
      </c>
      <c r="M243" s="225">
        <f>'Informe nº 6a'!L243</f>
        <v>0</v>
      </c>
    </row>
    <row r="244" spans="10:13">
      <c r="J244" s="218">
        <v>229</v>
      </c>
      <c r="K244" s="219">
        <f t="shared" si="6"/>
        <v>62.568306010928964</v>
      </c>
      <c r="L244" s="229">
        <f>'Informe nº 6'!L244</f>
        <v>0</v>
      </c>
      <c r="M244" s="225">
        <f>'Informe nº 6a'!L244</f>
        <v>0</v>
      </c>
    </row>
    <row r="245" spans="10:13">
      <c r="J245" s="218">
        <v>230</v>
      </c>
      <c r="K245" s="219">
        <f t="shared" si="6"/>
        <v>62.841530054644814</v>
      </c>
      <c r="L245" s="229">
        <f>'Informe nº 6'!L245</f>
        <v>0</v>
      </c>
      <c r="M245" s="225">
        <f>'Informe nº 6a'!L245</f>
        <v>0</v>
      </c>
    </row>
    <row r="246" spans="10:13">
      <c r="J246" s="218">
        <v>231</v>
      </c>
      <c r="K246" s="219">
        <f t="shared" si="6"/>
        <v>63.114754098360656</v>
      </c>
      <c r="L246" s="229">
        <f>'Informe nº 6'!L246</f>
        <v>0</v>
      </c>
      <c r="M246" s="225">
        <f>'Informe nº 6a'!L246</f>
        <v>0</v>
      </c>
    </row>
    <row r="247" spans="10:13">
      <c r="J247" s="218">
        <v>232</v>
      </c>
      <c r="K247" s="219">
        <f t="shared" si="6"/>
        <v>63.387978142076506</v>
      </c>
      <c r="L247" s="229">
        <f>'Informe nº 6'!L247</f>
        <v>0</v>
      </c>
      <c r="M247" s="225">
        <f>'Informe nº 6a'!L247</f>
        <v>0</v>
      </c>
    </row>
    <row r="248" spans="10:13">
      <c r="J248" s="218">
        <v>233</v>
      </c>
      <c r="K248" s="219">
        <f t="shared" si="6"/>
        <v>63.661202185792355</v>
      </c>
      <c r="L248" s="229">
        <f>'Informe nº 6'!L248</f>
        <v>0</v>
      </c>
      <c r="M248" s="225">
        <f>'Informe nº 6a'!L248</f>
        <v>0</v>
      </c>
    </row>
    <row r="249" spans="10:13">
      <c r="J249" s="218">
        <v>234</v>
      </c>
      <c r="K249" s="219">
        <f t="shared" si="6"/>
        <v>63.934426229508205</v>
      </c>
      <c r="L249" s="229">
        <f>'Informe nº 6'!L249</f>
        <v>0</v>
      </c>
      <c r="M249" s="225">
        <f>'Informe nº 6a'!L249</f>
        <v>0</v>
      </c>
    </row>
    <row r="250" spans="10:13">
      <c r="J250" s="218">
        <v>235</v>
      </c>
      <c r="K250" s="219">
        <f t="shared" si="6"/>
        <v>64.207650273224047</v>
      </c>
      <c r="L250" s="229">
        <f>'Informe nº 6'!L250</f>
        <v>0</v>
      </c>
      <c r="M250" s="225">
        <f>'Informe nº 6a'!L250</f>
        <v>0</v>
      </c>
    </row>
    <row r="251" spans="10:13">
      <c r="J251" s="218">
        <v>236</v>
      </c>
      <c r="K251" s="219">
        <f t="shared" si="6"/>
        <v>64.480874316939889</v>
      </c>
      <c r="L251" s="229">
        <f>'Informe nº 6'!L251</f>
        <v>0</v>
      </c>
      <c r="M251" s="225">
        <f>'Informe nº 6a'!L251</f>
        <v>0</v>
      </c>
    </row>
    <row r="252" spans="10:13">
      <c r="J252" s="218">
        <v>237</v>
      </c>
      <c r="K252" s="219">
        <f t="shared" si="6"/>
        <v>64.754098360655746</v>
      </c>
      <c r="L252" s="229">
        <f>'Informe nº 6'!L252</f>
        <v>0</v>
      </c>
      <c r="M252" s="225">
        <f>'Informe nº 6a'!L252</f>
        <v>0</v>
      </c>
    </row>
    <row r="253" spans="10:13">
      <c r="J253" s="218">
        <v>238</v>
      </c>
      <c r="K253" s="219">
        <f t="shared" si="6"/>
        <v>65.027322404371574</v>
      </c>
      <c r="L253" s="229">
        <f>'Informe nº 6'!L253</f>
        <v>0</v>
      </c>
      <c r="M253" s="225">
        <f>'Informe nº 6a'!L253</f>
        <v>0</v>
      </c>
    </row>
    <row r="254" spans="10:13">
      <c r="J254" s="218">
        <v>239</v>
      </c>
      <c r="K254" s="219">
        <f t="shared" si="6"/>
        <v>65.300546448087431</v>
      </c>
      <c r="L254" s="229">
        <f>'Informe nº 6'!L254</f>
        <v>0</v>
      </c>
      <c r="M254" s="225">
        <f>'Informe nº 6a'!L254</f>
        <v>0</v>
      </c>
    </row>
    <row r="255" spans="10:13">
      <c r="J255" s="218">
        <v>240</v>
      </c>
      <c r="K255" s="219">
        <f t="shared" si="6"/>
        <v>65.573770491803273</v>
      </c>
      <c r="L255" s="229">
        <f>'Informe nº 6'!L255</f>
        <v>0</v>
      </c>
      <c r="M255" s="225">
        <f>'Informe nº 6a'!L255</f>
        <v>0</v>
      </c>
    </row>
    <row r="256" spans="10:13">
      <c r="J256" s="218">
        <v>241</v>
      </c>
      <c r="K256" s="219">
        <f t="shared" si="6"/>
        <v>65.846994535519116</v>
      </c>
      <c r="L256" s="229">
        <f>'Informe nº 6'!L256</f>
        <v>0</v>
      </c>
      <c r="M256" s="225">
        <f>'Informe nº 6a'!L256</f>
        <v>0</v>
      </c>
    </row>
    <row r="257" spans="10:13">
      <c r="J257" s="218">
        <v>242</v>
      </c>
      <c r="K257" s="219">
        <f t="shared" si="6"/>
        <v>66.120218579234972</v>
      </c>
      <c r="L257" s="229">
        <f>'Informe nº 6'!L257</f>
        <v>0</v>
      </c>
      <c r="M257" s="225">
        <f>'Informe nº 6a'!L257</f>
        <v>0</v>
      </c>
    </row>
    <row r="258" spans="10:13">
      <c r="J258" s="218">
        <v>243</v>
      </c>
      <c r="K258" s="219">
        <f t="shared" si="6"/>
        <v>66.393442622950815</v>
      </c>
      <c r="L258" s="229">
        <f>'Informe nº 6'!L258</f>
        <v>0</v>
      </c>
      <c r="M258" s="225">
        <f>'Informe nº 6a'!L258</f>
        <v>0</v>
      </c>
    </row>
    <row r="259" spans="10:13">
      <c r="J259" s="218">
        <v>244</v>
      </c>
      <c r="K259" s="219">
        <f t="shared" si="6"/>
        <v>66.666666666666657</v>
      </c>
      <c r="L259" s="229">
        <f>'Informe nº 6'!L259</f>
        <v>0</v>
      </c>
      <c r="M259" s="225">
        <f>'Informe nº 6a'!L259</f>
        <v>0</v>
      </c>
    </row>
    <row r="260" spans="10:13">
      <c r="J260" s="218">
        <v>245</v>
      </c>
      <c r="K260" s="219">
        <f t="shared" si="6"/>
        <v>66.939890710382514</v>
      </c>
      <c r="L260" s="229">
        <f>'Informe nº 6'!L260</f>
        <v>0</v>
      </c>
      <c r="M260" s="225">
        <f>'Informe nº 6a'!L260</f>
        <v>0</v>
      </c>
    </row>
    <row r="261" spans="10:13">
      <c r="J261" s="218">
        <v>246</v>
      </c>
      <c r="K261" s="219">
        <f t="shared" si="6"/>
        <v>67.213114754098356</v>
      </c>
      <c r="L261" s="229">
        <f>'Informe nº 6'!L261</f>
        <v>0</v>
      </c>
      <c r="M261" s="225">
        <f>'Informe nº 6a'!L261</f>
        <v>0</v>
      </c>
    </row>
    <row r="262" spans="10:13">
      <c r="J262" s="218">
        <v>247</v>
      </c>
      <c r="K262" s="219">
        <f t="shared" si="6"/>
        <v>67.486338797814199</v>
      </c>
      <c r="L262" s="229">
        <f>'Informe nº 6'!L262</f>
        <v>0</v>
      </c>
      <c r="M262" s="225">
        <f>'Informe nº 6a'!L262</f>
        <v>0</v>
      </c>
    </row>
    <row r="263" spans="10:13">
      <c r="J263" s="218">
        <v>248</v>
      </c>
      <c r="K263" s="219">
        <f t="shared" si="6"/>
        <v>67.759562841530055</v>
      </c>
      <c r="L263" s="229">
        <f>'Informe nº 6'!L263</f>
        <v>0</v>
      </c>
      <c r="M263" s="225">
        <f>'Informe nº 6a'!L263</f>
        <v>0</v>
      </c>
    </row>
    <row r="264" spans="10:13">
      <c r="J264" s="218">
        <v>249</v>
      </c>
      <c r="K264" s="219">
        <f t="shared" si="6"/>
        <v>68.032786885245898</v>
      </c>
      <c r="L264" s="229">
        <f>'Informe nº 6'!L264</f>
        <v>0</v>
      </c>
      <c r="M264" s="225">
        <f>'Informe nº 6a'!L264</f>
        <v>0</v>
      </c>
    </row>
    <row r="265" spans="10:13">
      <c r="J265" s="218">
        <v>250</v>
      </c>
      <c r="K265" s="219">
        <f t="shared" si="6"/>
        <v>68.30601092896174</v>
      </c>
      <c r="L265" s="229">
        <f>'Informe nº 6'!L265</f>
        <v>0</v>
      </c>
      <c r="M265" s="225">
        <f>'Informe nº 6a'!L265</f>
        <v>0</v>
      </c>
    </row>
    <row r="266" spans="10:13">
      <c r="J266" s="218">
        <v>251</v>
      </c>
      <c r="K266" s="219">
        <f t="shared" si="6"/>
        <v>68.579234972677597</v>
      </c>
      <c r="L266" s="229">
        <f>'Informe nº 6'!L266</f>
        <v>0</v>
      </c>
      <c r="M266" s="225">
        <f>'Informe nº 6a'!L266</f>
        <v>0</v>
      </c>
    </row>
    <row r="267" spans="10:13">
      <c r="J267" s="218">
        <v>252</v>
      </c>
      <c r="K267" s="219">
        <f t="shared" si="6"/>
        <v>68.852459016393439</v>
      </c>
      <c r="L267" s="229">
        <f>'Informe nº 6'!L267</f>
        <v>0</v>
      </c>
      <c r="M267" s="225">
        <f>'Informe nº 6a'!L267</f>
        <v>0</v>
      </c>
    </row>
    <row r="268" spans="10:13">
      <c r="J268" s="218">
        <v>253</v>
      </c>
      <c r="K268" s="219">
        <f t="shared" si="6"/>
        <v>69.125683060109282</v>
      </c>
      <c r="L268" s="229">
        <f>'Informe nº 6'!L268</f>
        <v>0</v>
      </c>
      <c r="M268" s="225">
        <f>'Informe nº 6a'!L268</f>
        <v>0</v>
      </c>
    </row>
    <row r="269" spans="10:13">
      <c r="J269" s="218">
        <v>254</v>
      </c>
      <c r="K269" s="219">
        <f t="shared" si="6"/>
        <v>69.398907103825138</v>
      </c>
      <c r="L269" s="229">
        <f>'Informe nº 6'!L269</f>
        <v>0</v>
      </c>
      <c r="M269" s="225">
        <f>'Informe nº 6a'!L269</f>
        <v>0</v>
      </c>
    </row>
    <row r="270" spans="10:13">
      <c r="J270" s="218">
        <v>255</v>
      </c>
      <c r="K270" s="219">
        <f t="shared" si="6"/>
        <v>69.672131147540981</v>
      </c>
      <c r="L270" s="229">
        <f>'Informe nº 6'!L270</f>
        <v>0</v>
      </c>
      <c r="M270" s="225">
        <f>'Informe nº 6a'!L270</f>
        <v>0</v>
      </c>
    </row>
    <row r="271" spans="10:13">
      <c r="J271" s="218">
        <v>256</v>
      </c>
      <c r="K271" s="219">
        <f t="shared" si="6"/>
        <v>69.945355191256837</v>
      </c>
      <c r="L271" s="229">
        <f>'Informe nº 6'!L271</f>
        <v>0</v>
      </c>
      <c r="M271" s="225">
        <f>'Informe nº 6a'!L271</f>
        <v>0</v>
      </c>
    </row>
    <row r="272" spans="10:13">
      <c r="J272" s="218">
        <v>257</v>
      </c>
      <c r="K272" s="219">
        <f t="shared" si="6"/>
        <v>70.21857923497268</v>
      </c>
      <c r="L272" s="229">
        <f>'Informe nº 6'!L272</f>
        <v>0</v>
      </c>
      <c r="M272" s="225">
        <f>'Informe nº 6a'!L272</f>
        <v>0</v>
      </c>
    </row>
    <row r="273" spans="10:13">
      <c r="J273" s="218">
        <v>258</v>
      </c>
      <c r="K273" s="219">
        <f t="shared" si="6"/>
        <v>70.491803278688522</v>
      </c>
      <c r="L273" s="229">
        <f>'Informe nº 6'!L273</f>
        <v>0</v>
      </c>
      <c r="M273" s="225">
        <f>'Informe nº 6a'!L273</f>
        <v>0</v>
      </c>
    </row>
    <row r="274" spans="10:13">
      <c r="J274" s="218">
        <v>259</v>
      </c>
      <c r="K274" s="219">
        <f t="shared" ref="K274:K337" si="7">(J274/366)*100</f>
        <v>70.765027322404379</v>
      </c>
      <c r="L274" s="229">
        <f>'Informe nº 6'!L274</f>
        <v>0</v>
      </c>
      <c r="M274" s="225">
        <f>'Informe nº 6a'!L274</f>
        <v>0</v>
      </c>
    </row>
    <row r="275" spans="10:13">
      <c r="J275" s="218">
        <v>260</v>
      </c>
      <c r="K275" s="219">
        <f t="shared" si="7"/>
        <v>71.038251366120221</v>
      </c>
      <c r="L275" s="229">
        <f>'Informe nº 6'!L275</f>
        <v>0</v>
      </c>
      <c r="M275" s="225">
        <f>'Informe nº 6a'!L275</f>
        <v>0</v>
      </c>
    </row>
    <row r="276" spans="10:13">
      <c r="J276" s="218">
        <v>261</v>
      </c>
      <c r="K276" s="219">
        <f t="shared" si="7"/>
        <v>71.311475409836063</v>
      </c>
      <c r="L276" s="229">
        <f>'Informe nº 6'!L276</f>
        <v>0</v>
      </c>
      <c r="M276" s="225">
        <f>'Informe nº 6a'!L276</f>
        <v>0</v>
      </c>
    </row>
    <row r="277" spans="10:13">
      <c r="J277" s="218">
        <v>262</v>
      </c>
      <c r="K277" s="219">
        <f t="shared" si="7"/>
        <v>71.58469945355192</v>
      </c>
      <c r="L277" s="229">
        <f>'Informe nº 6'!L277</f>
        <v>0</v>
      </c>
      <c r="M277" s="225">
        <f>'Informe nº 6a'!L277</f>
        <v>0</v>
      </c>
    </row>
    <row r="278" spans="10:13">
      <c r="J278" s="218">
        <v>263</v>
      </c>
      <c r="K278" s="219">
        <f t="shared" si="7"/>
        <v>71.857923497267763</v>
      </c>
      <c r="L278" s="229">
        <f>'Informe nº 6'!L278</f>
        <v>0</v>
      </c>
      <c r="M278" s="225">
        <f>'Informe nº 6a'!L278</f>
        <v>0</v>
      </c>
    </row>
    <row r="279" spans="10:13">
      <c r="J279" s="218">
        <v>264</v>
      </c>
      <c r="K279" s="219">
        <f t="shared" si="7"/>
        <v>72.131147540983605</v>
      </c>
      <c r="L279" s="229">
        <f>'Informe nº 6'!L279</f>
        <v>0</v>
      </c>
      <c r="M279" s="225">
        <f>'Informe nº 6a'!L279</f>
        <v>0</v>
      </c>
    </row>
    <row r="280" spans="10:13">
      <c r="J280" s="218">
        <v>265</v>
      </c>
      <c r="K280" s="219">
        <f t="shared" si="7"/>
        <v>72.404371584699462</v>
      </c>
      <c r="L280" s="229">
        <f>'Informe nº 6'!L280</f>
        <v>0</v>
      </c>
      <c r="M280" s="225">
        <f>'Informe nº 6a'!L280</f>
        <v>0</v>
      </c>
    </row>
    <row r="281" spans="10:13">
      <c r="J281" s="218">
        <v>266</v>
      </c>
      <c r="K281" s="219">
        <f t="shared" si="7"/>
        <v>72.677595628415304</v>
      </c>
      <c r="L281" s="229">
        <f>'Informe nº 6'!L281</f>
        <v>0</v>
      </c>
      <c r="M281" s="225">
        <f>'Informe nº 6a'!L281</f>
        <v>0</v>
      </c>
    </row>
    <row r="282" spans="10:13">
      <c r="J282" s="218">
        <v>267</v>
      </c>
      <c r="K282" s="219">
        <f t="shared" si="7"/>
        <v>72.950819672131146</v>
      </c>
      <c r="L282" s="229">
        <f>'Informe nº 6'!L282</f>
        <v>0</v>
      </c>
      <c r="M282" s="225">
        <f>'Informe nº 6a'!L282</f>
        <v>0</v>
      </c>
    </row>
    <row r="283" spans="10:13">
      <c r="J283" s="218">
        <v>268</v>
      </c>
      <c r="K283" s="219">
        <f t="shared" si="7"/>
        <v>73.224043715847003</v>
      </c>
      <c r="L283" s="229">
        <f>'Informe nº 6'!L283</f>
        <v>0</v>
      </c>
      <c r="M283" s="225">
        <f>'Informe nº 6a'!L283</f>
        <v>0</v>
      </c>
    </row>
    <row r="284" spans="10:13">
      <c r="J284" s="218">
        <v>269</v>
      </c>
      <c r="K284" s="219">
        <f t="shared" si="7"/>
        <v>73.497267759562845</v>
      </c>
      <c r="L284" s="229">
        <f>'Informe nº 6'!L284</f>
        <v>0</v>
      </c>
      <c r="M284" s="225">
        <f>'Informe nº 6a'!L284</f>
        <v>0</v>
      </c>
    </row>
    <row r="285" spans="10:13">
      <c r="J285" s="218">
        <v>270</v>
      </c>
      <c r="K285" s="219">
        <f t="shared" si="7"/>
        <v>73.770491803278688</v>
      </c>
      <c r="L285" s="229">
        <f>'Informe nº 6'!L285</f>
        <v>0</v>
      </c>
      <c r="M285" s="225">
        <f>'Informe nº 6a'!L285</f>
        <v>0</v>
      </c>
    </row>
    <row r="286" spans="10:13">
      <c r="J286" s="218">
        <v>271</v>
      </c>
      <c r="K286" s="219">
        <f t="shared" si="7"/>
        <v>74.043715846994544</v>
      </c>
      <c r="L286" s="229">
        <f>'Informe nº 6'!L286</f>
        <v>0</v>
      </c>
      <c r="M286" s="225">
        <f>'Informe nº 6a'!L286</f>
        <v>0</v>
      </c>
    </row>
    <row r="287" spans="10:13">
      <c r="J287" s="218">
        <v>272</v>
      </c>
      <c r="K287" s="219">
        <f t="shared" si="7"/>
        <v>74.316939890710387</v>
      </c>
      <c r="L287" s="229">
        <f>'Informe nº 6'!L287</f>
        <v>0</v>
      </c>
      <c r="M287" s="225">
        <f>'Informe nº 6a'!L287</f>
        <v>0</v>
      </c>
    </row>
    <row r="288" spans="10:13">
      <c r="J288" s="218">
        <v>273</v>
      </c>
      <c r="K288" s="219">
        <f t="shared" si="7"/>
        <v>74.590163934426229</v>
      </c>
      <c r="L288" s="229">
        <f>'Informe nº 6'!L288</f>
        <v>0</v>
      </c>
      <c r="M288" s="225">
        <f>'Informe nº 6a'!L288</f>
        <v>0</v>
      </c>
    </row>
    <row r="289" spans="10:13">
      <c r="J289" s="218">
        <v>274</v>
      </c>
      <c r="K289" s="219">
        <f t="shared" si="7"/>
        <v>74.863387978142086</v>
      </c>
      <c r="L289" s="229">
        <f>'Informe nº 6'!L289</f>
        <v>0</v>
      </c>
      <c r="M289" s="225">
        <f>'Informe nº 6a'!L289</f>
        <v>0</v>
      </c>
    </row>
    <row r="290" spans="10:13">
      <c r="J290" s="218">
        <v>275</v>
      </c>
      <c r="K290" s="219">
        <f t="shared" si="7"/>
        <v>75.136612021857914</v>
      </c>
      <c r="L290" s="229">
        <f>'Informe nº 6'!L290</f>
        <v>0</v>
      </c>
      <c r="M290" s="225">
        <f>'Informe nº 6a'!L290</f>
        <v>0</v>
      </c>
    </row>
    <row r="291" spans="10:13">
      <c r="J291" s="218">
        <v>276</v>
      </c>
      <c r="K291" s="219">
        <f t="shared" si="7"/>
        <v>75.409836065573771</v>
      </c>
      <c r="L291" s="229">
        <f>'Informe nº 6'!L291</f>
        <v>0</v>
      </c>
      <c r="M291" s="225">
        <f>'Informe nº 6a'!L291</f>
        <v>0</v>
      </c>
    </row>
    <row r="292" spans="10:13">
      <c r="J292" s="218">
        <v>277</v>
      </c>
      <c r="K292" s="219">
        <f t="shared" si="7"/>
        <v>75.683060109289613</v>
      </c>
      <c r="L292" s="229">
        <f>'Informe nº 6'!L292</f>
        <v>0</v>
      </c>
      <c r="M292" s="225">
        <f>'Informe nº 6a'!L292</f>
        <v>0</v>
      </c>
    </row>
    <row r="293" spans="10:13">
      <c r="J293" s="218">
        <v>278</v>
      </c>
      <c r="K293" s="219">
        <f t="shared" si="7"/>
        <v>75.956284153005456</v>
      </c>
      <c r="L293" s="229">
        <f>'Informe nº 6'!L293</f>
        <v>0</v>
      </c>
      <c r="M293" s="225">
        <f>'Informe nº 6a'!L293</f>
        <v>0</v>
      </c>
    </row>
    <row r="294" spans="10:13">
      <c r="J294" s="218">
        <v>279</v>
      </c>
      <c r="K294" s="219">
        <f t="shared" si="7"/>
        <v>76.229508196721312</v>
      </c>
      <c r="L294" s="229">
        <f>'Informe nº 6'!L294</f>
        <v>0</v>
      </c>
      <c r="M294" s="225">
        <f>'Informe nº 6a'!L294</f>
        <v>0</v>
      </c>
    </row>
    <row r="295" spans="10:13">
      <c r="J295" s="218">
        <v>280</v>
      </c>
      <c r="K295" s="219">
        <f t="shared" si="7"/>
        <v>76.502732240437155</v>
      </c>
      <c r="L295" s="229">
        <f>'Informe nº 6'!L295</f>
        <v>0</v>
      </c>
      <c r="M295" s="225">
        <f>'Informe nº 6a'!L295</f>
        <v>0</v>
      </c>
    </row>
    <row r="296" spans="10:13">
      <c r="J296" s="218">
        <v>281</v>
      </c>
      <c r="K296" s="219">
        <f t="shared" si="7"/>
        <v>76.775956284152997</v>
      </c>
      <c r="L296" s="229">
        <f>'Informe nº 6'!L296</f>
        <v>0</v>
      </c>
      <c r="M296" s="225">
        <f>'Informe nº 6a'!L296</f>
        <v>0</v>
      </c>
    </row>
    <row r="297" spans="10:13">
      <c r="J297" s="218">
        <v>282</v>
      </c>
      <c r="K297" s="219">
        <f t="shared" si="7"/>
        <v>77.049180327868854</v>
      </c>
      <c r="L297" s="229">
        <f>'Informe nº 6'!L297</f>
        <v>0</v>
      </c>
      <c r="M297" s="225">
        <f>'Informe nº 6a'!L297</f>
        <v>0</v>
      </c>
    </row>
    <row r="298" spans="10:13">
      <c r="J298" s="218">
        <v>283</v>
      </c>
      <c r="K298" s="219">
        <f t="shared" si="7"/>
        <v>77.322404371584696</v>
      </c>
      <c r="L298" s="229">
        <f>'Informe nº 6'!L298</f>
        <v>0</v>
      </c>
      <c r="M298" s="225">
        <f>'Informe nº 6a'!L298</f>
        <v>0</v>
      </c>
    </row>
    <row r="299" spans="10:13">
      <c r="J299" s="218">
        <v>284</v>
      </c>
      <c r="K299" s="219">
        <f t="shared" si="7"/>
        <v>77.595628415300538</v>
      </c>
      <c r="L299" s="229">
        <f>'Informe nº 6'!L299</f>
        <v>0</v>
      </c>
      <c r="M299" s="225">
        <f>'Informe nº 6a'!L299</f>
        <v>0</v>
      </c>
    </row>
    <row r="300" spans="10:13">
      <c r="J300" s="218">
        <v>285</v>
      </c>
      <c r="K300" s="219">
        <f t="shared" si="7"/>
        <v>77.868852459016395</v>
      </c>
      <c r="L300" s="229">
        <f>'Informe nº 6'!L300</f>
        <v>0</v>
      </c>
      <c r="M300" s="225">
        <f>'Informe nº 6a'!L300</f>
        <v>0</v>
      </c>
    </row>
    <row r="301" spans="10:13">
      <c r="J301" s="218">
        <v>286</v>
      </c>
      <c r="K301" s="219">
        <f t="shared" si="7"/>
        <v>78.142076502732237</v>
      </c>
      <c r="L301" s="229">
        <f>'Informe nº 6'!L301</f>
        <v>0</v>
      </c>
      <c r="M301" s="225">
        <f>'Informe nº 6a'!L301</f>
        <v>0</v>
      </c>
    </row>
    <row r="302" spans="10:13">
      <c r="J302" s="218">
        <v>287</v>
      </c>
      <c r="K302" s="219">
        <f t="shared" si="7"/>
        <v>78.41530054644808</v>
      </c>
      <c r="L302" s="229">
        <f>'Informe nº 6'!L302</f>
        <v>0</v>
      </c>
      <c r="M302" s="225">
        <f>'Informe nº 6a'!L302</f>
        <v>0</v>
      </c>
    </row>
    <row r="303" spans="10:13">
      <c r="J303" s="218">
        <v>288</v>
      </c>
      <c r="K303" s="219">
        <f t="shared" si="7"/>
        <v>78.688524590163937</v>
      </c>
      <c r="L303" s="229">
        <f>'Informe nº 6'!L303</f>
        <v>0</v>
      </c>
      <c r="M303" s="225">
        <f>'Informe nº 6a'!L303</f>
        <v>0</v>
      </c>
    </row>
    <row r="304" spans="10:13">
      <c r="J304" s="218">
        <v>289</v>
      </c>
      <c r="K304" s="219">
        <f t="shared" si="7"/>
        <v>78.961748633879779</v>
      </c>
      <c r="L304" s="229">
        <f>'Informe nº 6'!L304</f>
        <v>0</v>
      </c>
      <c r="M304" s="225">
        <f>'Informe nº 6a'!L304</f>
        <v>0</v>
      </c>
    </row>
    <row r="305" spans="10:13">
      <c r="J305" s="218">
        <v>290</v>
      </c>
      <c r="K305" s="219">
        <f t="shared" si="7"/>
        <v>79.234972677595621</v>
      </c>
      <c r="L305" s="229">
        <f>'Informe nº 6'!L305</f>
        <v>0</v>
      </c>
      <c r="M305" s="225">
        <f>'Informe nº 6a'!L305</f>
        <v>0</v>
      </c>
    </row>
    <row r="306" spans="10:13">
      <c r="J306" s="218">
        <v>291</v>
      </c>
      <c r="K306" s="219">
        <f t="shared" si="7"/>
        <v>79.508196721311478</v>
      </c>
      <c r="L306" s="229">
        <f>'Informe nº 6'!L306</f>
        <v>0</v>
      </c>
      <c r="M306" s="225">
        <f>'Informe nº 6a'!L306</f>
        <v>0</v>
      </c>
    </row>
    <row r="307" spans="10:13">
      <c r="J307" s="218">
        <v>292</v>
      </c>
      <c r="K307" s="219">
        <f t="shared" si="7"/>
        <v>79.78142076502732</v>
      </c>
      <c r="L307" s="229">
        <f>'Informe nº 6'!L307</f>
        <v>0</v>
      </c>
      <c r="M307" s="225">
        <f>'Informe nº 6a'!L307</f>
        <v>0</v>
      </c>
    </row>
    <row r="308" spans="10:13">
      <c r="J308" s="218">
        <v>293</v>
      </c>
      <c r="K308" s="219">
        <f t="shared" si="7"/>
        <v>80.054644808743163</v>
      </c>
      <c r="L308" s="229">
        <f>'Informe nº 6'!L308</f>
        <v>0</v>
      </c>
      <c r="M308" s="225">
        <f>'Informe nº 6a'!L308</f>
        <v>0</v>
      </c>
    </row>
    <row r="309" spans="10:13">
      <c r="J309" s="218">
        <v>294</v>
      </c>
      <c r="K309" s="219">
        <f t="shared" si="7"/>
        <v>80.327868852459019</v>
      </c>
      <c r="L309" s="229">
        <f>'Informe nº 6'!L309</f>
        <v>0</v>
      </c>
      <c r="M309" s="225">
        <f>'Informe nº 6a'!L309</f>
        <v>0</v>
      </c>
    </row>
    <row r="310" spans="10:13">
      <c r="J310" s="218">
        <v>295</v>
      </c>
      <c r="K310" s="219">
        <f t="shared" si="7"/>
        <v>80.601092896174862</v>
      </c>
      <c r="L310" s="229">
        <f>'Informe nº 6'!L310</f>
        <v>0</v>
      </c>
      <c r="M310" s="225">
        <f>'Informe nº 6a'!L310</f>
        <v>0</v>
      </c>
    </row>
    <row r="311" spans="10:13">
      <c r="J311" s="218">
        <v>296</v>
      </c>
      <c r="K311" s="219">
        <f t="shared" si="7"/>
        <v>80.874316939890718</v>
      </c>
      <c r="L311" s="229">
        <f>'Informe nº 6'!L311</f>
        <v>0</v>
      </c>
      <c r="M311" s="225">
        <f>'Informe nº 6a'!L311</f>
        <v>0</v>
      </c>
    </row>
    <row r="312" spans="10:13">
      <c r="J312" s="218">
        <v>297</v>
      </c>
      <c r="K312" s="219">
        <f t="shared" si="7"/>
        <v>81.147540983606561</v>
      </c>
      <c r="L312" s="229">
        <f>'Informe nº 6'!L312</f>
        <v>0</v>
      </c>
      <c r="M312" s="225">
        <f>'Informe nº 6a'!L312</f>
        <v>0</v>
      </c>
    </row>
    <row r="313" spans="10:13">
      <c r="J313" s="218">
        <v>298</v>
      </c>
      <c r="K313" s="219">
        <f t="shared" si="7"/>
        <v>81.420765027322403</v>
      </c>
      <c r="L313" s="229">
        <f>'Informe nº 6'!L313</f>
        <v>0</v>
      </c>
      <c r="M313" s="225">
        <f>'Informe nº 6a'!L313</f>
        <v>0</v>
      </c>
    </row>
    <row r="314" spans="10:13">
      <c r="J314" s="218">
        <v>299</v>
      </c>
      <c r="K314" s="219">
        <f t="shared" si="7"/>
        <v>81.69398907103826</v>
      </c>
      <c r="L314" s="229">
        <f>'Informe nº 6'!L314</f>
        <v>0</v>
      </c>
      <c r="M314" s="225">
        <f>'Informe nº 6a'!L314</f>
        <v>0</v>
      </c>
    </row>
    <row r="315" spans="10:13">
      <c r="J315" s="218">
        <v>300</v>
      </c>
      <c r="K315" s="219">
        <f t="shared" si="7"/>
        <v>81.967213114754102</v>
      </c>
      <c r="L315" s="229">
        <f>'Informe nº 6'!L315</f>
        <v>0</v>
      </c>
      <c r="M315" s="225">
        <f>'Informe nº 6a'!L315</f>
        <v>0</v>
      </c>
    </row>
    <row r="316" spans="10:13">
      <c r="J316" s="218">
        <v>301</v>
      </c>
      <c r="K316" s="219">
        <f t="shared" si="7"/>
        <v>82.240437158469945</v>
      </c>
      <c r="L316" s="229">
        <f>'Informe nº 6'!L316</f>
        <v>0</v>
      </c>
      <c r="M316" s="225">
        <f>'Informe nº 6a'!L316</f>
        <v>0</v>
      </c>
    </row>
    <row r="317" spans="10:13">
      <c r="J317" s="218">
        <v>302</v>
      </c>
      <c r="K317" s="219">
        <f t="shared" si="7"/>
        <v>82.513661202185801</v>
      </c>
      <c r="L317" s="229">
        <f>'Informe nº 6'!L317</f>
        <v>0</v>
      </c>
      <c r="M317" s="225">
        <f>'Informe nº 6a'!L317</f>
        <v>0</v>
      </c>
    </row>
    <row r="318" spans="10:13">
      <c r="J318" s="218">
        <v>303</v>
      </c>
      <c r="K318" s="219">
        <f t="shared" si="7"/>
        <v>82.786885245901644</v>
      </c>
      <c r="L318" s="229">
        <f>'Informe nº 6'!L318</f>
        <v>0</v>
      </c>
      <c r="M318" s="225">
        <f>'Informe nº 6a'!L318</f>
        <v>0</v>
      </c>
    </row>
    <row r="319" spans="10:13">
      <c r="J319" s="218">
        <v>304</v>
      </c>
      <c r="K319" s="219">
        <f t="shared" si="7"/>
        <v>83.060109289617486</v>
      </c>
      <c r="L319" s="229">
        <f>'Informe nº 6'!L319</f>
        <v>0</v>
      </c>
      <c r="M319" s="225">
        <f>'Informe nº 6a'!L319</f>
        <v>0</v>
      </c>
    </row>
    <row r="320" spans="10:13">
      <c r="J320" s="218">
        <v>305</v>
      </c>
      <c r="K320" s="219">
        <f t="shared" si="7"/>
        <v>83.333333333333343</v>
      </c>
      <c r="L320" s="229">
        <f>'Informe nº 6'!L320</f>
        <v>0</v>
      </c>
      <c r="M320" s="225">
        <f>'Informe nº 6a'!L320</f>
        <v>0</v>
      </c>
    </row>
    <row r="321" spans="10:13">
      <c r="J321" s="218">
        <v>306</v>
      </c>
      <c r="K321" s="219">
        <f t="shared" si="7"/>
        <v>83.606557377049185</v>
      </c>
      <c r="L321" s="229">
        <f>'Informe nº 6'!L321</f>
        <v>0</v>
      </c>
      <c r="M321" s="225">
        <f>'Informe nº 6a'!L321</f>
        <v>0</v>
      </c>
    </row>
    <row r="322" spans="10:13">
      <c r="J322" s="218">
        <v>307</v>
      </c>
      <c r="K322" s="219">
        <f t="shared" si="7"/>
        <v>83.879781420765028</v>
      </c>
      <c r="L322" s="229">
        <f>'Informe nº 6'!L322</f>
        <v>0</v>
      </c>
      <c r="M322" s="225">
        <f>'Informe nº 6a'!L322</f>
        <v>0</v>
      </c>
    </row>
    <row r="323" spans="10:13">
      <c r="J323" s="218">
        <v>308</v>
      </c>
      <c r="K323" s="219">
        <f t="shared" si="7"/>
        <v>84.153005464480884</v>
      </c>
      <c r="L323" s="229">
        <f>'Informe nº 6'!L323</f>
        <v>0</v>
      </c>
      <c r="M323" s="225">
        <f>'Informe nº 6a'!L323</f>
        <v>0</v>
      </c>
    </row>
    <row r="324" spans="10:13">
      <c r="J324" s="218">
        <v>309</v>
      </c>
      <c r="K324" s="219">
        <f t="shared" si="7"/>
        <v>84.426229508196727</v>
      </c>
      <c r="L324" s="229">
        <f>'Informe nº 6'!L324</f>
        <v>0</v>
      </c>
      <c r="M324" s="225">
        <f>'Informe nº 6a'!L324</f>
        <v>0</v>
      </c>
    </row>
    <row r="325" spans="10:13">
      <c r="J325" s="218">
        <v>310</v>
      </c>
      <c r="K325" s="219">
        <f t="shared" si="7"/>
        <v>84.699453551912569</v>
      </c>
      <c r="L325" s="229">
        <f>'Informe nº 6'!L325</f>
        <v>0</v>
      </c>
      <c r="M325" s="225">
        <f>'Informe nº 6a'!L325</f>
        <v>0</v>
      </c>
    </row>
    <row r="326" spans="10:13">
      <c r="J326" s="218">
        <v>311</v>
      </c>
      <c r="K326" s="219">
        <f t="shared" si="7"/>
        <v>84.972677595628426</v>
      </c>
      <c r="L326" s="229">
        <f>'Informe nº 6'!L326</f>
        <v>0</v>
      </c>
      <c r="M326" s="225">
        <f>'Informe nº 6a'!L326</f>
        <v>0</v>
      </c>
    </row>
    <row r="327" spans="10:13">
      <c r="J327" s="218">
        <v>312</v>
      </c>
      <c r="K327" s="219">
        <f t="shared" si="7"/>
        <v>85.245901639344254</v>
      </c>
      <c r="L327" s="229">
        <f>'Informe nº 6'!L327</f>
        <v>0</v>
      </c>
      <c r="M327" s="225">
        <f>'Informe nº 6a'!L327</f>
        <v>0</v>
      </c>
    </row>
    <row r="328" spans="10:13">
      <c r="J328" s="218">
        <v>313</v>
      </c>
      <c r="K328" s="219">
        <f t="shared" si="7"/>
        <v>85.519125683060111</v>
      </c>
      <c r="L328" s="229">
        <f>'Informe nº 6'!L328</f>
        <v>0</v>
      </c>
      <c r="M328" s="225">
        <f>'Informe nº 6a'!L328</f>
        <v>0</v>
      </c>
    </row>
    <row r="329" spans="10:13">
      <c r="J329" s="218">
        <v>314</v>
      </c>
      <c r="K329" s="219">
        <f t="shared" si="7"/>
        <v>85.792349726775953</v>
      </c>
      <c r="L329" s="229">
        <f>'Informe nº 6'!L329</f>
        <v>0</v>
      </c>
      <c r="M329" s="225">
        <f>'Informe nº 6a'!L329</f>
        <v>0</v>
      </c>
    </row>
    <row r="330" spans="10:13">
      <c r="J330" s="218">
        <v>315</v>
      </c>
      <c r="K330" s="219">
        <f t="shared" si="7"/>
        <v>86.065573770491795</v>
      </c>
      <c r="L330" s="229">
        <f>'Informe nº 6'!L330</f>
        <v>0</v>
      </c>
      <c r="M330" s="225">
        <f>'Informe nº 6a'!L330</f>
        <v>0</v>
      </c>
    </row>
    <row r="331" spans="10:13">
      <c r="J331" s="218">
        <v>316</v>
      </c>
      <c r="K331" s="219">
        <f t="shared" si="7"/>
        <v>86.338797814207652</v>
      </c>
      <c r="L331" s="229">
        <f>'Informe nº 6'!L331</f>
        <v>0</v>
      </c>
      <c r="M331" s="225">
        <f>'Informe nº 6a'!L331</f>
        <v>0</v>
      </c>
    </row>
    <row r="332" spans="10:13">
      <c r="J332" s="218">
        <v>317</v>
      </c>
      <c r="K332" s="219">
        <f t="shared" si="7"/>
        <v>86.612021857923494</v>
      </c>
      <c r="L332" s="229">
        <f>'Informe nº 6'!L332</f>
        <v>0</v>
      </c>
      <c r="M332" s="225">
        <f>'Informe nº 6a'!L332</f>
        <v>0</v>
      </c>
    </row>
    <row r="333" spans="10:13">
      <c r="J333" s="218">
        <v>318</v>
      </c>
      <c r="K333" s="219">
        <f t="shared" si="7"/>
        <v>86.885245901639337</v>
      </c>
      <c r="L333" s="229">
        <f>'Informe nº 6'!L333</f>
        <v>0</v>
      </c>
      <c r="M333" s="225">
        <f>'Informe nº 6a'!L333</f>
        <v>0</v>
      </c>
    </row>
    <row r="334" spans="10:13">
      <c r="J334" s="218">
        <v>319</v>
      </c>
      <c r="K334" s="219">
        <f t="shared" si="7"/>
        <v>87.158469945355193</v>
      </c>
      <c r="L334" s="229">
        <f>'Informe nº 6'!L334</f>
        <v>0</v>
      </c>
      <c r="M334" s="225">
        <f>'Informe nº 6a'!L334</f>
        <v>0</v>
      </c>
    </row>
    <row r="335" spans="10:13">
      <c r="J335" s="218">
        <v>320</v>
      </c>
      <c r="K335" s="219">
        <f t="shared" si="7"/>
        <v>87.431693989071036</v>
      </c>
      <c r="L335" s="229">
        <f>'Informe nº 6'!L335</f>
        <v>0</v>
      </c>
      <c r="M335" s="225">
        <f>'Informe nº 6a'!L335</f>
        <v>0</v>
      </c>
    </row>
    <row r="336" spans="10:13">
      <c r="J336" s="218">
        <v>321</v>
      </c>
      <c r="K336" s="219">
        <f t="shared" si="7"/>
        <v>87.704918032786878</v>
      </c>
      <c r="L336" s="229">
        <f>'Informe nº 6'!L336</f>
        <v>0</v>
      </c>
      <c r="M336" s="225">
        <f>'Informe nº 6a'!L336</f>
        <v>0</v>
      </c>
    </row>
    <row r="337" spans="10:13">
      <c r="J337" s="218">
        <v>322</v>
      </c>
      <c r="K337" s="219">
        <f t="shared" si="7"/>
        <v>87.978142076502735</v>
      </c>
      <c r="L337" s="229">
        <f>'Informe nº 6'!L337</f>
        <v>0</v>
      </c>
      <c r="M337" s="225">
        <f>'Informe nº 6a'!L337</f>
        <v>0</v>
      </c>
    </row>
    <row r="338" spans="10:13">
      <c r="J338" s="218">
        <v>323</v>
      </c>
      <c r="K338" s="219">
        <f t="shared" ref="K338:K380" si="8">(J338/366)*100</f>
        <v>88.251366120218577</v>
      </c>
      <c r="L338" s="229">
        <f>'Informe nº 6'!L338</f>
        <v>0</v>
      </c>
      <c r="M338" s="225">
        <f>'Informe nº 6a'!L338</f>
        <v>0</v>
      </c>
    </row>
    <row r="339" spans="10:13">
      <c r="J339" s="218">
        <v>324</v>
      </c>
      <c r="K339" s="219">
        <f t="shared" si="8"/>
        <v>88.52459016393442</v>
      </c>
      <c r="L339" s="229">
        <f>'Informe nº 6'!L339</f>
        <v>0</v>
      </c>
      <c r="M339" s="225">
        <f>'Informe nº 6a'!L339</f>
        <v>0</v>
      </c>
    </row>
    <row r="340" spans="10:13">
      <c r="J340" s="218">
        <v>325</v>
      </c>
      <c r="K340" s="219">
        <f t="shared" si="8"/>
        <v>88.797814207650276</v>
      </c>
      <c r="L340" s="229">
        <f>'Informe nº 6'!L340</f>
        <v>0</v>
      </c>
      <c r="M340" s="225">
        <f>'Informe nº 6a'!L340</f>
        <v>0</v>
      </c>
    </row>
    <row r="341" spans="10:13">
      <c r="J341" s="218">
        <v>326</v>
      </c>
      <c r="K341" s="219">
        <f t="shared" si="8"/>
        <v>89.071038251366119</v>
      </c>
      <c r="L341" s="229">
        <f>'Informe nº 6'!L341</f>
        <v>0</v>
      </c>
      <c r="M341" s="225">
        <f>'Informe nº 6a'!L341</f>
        <v>0</v>
      </c>
    </row>
    <row r="342" spans="10:13">
      <c r="J342" s="218">
        <v>327</v>
      </c>
      <c r="K342" s="219">
        <f t="shared" si="8"/>
        <v>89.344262295081961</v>
      </c>
      <c r="L342" s="229">
        <f>'Informe nº 6'!L342</f>
        <v>0</v>
      </c>
      <c r="M342" s="225">
        <f>'Informe nº 6a'!L342</f>
        <v>0</v>
      </c>
    </row>
    <row r="343" spans="10:13">
      <c r="J343" s="218">
        <v>328</v>
      </c>
      <c r="K343" s="219">
        <f t="shared" si="8"/>
        <v>89.617486338797818</v>
      </c>
      <c r="L343" s="229">
        <f>'Informe nº 6'!L343</f>
        <v>0</v>
      </c>
      <c r="M343" s="225">
        <f>'Informe nº 6a'!L343</f>
        <v>0</v>
      </c>
    </row>
    <row r="344" spans="10:13">
      <c r="J344" s="218">
        <v>329</v>
      </c>
      <c r="K344" s="219">
        <f t="shared" si="8"/>
        <v>89.89071038251366</v>
      </c>
      <c r="L344" s="229">
        <f>'Informe nº 6'!L344</f>
        <v>0</v>
      </c>
      <c r="M344" s="225">
        <f>'Informe nº 6a'!L344</f>
        <v>0</v>
      </c>
    </row>
    <row r="345" spans="10:13">
      <c r="J345" s="218">
        <v>330</v>
      </c>
      <c r="K345" s="219">
        <f t="shared" si="8"/>
        <v>90.163934426229503</v>
      </c>
      <c r="L345" s="229">
        <f>'Informe nº 6'!L345</f>
        <v>0</v>
      </c>
      <c r="M345" s="225">
        <f>'Informe nº 6a'!L345</f>
        <v>0</v>
      </c>
    </row>
    <row r="346" spans="10:13">
      <c r="J346" s="218">
        <v>331</v>
      </c>
      <c r="K346" s="219">
        <f t="shared" si="8"/>
        <v>90.437158469945359</v>
      </c>
      <c r="L346" s="229">
        <f>'Informe nº 6'!L346</f>
        <v>0</v>
      </c>
      <c r="M346" s="225">
        <f>'Informe nº 6a'!L346</f>
        <v>0</v>
      </c>
    </row>
    <row r="347" spans="10:13">
      <c r="J347" s="218">
        <v>332</v>
      </c>
      <c r="K347" s="219">
        <f t="shared" si="8"/>
        <v>90.710382513661202</v>
      </c>
      <c r="L347" s="229">
        <f>'Informe nº 6'!L347</f>
        <v>0</v>
      </c>
      <c r="M347" s="225">
        <f>'Informe nº 6a'!L347</f>
        <v>0</v>
      </c>
    </row>
    <row r="348" spans="10:13">
      <c r="J348" s="218">
        <v>333</v>
      </c>
      <c r="K348" s="219">
        <f t="shared" si="8"/>
        <v>90.983606557377044</v>
      </c>
      <c r="L348" s="229">
        <f>'Informe nº 6'!L348</f>
        <v>0</v>
      </c>
      <c r="M348" s="225">
        <f>'Informe nº 6a'!L348</f>
        <v>0</v>
      </c>
    </row>
    <row r="349" spans="10:13">
      <c r="J349" s="218">
        <v>334</v>
      </c>
      <c r="K349" s="219">
        <f t="shared" si="8"/>
        <v>91.256830601092901</v>
      </c>
      <c r="L349" s="229">
        <f>'Informe nº 6'!L349</f>
        <v>0</v>
      </c>
      <c r="M349" s="225">
        <f>'Informe nº 6a'!L349</f>
        <v>0</v>
      </c>
    </row>
    <row r="350" spans="10:13">
      <c r="J350" s="218">
        <v>335</v>
      </c>
      <c r="K350" s="219">
        <f t="shared" si="8"/>
        <v>91.530054644808743</v>
      </c>
      <c r="L350" s="229">
        <f>'Informe nº 6'!L350</f>
        <v>0</v>
      </c>
      <c r="M350" s="225">
        <f>'Informe nº 6a'!L350</f>
        <v>0</v>
      </c>
    </row>
    <row r="351" spans="10:13">
      <c r="J351" s="218">
        <v>336</v>
      </c>
      <c r="K351" s="219">
        <f t="shared" si="8"/>
        <v>91.803278688524586</v>
      </c>
      <c r="L351" s="229">
        <f>'Informe nº 6'!L351</f>
        <v>0</v>
      </c>
      <c r="M351" s="225">
        <f>'Informe nº 6a'!L351</f>
        <v>0</v>
      </c>
    </row>
    <row r="352" spans="10:13">
      <c r="J352" s="218">
        <v>337</v>
      </c>
      <c r="K352" s="219">
        <f t="shared" si="8"/>
        <v>92.076502732240442</v>
      </c>
      <c r="L352" s="229">
        <f>'Informe nº 6'!L352</f>
        <v>0</v>
      </c>
      <c r="M352" s="225">
        <f>'Informe nº 6a'!L352</f>
        <v>0</v>
      </c>
    </row>
    <row r="353" spans="10:13">
      <c r="J353" s="218">
        <v>338</v>
      </c>
      <c r="K353" s="219">
        <f t="shared" si="8"/>
        <v>92.349726775956285</v>
      </c>
      <c r="L353" s="229">
        <f>'Informe nº 6'!L353</f>
        <v>0</v>
      </c>
      <c r="M353" s="225">
        <f>'Informe nº 6a'!L353</f>
        <v>0</v>
      </c>
    </row>
    <row r="354" spans="10:13">
      <c r="J354" s="218">
        <v>339</v>
      </c>
      <c r="K354" s="219">
        <f t="shared" si="8"/>
        <v>92.622950819672127</v>
      </c>
      <c r="L354" s="229">
        <f>'Informe nº 6'!L354</f>
        <v>0</v>
      </c>
      <c r="M354" s="225">
        <f>'Informe nº 6a'!L354</f>
        <v>0</v>
      </c>
    </row>
    <row r="355" spans="10:13">
      <c r="J355" s="218">
        <v>340</v>
      </c>
      <c r="K355" s="219">
        <f t="shared" si="8"/>
        <v>92.896174863387984</v>
      </c>
      <c r="L355" s="229">
        <f>'Informe nº 6'!L355</f>
        <v>0</v>
      </c>
      <c r="M355" s="225">
        <f>'Informe nº 6a'!L355</f>
        <v>0</v>
      </c>
    </row>
    <row r="356" spans="10:13">
      <c r="J356" s="218">
        <v>341</v>
      </c>
      <c r="K356" s="219">
        <f t="shared" si="8"/>
        <v>93.169398907103826</v>
      </c>
      <c r="L356" s="229">
        <f>'Informe nº 6'!L356</f>
        <v>0</v>
      </c>
      <c r="M356" s="225">
        <f>'Informe nº 6a'!L356</f>
        <v>0</v>
      </c>
    </row>
    <row r="357" spans="10:13">
      <c r="J357" s="218">
        <v>342</v>
      </c>
      <c r="K357" s="219">
        <f t="shared" si="8"/>
        <v>93.442622950819683</v>
      </c>
      <c r="L357" s="229">
        <f>'Informe nº 6'!L357</f>
        <v>0</v>
      </c>
      <c r="M357" s="225">
        <f>'Informe nº 6a'!L357</f>
        <v>0</v>
      </c>
    </row>
    <row r="358" spans="10:13">
      <c r="J358" s="218">
        <v>343</v>
      </c>
      <c r="K358" s="219">
        <f t="shared" si="8"/>
        <v>93.715846994535525</v>
      </c>
      <c r="L358" s="229">
        <f>'Informe nº 6'!L358</f>
        <v>0</v>
      </c>
      <c r="M358" s="225">
        <f>'Informe nº 6a'!L358</f>
        <v>0</v>
      </c>
    </row>
    <row r="359" spans="10:13">
      <c r="J359" s="218">
        <v>344</v>
      </c>
      <c r="K359" s="219">
        <f t="shared" si="8"/>
        <v>93.989071038251367</v>
      </c>
      <c r="L359" s="229">
        <f>'Informe nº 6'!L359</f>
        <v>0</v>
      </c>
      <c r="M359" s="225">
        <f>'Informe nº 6a'!L359</f>
        <v>0</v>
      </c>
    </row>
    <row r="360" spans="10:13">
      <c r="J360" s="218">
        <v>345</v>
      </c>
      <c r="K360" s="219">
        <f t="shared" si="8"/>
        <v>94.262295081967224</v>
      </c>
      <c r="L360" s="229">
        <f>'Informe nº 6'!L360</f>
        <v>0</v>
      </c>
      <c r="M360" s="225">
        <f>'Informe nº 6a'!L360</f>
        <v>0</v>
      </c>
    </row>
    <row r="361" spans="10:13">
      <c r="J361" s="218">
        <v>346</v>
      </c>
      <c r="K361" s="219">
        <f t="shared" si="8"/>
        <v>94.535519125683066</v>
      </c>
      <c r="L361" s="229">
        <f>'Informe nº 6'!L361</f>
        <v>0</v>
      </c>
      <c r="M361" s="225">
        <f>'Informe nº 6a'!L361</f>
        <v>0</v>
      </c>
    </row>
    <row r="362" spans="10:13">
      <c r="J362" s="218">
        <v>347</v>
      </c>
      <c r="K362" s="219">
        <f t="shared" si="8"/>
        <v>94.808743169398909</v>
      </c>
      <c r="L362" s="229">
        <f>'Informe nº 6'!L362</f>
        <v>0</v>
      </c>
      <c r="M362" s="225">
        <f>'Informe nº 6a'!L362</f>
        <v>0</v>
      </c>
    </row>
    <row r="363" spans="10:13">
      <c r="J363" s="218">
        <v>348</v>
      </c>
      <c r="K363" s="219">
        <f t="shared" si="8"/>
        <v>95.081967213114751</v>
      </c>
      <c r="L363" s="229">
        <f>'Informe nº 6'!L363</f>
        <v>0</v>
      </c>
      <c r="M363" s="225">
        <f>'Informe nº 6a'!L363</f>
        <v>0</v>
      </c>
    </row>
    <row r="364" spans="10:13">
      <c r="J364" s="218">
        <v>349</v>
      </c>
      <c r="K364" s="219">
        <f t="shared" si="8"/>
        <v>95.355191256830594</v>
      </c>
      <c r="L364" s="229">
        <f>'Informe nº 6'!L364</f>
        <v>0</v>
      </c>
      <c r="M364" s="225">
        <f>'Informe nº 6a'!L364</f>
        <v>0</v>
      </c>
    </row>
    <row r="365" spans="10:13">
      <c r="J365" s="218">
        <v>350</v>
      </c>
      <c r="K365" s="219">
        <f t="shared" si="8"/>
        <v>95.628415300546436</v>
      </c>
      <c r="L365" s="229">
        <f>'Informe nº 6'!L365</f>
        <v>0</v>
      </c>
      <c r="M365" s="225">
        <f>'Informe nº 6a'!L365</f>
        <v>0</v>
      </c>
    </row>
    <row r="366" spans="10:13">
      <c r="J366" s="218">
        <v>351</v>
      </c>
      <c r="K366" s="219">
        <f t="shared" si="8"/>
        <v>95.901639344262293</v>
      </c>
      <c r="L366" s="229">
        <f>'Informe nº 6'!L366</f>
        <v>0</v>
      </c>
      <c r="M366" s="225">
        <f>'Informe nº 6a'!L366</f>
        <v>0</v>
      </c>
    </row>
    <row r="367" spans="10:13">
      <c r="J367" s="218">
        <v>352</v>
      </c>
      <c r="K367" s="219">
        <f t="shared" si="8"/>
        <v>96.174863387978135</v>
      </c>
      <c r="L367" s="229">
        <f>'Informe nº 6'!L367</f>
        <v>0</v>
      </c>
      <c r="M367" s="225">
        <f>'Informe nº 6a'!L367</f>
        <v>0</v>
      </c>
    </row>
    <row r="368" spans="10:13">
      <c r="J368" s="218">
        <v>353</v>
      </c>
      <c r="K368" s="219">
        <f t="shared" si="8"/>
        <v>96.448087431693992</v>
      </c>
      <c r="L368" s="229">
        <f>'Informe nº 6'!L368</f>
        <v>0</v>
      </c>
      <c r="M368" s="225">
        <f>'Informe nº 6a'!L368</f>
        <v>0</v>
      </c>
    </row>
    <row r="369" spans="10:13">
      <c r="J369" s="218">
        <v>354</v>
      </c>
      <c r="K369" s="219">
        <f t="shared" si="8"/>
        <v>96.721311475409834</v>
      </c>
      <c r="L369" s="229">
        <f>'Informe nº 6'!L369</f>
        <v>0</v>
      </c>
      <c r="M369" s="225">
        <f>'Informe nº 6a'!L369</f>
        <v>0</v>
      </c>
    </row>
    <row r="370" spans="10:13">
      <c r="J370" s="218">
        <v>355</v>
      </c>
      <c r="K370" s="219">
        <f t="shared" si="8"/>
        <v>96.994535519125677</v>
      </c>
      <c r="L370" s="229">
        <f>'Informe nº 6'!L370</f>
        <v>0</v>
      </c>
      <c r="M370" s="225">
        <f>'Informe nº 6a'!L370</f>
        <v>0</v>
      </c>
    </row>
    <row r="371" spans="10:13">
      <c r="J371" s="218">
        <v>356</v>
      </c>
      <c r="K371" s="219">
        <f t="shared" si="8"/>
        <v>97.267759562841533</v>
      </c>
      <c r="L371" s="229">
        <f>'Informe nº 6'!L371</f>
        <v>0</v>
      </c>
      <c r="M371" s="225">
        <f>'Informe nº 6a'!L371</f>
        <v>0</v>
      </c>
    </row>
    <row r="372" spans="10:13">
      <c r="J372" s="218">
        <v>357</v>
      </c>
      <c r="K372" s="219">
        <f t="shared" si="8"/>
        <v>97.540983606557376</v>
      </c>
      <c r="L372" s="229">
        <f>'Informe nº 6'!L372</f>
        <v>0</v>
      </c>
      <c r="M372" s="225">
        <f>'Informe nº 6a'!L372</f>
        <v>0</v>
      </c>
    </row>
    <row r="373" spans="10:13">
      <c r="J373" s="218">
        <v>358</v>
      </c>
      <c r="K373" s="219">
        <f t="shared" si="8"/>
        <v>97.814207650273218</v>
      </c>
      <c r="L373" s="229">
        <f>'Informe nº 6'!L373</f>
        <v>0</v>
      </c>
      <c r="M373" s="225">
        <f>'Informe nº 6a'!L373</f>
        <v>0</v>
      </c>
    </row>
    <row r="374" spans="10:13">
      <c r="J374" s="218">
        <v>359</v>
      </c>
      <c r="K374" s="219">
        <f t="shared" si="8"/>
        <v>98.087431693989075</v>
      </c>
      <c r="L374" s="229">
        <f>'Informe nº 6'!L374</f>
        <v>0</v>
      </c>
      <c r="M374" s="225">
        <f>'Informe nº 6a'!L374</f>
        <v>0</v>
      </c>
    </row>
    <row r="375" spans="10:13">
      <c r="J375" s="218">
        <v>360</v>
      </c>
      <c r="K375" s="219">
        <f t="shared" si="8"/>
        <v>98.360655737704917</v>
      </c>
      <c r="L375" s="229">
        <f>'Informe nº 6'!L375</f>
        <v>0</v>
      </c>
      <c r="M375" s="225">
        <f>'Informe nº 6a'!L375</f>
        <v>0</v>
      </c>
    </row>
    <row r="376" spans="10:13">
      <c r="J376" s="218">
        <v>361</v>
      </c>
      <c r="K376" s="219">
        <f t="shared" si="8"/>
        <v>98.63387978142076</v>
      </c>
      <c r="L376" s="229">
        <f>'Informe nº 6'!L376</f>
        <v>0</v>
      </c>
      <c r="M376" s="225">
        <f>'Informe nº 6a'!L376</f>
        <v>0</v>
      </c>
    </row>
    <row r="377" spans="10:13">
      <c r="J377" s="218">
        <v>362</v>
      </c>
      <c r="K377" s="219">
        <f t="shared" si="8"/>
        <v>98.907103825136616</v>
      </c>
      <c r="L377" s="229">
        <f>'Informe nº 6'!L377</f>
        <v>0</v>
      </c>
      <c r="M377" s="225">
        <f>'Informe nº 6a'!L377</f>
        <v>0</v>
      </c>
    </row>
    <row r="378" spans="10:13">
      <c r="J378" s="218">
        <v>363</v>
      </c>
      <c r="K378" s="219">
        <f t="shared" si="8"/>
        <v>99.180327868852459</v>
      </c>
      <c r="L378" s="229">
        <f>'Informe nº 6'!L378</f>
        <v>0</v>
      </c>
      <c r="M378" s="225">
        <f>'Informe nº 6a'!L378</f>
        <v>0</v>
      </c>
    </row>
    <row r="379" spans="10:13">
      <c r="J379" s="218">
        <v>364</v>
      </c>
      <c r="K379" s="219">
        <f t="shared" si="8"/>
        <v>99.453551912568301</v>
      </c>
      <c r="L379" s="229">
        <f>'Informe nº 6'!L379</f>
        <v>0</v>
      </c>
      <c r="M379" s="225">
        <f>'Informe nº 6a'!L379</f>
        <v>0</v>
      </c>
    </row>
    <row r="380" spans="10:13" ht="13.5" thickBot="1">
      <c r="J380" s="223">
        <v>365</v>
      </c>
      <c r="K380" s="224">
        <f t="shared" si="8"/>
        <v>99.726775956284158</v>
      </c>
      <c r="L380" s="229">
        <f>'Informe nº 6'!L380</f>
        <v>0</v>
      </c>
      <c r="M380" s="225">
        <f>'Informe nº 6a'!L380</f>
        <v>0</v>
      </c>
    </row>
  </sheetData>
  <sheetProtection sheet="1" objects="1" scenarios="1" selectLockedCells="1" selectUnlockedCells="1"/>
  <mergeCells count="18">
    <mergeCell ref="J11:M11"/>
    <mergeCell ref="B2:C2"/>
    <mergeCell ref="D2:L2"/>
    <mergeCell ref="B3:C3"/>
    <mergeCell ref="D3:L3"/>
    <mergeCell ref="B5:D5"/>
    <mergeCell ref="E5:I5"/>
    <mergeCell ref="B6:D6"/>
    <mergeCell ref="E6:I6"/>
    <mergeCell ref="B7:D7"/>
    <mergeCell ref="E7:I7"/>
    <mergeCell ref="B10:H10"/>
    <mergeCell ref="J12:M12"/>
    <mergeCell ref="E14:F14"/>
    <mergeCell ref="J14:J15"/>
    <mergeCell ref="L14:M14"/>
    <mergeCell ref="C39:F39"/>
    <mergeCell ref="C12:F1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7"/>
  <sheetViews>
    <sheetView showGridLines="0" zoomScaleNormal="100" workbookViewId="0">
      <selection activeCell="E6" sqref="E6:I6"/>
    </sheetView>
  </sheetViews>
  <sheetFormatPr baseColWidth="10" defaultRowHeight="12.75"/>
  <cols>
    <col min="1" max="1" width="2.85546875" style="3" customWidth="1"/>
    <col min="2" max="2" width="15" style="3" customWidth="1"/>
    <col min="3" max="3" width="10.140625" style="3" customWidth="1"/>
    <col min="4" max="4" width="19.85546875" style="3" customWidth="1"/>
    <col min="5" max="17" width="13.7109375" style="3" customWidth="1"/>
    <col min="18" max="18" width="11.42578125" style="3"/>
    <col min="19" max="19" width="13.85546875" style="3" customWidth="1"/>
    <col min="20" max="20" width="15.5703125" style="3" customWidth="1"/>
    <col min="21" max="264" width="11.42578125" style="3"/>
    <col min="265" max="265" width="2.85546875" style="3" customWidth="1"/>
    <col min="266" max="266" width="15" style="3" customWidth="1"/>
    <col min="267" max="267" width="10.140625" style="3" customWidth="1"/>
    <col min="268" max="268" width="19.85546875" style="3" customWidth="1"/>
    <col min="269" max="269" width="18" style="3" customWidth="1"/>
    <col min="270" max="270" width="17.85546875" style="3" customWidth="1"/>
    <col min="271" max="271" width="13.28515625" style="3" customWidth="1"/>
    <col min="272" max="272" width="9.7109375" style="3" customWidth="1"/>
    <col min="273" max="520" width="11.42578125" style="3"/>
    <col min="521" max="521" width="2.85546875" style="3" customWidth="1"/>
    <col min="522" max="522" width="15" style="3" customWidth="1"/>
    <col min="523" max="523" width="10.140625" style="3" customWidth="1"/>
    <col min="524" max="524" width="19.85546875" style="3" customWidth="1"/>
    <col min="525" max="525" width="18" style="3" customWidth="1"/>
    <col min="526" max="526" width="17.85546875" style="3" customWidth="1"/>
    <col min="527" max="527" width="13.28515625" style="3" customWidth="1"/>
    <col min="528" max="528" width="9.7109375" style="3" customWidth="1"/>
    <col min="529" max="776" width="11.42578125" style="3"/>
    <col min="777" max="777" width="2.85546875" style="3" customWidth="1"/>
    <col min="778" max="778" width="15" style="3" customWidth="1"/>
    <col min="779" max="779" width="10.140625" style="3" customWidth="1"/>
    <col min="780" max="780" width="19.85546875" style="3" customWidth="1"/>
    <col min="781" max="781" width="18" style="3" customWidth="1"/>
    <col min="782" max="782" width="17.85546875" style="3" customWidth="1"/>
    <col min="783" max="783" width="13.28515625" style="3" customWidth="1"/>
    <col min="784" max="784" width="9.7109375" style="3" customWidth="1"/>
    <col min="785" max="1032" width="11.42578125" style="3"/>
    <col min="1033" max="1033" width="2.85546875" style="3" customWidth="1"/>
    <col min="1034" max="1034" width="15" style="3" customWidth="1"/>
    <col min="1035" max="1035" width="10.140625" style="3" customWidth="1"/>
    <col min="1036" max="1036" width="19.85546875" style="3" customWidth="1"/>
    <col min="1037" max="1037" width="18" style="3" customWidth="1"/>
    <col min="1038" max="1038" width="17.85546875" style="3" customWidth="1"/>
    <col min="1039" max="1039" width="13.28515625" style="3" customWidth="1"/>
    <col min="1040" max="1040" width="9.7109375" style="3" customWidth="1"/>
    <col min="1041" max="1288" width="11.42578125" style="3"/>
    <col min="1289" max="1289" width="2.85546875" style="3" customWidth="1"/>
    <col min="1290" max="1290" width="15" style="3" customWidth="1"/>
    <col min="1291" max="1291" width="10.140625" style="3" customWidth="1"/>
    <col min="1292" max="1292" width="19.85546875" style="3" customWidth="1"/>
    <col min="1293" max="1293" width="18" style="3" customWidth="1"/>
    <col min="1294" max="1294" width="17.85546875" style="3" customWidth="1"/>
    <col min="1295" max="1295" width="13.28515625" style="3" customWidth="1"/>
    <col min="1296" max="1296" width="9.7109375" style="3" customWidth="1"/>
    <col min="1297" max="1544" width="11.42578125" style="3"/>
    <col min="1545" max="1545" width="2.85546875" style="3" customWidth="1"/>
    <col min="1546" max="1546" width="15" style="3" customWidth="1"/>
    <col min="1547" max="1547" width="10.140625" style="3" customWidth="1"/>
    <col min="1548" max="1548" width="19.85546875" style="3" customWidth="1"/>
    <col min="1549" max="1549" width="18" style="3" customWidth="1"/>
    <col min="1550" max="1550" width="17.85546875" style="3" customWidth="1"/>
    <col min="1551" max="1551" width="13.28515625" style="3" customWidth="1"/>
    <col min="1552" max="1552" width="9.7109375" style="3" customWidth="1"/>
    <col min="1553" max="1800" width="11.42578125" style="3"/>
    <col min="1801" max="1801" width="2.85546875" style="3" customWidth="1"/>
    <col min="1802" max="1802" width="15" style="3" customWidth="1"/>
    <col min="1803" max="1803" width="10.140625" style="3" customWidth="1"/>
    <col min="1804" max="1804" width="19.85546875" style="3" customWidth="1"/>
    <col min="1805" max="1805" width="18" style="3" customWidth="1"/>
    <col min="1806" max="1806" width="17.85546875" style="3" customWidth="1"/>
    <col min="1807" max="1807" width="13.28515625" style="3" customWidth="1"/>
    <col min="1808" max="1808" width="9.7109375" style="3" customWidth="1"/>
    <col min="1809" max="2056" width="11.42578125" style="3"/>
    <col min="2057" max="2057" width="2.85546875" style="3" customWidth="1"/>
    <col min="2058" max="2058" width="15" style="3" customWidth="1"/>
    <col min="2059" max="2059" width="10.140625" style="3" customWidth="1"/>
    <col min="2060" max="2060" width="19.85546875" style="3" customWidth="1"/>
    <col min="2061" max="2061" width="18" style="3" customWidth="1"/>
    <col min="2062" max="2062" width="17.85546875" style="3" customWidth="1"/>
    <col min="2063" max="2063" width="13.28515625" style="3" customWidth="1"/>
    <col min="2064" max="2064" width="9.7109375" style="3" customWidth="1"/>
    <col min="2065" max="2312" width="11.42578125" style="3"/>
    <col min="2313" max="2313" width="2.85546875" style="3" customWidth="1"/>
    <col min="2314" max="2314" width="15" style="3" customWidth="1"/>
    <col min="2315" max="2315" width="10.140625" style="3" customWidth="1"/>
    <col min="2316" max="2316" width="19.85546875" style="3" customWidth="1"/>
    <col min="2317" max="2317" width="18" style="3" customWidth="1"/>
    <col min="2318" max="2318" width="17.85546875" style="3" customWidth="1"/>
    <col min="2319" max="2319" width="13.28515625" style="3" customWidth="1"/>
    <col min="2320" max="2320" width="9.7109375" style="3" customWidth="1"/>
    <col min="2321" max="2568" width="11.42578125" style="3"/>
    <col min="2569" max="2569" width="2.85546875" style="3" customWidth="1"/>
    <col min="2570" max="2570" width="15" style="3" customWidth="1"/>
    <col min="2571" max="2571" width="10.140625" style="3" customWidth="1"/>
    <col min="2572" max="2572" width="19.85546875" style="3" customWidth="1"/>
    <col min="2573" max="2573" width="18" style="3" customWidth="1"/>
    <col min="2574" max="2574" width="17.85546875" style="3" customWidth="1"/>
    <col min="2575" max="2575" width="13.28515625" style="3" customWidth="1"/>
    <col min="2576" max="2576" width="9.7109375" style="3" customWidth="1"/>
    <col min="2577" max="2824" width="11.42578125" style="3"/>
    <col min="2825" max="2825" width="2.85546875" style="3" customWidth="1"/>
    <col min="2826" max="2826" width="15" style="3" customWidth="1"/>
    <col min="2827" max="2827" width="10.140625" style="3" customWidth="1"/>
    <col min="2828" max="2828" width="19.85546875" style="3" customWidth="1"/>
    <col min="2829" max="2829" width="18" style="3" customWidth="1"/>
    <col min="2830" max="2830" width="17.85546875" style="3" customWidth="1"/>
    <col min="2831" max="2831" width="13.28515625" style="3" customWidth="1"/>
    <col min="2832" max="2832" width="9.7109375" style="3" customWidth="1"/>
    <col min="2833" max="3080" width="11.42578125" style="3"/>
    <col min="3081" max="3081" width="2.85546875" style="3" customWidth="1"/>
    <col min="3082" max="3082" width="15" style="3" customWidth="1"/>
    <col min="3083" max="3083" width="10.140625" style="3" customWidth="1"/>
    <col min="3084" max="3084" width="19.85546875" style="3" customWidth="1"/>
    <col min="3085" max="3085" width="18" style="3" customWidth="1"/>
    <col min="3086" max="3086" width="17.85546875" style="3" customWidth="1"/>
    <col min="3087" max="3087" width="13.28515625" style="3" customWidth="1"/>
    <col min="3088" max="3088" width="9.7109375" style="3" customWidth="1"/>
    <col min="3089" max="3336" width="11.42578125" style="3"/>
    <col min="3337" max="3337" width="2.85546875" style="3" customWidth="1"/>
    <col min="3338" max="3338" width="15" style="3" customWidth="1"/>
    <col min="3339" max="3339" width="10.140625" style="3" customWidth="1"/>
    <col min="3340" max="3340" width="19.85546875" style="3" customWidth="1"/>
    <col min="3341" max="3341" width="18" style="3" customWidth="1"/>
    <col min="3342" max="3342" width="17.85546875" style="3" customWidth="1"/>
    <col min="3343" max="3343" width="13.28515625" style="3" customWidth="1"/>
    <col min="3344" max="3344" width="9.7109375" style="3" customWidth="1"/>
    <col min="3345" max="3592" width="11.42578125" style="3"/>
    <col min="3593" max="3593" width="2.85546875" style="3" customWidth="1"/>
    <col min="3594" max="3594" width="15" style="3" customWidth="1"/>
    <col min="3595" max="3595" width="10.140625" style="3" customWidth="1"/>
    <col min="3596" max="3596" width="19.85546875" style="3" customWidth="1"/>
    <col min="3597" max="3597" width="18" style="3" customWidth="1"/>
    <col min="3598" max="3598" width="17.85546875" style="3" customWidth="1"/>
    <col min="3599" max="3599" width="13.28515625" style="3" customWidth="1"/>
    <col min="3600" max="3600" width="9.7109375" style="3" customWidth="1"/>
    <col min="3601" max="3848" width="11.42578125" style="3"/>
    <col min="3849" max="3849" width="2.85546875" style="3" customWidth="1"/>
    <col min="3850" max="3850" width="15" style="3" customWidth="1"/>
    <col min="3851" max="3851" width="10.140625" style="3" customWidth="1"/>
    <col min="3852" max="3852" width="19.85546875" style="3" customWidth="1"/>
    <col min="3853" max="3853" width="18" style="3" customWidth="1"/>
    <col min="3854" max="3854" width="17.85546875" style="3" customWidth="1"/>
    <col min="3855" max="3855" width="13.28515625" style="3" customWidth="1"/>
    <col min="3856" max="3856" width="9.7109375" style="3" customWidth="1"/>
    <col min="3857" max="4104" width="11.42578125" style="3"/>
    <col min="4105" max="4105" width="2.85546875" style="3" customWidth="1"/>
    <col min="4106" max="4106" width="15" style="3" customWidth="1"/>
    <col min="4107" max="4107" width="10.140625" style="3" customWidth="1"/>
    <col min="4108" max="4108" width="19.85546875" style="3" customWidth="1"/>
    <col min="4109" max="4109" width="18" style="3" customWidth="1"/>
    <col min="4110" max="4110" width="17.85546875" style="3" customWidth="1"/>
    <col min="4111" max="4111" width="13.28515625" style="3" customWidth="1"/>
    <col min="4112" max="4112" width="9.7109375" style="3" customWidth="1"/>
    <col min="4113" max="4360" width="11.42578125" style="3"/>
    <col min="4361" max="4361" width="2.85546875" style="3" customWidth="1"/>
    <col min="4362" max="4362" width="15" style="3" customWidth="1"/>
    <col min="4363" max="4363" width="10.140625" style="3" customWidth="1"/>
    <col min="4364" max="4364" width="19.85546875" style="3" customWidth="1"/>
    <col min="4365" max="4365" width="18" style="3" customWidth="1"/>
    <col min="4366" max="4366" width="17.85546875" style="3" customWidth="1"/>
    <col min="4367" max="4367" width="13.28515625" style="3" customWidth="1"/>
    <col min="4368" max="4368" width="9.7109375" style="3" customWidth="1"/>
    <col min="4369" max="4616" width="11.42578125" style="3"/>
    <col min="4617" max="4617" width="2.85546875" style="3" customWidth="1"/>
    <col min="4618" max="4618" width="15" style="3" customWidth="1"/>
    <col min="4619" max="4619" width="10.140625" style="3" customWidth="1"/>
    <col min="4620" max="4620" width="19.85546875" style="3" customWidth="1"/>
    <col min="4621" max="4621" width="18" style="3" customWidth="1"/>
    <col min="4622" max="4622" width="17.85546875" style="3" customWidth="1"/>
    <col min="4623" max="4623" width="13.28515625" style="3" customWidth="1"/>
    <col min="4624" max="4624" width="9.7109375" style="3" customWidth="1"/>
    <col min="4625" max="4872" width="11.42578125" style="3"/>
    <col min="4873" max="4873" width="2.85546875" style="3" customWidth="1"/>
    <col min="4874" max="4874" width="15" style="3" customWidth="1"/>
    <col min="4875" max="4875" width="10.140625" style="3" customWidth="1"/>
    <col min="4876" max="4876" width="19.85546875" style="3" customWidth="1"/>
    <col min="4877" max="4877" width="18" style="3" customWidth="1"/>
    <col min="4878" max="4878" width="17.85546875" style="3" customWidth="1"/>
    <col min="4879" max="4879" width="13.28515625" style="3" customWidth="1"/>
    <col min="4880" max="4880" width="9.7109375" style="3" customWidth="1"/>
    <col min="4881" max="5128" width="11.42578125" style="3"/>
    <col min="5129" max="5129" width="2.85546875" style="3" customWidth="1"/>
    <col min="5130" max="5130" width="15" style="3" customWidth="1"/>
    <col min="5131" max="5131" width="10.140625" style="3" customWidth="1"/>
    <col min="5132" max="5132" width="19.85546875" style="3" customWidth="1"/>
    <col min="5133" max="5133" width="18" style="3" customWidth="1"/>
    <col min="5134" max="5134" width="17.85546875" style="3" customWidth="1"/>
    <col min="5135" max="5135" width="13.28515625" style="3" customWidth="1"/>
    <col min="5136" max="5136" width="9.7109375" style="3" customWidth="1"/>
    <col min="5137" max="5384" width="11.42578125" style="3"/>
    <col min="5385" max="5385" width="2.85546875" style="3" customWidth="1"/>
    <col min="5386" max="5386" width="15" style="3" customWidth="1"/>
    <col min="5387" max="5387" width="10.140625" style="3" customWidth="1"/>
    <col min="5388" max="5388" width="19.85546875" style="3" customWidth="1"/>
    <col min="5389" max="5389" width="18" style="3" customWidth="1"/>
    <col min="5390" max="5390" width="17.85546875" style="3" customWidth="1"/>
    <col min="5391" max="5391" width="13.28515625" style="3" customWidth="1"/>
    <col min="5392" max="5392" width="9.7109375" style="3" customWidth="1"/>
    <col min="5393" max="5640" width="11.42578125" style="3"/>
    <col min="5641" max="5641" width="2.85546875" style="3" customWidth="1"/>
    <col min="5642" max="5642" width="15" style="3" customWidth="1"/>
    <col min="5643" max="5643" width="10.140625" style="3" customWidth="1"/>
    <col min="5644" max="5644" width="19.85546875" style="3" customWidth="1"/>
    <col min="5645" max="5645" width="18" style="3" customWidth="1"/>
    <col min="5646" max="5646" width="17.85546875" style="3" customWidth="1"/>
    <col min="5647" max="5647" width="13.28515625" style="3" customWidth="1"/>
    <col min="5648" max="5648" width="9.7109375" style="3" customWidth="1"/>
    <col min="5649" max="5896" width="11.42578125" style="3"/>
    <col min="5897" max="5897" width="2.85546875" style="3" customWidth="1"/>
    <col min="5898" max="5898" width="15" style="3" customWidth="1"/>
    <col min="5899" max="5899" width="10.140625" style="3" customWidth="1"/>
    <col min="5900" max="5900" width="19.85546875" style="3" customWidth="1"/>
    <col min="5901" max="5901" width="18" style="3" customWidth="1"/>
    <col min="5902" max="5902" width="17.85546875" style="3" customWidth="1"/>
    <col min="5903" max="5903" width="13.28515625" style="3" customWidth="1"/>
    <col min="5904" max="5904" width="9.7109375" style="3" customWidth="1"/>
    <col min="5905" max="6152" width="11.42578125" style="3"/>
    <col min="6153" max="6153" width="2.85546875" style="3" customWidth="1"/>
    <col min="6154" max="6154" width="15" style="3" customWidth="1"/>
    <col min="6155" max="6155" width="10.140625" style="3" customWidth="1"/>
    <col min="6156" max="6156" width="19.85546875" style="3" customWidth="1"/>
    <col min="6157" max="6157" width="18" style="3" customWidth="1"/>
    <col min="6158" max="6158" width="17.85546875" style="3" customWidth="1"/>
    <col min="6159" max="6159" width="13.28515625" style="3" customWidth="1"/>
    <col min="6160" max="6160" width="9.7109375" style="3" customWidth="1"/>
    <col min="6161" max="6408" width="11.42578125" style="3"/>
    <col min="6409" max="6409" width="2.85546875" style="3" customWidth="1"/>
    <col min="6410" max="6410" width="15" style="3" customWidth="1"/>
    <col min="6411" max="6411" width="10.140625" style="3" customWidth="1"/>
    <col min="6412" max="6412" width="19.85546875" style="3" customWidth="1"/>
    <col min="6413" max="6413" width="18" style="3" customWidth="1"/>
    <col min="6414" max="6414" width="17.85546875" style="3" customWidth="1"/>
    <col min="6415" max="6415" width="13.28515625" style="3" customWidth="1"/>
    <col min="6416" max="6416" width="9.7109375" style="3" customWidth="1"/>
    <col min="6417" max="6664" width="11.42578125" style="3"/>
    <col min="6665" max="6665" width="2.85546875" style="3" customWidth="1"/>
    <col min="6666" max="6666" width="15" style="3" customWidth="1"/>
    <col min="6667" max="6667" width="10.140625" style="3" customWidth="1"/>
    <col min="6668" max="6668" width="19.85546875" style="3" customWidth="1"/>
    <col min="6669" max="6669" width="18" style="3" customWidth="1"/>
    <col min="6670" max="6670" width="17.85546875" style="3" customWidth="1"/>
    <col min="6671" max="6671" width="13.28515625" style="3" customWidth="1"/>
    <col min="6672" max="6672" width="9.7109375" style="3" customWidth="1"/>
    <col min="6673" max="6920" width="11.42578125" style="3"/>
    <col min="6921" max="6921" width="2.85546875" style="3" customWidth="1"/>
    <col min="6922" max="6922" width="15" style="3" customWidth="1"/>
    <col min="6923" max="6923" width="10.140625" style="3" customWidth="1"/>
    <col min="6924" max="6924" width="19.85546875" style="3" customWidth="1"/>
    <col min="6925" max="6925" width="18" style="3" customWidth="1"/>
    <col min="6926" max="6926" width="17.85546875" style="3" customWidth="1"/>
    <col min="6927" max="6927" width="13.28515625" style="3" customWidth="1"/>
    <col min="6928" max="6928" width="9.7109375" style="3" customWidth="1"/>
    <col min="6929" max="7176" width="11.42578125" style="3"/>
    <col min="7177" max="7177" width="2.85546875" style="3" customWidth="1"/>
    <col min="7178" max="7178" width="15" style="3" customWidth="1"/>
    <col min="7179" max="7179" width="10.140625" style="3" customWidth="1"/>
    <col min="7180" max="7180" width="19.85546875" style="3" customWidth="1"/>
    <col min="7181" max="7181" width="18" style="3" customWidth="1"/>
    <col min="7182" max="7182" width="17.85546875" style="3" customWidth="1"/>
    <col min="7183" max="7183" width="13.28515625" style="3" customWidth="1"/>
    <col min="7184" max="7184" width="9.7109375" style="3" customWidth="1"/>
    <col min="7185" max="7432" width="11.42578125" style="3"/>
    <col min="7433" max="7433" width="2.85546875" style="3" customWidth="1"/>
    <col min="7434" max="7434" width="15" style="3" customWidth="1"/>
    <col min="7435" max="7435" width="10.140625" style="3" customWidth="1"/>
    <col min="7436" max="7436" width="19.85546875" style="3" customWidth="1"/>
    <col min="7437" max="7437" width="18" style="3" customWidth="1"/>
    <col min="7438" max="7438" width="17.85546875" style="3" customWidth="1"/>
    <col min="7439" max="7439" width="13.28515625" style="3" customWidth="1"/>
    <col min="7440" max="7440" width="9.7109375" style="3" customWidth="1"/>
    <col min="7441" max="7688" width="11.42578125" style="3"/>
    <col min="7689" max="7689" width="2.85546875" style="3" customWidth="1"/>
    <col min="7690" max="7690" width="15" style="3" customWidth="1"/>
    <col min="7691" max="7691" width="10.140625" style="3" customWidth="1"/>
    <col min="7692" max="7692" width="19.85546875" style="3" customWidth="1"/>
    <col min="7693" max="7693" width="18" style="3" customWidth="1"/>
    <col min="7694" max="7694" width="17.85546875" style="3" customWidth="1"/>
    <col min="7695" max="7695" width="13.28515625" style="3" customWidth="1"/>
    <col min="7696" max="7696" width="9.7109375" style="3" customWidth="1"/>
    <col min="7697" max="7944" width="11.42578125" style="3"/>
    <col min="7945" max="7945" width="2.85546875" style="3" customWidth="1"/>
    <col min="7946" max="7946" width="15" style="3" customWidth="1"/>
    <col min="7947" max="7947" width="10.140625" style="3" customWidth="1"/>
    <col min="7948" max="7948" width="19.85546875" style="3" customWidth="1"/>
    <col min="7949" max="7949" width="18" style="3" customWidth="1"/>
    <col min="7950" max="7950" width="17.85546875" style="3" customWidth="1"/>
    <col min="7951" max="7951" width="13.28515625" style="3" customWidth="1"/>
    <col min="7952" max="7952" width="9.7109375" style="3" customWidth="1"/>
    <col min="7953" max="8200" width="11.42578125" style="3"/>
    <col min="8201" max="8201" width="2.85546875" style="3" customWidth="1"/>
    <col min="8202" max="8202" width="15" style="3" customWidth="1"/>
    <col min="8203" max="8203" width="10.140625" style="3" customWidth="1"/>
    <col min="8204" max="8204" width="19.85546875" style="3" customWidth="1"/>
    <col min="8205" max="8205" width="18" style="3" customWidth="1"/>
    <col min="8206" max="8206" width="17.85546875" style="3" customWidth="1"/>
    <col min="8207" max="8207" width="13.28515625" style="3" customWidth="1"/>
    <col min="8208" max="8208" width="9.7109375" style="3" customWidth="1"/>
    <col min="8209" max="8456" width="11.42578125" style="3"/>
    <col min="8457" max="8457" width="2.85546875" style="3" customWidth="1"/>
    <col min="8458" max="8458" width="15" style="3" customWidth="1"/>
    <col min="8459" max="8459" width="10.140625" style="3" customWidth="1"/>
    <col min="8460" max="8460" width="19.85546875" style="3" customWidth="1"/>
    <col min="8461" max="8461" width="18" style="3" customWidth="1"/>
    <col min="8462" max="8462" width="17.85546875" style="3" customWidth="1"/>
    <col min="8463" max="8463" width="13.28515625" style="3" customWidth="1"/>
    <col min="8464" max="8464" width="9.7109375" style="3" customWidth="1"/>
    <col min="8465" max="8712" width="11.42578125" style="3"/>
    <col min="8713" max="8713" width="2.85546875" style="3" customWidth="1"/>
    <col min="8714" max="8714" width="15" style="3" customWidth="1"/>
    <col min="8715" max="8715" width="10.140625" style="3" customWidth="1"/>
    <col min="8716" max="8716" width="19.85546875" style="3" customWidth="1"/>
    <col min="8717" max="8717" width="18" style="3" customWidth="1"/>
    <col min="8718" max="8718" width="17.85546875" style="3" customWidth="1"/>
    <col min="8719" max="8719" width="13.28515625" style="3" customWidth="1"/>
    <col min="8720" max="8720" width="9.7109375" style="3" customWidth="1"/>
    <col min="8721" max="8968" width="11.42578125" style="3"/>
    <col min="8969" max="8969" width="2.85546875" style="3" customWidth="1"/>
    <col min="8970" max="8970" width="15" style="3" customWidth="1"/>
    <col min="8971" max="8971" width="10.140625" style="3" customWidth="1"/>
    <col min="8972" max="8972" width="19.85546875" style="3" customWidth="1"/>
    <col min="8973" max="8973" width="18" style="3" customWidth="1"/>
    <col min="8974" max="8974" width="17.85546875" style="3" customWidth="1"/>
    <col min="8975" max="8975" width="13.28515625" style="3" customWidth="1"/>
    <col min="8976" max="8976" width="9.7109375" style="3" customWidth="1"/>
    <col min="8977" max="9224" width="11.42578125" style="3"/>
    <col min="9225" max="9225" width="2.85546875" style="3" customWidth="1"/>
    <col min="9226" max="9226" width="15" style="3" customWidth="1"/>
    <col min="9227" max="9227" width="10.140625" style="3" customWidth="1"/>
    <col min="9228" max="9228" width="19.85546875" style="3" customWidth="1"/>
    <col min="9229" max="9229" width="18" style="3" customWidth="1"/>
    <col min="9230" max="9230" width="17.85546875" style="3" customWidth="1"/>
    <col min="9231" max="9231" width="13.28515625" style="3" customWidth="1"/>
    <col min="9232" max="9232" width="9.7109375" style="3" customWidth="1"/>
    <col min="9233" max="9480" width="11.42578125" style="3"/>
    <col min="9481" max="9481" width="2.85546875" style="3" customWidth="1"/>
    <col min="9482" max="9482" width="15" style="3" customWidth="1"/>
    <col min="9483" max="9483" width="10.140625" style="3" customWidth="1"/>
    <col min="9484" max="9484" width="19.85546875" style="3" customWidth="1"/>
    <col min="9485" max="9485" width="18" style="3" customWidth="1"/>
    <col min="9486" max="9486" width="17.85546875" style="3" customWidth="1"/>
    <col min="9487" max="9487" width="13.28515625" style="3" customWidth="1"/>
    <col min="9488" max="9488" width="9.7109375" style="3" customWidth="1"/>
    <col min="9489" max="9736" width="11.42578125" style="3"/>
    <col min="9737" max="9737" width="2.85546875" style="3" customWidth="1"/>
    <col min="9738" max="9738" width="15" style="3" customWidth="1"/>
    <col min="9739" max="9739" width="10.140625" style="3" customWidth="1"/>
    <col min="9740" max="9740" width="19.85546875" style="3" customWidth="1"/>
    <col min="9741" max="9741" width="18" style="3" customWidth="1"/>
    <col min="9742" max="9742" width="17.85546875" style="3" customWidth="1"/>
    <col min="9743" max="9743" width="13.28515625" style="3" customWidth="1"/>
    <col min="9744" max="9744" width="9.7109375" style="3" customWidth="1"/>
    <col min="9745" max="9992" width="11.42578125" style="3"/>
    <col min="9993" max="9993" width="2.85546875" style="3" customWidth="1"/>
    <col min="9994" max="9994" width="15" style="3" customWidth="1"/>
    <col min="9995" max="9995" width="10.140625" style="3" customWidth="1"/>
    <col min="9996" max="9996" width="19.85546875" style="3" customWidth="1"/>
    <col min="9997" max="9997" width="18" style="3" customWidth="1"/>
    <col min="9998" max="9998" width="17.85546875" style="3" customWidth="1"/>
    <col min="9999" max="9999" width="13.28515625" style="3" customWidth="1"/>
    <col min="10000" max="10000" width="9.7109375" style="3" customWidth="1"/>
    <col min="10001" max="10248" width="11.42578125" style="3"/>
    <col min="10249" max="10249" width="2.85546875" style="3" customWidth="1"/>
    <col min="10250" max="10250" width="15" style="3" customWidth="1"/>
    <col min="10251" max="10251" width="10.140625" style="3" customWidth="1"/>
    <col min="10252" max="10252" width="19.85546875" style="3" customWidth="1"/>
    <col min="10253" max="10253" width="18" style="3" customWidth="1"/>
    <col min="10254" max="10254" width="17.85546875" style="3" customWidth="1"/>
    <col min="10255" max="10255" width="13.28515625" style="3" customWidth="1"/>
    <col min="10256" max="10256" width="9.7109375" style="3" customWidth="1"/>
    <col min="10257" max="10504" width="11.42578125" style="3"/>
    <col min="10505" max="10505" width="2.85546875" style="3" customWidth="1"/>
    <col min="10506" max="10506" width="15" style="3" customWidth="1"/>
    <col min="10507" max="10507" width="10.140625" style="3" customWidth="1"/>
    <col min="10508" max="10508" width="19.85546875" style="3" customWidth="1"/>
    <col min="10509" max="10509" width="18" style="3" customWidth="1"/>
    <col min="10510" max="10510" width="17.85546875" style="3" customWidth="1"/>
    <col min="10511" max="10511" width="13.28515625" style="3" customWidth="1"/>
    <col min="10512" max="10512" width="9.7109375" style="3" customWidth="1"/>
    <col min="10513" max="10760" width="11.42578125" style="3"/>
    <col min="10761" max="10761" width="2.85546875" style="3" customWidth="1"/>
    <col min="10762" max="10762" width="15" style="3" customWidth="1"/>
    <col min="10763" max="10763" width="10.140625" style="3" customWidth="1"/>
    <col min="10764" max="10764" width="19.85546875" style="3" customWidth="1"/>
    <col min="10765" max="10765" width="18" style="3" customWidth="1"/>
    <col min="10766" max="10766" width="17.85546875" style="3" customWidth="1"/>
    <col min="10767" max="10767" width="13.28515625" style="3" customWidth="1"/>
    <col min="10768" max="10768" width="9.7109375" style="3" customWidth="1"/>
    <col min="10769" max="11016" width="11.42578125" style="3"/>
    <col min="11017" max="11017" width="2.85546875" style="3" customWidth="1"/>
    <col min="11018" max="11018" width="15" style="3" customWidth="1"/>
    <col min="11019" max="11019" width="10.140625" style="3" customWidth="1"/>
    <col min="11020" max="11020" width="19.85546875" style="3" customWidth="1"/>
    <col min="11021" max="11021" width="18" style="3" customWidth="1"/>
    <col min="11022" max="11022" width="17.85546875" style="3" customWidth="1"/>
    <col min="11023" max="11023" width="13.28515625" style="3" customWidth="1"/>
    <col min="11024" max="11024" width="9.7109375" style="3" customWidth="1"/>
    <col min="11025" max="11272" width="11.42578125" style="3"/>
    <col min="11273" max="11273" width="2.85546875" style="3" customWidth="1"/>
    <col min="11274" max="11274" width="15" style="3" customWidth="1"/>
    <col min="11275" max="11275" width="10.140625" style="3" customWidth="1"/>
    <col min="11276" max="11276" width="19.85546875" style="3" customWidth="1"/>
    <col min="11277" max="11277" width="18" style="3" customWidth="1"/>
    <col min="11278" max="11278" width="17.85546875" style="3" customWidth="1"/>
    <col min="11279" max="11279" width="13.28515625" style="3" customWidth="1"/>
    <col min="11280" max="11280" width="9.7109375" style="3" customWidth="1"/>
    <col min="11281" max="11528" width="11.42578125" style="3"/>
    <col min="11529" max="11529" width="2.85546875" style="3" customWidth="1"/>
    <col min="11530" max="11530" width="15" style="3" customWidth="1"/>
    <col min="11531" max="11531" width="10.140625" style="3" customWidth="1"/>
    <col min="11532" max="11532" width="19.85546875" style="3" customWidth="1"/>
    <col min="11533" max="11533" width="18" style="3" customWidth="1"/>
    <col min="11534" max="11534" width="17.85546875" style="3" customWidth="1"/>
    <col min="11535" max="11535" width="13.28515625" style="3" customWidth="1"/>
    <col min="11536" max="11536" width="9.7109375" style="3" customWidth="1"/>
    <col min="11537" max="11784" width="11.42578125" style="3"/>
    <col min="11785" max="11785" width="2.85546875" style="3" customWidth="1"/>
    <col min="11786" max="11786" width="15" style="3" customWidth="1"/>
    <col min="11787" max="11787" width="10.140625" style="3" customWidth="1"/>
    <col min="11788" max="11788" width="19.85546875" style="3" customWidth="1"/>
    <col min="11789" max="11789" width="18" style="3" customWidth="1"/>
    <col min="11790" max="11790" width="17.85546875" style="3" customWidth="1"/>
    <col min="11791" max="11791" width="13.28515625" style="3" customWidth="1"/>
    <col min="11792" max="11792" width="9.7109375" style="3" customWidth="1"/>
    <col min="11793" max="12040" width="11.42578125" style="3"/>
    <col min="12041" max="12041" width="2.85546875" style="3" customWidth="1"/>
    <col min="12042" max="12042" width="15" style="3" customWidth="1"/>
    <col min="12043" max="12043" width="10.140625" style="3" customWidth="1"/>
    <col min="12044" max="12044" width="19.85546875" style="3" customWidth="1"/>
    <col min="12045" max="12045" width="18" style="3" customWidth="1"/>
    <col min="12046" max="12046" width="17.85546875" style="3" customWidth="1"/>
    <col min="12047" max="12047" width="13.28515625" style="3" customWidth="1"/>
    <col min="12048" max="12048" width="9.7109375" style="3" customWidth="1"/>
    <col min="12049" max="12296" width="11.42578125" style="3"/>
    <col min="12297" max="12297" width="2.85546875" style="3" customWidth="1"/>
    <col min="12298" max="12298" width="15" style="3" customWidth="1"/>
    <col min="12299" max="12299" width="10.140625" style="3" customWidth="1"/>
    <col min="12300" max="12300" width="19.85546875" style="3" customWidth="1"/>
    <col min="12301" max="12301" width="18" style="3" customWidth="1"/>
    <col min="12302" max="12302" width="17.85546875" style="3" customWidth="1"/>
    <col min="12303" max="12303" width="13.28515625" style="3" customWidth="1"/>
    <col min="12304" max="12304" width="9.7109375" style="3" customWidth="1"/>
    <col min="12305" max="12552" width="11.42578125" style="3"/>
    <col min="12553" max="12553" width="2.85546875" style="3" customWidth="1"/>
    <col min="12554" max="12554" width="15" style="3" customWidth="1"/>
    <col min="12555" max="12555" width="10.140625" style="3" customWidth="1"/>
    <col min="12556" max="12556" width="19.85546875" style="3" customWidth="1"/>
    <col min="12557" max="12557" width="18" style="3" customWidth="1"/>
    <col min="12558" max="12558" width="17.85546875" style="3" customWidth="1"/>
    <col min="12559" max="12559" width="13.28515625" style="3" customWidth="1"/>
    <col min="12560" max="12560" width="9.7109375" style="3" customWidth="1"/>
    <col min="12561" max="12808" width="11.42578125" style="3"/>
    <col min="12809" max="12809" width="2.85546875" style="3" customWidth="1"/>
    <col min="12810" max="12810" width="15" style="3" customWidth="1"/>
    <col min="12811" max="12811" width="10.140625" style="3" customWidth="1"/>
    <col min="12812" max="12812" width="19.85546875" style="3" customWidth="1"/>
    <col min="12813" max="12813" width="18" style="3" customWidth="1"/>
    <col min="12814" max="12814" width="17.85546875" style="3" customWidth="1"/>
    <col min="12815" max="12815" width="13.28515625" style="3" customWidth="1"/>
    <col min="12816" max="12816" width="9.7109375" style="3" customWidth="1"/>
    <col min="12817" max="13064" width="11.42578125" style="3"/>
    <col min="13065" max="13065" width="2.85546875" style="3" customWidth="1"/>
    <col min="13066" max="13066" width="15" style="3" customWidth="1"/>
    <col min="13067" max="13067" width="10.140625" style="3" customWidth="1"/>
    <col min="13068" max="13068" width="19.85546875" style="3" customWidth="1"/>
    <col min="13069" max="13069" width="18" style="3" customWidth="1"/>
    <col min="13070" max="13070" width="17.85546875" style="3" customWidth="1"/>
    <col min="13071" max="13071" width="13.28515625" style="3" customWidth="1"/>
    <col min="13072" max="13072" width="9.7109375" style="3" customWidth="1"/>
    <col min="13073" max="13320" width="11.42578125" style="3"/>
    <col min="13321" max="13321" width="2.85546875" style="3" customWidth="1"/>
    <col min="13322" max="13322" width="15" style="3" customWidth="1"/>
    <col min="13323" max="13323" width="10.140625" style="3" customWidth="1"/>
    <col min="13324" max="13324" width="19.85546875" style="3" customWidth="1"/>
    <col min="13325" max="13325" width="18" style="3" customWidth="1"/>
    <col min="13326" max="13326" width="17.85546875" style="3" customWidth="1"/>
    <col min="13327" max="13327" width="13.28515625" style="3" customWidth="1"/>
    <col min="13328" max="13328" width="9.7109375" style="3" customWidth="1"/>
    <col min="13329" max="13576" width="11.42578125" style="3"/>
    <col min="13577" max="13577" width="2.85546875" style="3" customWidth="1"/>
    <col min="13578" max="13578" width="15" style="3" customWidth="1"/>
    <col min="13579" max="13579" width="10.140625" style="3" customWidth="1"/>
    <col min="13580" max="13580" width="19.85546875" style="3" customWidth="1"/>
    <col min="13581" max="13581" width="18" style="3" customWidth="1"/>
    <col min="13582" max="13582" width="17.85546875" style="3" customWidth="1"/>
    <col min="13583" max="13583" width="13.28515625" style="3" customWidth="1"/>
    <col min="13584" max="13584" width="9.7109375" style="3" customWidth="1"/>
    <col min="13585" max="13832" width="11.42578125" style="3"/>
    <col min="13833" max="13833" width="2.85546875" style="3" customWidth="1"/>
    <col min="13834" max="13834" width="15" style="3" customWidth="1"/>
    <col min="13835" max="13835" width="10.140625" style="3" customWidth="1"/>
    <col min="13836" max="13836" width="19.85546875" style="3" customWidth="1"/>
    <col min="13837" max="13837" width="18" style="3" customWidth="1"/>
    <col min="13838" max="13838" width="17.85546875" style="3" customWidth="1"/>
    <col min="13839" max="13839" width="13.28515625" style="3" customWidth="1"/>
    <col min="13840" max="13840" width="9.7109375" style="3" customWidth="1"/>
    <col min="13841" max="14088" width="11.42578125" style="3"/>
    <col min="14089" max="14089" width="2.85546875" style="3" customWidth="1"/>
    <col min="14090" max="14090" width="15" style="3" customWidth="1"/>
    <col min="14091" max="14091" width="10.140625" style="3" customWidth="1"/>
    <col min="14092" max="14092" width="19.85546875" style="3" customWidth="1"/>
    <col min="14093" max="14093" width="18" style="3" customWidth="1"/>
    <col min="14094" max="14094" width="17.85546875" style="3" customWidth="1"/>
    <col min="14095" max="14095" width="13.28515625" style="3" customWidth="1"/>
    <col min="14096" max="14096" width="9.7109375" style="3" customWidth="1"/>
    <col min="14097" max="14344" width="11.42578125" style="3"/>
    <col min="14345" max="14345" width="2.85546875" style="3" customWidth="1"/>
    <col min="14346" max="14346" width="15" style="3" customWidth="1"/>
    <col min="14347" max="14347" width="10.140625" style="3" customWidth="1"/>
    <col min="14348" max="14348" width="19.85546875" style="3" customWidth="1"/>
    <col min="14349" max="14349" width="18" style="3" customWidth="1"/>
    <col min="14350" max="14350" width="17.85546875" style="3" customWidth="1"/>
    <col min="14351" max="14351" width="13.28515625" style="3" customWidth="1"/>
    <col min="14352" max="14352" width="9.7109375" style="3" customWidth="1"/>
    <col min="14353" max="14600" width="11.42578125" style="3"/>
    <col min="14601" max="14601" width="2.85546875" style="3" customWidth="1"/>
    <col min="14602" max="14602" width="15" style="3" customWidth="1"/>
    <col min="14603" max="14603" width="10.140625" style="3" customWidth="1"/>
    <col min="14604" max="14604" width="19.85546875" style="3" customWidth="1"/>
    <col min="14605" max="14605" width="18" style="3" customWidth="1"/>
    <col min="14606" max="14606" width="17.85546875" style="3" customWidth="1"/>
    <col min="14607" max="14607" width="13.28515625" style="3" customWidth="1"/>
    <col min="14608" max="14608" width="9.7109375" style="3" customWidth="1"/>
    <col min="14609" max="14856" width="11.42578125" style="3"/>
    <col min="14857" max="14857" width="2.85546875" style="3" customWidth="1"/>
    <col min="14858" max="14858" width="15" style="3" customWidth="1"/>
    <col min="14859" max="14859" width="10.140625" style="3" customWidth="1"/>
    <col min="14860" max="14860" width="19.85546875" style="3" customWidth="1"/>
    <col min="14861" max="14861" width="18" style="3" customWidth="1"/>
    <col min="14862" max="14862" width="17.85546875" style="3" customWidth="1"/>
    <col min="14863" max="14863" width="13.28515625" style="3" customWidth="1"/>
    <col min="14864" max="14864" width="9.7109375" style="3" customWidth="1"/>
    <col min="14865" max="15112" width="11.42578125" style="3"/>
    <col min="15113" max="15113" width="2.85546875" style="3" customWidth="1"/>
    <col min="15114" max="15114" width="15" style="3" customWidth="1"/>
    <col min="15115" max="15115" width="10.140625" style="3" customWidth="1"/>
    <col min="15116" max="15116" width="19.85546875" style="3" customWidth="1"/>
    <col min="15117" max="15117" width="18" style="3" customWidth="1"/>
    <col min="15118" max="15118" width="17.85546875" style="3" customWidth="1"/>
    <col min="15119" max="15119" width="13.28515625" style="3" customWidth="1"/>
    <col min="15120" max="15120" width="9.7109375" style="3" customWidth="1"/>
    <col min="15121" max="15368" width="11.42578125" style="3"/>
    <col min="15369" max="15369" width="2.85546875" style="3" customWidth="1"/>
    <col min="15370" max="15370" width="15" style="3" customWidth="1"/>
    <col min="15371" max="15371" width="10.140625" style="3" customWidth="1"/>
    <col min="15372" max="15372" width="19.85546875" style="3" customWidth="1"/>
    <col min="15373" max="15373" width="18" style="3" customWidth="1"/>
    <col min="15374" max="15374" width="17.85546875" style="3" customWidth="1"/>
    <col min="15375" max="15375" width="13.28515625" style="3" customWidth="1"/>
    <col min="15376" max="15376" width="9.7109375" style="3" customWidth="1"/>
    <col min="15377" max="15624" width="11.42578125" style="3"/>
    <col min="15625" max="15625" width="2.85546875" style="3" customWidth="1"/>
    <col min="15626" max="15626" width="15" style="3" customWidth="1"/>
    <col min="15627" max="15627" width="10.140625" style="3" customWidth="1"/>
    <col min="15628" max="15628" width="19.85546875" style="3" customWidth="1"/>
    <col min="15629" max="15629" width="18" style="3" customWidth="1"/>
    <col min="15630" max="15630" width="17.85546875" style="3" customWidth="1"/>
    <col min="15631" max="15631" width="13.28515625" style="3" customWidth="1"/>
    <col min="15632" max="15632" width="9.7109375" style="3" customWidth="1"/>
    <col min="15633" max="15880" width="11.42578125" style="3"/>
    <col min="15881" max="15881" width="2.85546875" style="3" customWidth="1"/>
    <col min="15882" max="15882" width="15" style="3" customWidth="1"/>
    <col min="15883" max="15883" width="10.140625" style="3" customWidth="1"/>
    <col min="15884" max="15884" width="19.85546875" style="3" customWidth="1"/>
    <col min="15885" max="15885" width="18" style="3" customWidth="1"/>
    <col min="15886" max="15886" width="17.85546875" style="3" customWidth="1"/>
    <col min="15887" max="15887" width="13.28515625" style="3" customWidth="1"/>
    <col min="15888" max="15888" width="9.7109375" style="3" customWidth="1"/>
    <col min="15889" max="16136" width="11.42578125" style="3"/>
    <col min="16137" max="16137" width="2.85546875" style="3" customWidth="1"/>
    <col min="16138" max="16138" width="15" style="3" customWidth="1"/>
    <col min="16139" max="16139" width="10.140625" style="3" customWidth="1"/>
    <col min="16140" max="16140" width="19.85546875" style="3" customWidth="1"/>
    <col min="16141" max="16141" width="18" style="3" customWidth="1"/>
    <col min="16142" max="16142" width="17.85546875" style="3" customWidth="1"/>
    <col min="16143" max="16143" width="13.28515625" style="3" customWidth="1"/>
    <col min="16144" max="16144" width="9.7109375" style="3" customWidth="1"/>
    <col min="16145" max="16384" width="11.42578125" style="3"/>
  </cols>
  <sheetData>
    <row r="1" spans="1:32">
      <c r="A1" s="199"/>
      <c r="B1" s="200"/>
      <c r="C1" s="169"/>
      <c r="D1" s="170"/>
      <c r="E1" s="170"/>
      <c r="F1" s="170"/>
      <c r="G1" s="170"/>
      <c r="H1" s="170"/>
    </row>
    <row r="2" spans="1:32" ht="18">
      <c r="B2" s="968" t="s">
        <v>23</v>
      </c>
      <c r="C2" s="968"/>
      <c r="D2" s="969" t="s">
        <v>66</v>
      </c>
      <c r="E2" s="969"/>
      <c r="F2" s="969"/>
      <c r="G2" s="969"/>
      <c r="H2" s="969"/>
      <c r="I2" s="969"/>
      <c r="J2" s="969"/>
      <c r="K2" s="969"/>
      <c r="L2" s="969"/>
      <c r="M2" s="373"/>
      <c r="N2" s="201"/>
      <c r="O2" s="201"/>
      <c r="P2" s="201"/>
      <c r="Q2" s="201"/>
      <c r="R2" s="201"/>
    </row>
    <row r="3" spans="1:32" ht="18">
      <c r="B3" s="968" t="s">
        <v>346</v>
      </c>
      <c r="C3" s="968"/>
      <c r="D3" s="970" t="s">
        <v>390</v>
      </c>
      <c r="E3" s="969"/>
      <c r="F3" s="969"/>
      <c r="G3" s="969"/>
      <c r="H3" s="969"/>
      <c r="I3" s="969"/>
      <c r="J3" s="969"/>
      <c r="K3" s="969"/>
      <c r="L3" s="969"/>
      <c r="M3" s="373"/>
      <c r="N3" s="201"/>
      <c r="O3" s="201"/>
      <c r="P3" s="201"/>
      <c r="Q3" s="201"/>
      <c r="R3" s="201"/>
    </row>
    <row r="5" spans="1:32" ht="15.75" customHeight="1">
      <c r="B5" s="971" t="s">
        <v>133</v>
      </c>
      <c r="C5" s="971"/>
      <c r="D5" s="971"/>
      <c r="E5" s="978"/>
      <c r="F5" s="978"/>
      <c r="G5" s="978"/>
      <c r="H5" s="978"/>
      <c r="I5" s="978"/>
      <c r="J5" s="195"/>
      <c r="K5" s="195"/>
      <c r="L5" s="195"/>
      <c r="M5" s="195"/>
      <c r="N5" s="195"/>
      <c r="O5" s="195"/>
      <c r="P5" s="195"/>
      <c r="Q5" s="195"/>
      <c r="R5" s="195"/>
    </row>
    <row r="6" spans="1:32" ht="15.75" customHeight="1">
      <c r="B6" s="971" t="s">
        <v>134</v>
      </c>
      <c r="C6" s="971"/>
      <c r="D6" s="971"/>
      <c r="E6" s="978"/>
      <c r="F6" s="978"/>
      <c r="G6" s="978"/>
      <c r="H6" s="978"/>
      <c r="I6" s="978"/>
      <c r="J6" s="195"/>
      <c r="K6" s="195"/>
      <c r="L6" s="195"/>
      <c r="M6" s="195"/>
      <c r="N6" s="195"/>
      <c r="O6" s="195"/>
      <c r="P6" s="195"/>
      <c r="Q6" s="195"/>
      <c r="R6" s="195"/>
    </row>
    <row r="7" spans="1:32">
      <c r="B7" s="971" t="s">
        <v>24</v>
      </c>
      <c r="C7" s="971"/>
      <c r="D7" s="971"/>
      <c r="E7" s="979"/>
      <c r="F7" s="979"/>
      <c r="G7" s="979"/>
      <c r="H7" s="979"/>
      <c r="I7" s="979"/>
      <c r="J7" s="195"/>
      <c r="K7" s="195"/>
      <c r="L7" s="195"/>
      <c r="M7" s="195"/>
      <c r="N7" s="195"/>
      <c r="O7" s="195"/>
      <c r="P7" s="195"/>
      <c r="Q7" s="195"/>
      <c r="R7" s="195"/>
    </row>
    <row r="10" spans="1:32" ht="18">
      <c r="B10" s="232"/>
      <c r="C10" s="232"/>
      <c r="D10" s="985" t="s">
        <v>25</v>
      </c>
      <c r="E10" s="985"/>
      <c r="F10" s="985"/>
      <c r="G10" s="985"/>
      <c r="H10" s="985"/>
      <c r="I10" s="985"/>
      <c r="J10" s="985"/>
      <c r="K10" s="985"/>
      <c r="L10" s="985"/>
      <c r="M10" s="985"/>
      <c r="N10" s="985"/>
      <c r="O10" s="985"/>
      <c r="P10" s="985"/>
    </row>
    <row r="11" spans="1:32" ht="15">
      <c r="S11" s="22"/>
      <c r="T11" s="22"/>
    </row>
    <row r="12" spans="1:32" ht="15.75">
      <c r="C12" s="26"/>
      <c r="D12" s="984" t="s">
        <v>350</v>
      </c>
      <c r="E12" s="984"/>
      <c r="F12" s="984"/>
      <c r="G12" s="984"/>
      <c r="H12" s="984"/>
      <c r="I12" s="984"/>
      <c r="J12" s="984"/>
      <c r="K12" s="984"/>
      <c r="L12" s="984"/>
      <c r="M12" s="984"/>
      <c r="N12" s="984"/>
      <c r="O12" s="984"/>
      <c r="P12" s="984"/>
      <c r="S12" s="491"/>
      <c r="T12" s="492"/>
      <c r="U12" s="492"/>
      <c r="V12" s="492"/>
      <c r="W12" s="492"/>
      <c r="X12" s="492"/>
      <c r="Y12" s="492"/>
      <c r="Z12" s="492"/>
      <c r="AA12" s="492"/>
      <c r="AB12" s="492"/>
      <c r="AC12" s="492"/>
      <c r="AD12" s="492"/>
      <c r="AE12" s="492"/>
      <c r="AF12" s="149"/>
    </row>
    <row r="13" spans="1:32" ht="15" thickBot="1">
      <c r="D13" s="992" t="s">
        <v>391</v>
      </c>
      <c r="E13" s="992"/>
      <c r="F13" s="992"/>
      <c r="G13" s="992"/>
      <c r="H13" s="992"/>
      <c r="I13" s="992"/>
      <c r="J13" s="992"/>
      <c r="K13" s="992"/>
      <c r="L13" s="992"/>
      <c r="M13" s="992"/>
      <c r="N13" s="992"/>
      <c r="O13" s="992"/>
      <c r="P13" s="992"/>
      <c r="S13" s="149"/>
      <c r="T13" s="493"/>
      <c r="U13" s="493"/>
      <c r="V13" s="493"/>
      <c r="W13" s="493"/>
      <c r="X13" s="493"/>
      <c r="Y13" s="493"/>
      <c r="Z13" s="493"/>
      <c r="AA13" s="493"/>
      <c r="AB13" s="493"/>
      <c r="AC13" s="493"/>
      <c r="AD13" s="493"/>
      <c r="AE13" s="493"/>
      <c r="AF13" s="149"/>
    </row>
    <row r="14" spans="1:32">
      <c r="D14" s="233" t="s">
        <v>73</v>
      </c>
      <c r="E14" s="993" t="s">
        <v>347</v>
      </c>
      <c r="F14" s="995" t="s">
        <v>348</v>
      </c>
      <c r="G14" s="995" t="s">
        <v>351</v>
      </c>
      <c r="H14" s="995" t="s">
        <v>352</v>
      </c>
      <c r="I14" s="995" t="s">
        <v>353</v>
      </c>
      <c r="J14" s="995" t="s">
        <v>354</v>
      </c>
      <c r="K14" s="995" t="s">
        <v>355</v>
      </c>
      <c r="L14" s="995" t="s">
        <v>356</v>
      </c>
      <c r="M14" s="995" t="s">
        <v>357</v>
      </c>
      <c r="N14" s="995" t="s">
        <v>358</v>
      </c>
      <c r="O14" s="995" t="s">
        <v>359</v>
      </c>
      <c r="P14" s="997" t="s">
        <v>360</v>
      </c>
      <c r="S14" s="494"/>
      <c r="T14" s="495"/>
      <c r="U14" s="149"/>
      <c r="V14" s="149"/>
      <c r="W14" s="149"/>
      <c r="X14" s="149"/>
      <c r="Y14" s="149"/>
      <c r="Z14" s="149"/>
      <c r="AA14" s="149"/>
      <c r="AB14" s="149"/>
      <c r="AC14" s="149"/>
      <c r="AD14" s="149"/>
      <c r="AE14" s="149"/>
      <c r="AF14" s="149"/>
    </row>
    <row r="15" spans="1:32" ht="13.5" thickBot="1">
      <c r="D15" s="234" t="s">
        <v>392</v>
      </c>
      <c r="E15" s="994"/>
      <c r="F15" s="996"/>
      <c r="G15" s="996"/>
      <c r="H15" s="996"/>
      <c r="I15" s="996"/>
      <c r="J15" s="996"/>
      <c r="K15" s="996"/>
      <c r="L15" s="996"/>
      <c r="M15" s="996"/>
      <c r="N15" s="996"/>
      <c r="O15" s="996"/>
      <c r="P15" s="998"/>
      <c r="S15" s="496" t="s">
        <v>343</v>
      </c>
      <c r="T15" s="497" t="s">
        <v>347</v>
      </c>
      <c r="U15" s="497" t="s">
        <v>348</v>
      </c>
      <c r="V15" s="497" t="s">
        <v>351</v>
      </c>
      <c r="W15" s="497" t="s">
        <v>352</v>
      </c>
      <c r="X15" s="497" t="s">
        <v>353</v>
      </c>
      <c r="Y15" s="497" t="s">
        <v>354</v>
      </c>
      <c r="Z15" s="497" t="s">
        <v>355</v>
      </c>
      <c r="AA15" s="497" t="s">
        <v>356</v>
      </c>
      <c r="AB15" s="497" t="s">
        <v>357</v>
      </c>
      <c r="AC15" s="497" t="s">
        <v>358</v>
      </c>
      <c r="AD15" s="497" t="s">
        <v>359</v>
      </c>
      <c r="AE15" s="497" t="s">
        <v>360</v>
      </c>
      <c r="AF15" s="149"/>
    </row>
    <row r="16" spans="1:32">
      <c r="D16" s="235">
        <v>5</v>
      </c>
      <c r="E16" s="236" t="e">
        <f>_xlfn.PERCENTILE.EXC(T$16:T$46,1-($D16/100))</f>
        <v>#NUM!</v>
      </c>
      <c r="F16" s="237" t="e">
        <f t="shared" ref="F16:P31" si="0">_xlfn.PERCENTILE.EXC(U$16:U$46,1-($D16/100))</f>
        <v>#NUM!</v>
      </c>
      <c r="G16" s="237" t="e">
        <f t="shared" si="0"/>
        <v>#NUM!</v>
      </c>
      <c r="H16" s="237" t="e">
        <f t="shared" si="0"/>
        <v>#NUM!</v>
      </c>
      <c r="I16" s="237" t="e">
        <f t="shared" si="0"/>
        <v>#NUM!</v>
      </c>
      <c r="J16" s="237" t="e">
        <f t="shared" si="0"/>
        <v>#NUM!</v>
      </c>
      <c r="K16" s="237" t="e">
        <f t="shared" si="0"/>
        <v>#NUM!</v>
      </c>
      <c r="L16" s="237" t="e">
        <f t="shared" si="0"/>
        <v>#NUM!</v>
      </c>
      <c r="M16" s="237" t="e">
        <f t="shared" si="0"/>
        <v>#NUM!</v>
      </c>
      <c r="N16" s="237" t="e">
        <f t="shared" si="0"/>
        <v>#NUM!</v>
      </c>
      <c r="O16" s="237" t="e">
        <f t="shared" si="0"/>
        <v>#NUM!</v>
      </c>
      <c r="P16" s="238" t="e">
        <f t="shared" si="0"/>
        <v>#NUM!</v>
      </c>
      <c r="S16" s="498">
        <v>1</v>
      </c>
      <c r="T16" s="499"/>
      <c r="U16" s="499"/>
      <c r="V16" s="499"/>
      <c r="W16" s="499"/>
      <c r="X16" s="499"/>
      <c r="Y16" s="499"/>
      <c r="Z16" s="499"/>
      <c r="AA16" s="499"/>
      <c r="AB16" s="499"/>
      <c r="AC16" s="499"/>
      <c r="AD16" s="499"/>
      <c r="AE16" s="499"/>
      <c r="AF16" s="149"/>
    </row>
    <row r="17" spans="4:32">
      <c r="D17" s="239">
        <v>10</v>
      </c>
      <c r="E17" s="240" t="e">
        <f>_xlfn.PERCENTILE.EXC(T$16:T$46,1-($D17/100))</f>
        <v>#NUM!</v>
      </c>
      <c r="F17" s="219" t="e">
        <f t="shared" si="0"/>
        <v>#NUM!</v>
      </c>
      <c r="G17" s="219" t="e">
        <f t="shared" si="0"/>
        <v>#NUM!</v>
      </c>
      <c r="H17" s="219" t="e">
        <f t="shared" si="0"/>
        <v>#NUM!</v>
      </c>
      <c r="I17" s="219" t="e">
        <f t="shared" si="0"/>
        <v>#NUM!</v>
      </c>
      <c r="J17" s="219" t="e">
        <f t="shared" si="0"/>
        <v>#NUM!</v>
      </c>
      <c r="K17" s="219" t="e">
        <f t="shared" si="0"/>
        <v>#NUM!</v>
      </c>
      <c r="L17" s="219" t="e">
        <f t="shared" si="0"/>
        <v>#NUM!</v>
      </c>
      <c r="M17" s="219" t="e">
        <f t="shared" si="0"/>
        <v>#NUM!</v>
      </c>
      <c r="N17" s="219" t="e">
        <f t="shared" si="0"/>
        <v>#NUM!</v>
      </c>
      <c r="O17" s="219" t="e">
        <f t="shared" si="0"/>
        <v>#NUM!</v>
      </c>
      <c r="P17" s="241" t="e">
        <f t="shared" si="0"/>
        <v>#NUM!</v>
      </c>
      <c r="S17" s="498">
        <v>2</v>
      </c>
      <c r="T17" s="499"/>
      <c r="U17" s="499"/>
      <c r="V17" s="499"/>
      <c r="W17" s="499"/>
      <c r="X17" s="499"/>
      <c r="Y17" s="499"/>
      <c r="Z17" s="499"/>
      <c r="AA17" s="499"/>
      <c r="AB17" s="499"/>
      <c r="AC17" s="499"/>
      <c r="AD17" s="499"/>
      <c r="AE17" s="499"/>
      <c r="AF17" s="149"/>
    </row>
    <row r="18" spans="4:32">
      <c r="D18" s="239">
        <v>15</v>
      </c>
      <c r="E18" s="240" t="e">
        <f t="shared" ref="E18:P33" si="1">_xlfn.PERCENTILE.EXC(T$16:T$46,1-($D18/100))</f>
        <v>#NUM!</v>
      </c>
      <c r="F18" s="219" t="e">
        <f t="shared" si="0"/>
        <v>#NUM!</v>
      </c>
      <c r="G18" s="219" t="e">
        <f t="shared" si="0"/>
        <v>#NUM!</v>
      </c>
      <c r="H18" s="219" t="e">
        <f t="shared" si="0"/>
        <v>#NUM!</v>
      </c>
      <c r="I18" s="219" t="e">
        <f t="shared" si="0"/>
        <v>#NUM!</v>
      </c>
      <c r="J18" s="219" t="e">
        <f t="shared" si="0"/>
        <v>#NUM!</v>
      </c>
      <c r="K18" s="219" t="e">
        <f t="shared" si="0"/>
        <v>#NUM!</v>
      </c>
      <c r="L18" s="219" t="e">
        <f t="shared" si="0"/>
        <v>#NUM!</v>
      </c>
      <c r="M18" s="219" t="e">
        <f t="shared" si="0"/>
        <v>#NUM!</v>
      </c>
      <c r="N18" s="219" t="e">
        <f t="shared" si="0"/>
        <v>#NUM!</v>
      </c>
      <c r="O18" s="219" t="e">
        <f t="shared" si="0"/>
        <v>#NUM!</v>
      </c>
      <c r="P18" s="241" t="e">
        <f t="shared" si="0"/>
        <v>#NUM!</v>
      </c>
      <c r="S18" s="498">
        <v>3</v>
      </c>
      <c r="T18" s="499"/>
      <c r="U18" s="499"/>
      <c r="V18" s="499"/>
      <c r="W18" s="499"/>
      <c r="X18" s="499"/>
      <c r="Y18" s="499"/>
      <c r="Z18" s="499"/>
      <c r="AA18" s="499"/>
      <c r="AB18" s="499"/>
      <c r="AC18" s="499"/>
      <c r="AD18" s="499"/>
      <c r="AE18" s="499"/>
      <c r="AF18" s="149"/>
    </row>
    <row r="19" spans="4:32">
      <c r="D19" s="239">
        <v>20</v>
      </c>
      <c r="E19" s="240" t="e">
        <f t="shared" si="1"/>
        <v>#NUM!</v>
      </c>
      <c r="F19" s="219" t="e">
        <f t="shared" si="0"/>
        <v>#NUM!</v>
      </c>
      <c r="G19" s="219" t="e">
        <f t="shared" si="0"/>
        <v>#NUM!</v>
      </c>
      <c r="H19" s="219" t="e">
        <f t="shared" si="0"/>
        <v>#NUM!</v>
      </c>
      <c r="I19" s="219" t="e">
        <f t="shared" si="0"/>
        <v>#NUM!</v>
      </c>
      <c r="J19" s="219" t="e">
        <f t="shared" si="0"/>
        <v>#NUM!</v>
      </c>
      <c r="K19" s="219" t="e">
        <f t="shared" si="0"/>
        <v>#NUM!</v>
      </c>
      <c r="L19" s="219" t="e">
        <f t="shared" si="0"/>
        <v>#NUM!</v>
      </c>
      <c r="M19" s="219" t="e">
        <f t="shared" si="0"/>
        <v>#NUM!</v>
      </c>
      <c r="N19" s="219" t="e">
        <f t="shared" si="0"/>
        <v>#NUM!</v>
      </c>
      <c r="O19" s="219" t="e">
        <f t="shared" si="0"/>
        <v>#NUM!</v>
      </c>
      <c r="P19" s="241" t="e">
        <f t="shared" si="0"/>
        <v>#NUM!</v>
      </c>
      <c r="S19" s="498">
        <v>4</v>
      </c>
      <c r="T19" s="499"/>
      <c r="U19" s="499"/>
      <c r="V19" s="499"/>
      <c r="W19" s="499"/>
      <c r="X19" s="499"/>
      <c r="Y19" s="499"/>
      <c r="Z19" s="499"/>
      <c r="AA19" s="499"/>
      <c r="AB19" s="499"/>
      <c r="AC19" s="499"/>
      <c r="AD19" s="499"/>
      <c r="AE19" s="499"/>
      <c r="AF19" s="149"/>
    </row>
    <row r="20" spans="4:32">
      <c r="D20" s="239">
        <v>25</v>
      </c>
      <c r="E20" s="240" t="e">
        <f t="shared" si="1"/>
        <v>#NUM!</v>
      </c>
      <c r="F20" s="219" t="e">
        <f t="shared" si="0"/>
        <v>#NUM!</v>
      </c>
      <c r="G20" s="219" t="e">
        <f t="shared" si="0"/>
        <v>#NUM!</v>
      </c>
      <c r="H20" s="219" t="e">
        <f t="shared" si="0"/>
        <v>#NUM!</v>
      </c>
      <c r="I20" s="219" t="e">
        <f t="shared" si="0"/>
        <v>#NUM!</v>
      </c>
      <c r="J20" s="219" t="e">
        <f t="shared" si="0"/>
        <v>#NUM!</v>
      </c>
      <c r="K20" s="219" t="e">
        <f t="shared" si="0"/>
        <v>#NUM!</v>
      </c>
      <c r="L20" s="219" t="e">
        <f t="shared" si="0"/>
        <v>#NUM!</v>
      </c>
      <c r="M20" s="219" t="e">
        <f t="shared" si="0"/>
        <v>#NUM!</v>
      </c>
      <c r="N20" s="219" t="e">
        <f t="shared" si="0"/>
        <v>#NUM!</v>
      </c>
      <c r="O20" s="219" t="e">
        <f t="shared" si="0"/>
        <v>#NUM!</v>
      </c>
      <c r="P20" s="241" t="e">
        <f t="shared" si="0"/>
        <v>#NUM!</v>
      </c>
      <c r="S20" s="498">
        <v>5</v>
      </c>
      <c r="T20" s="499"/>
      <c r="U20" s="499"/>
      <c r="V20" s="499"/>
      <c r="W20" s="499"/>
      <c r="X20" s="499"/>
      <c r="Y20" s="499"/>
      <c r="Z20" s="499"/>
      <c r="AA20" s="499"/>
      <c r="AB20" s="499"/>
      <c r="AC20" s="499"/>
      <c r="AD20" s="499"/>
      <c r="AE20" s="499"/>
      <c r="AF20" s="149"/>
    </row>
    <row r="21" spans="4:32">
      <c r="D21" s="239">
        <v>30</v>
      </c>
      <c r="E21" s="240" t="e">
        <f t="shared" si="1"/>
        <v>#NUM!</v>
      </c>
      <c r="F21" s="219" t="e">
        <f t="shared" si="0"/>
        <v>#NUM!</v>
      </c>
      <c r="G21" s="219" t="e">
        <f t="shared" si="0"/>
        <v>#NUM!</v>
      </c>
      <c r="H21" s="219" t="e">
        <f t="shared" si="0"/>
        <v>#NUM!</v>
      </c>
      <c r="I21" s="219" t="e">
        <f t="shared" si="0"/>
        <v>#NUM!</v>
      </c>
      <c r="J21" s="219" t="e">
        <f t="shared" si="0"/>
        <v>#NUM!</v>
      </c>
      <c r="K21" s="219" t="e">
        <f t="shared" si="0"/>
        <v>#NUM!</v>
      </c>
      <c r="L21" s="219" t="e">
        <f t="shared" si="0"/>
        <v>#NUM!</v>
      </c>
      <c r="M21" s="219" t="e">
        <f t="shared" si="0"/>
        <v>#NUM!</v>
      </c>
      <c r="N21" s="219" t="e">
        <f t="shared" si="0"/>
        <v>#NUM!</v>
      </c>
      <c r="O21" s="219" t="e">
        <f t="shared" si="0"/>
        <v>#NUM!</v>
      </c>
      <c r="P21" s="241" t="e">
        <f t="shared" si="0"/>
        <v>#NUM!</v>
      </c>
      <c r="S21" s="498">
        <v>6</v>
      </c>
      <c r="T21" s="499"/>
      <c r="U21" s="499"/>
      <c r="V21" s="499"/>
      <c r="W21" s="499"/>
      <c r="X21" s="499"/>
      <c r="Y21" s="499"/>
      <c r="Z21" s="499"/>
      <c r="AA21" s="499"/>
      <c r="AB21" s="499"/>
      <c r="AC21" s="499"/>
      <c r="AD21" s="499"/>
      <c r="AE21" s="499"/>
      <c r="AF21" s="149"/>
    </row>
    <row r="22" spans="4:32">
      <c r="D22" s="239">
        <v>35</v>
      </c>
      <c r="E22" s="240" t="e">
        <f t="shared" si="1"/>
        <v>#NUM!</v>
      </c>
      <c r="F22" s="219" t="e">
        <f t="shared" si="0"/>
        <v>#NUM!</v>
      </c>
      <c r="G22" s="219" t="e">
        <f t="shared" si="0"/>
        <v>#NUM!</v>
      </c>
      <c r="H22" s="219" t="e">
        <f t="shared" si="0"/>
        <v>#NUM!</v>
      </c>
      <c r="I22" s="219" t="e">
        <f t="shared" si="0"/>
        <v>#NUM!</v>
      </c>
      <c r="J22" s="219" t="e">
        <f t="shared" si="0"/>
        <v>#NUM!</v>
      </c>
      <c r="K22" s="219" t="e">
        <f t="shared" si="0"/>
        <v>#NUM!</v>
      </c>
      <c r="L22" s="219" t="e">
        <f t="shared" si="0"/>
        <v>#NUM!</v>
      </c>
      <c r="M22" s="219" t="e">
        <f t="shared" si="0"/>
        <v>#NUM!</v>
      </c>
      <c r="N22" s="219" t="e">
        <f t="shared" si="0"/>
        <v>#NUM!</v>
      </c>
      <c r="O22" s="219" t="e">
        <f t="shared" si="0"/>
        <v>#NUM!</v>
      </c>
      <c r="P22" s="241" t="e">
        <f t="shared" si="0"/>
        <v>#NUM!</v>
      </c>
      <c r="S22" s="498">
        <v>7</v>
      </c>
      <c r="T22" s="499"/>
      <c r="U22" s="499"/>
      <c r="V22" s="499"/>
      <c r="W22" s="499"/>
      <c r="X22" s="499"/>
      <c r="Y22" s="499"/>
      <c r="Z22" s="499"/>
      <c r="AA22" s="499"/>
      <c r="AB22" s="499"/>
      <c r="AC22" s="499"/>
      <c r="AD22" s="499"/>
      <c r="AE22" s="499"/>
      <c r="AF22" s="149"/>
    </row>
    <row r="23" spans="4:32">
      <c r="D23" s="239">
        <v>40</v>
      </c>
      <c r="E23" s="240" t="e">
        <f t="shared" si="1"/>
        <v>#NUM!</v>
      </c>
      <c r="F23" s="219" t="e">
        <f t="shared" si="0"/>
        <v>#NUM!</v>
      </c>
      <c r="G23" s="219" t="e">
        <f t="shared" si="0"/>
        <v>#NUM!</v>
      </c>
      <c r="H23" s="219" t="e">
        <f t="shared" si="0"/>
        <v>#NUM!</v>
      </c>
      <c r="I23" s="219" t="e">
        <f t="shared" si="0"/>
        <v>#NUM!</v>
      </c>
      <c r="J23" s="219" t="e">
        <f t="shared" si="0"/>
        <v>#NUM!</v>
      </c>
      <c r="K23" s="219" t="e">
        <f t="shared" si="0"/>
        <v>#NUM!</v>
      </c>
      <c r="L23" s="219" t="e">
        <f t="shared" si="0"/>
        <v>#NUM!</v>
      </c>
      <c r="M23" s="219" t="e">
        <f t="shared" si="0"/>
        <v>#NUM!</v>
      </c>
      <c r="N23" s="219" t="e">
        <f t="shared" si="0"/>
        <v>#NUM!</v>
      </c>
      <c r="O23" s="219" t="e">
        <f t="shared" si="0"/>
        <v>#NUM!</v>
      </c>
      <c r="P23" s="241" t="e">
        <f t="shared" si="0"/>
        <v>#NUM!</v>
      </c>
      <c r="S23" s="498">
        <v>8</v>
      </c>
      <c r="T23" s="499"/>
      <c r="U23" s="499"/>
      <c r="V23" s="499"/>
      <c r="W23" s="499"/>
      <c r="X23" s="499"/>
      <c r="Y23" s="499"/>
      <c r="Z23" s="499"/>
      <c r="AA23" s="499"/>
      <c r="AB23" s="499"/>
      <c r="AC23" s="499"/>
      <c r="AD23" s="499"/>
      <c r="AE23" s="499"/>
      <c r="AF23" s="149"/>
    </row>
    <row r="24" spans="4:32">
      <c r="D24" s="239">
        <v>45</v>
      </c>
      <c r="E24" s="240" t="e">
        <f t="shared" si="1"/>
        <v>#NUM!</v>
      </c>
      <c r="F24" s="219" t="e">
        <f t="shared" si="0"/>
        <v>#NUM!</v>
      </c>
      <c r="G24" s="219" t="e">
        <f t="shared" si="0"/>
        <v>#NUM!</v>
      </c>
      <c r="H24" s="219" t="e">
        <f t="shared" si="0"/>
        <v>#NUM!</v>
      </c>
      <c r="I24" s="219" t="e">
        <f t="shared" si="0"/>
        <v>#NUM!</v>
      </c>
      <c r="J24" s="219" t="e">
        <f t="shared" si="0"/>
        <v>#NUM!</v>
      </c>
      <c r="K24" s="219" t="e">
        <f t="shared" si="0"/>
        <v>#NUM!</v>
      </c>
      <c r="L24" s="219" t="e">
        <f t="shared" si="0"/>
        <v>#NUM!</v>
      </c>
      <c r="M24" s="219" t="e">
        <f t="shared" si="0"/>
        <v>#NUM!</v>
      </c>
      <c r="N24" s="219" t="e">
        <f t="shared" si="0"/>
        <v>#NUM!</v>
      </c>
      <c r="O24" s="219" t="e">
        <f t="shared" si="0"/>
        <v>#NUM!</v>
      </c>
      <c r="P24" s="241" t="e">
        <f t="shared" si="0"/>
        <v>#NUM!</v>
      </c>
      <c r="S24" s="498">
        <v>9</v>
      </c>
      <c r="T24" s="499"/>
      <c r="U24" s="499"/>
      <c r="V24" s="499"/>
      <c r="W24" s="499"/>
      <c r="X24" s="499"/>
      <c r="Y24" s="499"/>
      <c r="Z24" s="499"/>
      <c r="AA24" s="499"/>
      <c r="AB24" s="499"/>
      <c r="AC24" s="499"/>
      <c r="AD24" s="499"/>
      <c r="AE24" s="499"/>
      <c r="AF24" s="149"/>
    </row>
    <row r="25" spans="4:32">
      <c r="D25" s="239">
        <v>50</v>
      </c>
      <c r="E25" s="240" t="e">
        <f t="shared" si="1"/>
        <v>#NUM!</v>
      </c>
      <c r="F25" s="219" t="e">
        <f t="shared" si="0"/>
        <v>#NUM!</v>
      </c>
      <c r="G25" s="219" t="e">
        <f t="shared" si="0"/>
        <v>#NUM!</v>
      </c>
      <c r="H25" s="219" t="e">
        <f t="shared" si="0"/>
        <v>#NUM!</v>
      </c>
      <c r="I25" s="219" t="e">
        <f t="shared" si="0"/>
        <v>#NUM!</v>
      </c>
      <c r="J25" s="219" t="e">
        <f t="shared" si="0"/>
        <v>#NUM!</v>
      </c>
      <c r="K25" s="219" t="e">
        <f t="shared" si="0"/>
        <v>#NUM!</v>
      </c>
      <c r="L25" s="219" t="e">
        <f t="shared" si="0"/>
        <v>#NUM!</v>
      </c>
      <c r="M25" s="219" t="e">
        <f t="shared" si="0"/>
        <v>#NUM!</v>
      </c>
      <c r="N25" s="219" t="e">
        <f t="shared" si="0"/>
        <v>#NUM!</v>
      </c>
      <c r="O25" s="219" t="e">
        <f t="shared" si="0"/>
        <v>#NUM!</v>
      </c>
      <c r="P25" s="241" t="e">
        <f t="shared" si="0"/>
        <v>#NUM!</v>
      </c>
      <c r="S25" s="498">
        <v>10</v>
      </c>
      <c r="T25" s="499"/>
      <c r="U25" s="499"/>
      <c r="V25" s="499"/>
      <c r="W25" s="499"/>
      <c r="X25" s="499"/>
      <c r="Y25" s="499"/>
      <c r="Z25" s="499"/>
      <c r="AA25" s="499"/>
      <c r="AB25" s="499"/>
      <c r="AC25" s="499"/>
      <c r="AD25" s="499"/>
      <c r="AE25" s="499"/>
      <c r="AF25" s="149"/>
    </row>
    <row r="26" spans="4:32">
      <c r="D26" s="239">
        <v>55</v>
      </c>
      <c r="E26" s="240" t="e">
        <f t="shared" si="1"/>
        <v>#NUM!</v>
      </c>
      <c r="F26" s="219" t="e">
        <f t="shared" si="0"/>
        <v>#NUM!</v>
      </c>
      <c r="G26" s="219" t="e">
        <f t="shared" si="0"/>
        <v>#NUM!</v>
      </c>
      <c r="H26" s="219" t="e">
        <f t="shared" si="0"/>
        <v>#NUM!</v>
      </c>
      <c r="I26" s="219" t="e">
        <f t="shared" si="0"/>
        <v>#NUM!</v>
      </c>
      <c r="J26" s="219" t="e">
        <f t="shared" si="0"/>
        <v>#NUM!</v>
      </c>
      <c r="K26" s="219" t="e">
        <f t="shared" si="0"/>
        <v>#NUM!</v>
      </c>
      <c r="L26" s="219" t="e">
        <f t="shared" si="0"/>
        <v>#NUM!</v>
      </c>
      <c r="M26" s="219" t="e">
        <f t="shared" si="0"/>
        <v>#NUM!</v>
      </c>
      <c r="N26" s="219" t="e">
        <f t="shared" si="0"/>
        <v>#NUM!</v>
      </c>
      <c r="O26" s="219" t="e">
        <f t="shared" si="0"/>
        <v>#NUM!</v>
      </c>
      <c r="P26" s="241" t="e">
        <f t="shared" si="0"/>
        <v>#NUM!</v>
      </c>
      <c r="S26" s="498">
        <v>11</v>
      </c>
      <c r="T26" s="499"/>
      <c r="U26" s="499"/>
      <c r="V26" s="499"/>
      <c r="W26" s="499"/>
      <c r="X26" s="499"/>
      <c r="Y26" s="499"/>
      <c r="Z26" s="499"/>
      <c r="AA26" s="499"/>
      <c r="AB26" s="499"/>
      <c r="AC26" s="499"/>
      <c r="AD26" s="499"/>
      <c r="AE26" s="499"/>
      <c r="AF26" s="149"/>
    </row>
    <row r="27" spans="4:32">
      <c r="D27" s="239">
        <v>60</v>
      </c>
      <c r="E27" s="240" t="e">
        <f t="shared" si="1"/>
        <v>#NUM!</v>
      </c>
      <c r="F27" s="219" t="e">
        <f t="shared" si="0"/>
        <v>#NUM!</v>
      </c>
      <c r="G27" s="219" t="e">
        <f t="shared" si="0"/>
        <v>#NUM!</v>
      </c>
      <c r="H27" s="219" t="e">
        <f t="shared" si="0"/>
        <v>#NUM!</v>
      </c>
      <c r="I27" s="219" t="e">
        <f t="shared" si="0"/>
        <v>#NUM!</v>
      </c>
      <c r="J27" s="219" t="e">
        <f t="shared" si="0"/>
        <v>#NUM!</v>
      </c>
      <c r="K27" s="219" t="e">
        <f t="shared" si="0"/>
        <v>#NUM!</v>
      </c>
      <c r="L27" s="219" t="e">
        <f t="shared" si="0"/>
        <v>#NUM!</v>
      </c>
      <c r="M27" s="219" t="e">
        <f t="shared" si="0"/>
        <v>#NUM!</v>
      </c>
      <c r="N27" s="219" t="e">
        <f t="shared" si="0"/>
        <v>#NUM!</v>
      </c>
      <c r="O27" s="219" t="e">
        <f t="shared" si="0"/>
        <v>#NUM!</v>
      </c>
      <c r="P27" s="241" t="e">
        <f t="shared" si="0"/>
        <v>#NUM!</v>
      </c>
      <c r="S27" s="498">
        <v>12</v>
      </c>
      <c r="T27" s="499"/>
      <c r="U27" s="499"/>
      <c r="V27" s="499"/>
      <c r="W27" s="499"/>
      <c r="X27" s="499"/>
      <c r="Y27" s="499"/>
      <c r="Z27" s="499"/>
      <c r="AA27" s="499"/>
      <c r="AB27" s="499"/>
      <c r="AC27" s="499"/>
      <c r="AD27" s="499"/>
      <c r="AE27" s="499"/>
      <c r="AF27" s="149"/>
    </row>
    <row r="28" spans="4:32">
      <c r="D28" s="239">
        <v>65</v>
      </c>
      <c r="E28" s="240" t="e">
        <f t="shared" si="1"/>
        <v>#NUM!</v>
      </c>
      <c r="F28" s="219" t="e">
        <f t="shared" si="0"/>
        <v>#NUM!</v>
      </c>
      <c r="G28" s="219" t="e">
        <f t="shared" si="0"/>
        <v>#NUM!</v>
      </c>
      <c r="H28" s="219" t="e">
        <f t="shared" si="0"/>
        <v>#NUM!</v>
      </c>
      <c r="I28" s="219" t="e">
        <f t="shared" si="0"/>
        <v>#NUM!</v>
      </c>
      <c r="J28" s="219" t="e">
        <f t="shared" si="0"/>
        <v>#NUM!</v>
      </c>
      <c r="K28" s="219" t="e">
        <f t="shared" si="0"/>
        <v>#NUM!</v>
      </c>
      <c r="L28" s="219" t="e">
        <f t="shared" si="0"/>
        <v>#NUM!</v>
      </c>
      <c r="M28" s="219" t="e">
        <f t="shared" si="0"/>
        <v>#NUM!</v>
      </c>
      <c r="N28" s="219" t="e">
        <f t="shared" si="0"/>
        <v>#NUM!</v>
      </c>
      <c r="O28" s="219" t="e">
        <f t="shared" si="0"/>
        <v>#NUM!</v>
      </c>
      <c r="P28" s="241" t="e">
        <f t="shared" si="0"/>
        <v>#NUM!</v>
      </c>
      <c r="S28" s="498">
        <v>13</v>
      </c>
      <c r="T28" s="499"/>
      <c r="U28" s="499"/>
      <c r="V28" s="499"/>
      <c r="W28" s="499"/>
      <c r="X28" s="499"/>
      <c r="Y28" s="499"/>
      <c r="Z28" s="499"/>
      <c r="AA28" s="499"/>
      <c r="AB28" s="499"/>
      <c r="AC28" s="499"/>
      <c r="AD28" s="499"/>
      <c r="AE28" s="499"/>
      <c r="AF28" s="149"/>
    </row>
    <row r="29" spans="4:32">
      <c r="D29" s="239">
        <v>70</v>
      </c>
      <c r="E29" s="240" t="e">
        <f t="shared" si="1"/>
        <v>#NUM!</v>
      </c>
      <c r="F29" s="219" t="e">
        <f t="shared" si="0"/>
        <v>#NUM!</v>
      </c>
      <c r="G29" s="219" t="e">
        <f t="shared" si="0"/>
        <v>#NUM!</v>
      </c>
      <c r="H29" s="219" t="e">
        <f t="shared" si="0"/>
        <v>#NUM!</v>
      </c>
      <c r="I29" s="219" t="e">
        <f t="shared" si="0"/>
        <v>#NUM!</v>
      </c>
      <c r="J29" s="219" t="e">
        <f t="shared" si="0"/>
        <v>#NUM!</v>
      </c>
      <c r="K29" s="219" t="e">
        <f t="shared" si="0"/>
        <v>#NUM!</v>
      </c>
      <c r="L29" s="219" t="e">
        <f t="shared" si="0"/>
        <v>#NUM!</v>
      </c>
      <c r="M29" s="219" t="e">
        <f t="shared" si="0"/>
        <v>#NUM!</v>
      </c>
      <c r="N29" s="219" t="e">
        <f t="shared" si="0"/>
        <v>#NUM!</v>
      </c>
      <c r="O29" s="219" t="e">
        <f t="shared" si="0"/>
        <v>#NUM!</v>
      </c>
      <c r="P29" s="241" t="e">
        <f t="shared" si="0"/>
        <v>#NUM!</v>
      </c>
      <c r="S29" s="498">
        <v>14</v>
      </c>
      <c r="T29" s="499"/>
      <c r="U29" s="499"/>
      <c r="V29" s="499"/>
      <c r="W29" s="499"/>
      <c r="X29" s="499"/>
      <c r="Y29" s="499"/>
      <c r="Z29" s="499"/>
      <c r="AA29" s="499"/>
      <c r="AB29" s="499"/>
      <c r="AC29" s="499"/>
      <c r="AD29" s="499"/>
      <c r="AE29" s="499"/>
      <c r="AF29" s="149"/>
    </row>
    <row r="30" spans="4:32">
      <c r="D30" s="239">
        <v>75</v>
      </c>
      <c r="E30" s="240" t="e">
        <f t="shared" si="1"/>
        <v>#NUM!</v>
      </c>
      <c r="F30" s="219" t="e">
        <f t="shared" si="0"/>
        <v>#NUM!</v>
      </c>
      <c r="G30" s="219" t="e">
        <f t="shared" si="0"/>
        <v>#NUM!</v>
      </c>
      <c r="H30" s="219" t="e">
        <f t="shared" si="0"/>
        <v>#NUM!</v>
      </c>
      <c r="I30" s="219" t="e">
        <f t="shared" si="0"/>
        <v>#NUM!</v>
      </c>
      <c r="J30" s="219" t="e">
        <f t="shared" si="0"/>
        <v>#NUM!</v>
      </c>
      <c r="K30" s="219" t="e">
        <f t="shared" si="0"/>
        <v>#NUM!</v>
      </c>
      <c r="L30" s="219" t="e">
        <f t="shared" si="0"/>
        <v>#NUM!</v>
      </c>
      <c r="M30" s="219" t="e">
        <f t="shared" si="0"/>
        <v>#NUM!</v>
      </c>
      <c r="N30" s="219" t="e">
        <f t="shared" si="0"/>
        <v>#NUM!</v>
      </c>
      <c r="O30" s="219" t="e">
        <f t="shared" si="0"/>
        <v>#NUM!</v>
      </c>
      <c r="P30" s="241" t="e">
        <f t="shared" si="0"/>
        <v>#NUM!</v>
      </c>
      <c r="S30" s="498">
        <v>15</v>
      </c>
      <c r="T30" s="499"/>
      <c r="U30" s="499"/>
      <c r="V30" s="499"/>
      <c r="W30" s="499"/>
      <c r="X30" s="499"/>
      <c r="Y30" s="499"/>
      <c r="Z30" s="499"/>
      <c r="AA30" s="499"/>
      <c r="AB30" s="499"/>
      <c r="AC30" s="499"/>
      <c r="AD30" s="499"/>
      <c r="AE30" s="499"/>
      <c r="AF30" s="149"/>
    </row>
    <row r="31" spans="4:32">
      <c r="D31" s="239">
        <v>80</v>
      </c>
      <c r="E31" s="240" t="e">
        <f t="shared" si="1"/>
        <v>#NUM!</v>
      </c>
      <c r="F31" s="219" t="e">
        <f t="shared" si="0"/>
        <v>#NUM!</v>
      </c>
      <c r="G31" s="219" t="e">
        <f t="shared" si="0"/>
        <v>#NUM!</v>
      </c>
      <c r="H31" s="219" t="e">
        <f t="shared" si="0"/>
        <v>#NUM!</v>
      </c>
      <c r="I31" s="219" t="e">
        <f t="shared" si="0"/>
        <v>#NUM!</v>
      </c>
      <c r="J31" s="219" t="e">
        <f t="shared" si="0"/>
        <v>#NUM!</v>
      </c>
      <c r="K31" s="219" t="e">
        <f t="shared" si="0"/>
        <v>#NUM!</v>
      </c>
      <c r="L31" s="219" t="e">
        <f t="shared" si="0"/>
        <v>#NUM!</v>
      </c>
      <c r="M31" s="219" t="e">
        <f t="shared" si="0"/>
        <v>#NUM!</v>
      </c>
      <c r="N31" s="219" t="e">
        <f t="shared" si="0"/>
        <v>#NUM!</v>
      </c>
      <c r="O31" s="219" t="e">
        <f t="shared" si="0"/>
        <v>#NUM!</v>
      </c>
      <c r="P31" s="241" t="e">
        <f t="shared" si="0"/>
        <v>#NUM!</v>
      </c>
      <c r="S31" s="498">
        <v>16</v>
      </c>
      <c r="T31" s="499"/>
      <c r="U31" s="499"/>
      <c r="V31" s="499"/>
      <c r="W31" s="499"/>
      <c r="X31" s="499"/>
      <c r="Y31" s="499"/>
      <c r="Z31" s="499"/>
      <c r="AA31" s="499"/>
      <c r="AB31" s="499"/>
      <c r="AC31" s="499"/>
      <c r="AD31" s="499"/>
      <c r="AE31" s="499"/>
      <c r="AF31" s="149"/>
    </row>
    <row r="32" spans="4:32">
      <c r="D32" s="239">
        <v>85</v>
      </c>
      <c r="E32" s="240" t="e">
        <f t="shared" si="1"/>
        <v>#NUM!</v>
      </c>
      <c r="F32" s="219" t="e">
        <f t="shared" si="1"/>
        <v>#NUM!</v>
      </c>
      <c r="G32" s="219" t="e">
        <f t="shared" si="1"/>
        <v>#NUM!</v>
      </c>
      <c r="H32" s="219" t="e">
        <f t="shared" si="1"/>
        <v>#NUM!</v>
      </c>
      <c r="I32" s="219" t="e">
        <f t="shared" si="1"/>
        <v>#NUM!</v>
      </c>
      <c r="J32" s="219" t="e">
        <f t="shared" si="1"/>
        <v>#NUM!</v>
      </c>
      <c r="K32" s="219" t="e">
        <f t="shared" si="1"/>
        <v>#NUM!</v>
      </c>
      <c r="L32" s="219" t="e">
        <f t="shared" si="1"/>
        <v>#NUM!</v>
      </c>
      <c r="M32" s="219" t="e">
        <f t="shared" si="1"/>
        <v>#NUM!</v>
      </c>
      <c r="N32" s="219" t="e">
        <f t="shared" si="1"/>
        <v>#NUM!</v>
      </c>
      <c r="O32" s="219" t="e">
        <f t="shared" si="1"/>
        <v>#NUM!</v>
      </c>
      <c r="P32" s="241" t="e">
        <f t="shared" si="1"/>
        <v>#NUM!</v>
      </c>
      <c r="S32" s="498">
        <v>17</v>
      </c>
      <c r="T32" s="499"/>
      <c r="U32" s="499"/>
      <c r="V32" s="499"/>
      <c r="W32" s="499"/>
      <c r="X32" s="499"/>
      <c r="Y32" s="499"/>
      <c r="Z32" s="499"/>
      <c r="AA32" s="499"/>
      <c r="AB32" s="499"/>
      <c r="AC32" s="499"/>
      <c r="AD32" s="499"/>
      <c r="AE32" s="499"/>
      <c r="AF32" s="149"/>
    </row>
    <row r="33" spans="4:33">
      <c r="D33" s="239">
        <v>90</v>
      </c>
      <c r="E33" s="240" t="e">
        <f t="shared" si="1"/>
        <v>#NUM!</v>
      </c>
      <c r="F33" s="219" t="e">
        <f t="shared" si="1"/>
        <v>#NUM!</v>
      </c>
      <c r="G33" s="219" t="e">
        <f t="shared" si="1"/>
        <v>#NUM!</v>
      </c>
      <c r="H33" s="219" t="e">
        <f t="shared" si="1"/>
        <v>#NUM!</v>
      </c>
      <c r="I33" s="219" t="e">
        <f t="shared" si="1"/>
        <v>#NUM!</v>
      </c>
      <c r="J33" s="219" t="e">
        <f t="shared" si="1"/>
        <v>#NUM!</v>
      </c>
      <c r="K33" s="219" t="e">
        <f t="shared" si="1"/>
        <v>#NUM!</v>
      </c>
      <c r="L33" s="219" t="e">
        <f t="shared" si="1"/>
        <v>#NUM!</v>
      </c>
      <c r="M33" s="219" t="e">
        <f t="shared" si="1"/>
        <v>#NUM!</v>
      </c>
      <c r="N33" s="219" t="e">
        <f t="shared" si="1"/>
        <v>#NUM!</v>
      </c>
      <c r="O33" s="219" t="e">
        <f t="shared" si="1"/>
        <v>#NUM!</v>
      </c>
      <c r="P33" s="241" t="e">
        <f t="shared" si="1"/>
        <v>#NUM!</v>
      </c>
      <c r="S33" s="498">
        <v>18</v>
      </c>
      <c r="T33" s="499"/>
      <c r="U33" s="499"/>
      <c r="V33" s="499"/>
      <c r="W33" s="499"/>
      <c r="X33" s="499"/>
      <c r="Y33" s="499"/>
      <c r="Z33" s="499"/>
      <c r="AA33" s="499"/>
      <c r="AB33" s="499"/>
      <c r="AC33" s="499"/>
      <c r="AD33" s="499"/>
      <c r="AE33" s="499"/>
      <c r="AF33" s="149"/>
    </row>
    <row r="34" spans="4:33" ht="13.5" thickBot="1">
      <c r="D34" s="242">
        <v>95</v>
      </c>
      <c r="E34" s="243" t="e">
        <f>_xlfn.PERCENTILE.EXC(T$16:T$46,1-($D34/100))</f>
        <v>#NUM!</v>
      </c>
      <c r="F34" s="224" t="e">
        <f t="shared" ref="F34:P34" si="2">_xlfn.PERCENTILE.EXC(U$16:U$46,1-($D34/100))</f>
        <v>#NUM!</v>
      </c>
      <c r="G34" s="224" t="e">
        <f t="shared" si="2"/>
        <v>#NUM!</v>
      </c>
      <c r="H34" s="224" t="e">
        <f t="shared" si="2"/>
        <v>#NUM!</v>
      </c>
      <c r="I34" s="224" t="e">
        <f t="shared" si="2"/>
        <v>#NUM!</v>
      </c>
      <c r="J34" s="224" t="e">
        <f t="shared" si="2"/>
        <v>#NUM!</v>
      </c>
      <c r="K34" s="224" t="e">
        <f t="shared" si="2"/>
        <v>#NUM!</v>
      </c>
      <c r="L34" s="224" t="e">
        <f t="shared" si="2"/>
        <v>#NUM!</v>
      </c>
      <c r="M34" s="224" t="e">
        <f t="shared" si="2"/>
        <v>#NUM!</v>
      </c>
      <c r="N34" s="224" t="e">
        <f t="shared" si="2"/>
        <v>#NUM!</v>
      </c>
      <c r="O34" s="224" t="e">
        <f t="shared" si="2"/>
        <v>#NUM!</v>
      </c>
      <c r="P34" s="244" t="e">
        <f t="shared" si="2"/>
        <v>#NUM!</v>
      </c>
      <c r="S34" s="498">
        <v>19</v>
      </c>
      <c r="T34" s="499"/>
      <c r="U34" s="499"/>
      <c r="V34" s="499"/>
      <c r="W34" s="499"/>
      <c r="X34" s="499"/>
      <c r="Y34" s="499"/>
      <c r="Z34" s="499"/>
      <c r="AA34" s="499"/>
      <c r="AB34" s="499"/>
      <c r="AC34" s="499"/>
      <c r="AD34" s="499"/>
      <c r="AE34" s="499"/>
      <c r="AF34" s="149"/>
    </row>
    <row r="35" spans="4:33">
      <c r="D35" s="245"/>
      <c r="E35" s="246"/>
      <c r="F35" s="247"/>
      <c r="G35" s="247"/>
      <c r="H35" s="247"/>
      <c r="I35" s="247"/>
      <c r="J35" s="247"/>
      <c r="K35" s="247"/>
      <c r="L35" s="247"/>
      <c r="M35" s="247"/>
      <c r="N35" s="247"/>
      <c r="O35" s="247"/>
      <c r="P35" s="247"/>
      <c r="S35" s="498">
        <v>20</v>
      </c>
      <c r="T35" s="499"/>
      <c r="U35" s="499"/>
      <c r="V35" s="499"/>
      <c r="W35" s="499"/>
      <c r="X35" s="499"/>
      <c r="Y35" s="499"/>
      <c r="Z35" s="499"/>
      <c r="AA35" s="499"/>
      <c r="AB35" s="499"/>
      <c r="AC35" s="499"/>
      <c r="AD35" s="499"/>
      <c r="AE35" s="499"/>
      <c r="AF35" s="149"/>
    </row>
    <row r="36" spans="4:33">
      <c r="D36" s="245"/>
      <c r="E36" s="246"/>
      <c r="F36" s="247"/>
      <c r="G36" s="247"/>
      <c r="H36" s="247"/>
      <c r="I36" s="247"/>
      <c r="J36" s="247"/>
      <c r="K36" s="247"/>
      <c r="L36" s="247"/>
      <c r="M36" s="247"/>
      <c r="N36" s="247"/>
      <c r="O36" s="247"/>
      <c r="P36" s="247"/>
      <c r="S36" s="498">
        <v>21</v>
      </c>
      <c r="T36" s="499"/>
      <c r="U36" s="499"/>
      <c r="V36" s="499"/>
      <c r="W36" s="499"/>
      <c r="X36" s="499"/>
      <c r="Y36" s="499"/>
      <c r="Z36" s="499"/>
      <c r="AA36" s="499"/>
      <c r="AB36" s="499"/>
      <c r="AC36" s="499"/>
      <c r="AD36" s="499"/>
      <c r="AE36" s="499"/>
      <c r="AF36" s="149"/>
    </row>
    <row r="37" spans="4:33">
      <c r="D37" s="245"/>
      <c r="E37" s="246"/>
      <c r="F37" s="247"/>
      <c r="G37" s="247"/>
      <c r="H37" s="247"/>
      <c r="I37" s="247"/>
      <c r="J37" s="247"/>
      <c r="K37" s="247"/>
      <c r="L37" s="247"/>
      <c r="M37" s="247"/>
      <c r="N37" s="247"/>
      <c r="O37" s="247"/>
      <c r="P37" s="247"/>
      <c r="S37" s="498">
        <v>22</v>
      </c>
      <c r="T37" s="499"/>
      <c r="U37" s="499"/>
      <c r="V37" s="499"/>
      <c r="W37" s="499"/>
      <c r="X37" s="499"/>
      <c r="Y37" s="499"/>
      <c r="Z37" s="499"/>
      <c r="AA37" s="499"/>
      <c r="AB37" s="499"/>
      <c r="AC37" s="499"/>
      <c r="AD37" s="499"/>
      <c r="AE37" s="499"/>
      <c r="AF37" s="149"/>
    </row>
    <row r="38" spans="4:33">
      <c r="D38" s="212"/>
      <c r="E38" s="212"/>
      <c r="F38" s="247"/>
      <c r="G38" s="247"/>
      <c r="H38" s="247"/>
      <c r="I38" s="247"/>
      <c r="J38" s="247"/>
      <c r="K38" s="247"/>
      <c r="L38" s="247"/>
      <c r="M38" s="247"/>
      <c r="N38" s="247"/>
      <c r="O38" s="247"/>
      <c r="P38" s="247"/>
      <c r="S38" s="498">
        <v>23</v>
      </c>
      <c r="T38" s="499"/>
      <c r="U38" s="499"/>
      <c r="V38" s="499"/>
      <c r="W38" s="499"/>
      <c r="X38" s="499"/>
      <c r="Y38" s="499"/>
      <c r="Z38" s="499"/>
      <c r="AA38" s="499"/>
      <c r="AB38" s="499"/>
      <c r="AC38" s="499"/>
      <c r="AD38" s="499"/>
      <c r="AE38" s="499"/>
      <c r="AF38" s="149"/>
    </row>
    <row r="39" spans="4:33" ht="15.75">
      <c r="D39" s="984"/>
      <c r="E39" s="984"/>
      <c r="F39" s="984"/>
      <c r="G39" s="132"/>
      <c r="H39" s="132"/>
      <c r="I39" s="132"/>
      <c r="J39" s="132"/>
      <c r="K39" s="132"/>
      <c r="L39" s="132"/>
      <c r="M39" s="132"/>
      <c r="N39" s="132"/>
      <c r="O39" s="132"/>
      <c r="P39" s="132"/>
      <c r="S39" s="498">
        <v>24</v>
      </c>
      <c r="T39" s="499"/>
      <c r="U39" s="499"/>
      <c r="V39" s="499"/>
      <c r="W39" s="499"/>
      <c r="X39" s="499"/>
      <c r="Y39" s="499"/>
      <c r="Z39" s="499"/>
      <c r="AA39" s="499"/>
      <c r="AB39" s="499"/>
      <c r="AC39" s="499"/>
      <c r="AD39" s="499"/>
      <c r="AE39" s="499"/>
      <c r="AF39" s="149"/>
    </row>
    <row r="40" spans="4:33">
      <c r="S40" s="498">
        <v>25</v>
      </c>
      <c r="T40" s="499"/>
      <c r="U40" s="499"/>
      <c r="V40" s="499"/>
      <c r="W40" s="499"/>
      <c r="X40" s="499"/>
      <c r="Y40" s="499"/>
      <c r="Z40" s="499"/>
      <c r="AA40" s="499"/>
      <c r="AB40" s="499"/>
      <c r="AC40" s="499"/>
      <c r="AD40" s="499"/>
      <c r="AE40" s="499"/>
      <c r="AF40" s="149"/>
    </row>
    <row r="41" spans="4:33">
      <c r="S41" s="498">
        <v>26</v>
      </c>
      <c r="T41" s="499"/>
      <c r="U41" s="499"/>
      <c r="V41" s="499"/>
      <c r="W41" s="499"/>
      <c r="X41" s="499"/>
      <c r="Y41" s="499"/>
      <c r="Z41" s="499"/>
      <c r="AA41" s="499"/>
      <c r="AB41" s="499"/>
      <c r="AC41" s="499"/>
      <c r="AD41" s="499"/>
      <c r="AE41" s="499"/>
      <c r="AF41" s="149"/>
    </row>
    <row r="42" spans="4:33">
      <c r="S42" s="498">
        <v>27</v>
      </c>
      <c r="T42" s="499"/>
      <c r="U42" s="499"/>
      <c r="V42" s="499"/>
      <c r="W42" s="499"/>
      <c r="X42" s="499"/>
      <c r="Y42" s="499"/>
      <c r="Z42" s="499"/>
      <c r="AA42" s="499"/>
      <c r="AB42" s="499"/>
      <c r="AC42" s="499"/>
      <c r="AD42" s="499"/>
      <c r="AE42" s="499"/>
      <c r="AF42" s="149"/>
    </row>
    <row r="43" spans="4:33">
      <c r="S43" s="498">
        <v>28</v>
      </c>
      <c r="T43" s="499"/>
      <c r="U43" s="499"/>
      <c r="V43" s="499"/>
      <c r="W43" s="499"/>
      <c r="X43" s="499"/>
      <c r="Y43" s="499"/>
      <c r="Z43" s="499"/>
      <c r="AA43" s="499"/>
      <c r="AB43" s="499"/>
      <c r="AC43" s="499"/>
      <c r="AD43" s="500"/>
      <c r="AE43" s="500"/>
      <c r="AF43" s="501"/>
      <c r="AG43" s="501"/>
    </row>
    <row r="44" spans="4:33">
      <c r="S44" s="498">
        <v>29</v>
      </c>
      <c r="T44" s="499"/>
      <c r="U44" s="499"/>
      <c r="V44" s="499"/>
      <c r="W44" s="499"/>
      <c r="X44" s="499"/>
      <c r="Y44" s="499"/>
      <c r="Z44" s="499"/>
      <c r="AA44" s="499"/>
      <c r="AB44" s="499"/>
      <c r="AC44" s="499"/>
      <c r="AD44" s="500"/>
      <c r="AE44" s="500"/>
      <c r="AF44" s="501"/>
      <c r="AG44" s="501"/>
    </row>
    <row r="45" spans="4:33">
      <c r="S45" s="498">
        <v>30</v>
      </c>
      <c r="T45" s="499"/>
      <c r="U45" s="499"/>
      <c r="V45" s="499"/>
      <c r="W45" s="499"/>
      <c r="X45" s="499"/>
      <c r="Y45" s="499"/>
      <c r="Z45" s="499"/>
      <c r="AA45" s="499"/>
      <c r="AB45" s="499"/>
      <c r="AC45" s="499"/>
      <c r="AD45" s="500"/>
      <c r="AE45" s="500"/>
      <c r="AF45" s="501"/>
      <c r="AG45" s="501"/>
    </row>
    <row r="46" spans="4:33">
      <c r="S46" s="498">
        <v>31</v>
      </c>
      <c r="T46" s="499"/>
      <c r="U46" s="499"/>
      <c r="V46" s="499"/>
      <c r="W46" s="499"/>
      <c r="X46" s="499"/>
      <c r="Y46" s="499"/>
      <c r="Z46" s="499"/>
      <c r="AA46" s="499"/>
      <c r="AB46" s="499"/>
      <c r="AC46" s="499"/>
      <c r="AD46" s="500"/>
      <c r="AE46" s="500"/>
      <c r="AF46" s="501"/>
      <c r="AG46" s="501"/>
    </row>
    <row r="47" spans="4:33">
      <c r="AD47" s="501"/>
      <c r="AE47" s="501"/>
      <c r="AF47" s="501"/>
      <c r="AG47" s="501"/>
    </row>
    <row r="48" spans="4:33" ht="15">
      <c r="S48" s="248"/>
      <c r="T48" s="249"/>
      <c r="U48" s="249"/>
      <c r="V48" s="249"/>
      <c r="W48" s="249"/>
      <c r="X48" s="249"/>
      <c r="Y48" s="249"/>
      <c r="Z48" s="249"/>
      <c r="AA48" s="249"/>
      <c r="AB48" s="249"/>
      <c r="AC48" s="249"/>
      <c r="AD48" s="502"/>
      <c r="AE48" s="502"/>
      <c r="AF48" s="990" t="s">
        <v>329</v>
      </c>
      <c r="AG48" s="501"/>
    </row>
    <row r="49" spans="19:33" ht="15">
      <c r="S49" s="248"/>
      <c r="T49" s="250"/>
      <c r="U49" s="250"/>
      <c r="V49" s="250"/>
      <c r="W49" s="250"/>
      <c r="X49" s="250"/>
      <c r="Y49" s="250"/>
      <c r="Z49" s="250"/>
      <c r="AA49" s="250"/>
      <c r="AB49" s="250"/>
      <c r="AC49" s="250"/>
      <c r="AD49" s="503"/>
      <c r="AE49" s="503"/>
      <c r="AF49" s="991"/>
      <c r="AG49" s="501"/>
    </row>
    <row r="50" spans="19:33">
      <c r="S50" s="251"/>
      <c r="AD50" s="501"/>
      <c r="AE50" s="501"/>
      <c r="AF50" s="504">
        <f>MAX(T50:AE50)-MIN(T50:AE50)</f>
        <v>0</v>
      </c>
      <c r="AG50" s="501"/>
    </row>
    <row r="51" spans="19:33">
      <c r="S51" s="252"/>
      <c r="AD51" s="501"/>
      <c r="AE51" s="501"/>
      <c r="AF51" s="504">
        <f t="shared" ref="AF51:AF65" si="3">MAX(T51:AE51)-MIN(T51:AE51)</f>
        <v>0</v>
      </c>
      <c r="AG51" s="501"/>
    </row>
    <row r="52" spans="19:33">
      <c r="S52" s="252"/>
      <c r="AD52" s="501"/>
      <c r="AE52" s="501"/>
      <c r="AF52" s="504">
        <f t="shared" si="3"/>
        <v>0</v>
      </c>
      <c r="AG52" s="501"/>
    </row>
    <row r="53" spans="19:33">
      <c r="S53" s="252"/>
      <c r="AD53" s="501"/>
      <c r="AE53" s="501"/>
      <c r="AF53" s="504">
        <f t="shared" si="3"/>
        <v>0</v>
      </c>
      <c r="AG53" s="501"/>
    </row>
    <row r="54" spans="19:33">
      <c r="S54" s="252"/>
      <c r="AD54" s="501"/>
      <c r="AE54" s="501"/>
      <c r="AF54" s="504">
        <f t="shared" si="3"/>
        <v>0</v>
      </c>
      <c r="AG54" s="501"/>
    </row>
    <row r="55" spans="19:33">
      <c r="S55" s="252"/>
      <c r="AD55" s="501"/>
      <c r="AE55" s="501"/>
      <c r="AF55" s="504">
        <f t="shared" si="3"/>
        <v>0</v>
      </c>
      <c r="AG55" s="501"/>
    </row>
    <row r="56" spans="19:33">
      <c r="S56" s="252"/>
      <c r="AD56" s="501"/>
      <c r="AE56" s="501"/>
      <c r="AF56" s="504">
        <f t="shared" si="3"/>
        <v>0</v>
      </c>
      <c r="AG56" s="501"/>
    </row>
    <row r="57" spans="19:33">
      <c r="S57" s="252"/>
      <c r="AD57" s="501"/>
      <c r="AE57" s="501"/>
      <c r="AF57" s="504">
        <f t="shared" si="3"/>
        <v>0</v>
      </c>
      <c r="AG57" s="501"/>
    </row>
    <row r="58" spans="19:33">
      <c r="S58" s="252"/>
      <c r="AD58" s="501"/>
      <c r="AE58" s="501"/>
      <c r="AF58" s="504">
        <f t="shared" si="3"/>
        <v>0</v>
      </c>
      <c r="AG58" s="501"/>
    </row>
    <row r="59" spans="19:33">
      <c r="S59" s="252"/>
      <c r="AD59" s="501"/>
      <c r="AE59" s="501"/>
      <c r="AF59" s="504">
        <f t="shared" si="3"/>
        <v>0</v>
      </c>
      <c r="AG59" s="501"/>
    </row>
    <row r="60" spans="19:33">
      <c r="S60" s="252"/>
      <c r="AD60" s="501"/>
      <c r="AE60" s="501"/>
      <c r="AF60" s="504">
        <f t="shared" si="3"/>
        <v>0</v>
      </c>
      <c r="AG60" s="501"/>
    </row>
    <row r="61" spans="19:33">
      <c r="S61" s="252"/>
      <c r="AD61" s="501"/>
      <c r="AE61" s="501"/>
      <c r="AF61" s="504">
        <f t="shared" si="3"/>
        <v>0</v>
      </c>
      <c r="AG61" s="501"/>
    </row>
    <row r="62" spans="19:33">
      <c r="S62" s="252"/>
      <c r="AD62" s="501"/>
      <c r="AE62" s="501"/>
      <c r="AF62" s="504">
        <f t="shared" si="3"/>
        <v>0</v>
      </c>
      <c r="AG62" s="501"/>
    </row>
    <row r="63" spans="19:33">
      <c r="S63" s="252"/>
      <c r="AD63" s="501"/>
      <c r="AE63" s="501"/>
      <c r="AF63" s="504">
        <f t="shared" si="3"/>
        <v>0</v>
      </c>
      <c r="AG63" s="501"/>
    </row>
    <row r="64" spans="19:33">
      <c r="S64" s="252"/>
      <c r="AD64" s="501"/>
      <c r="AE64" s="501"/>
      <c r="AF64" s="504">
        <f t="shared" si="3"/>
        <v>0</v>
      </c>
      <c r="AG64" s="501"/>
    </row>
    <row r="65" spans="19:33">
      <c r="S65" s="252"/>
      <c r="AD65" s="501"/>
      <c r="AE65" s="501"/>
      <c r="AF65" s="504">
        <f t="shared" si="3"/>
        <v>0</v>
      </c>
      <c r="AG65" s="501"/>
    </row>
    <row r="66" spans="19:33">
      <c r="AD66" s="501"/>
      <c r="AE66" s="501"/>
      <c r="AF66" s="501"/>
      <c r="AG66" s="501"/>
    </row>
    <row r="67" spans="19:33">
      <c r="AD67" s="501"/>
      <c r="AE67" s="501"/>
      <c r="AF67" s="501"/>
      <c r="AG67" s="501"/>
    </row>
  </sheetData>
  <sheetProtection sheet="1" objects="1" scenarios="1" selectLockedCells="1" selectUnlockedCells="1"/>
  <mergeCells count="27">
    <mergeCell ref="D12:P12"/>
    <mergeCell ref="B2:C2"/>
    <mergeCell ref="D2:L2"/>
    <mergeCell ref="B3:C3"/>
    <mergeCell ref="D3:L3"/>
    <mergeCell ref="B5:D5"/>
    <mergeCell ref="E5:I5"/>
    <mergeCell ref="B6:D6"/>
    <mergeCell ref="E6:I6"/>
    <mergeCell ref="B7:D7"/>
    <mergeCell ref="E7:I7"/>
    <mergeCell ref="D10:P10"/>
    <mergeCell ref="D39:F39"/>
    <mergeCell ref="AF48:AF49"/>
    <mergeCell ref="D13:P13"/>
    <mergeCell ref="E14:E15"/>
    <mergeCell ref="F14:F15"/>
    <mergeCell ref="G14:G15"/>
    <mergeCell ref="H14:H15"/>
    <mergeCell ref="I14:I15"/>
    <mergeCell ref="J14:J15"/>
    <mergeCell ref="K14:K15"/>
    <mergeCell ref="L14:L15"/>
    <mergeCell ref="M14:M15"/>
    <mergeCell ref="N14:N15"/>
    <mergeCell ref="O14:O15"/>
    <mergeCell ref="P14:P1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
  <sheetViews>
    <sheetView showGridLines="0" zoomScaleNormal="100" workbookViewId="0">
      <selection activeCell="E5" sqref="E5:I5"/>
    </sheetView>
  </sheetViews>
  <sheetFormatPr baseColWidth="10" defaultRowHeight="12.75"/>
  <cols>
    <col min="1" max="1" width="2.85546875" style="3" customWidth="1"/>
    <col min="2" max="2" width="15" style="3" customWidth="1"/>
    <col min="3" max="3" width="10.140625" style="3" customWidth="1"/>
    <col min="4" max="4" width="19.85546875" style="3" customWidth="1"/>
    <col min="5" max="17" width="13.7109375" style="3" customWidth="1"/>
    <col min="18" max="18" width="11.42578125" style="3"/>
    <col min="19" max="19" width="13.85546875" style="3" customWidth="1"/>
    <col min="20" max="20" width="15.5703125" style="3" customWidth="1"/>
    <col min="21" max="264" width="11.42578125" style="3"/>
    <col min="265" max="265" width="2.85546875" style="3" customWidth="1"/>
    <col min="266" max="266" width="15" style="3" customWidth="1"/>
    <col min="267" max="267" width="10.140625" style="3" customWidth="1"/>
    <col min="268" max="268" width="19.85546875" style="3" customWidth="1"/>
    <col min="269" max="269" width="18" style="3" customWidth="1"/>
    <col min="270" max="270" width="17.85546875" style="3" customWidth="1"/>
    <col min="271" max="271" width="13.28515625" style="3" customWidth="1"/>
    <col min="272" max="272" width="9.7109375" style="3" customWidth="1"/>
    <col min="273" max="520" width="11.42578125" style="3"/>
    <col min="521" max="521" width="2.85546875" style="3" customWidth="1"/>
    <col min="522" max="522" width="15" style="3" customWidth="1"/>
    <col min="523" max="523" width="10.140625" style="3" customWidth="1"/>
    <col min="524" max="524" width="19.85546875" style="3" customWidth="1"/>
    <col min="525" max="525" width="18" style="3" customWidth="1"/>
    <col min="526" max="526" width="17.85546875" style="3" customWidth="1"/>
    <col min="527" max="527" width="13.28515625" style="3" customWidth="1"/>
    <col min="528" max="528" width="9.7109375" style="3" customWidth="1"/>
    <col min="529" max="776" width="11.42578125" style="3"/>
    <col min="777" max="777" width="2.85546875" style="3" customWidth="1"/>
    <col min="778" max="778" width="15" style="3" customWidth="1"/>
    <col min="779" max="779" width="10.140625" style="3" customWidth="1"/>
    <col min="780" max="780" width="19.85546875" style="3" customWidth="1"/>
    <col min="781" max="781" width="18" style="3" customWidth="1"/>
    <col min="782" max="782" width="17.85546875" style="3" customWidth="1"/>
    <col min="783" max="783" width="13.28515625" style="3" customWidth="1"/>
    <col min="784" max="784" width="9.7109375" style="3" customWidth="1"/>
    <col min="785" max="1032" width="11.42578125" style="3"/>
    <col min="1033" max="1033" width="2.85546875" style="3" customWidth="1"/>
    <col min="1034" max="1034" width="15" style="3" customWidth="1"/>
    <col min="1035" max="1035" width="10.140625" style="3" customWidth="1"/>
    <col min="1036" max="1036" width="19.85546875" style="3" customWidth="1"/>
    <col min="1037" max="1037" width="18" style="3" customWidth="1"/>
    <col min="1038" max="1038" width="17.85546875" style="3" customWidth="1"/>
    <col min="1039" max="1039" width="13.28515625" style="3" customWidth="1"/>
    <col min="1040" max="1040" width="9.7109375" style="3" customWidth="1"/>
    <col min="1041" max="1288" width="11.42578125" style="3"/>
    <col min="1289" max="1289" width="2.85546875" style="3" customWidth="1"/>
    <col min="1290" max="1290" width="15" style="3" customWidth="1"/>
    <col min="1291" max="1291" width="10.140625" style="3" customWidth="1"/>
    <col min="1292" max="1292" width="19.85546875" style="3" customWidth="1"/>
    <col min="1293" max="1293" width="18" style="3" customWidth="1"/>
    <col min="1294" max="1294" width="17.85546875" style="3" customWidth="1"/>
    <col min="1295" max="1295" width="13.28515625" style="3" customWidth="1"/>
    <col min="1296" max="1296" width="9.7109375" style="3" customWidth="1"/>
    <col min="1297" max="1544" width="11.42578125" style="3"/>
    <col min="1545" max="1545" width="2.85546875" style="3" customWidth="1"/>
    <col min="1546" max="1546" width="15" style="3" customWidth="1"/>
    <col min="1547" max="1547" width="10.140625" style="3" customWidth="1"/>
    <col min="1548" max="1548" width="19.85546875" style="3" customWidth="1"/>
    <col min="1549" max="1549" width="18" style="3" customWidth="1"/>
    <col min="1550" max="1550" width="17.85546875" style="3" customWidth="1"/>
    <col min="1551" max="1551" width="13.28515625" style="3" customWidth="1"/>
    <col min="1552" max="1552" width="9.7109375" style="3" customWidth="1"/>
    <col min="1553" max="1800" width="11.42578125" style="3"/>
    <col min="1801" max="1801" width="2.85546875" style="3" customWidth="1"/>
    <col min="1802" max="1802" width="15" style="3" customWidth="1"/>
    <col min="1803" max="1803" width="10.140625" style="3" customWidth="1"/>
    <col min="1804" max="1804" width="19.85546875" style="3" customWidth="1"/>
    <col min="1805" max="1805" width="18" style="3" customWidth="1"/>
    <col min="1806" max="1806" width="17.85546875" style="3" customWidth="1"/>
    <col min="1807" max="1807" width="13.28515625" style="3" customWidth="1"/>
    <col min="1808" max="1808" width="9.7109375" style="3" customWidth="1"/>
    <col min="1809" max="2056" width="11.42578125" style="3"/>
    <col min="2057" max="2057" width="2.85546875" style="3" customWidth="1"/>
    <col min="2058" max="2058" width="15" style="3" customWidth="1"/>
    <col min="2059" max="2059" width="10.140625" style="3" customWidth="1"/>
    <col min="2060" max="2060" width="19.85546875" style="3" customWidth="1"/>
    <col min="2061" max="2061" width="18" style="3" customWidth="1"/>
    <col min="2062" max="2062" width="17.85546875" style="3" customWidth="1"/>
    <col min="2063" max="2063" width="13.28515625" style="3" customWidth="1"/>
    <col min="2064" max="2064" width="9.7109375" style="3" customWidth="1"/>
    <col min="2065" max="2312" width="11.42578125" style="3"/>
    <col min="2313" max="2313" width="2.85546875" style="3" customWidth="1"/>
    <col min="2314" max="2314" width="15" style="3" customWidth="1"/>
    <col min="2315" max="2315" width="10.140625" style="3" customWidth="1"/>
    <col min="2316" max="2316" width="19.85546875" style="3" customWidth="1"/>
    <col min="2317" max="2317" width="18" style="3" customWidth="1"/>
    <col min="2318" max="2318" width="17.85546875" style="3" customWidth="1"/>
    <col min="2319" max="2319" width="13.28515625" style="3" customWidth="1"/>
    <col min="2320" max="2320" width="9.7109375" style="3" customWidth="1"/>
    <col min="2321" max="2568" width="11.42578125" style="3"/>
    <col min="2569" max="2569" width="2.85546875" style="3" customWidth="1"/>
    <col min="2570" max="2570" width="15" style="3" customWidth="1"/>
    <col min="2571" max="2571" width="10.140625" style="3" customWidth="1"/>
    <col min="2572" max="2572" width="19.85546875" style="3" customWidth="1"/>
    <col min="2573" max="2573" width="18" style="3" customWidth="1"/>
    <col min="2574" max="2574" width="17.85546875" style="3" customWidth="1"/>
    <col min="2575" max="2575" width="13.28515625" style="3" customWidth="1"/>
    <col min="2576" max="2576" width="9.7109375" style="3" customWidth="1"/>
    <col min="2577" max="2824" width="11.42578125" style="3"/>
    <col min="2825" max="2825" width="2.85546875" style="3" customWidth="1"/>
    <col min="2826" max="2826" width="15" style="3" customWidth="1"/>
    <col min="2827" max="2827" width="10.140625" style="3" customWidth="1"/>
    <col min="2828" max="2828" width="19.85546875" style="3" customWidth="1"/>
    <col min="2829" max="2829" width="18" style="3" customWidth="1"/>
    <col min="2830" max="2830" width="17.85546875" style="3" customWidth="1"/>
    <col min="2831" max="2831" width="13.28515625" style="3" customWidth="1"/>
    <col min="2832" max="2832" width="9.7109375" style="3" customWidth="1"/>
    <col min="2833" max="3080" width="11.42578125" style="3"/>
    <col min="3081" max="3081" width="2.85546875" style="3" customWidth="1"/>
    <col min="3082" max="3082" width="15" style="3" customWidth="1"/>
    <col min="3083" max="3083" width="10.140625" style="3" customWidth="1"/>
    <col min="3084" max="3084" width="19.85546875" style="3" customWidth="1"/>
    <col min="3085" max="3085" width="18" style="3" customWidth="1"/>
    <col min="3086" max="3086" width="17.85546875" style="3" customWidth="1"/>
    <col min="3087" max="3087" width="13.28515625" style="3" customWidth="1"/>
    <col min="3088" max="3088" width="9.7109375" style="3" customWidth="1"/>
    <col min="3089" max="3336" width="11.42578125" style="3"/>
    <col min="3337" max="3337" width="2.85546875" style="3" customWidth="1"/>
    <col min="3338" max="3338" width="15" style="3" customWidth="1"/>
    <col min="3339" max="3339" width="10.140625" style="3" customWidth="1"/>
    <col min="3340" max="3340" width="19.85546875" style="3" customWidth="1"/>
    <col min="3341" max="3341" width="18" style="3" customWidth="1"/>
    <col min="3342" max="3342" width="17.85546875" style="3" customWidth="1"/>
    <col min="3343" max="3343" width="13.28515625" style="3" customWidth="1"/>
    <col min="3344" max="3344" width="9.7109375" style="3" customWidth="1"/>
    <col min="3345" max="3592" width="11.42578125" style="3"/>
    <col min="3593" max="3593" width="2.85546875" style="3" customWidth="1"/>
    <col min="3594" max="3594" width="15" style="3" customWidth="1"/>
    <col min="3595" max="3595" width="10.140625" style="3" customWidth="1"/>
    <col min="3596" max="3596" width="19.85546875" style="3" customWidth="1"/>
    <col min="3597" max="3597" width="18" style="3" customWidth="1"/>
    <col min="3598" max="3598" width="17.85546875" style="3" customWidth="1"/>
    <col min="3599" max="3599" width="13.28515625" style="3" customWidth="1"/>
    <col min="3600" max="3600" width="9.7109375" style="3" customWidth="1"/>
    <col min="3601" max="3848" width="11.42578125" style="3"/>
    <col min="3849" max="3849" width="2.85546875" style="3" customWidth="1"/>
    <col min="3850" max="3850" width="15" style="3" customWidth="1"/>
    <col min="3851" max="3851" width="10.140625" style="3" customWidth="1"/>
    <col min="3852" max="3852" width="19.85546875" style="3" customWidth="1"/>
    <col min="3853" max="3853" width="18" style="3" customWidth="1"/>
    <col min="3854" max="3854" width="17.85546875" style="3" customWidth="1"/>
    <col min="3855" max="3855" width="13.28515625" style="3" customWidth="1"/>
    <col min="3856" max="3856" width="9.7109375" style="3" customWidth="1"/>
    <col min="3857" max="4104" width="11.42578125" style="3"/>
    <col min="4105" max="4105" width="2.85546875" style="3" customWidth="1"/>
    <col min="4106" max="4106" width="15" style="3" customWidth="1"/>
    <col min="4107" max="4107" width="10.140625" style="3" customWidth="1"/>
    <col min="4108" max="4108" width="19.85546875" style="3" customWidth="1"/>
    <col min="4109" max="4109" width="18" style="3" customWidth="1"/>
    <col min="4110" max="4110" width="17.85546875" style="3" customWidth="1"/>
    <col min="4111" max="4111" width="13.28515625" style="3" customWidth="1"/>
    <col min="4112" max="4112" width="9.7109375" style="3" customWidth="1"/>
    <col min="4113" max="4360" width="11.42578125" style="3"/>
    <col min="4361" max="4361" width="2.85546875" style="3" customWidth="1"/>
    <col min="4362" max="4362" width="15" style="3" customWidth="1"/>
    <col min="4363" max="4363" width="10.140625" style="3" customWidth="1"/>
    <col min="4364" max="4364" width="19.85546875" style="3" customWidth="1"/>
    <col min="4365" max="4365" width="18" style="3" customWidth="1"/>
    <col min="4366" max="4366" width="17.85546875" style="3" customWidth="1"/>
    <col min="4367" max="4367" width="13.28515625" style="3" customWidth="1"/>
    <col min="4368" max="4368" width="9.7109375" style="3" customWidth="1"/>
    <col min="4369" max="4616" width="11.42578125" style="3"/>
    <col min="4617" max="4617" width="2.85546875" style="3" customWidth="1"/>
    <col min="4618" max="4618" width="15" style="3" customWidth="1"/>
    <col min="4619" max="4619" width="10.140625" style="3" customWidth="1"/>
    <col min="4620" max="4620" width="19.85546875" style="3" customWidth="1"/>
    <col min="4621" max="4621" width="18" style="3" customWidth="1"/>
    <col min="4622" max="4622" width="17.85546875" style="3" customWidth="1"/>
    <col min="4623" max="4623" width="13.28515625" style="3" customWidth="1"/>
    <col min="4624" max="4624" width="9.7109375" style="3" customWidth="1"/>
    <col min="4625" max="4872" width="11.42578125" style="3"/>
    <col min="4873" max="4873" width="2.85546875" style="3" customWidth="1"/>
    <col min="4874" max="4874" width="15" style="3" customWidth="1"/>
    <col min="4875" max="4875" width="10.140625" style="3" customWidth="1"/>
    <col min="4876" max="4876" width="19.85546875" style="3" customWidth="1"/>
    <col min="4877" max="4877" width="18" style="3" customWidth="1"/>
    <col min="4878" max="4878" width="17.85546875" style="3" customWidth="1"/>
    <col min="4879" max="4879" width="13.28515625" style="3" customWidth="1"/>
    <col min="4880" max="4880" width="9.7109375" style="3" customWidth="1"/>
    <col min="4881" max="5128" width="11.42578125" style="3"/>
    <col min="5129" max="5129" width="2.85546875" style="3" customWidth="1"/>
    <col min="5130" max="5130" width="15" style="3" customWidth="1"/>
    <col min="5131" max="5131" width="10.140625" style="3" customWidth="1"/>
    <col min="5132" max="5132" width="19.85546875" style="3" customWidth="1"/>
    <col min="5133" max="5133" width="18" style="3" customWidth="1"/>
    <col min="5134" max="5134" width="17.85546875" style="3" customWidth="1"/>
    <col min="5135" max="5135" width="13.28515625" style="3" customWidth="1"/>
    <col min="5136" max="5136" width="9.7109375" style="3" customWidth="1"/>
    <col min="5137" max="5384" width="11.42578125" style="3"/>
    <col min="5385" max="5385" width="2.85546875" style="3" customWidth="1"/>
    <col min="5386" max="5386" width="15" style="3" customWidth="1"/>
    <col min="5387" max="5387" width="10.140625" style="3" customWidth="1"/>
    <col min="5388" max="5388" width="19.85546875" style="3" customWidth="1"/>
    <col min="5389" max="5389" width="18" style="3" customWidth="1"/>
    <col min="5390" max="5390" width="17.85546875" style="3" customWidth="1"/>
    <col min="5391" max="5391" width="13.28515625" style="3" customWidth="1"/>
    <col min="5392" max="5392" width="9.7109375" style="3" customWidth="1"/>
    <col min="5393" max="5640" width="11.42578125" style="3"/>
    <col min="5641" max="5641" width="2.85546875" style="3" customWidth="1"/>
    <col min="5642" max="5642" width="15" style="3" customWidth="1"/>
    <col min="5643" max="5643" width="10.140625" style="3" customWidth="1"/>
    <col min="5644" max="5644" width="19.85546875" style="3" customWidth="1"/>
    <col min="5645" max="5645" width="18" style="3" customWidth="1"/>
    <col min="5646" max="5646" width="17.85546875" style="3" customWidth="1"/>
    <col min="5647" max="5647" width="13.28515625" style="3" customWidth="1"/>
    <col min="5648" max="5648" width="9.7109375" style="3" customWidth="1"/>
    <col min="5649" max="5896" width="11.42578125" style="3"/>
    <col min="5897" max="5897" width="2.85546875" style="3" customWidth="1"/>
    <col min="5898" max="5898" width="15" style="3" customWidth="1"/>
    <col min="5899" max="5899" width="10.140625" style="3" customWidth="1"/>
    <col min="5900" max="5900" width="19.85546875" style="3" customWidth="1"/>
    <col min="5901" max="5901" width="18" style="3" customWidth="1"/>
    <col min="5902" max="5902" width="17.85546875" style="3" customWidth="1"/>
    <col min="5903" max="5903" width="13.28515625" style="3" customWidth="1"/>
    <col min="5904" max="5904" width="9.7109375" style="3" customWidth="1"/>
    <col min="5905" max="6152" width="11.42578125" style="3"/>
    <col min="6153" max="6153" width="2.85546875" style="3" customWidth="1"/>
    <col min="6154" max="6154" width="15" style="3" customWidth="1"/>
    <col min="6155" max="6155" width="10.140625" style="3" customWidth="1"/>
    <col min="6156" max="6156" width="19.85546875" style="3" customWidth="1"/>
    <col min="6157" max="6157" width="18" style="3" customWidth="1"/>
    <col min="6158" max="6158" width="17.85546875" style="3" customWidth="1"/>
    <col min="6159" max="6159" width="13.28515625" style="3" customWidth="1"/>
    <col min="6160" max="6160" width="9.7109375" style="3" customWidth="1"/>
    <col min="6161" max="6408" width="11.42578125" style="3"/>
    <col min="6409" max="6409" width="2.85546875" style="3" customWidth="1"/>
    <col min="6410" max="6410" width="15" style="3" customWidth="1"/>
    <col min="6411" max="6411" width="10.140625" style="3" customWidth="1"/>
    <col min="6412" max="6412" width="19.85546875" style="3" customWidth="1"/>
    <col min="6413" max="6413" width="18" style="3" customWidth="1"/>
    <col min="6414" max="6414" width="17.85546875" style="3" customWidth="1"/>
    <col min="6415" max="6415" width="13.28515625" style="3" customWidth="1"/>
    <col min="6416" max="6416" width="9.7109375" style="3" customWidth="1"/>
    <col min="6417" max="6664" width="11.42578125" style="3"/>
    <col min="6665" max="6665" width="2.85546875" style="3" customWidth="1"/>
    <col min="6666" max="6666" width="15" style="3" customWidth="1"/>
    <col min="6667" max="6667" width="10.140625" style="3" customWidth="1"/>
    <col min="6668" max="6668" width="19.85546875" style="3" customWidth="1"/>
    <col min="6669" max="6669" width="18" style="3" customWidth="1"/>
    <col min="6670" max="6670" width="17.85546875" style="3" customWidth="1"/>
    <col min="6671" max="6671" width="13.28515625" style="3" customWidth="1"/>
    <col min="6672" max="6672" width="9.7109375" style="3" customWidth="1"/>
    <col min="6673" max="6920" width="11.42578125" style="3"/>
    <col min="6921" max="6921" width="2.85546875" style="3" customWidth="1"/>
    <col min="6922" max="6922" width="15" style="3" customWidth="1"/>
    <col min="6923" max="6923" width="10.140625" style="3" customWidth="1"/>
    <col min="6924" max="6924" width="19.85546875" style="3" customWidth="1"/>
    <col min="6925" max="6925" width="18" style="3" customWidth="1"/>
    <col min="6926" max="6926" width="17.85546875" style="3" customWidth="1"/>
    <col min="6927" max="6927" width="13.28515625" style="3" customWidth="1"/>
    <col min="6928" max="6928" width="9.7109375" style="3" customWidth="1"/>
    <col min="6929" max="7176" width="11.42578125" style="3"/>
    <col min="7177" max="7177" width="2.85546875" style="3" customWidth="1"/>
    <col min="7178" max="7178" width="15" style="3" customWidth="1"/>
    <col min="7179" max="7179" width="10.140625" style="3" customWidth="1"/>
    <col min="7180" max="7180" width="19.85546875" style="3" customWidth="1"/>
    <col min="7181" max="7181" width="18" style="3" customWidth="1"/>
    <col min="7182" max="7182" width="17.85546875" style="3" customWidth="1"/>
    <col min="7183" max="7183" width="13.28515625" style="3" customWidth="1"/>
    <col min="7184" max="7184" width="9.7109375" style="3" customWidth="1"/>
    <col min="7185" max="7432" width="11.42578125" style="3"/>
    <col min="7433" max="7433" width="2.85546875" style="3" customWidth="1"/>
    <col min="7434" max="7434" width="15" style="3" customWidth="1"/>
    <col min="7435" max="7435" width="10.140625" style="3" customWidth="1"/>
    <col min="7436" max="7436" width="19.85546875" style="3" customWidth="1"/>
    <col min="7437" max="7437" width="18" style="3" customWidth="1"/>
    <col min="7438" max="7438" width="17.85546875" style="3" customWidth="1"/>
    <col min="7439" max="7439" width="13.28515625" style="3" customWidth="1"/>
    <col min="7440" max="7440" width="9.7109375" style="3" customWidth="1"/>
    <col min="7441" max="7688" width="11.42578125" style="3"/>
    <col min="7689" max="7689" width="2.85546875" style="3" customWidth="1"/>
    <col min="7690" max="7690" width="15" style="3" customWidth="1"/>
    <col min="7691" max="7691" width="10.140625" style="3" customWidth="1"/>
    <col min="7692" max="7692" width="19.85546875" style="3" customWidth="1"/>
    <col min="7693" max="7693" width="18" style="3" customWidth="1"/>
    <col min="7694" max="7694" width="17.85546875" style="3" customWidth="1"/>
    <col min="7695" max="7695" width="13.28515625" style="3" customWidth="1"/>
    <col min="7696" max="7696" width="9.7109375" style="3" customWidth="1"/>
    <col min="7697" max="7944" width="11.42578125" style="3"/>
    <col min="7945" max="7945" width="2.85546875" style="3" customWidth="1"/>
    <col min="7946" max="7946" width="15" style="3" customWidth="1"/>
    <col min="7947" max="7947" width="10.140625" style="3" customWidth="1"/>
    <col min="7948" max="7948" width="19.85546875" style="3" customWidth="1"/>
    <col min="7949" max="7949" width="18" style="3" customWidth="1"/>
    <col min="7950" max="7950" width="17.85546875" style="3" customWidth="1"/>
    <col min="7951" max="7951" width="13.28515625" style="3" customWidth="1"/>
    <col min="7952" max="7952" width="9.7109375" style="3" customWidth="1"/>
    <col min="7953" max="8200" width="11.42578125" style="3"/>
    <col min="8201" max="8201" width="2.85546875" style="3" customWidth="1"/>
    <col min="8202" max="8202" width="15" style="3" customWidth="1"/>
    <col min="8203" max="8203" width="10.140625" style="3" customWidth="1"/>
    <col min="8204" max="8204" width="19.85546875" style="3" customWidth="1"/>
    <col min="8205" max="8205" width="18" style="3" customWidth="1"/>
    <col min="8206" max="8206" width="17.85546875" style="3" customWidth="1"/>
    <col min="8207" max="8207" width="13.28515625" style="3" customWidth="1"/>
    <col min="8208" max="8208" width="9.7109375" style="3" customWidth="1"/>
    <col min="8209" max="8456" width="11.42578125" style="3"/>
    <col min="8457" max="8457" width="2.85546875" style="3" customWidth="1"/>
    <col min="8458" max="8458" width="15" style="3" customWidth="1"/>
    <col min="8459" max="8459" width="10.140625" style="3" customWidth="1"/>
    <col min="8460" max="8460" width="19.85546875" style="3" customWidth="1"/>
    <col min="8461" max="8461" width="18" style="3" customWidth="1"/>
    <col min="8462" max="8462" width="17.85546875" style="3" customWidth="1"/>
    <col min="8463" max="8463" width="13.28515625" style="3" customWidth="1"/>
    <col min="8464" max="8464" width="9.7109375" style="3" customWidth="1"/>
    <col min="8465" max="8712" width="11.42578125" style="3"/>
    <col min="8713" max="8713" width="2.85546875" style="3" customWidth="1"/>
    <col min="8714" max="8714" width="15" style="3" customWidth="1"/>
    <col min="8715" max="8715" width="10.140625" style="3" customWidth="1"/>
    <col min="8716" max="8716" width="19.85546875" style="3" customWidth="1"/>
    <col min="8717" max="8717" width="18" style="3" customWidth="1"/>
    <col min="8718" max="8718" width="17.85546875" style="3" customWidth="1"/>
    <col min="8719" max="8719" width="13.28515625" style="3" customWidth="1"/>
    <col min="8720" max="8720" width="9.7109375" style="3" customWidth="1"/>
    <col min="8721" max="8968" width="11.42578125" style="3"/>
    <col min="8969" max="8969" width="2.85546875" style="3" customWidth="1"/>
    <col min="8970" max="8970" width="15" style="3" customWidth="1"/>
    <col min="8971" max="8971" width="10.140625" style="3" customWidth="1"/>
    <col min="8972" max="8972" width="19.85546875" style="3" customWidth="1"/>
    <col min="8973" max="8973" width="18" style="3" customWidth="1"/>
    <col min="8974" max="8974" width="17.85546875" style="3" customWidth="1"/>
    <col min="8975" max="8975" width="13.28515625" style="3" customWidth="1"/>
    <col min="8976" max="8976" width="9.7109375" style="3" customWidth="1"/>
    <col min="8977" max="9224" width="11.42578125" style="3"/>
    <col min="9225" max="9225" width="2.85546875" style="3" customWidth="1"/>
    <col min="9226" max="9226" width="15" style="3" customWidth="1"/>
    <col min="9227" max="9227" width="10.140625" style="3" customWidth="1"/>
    <col min="9228" max="9228" width="19.85546875" style="3" customWidth="1"/>
    <col min="9229" max="9229" width="18" style="3" customWidth="1"/>
    <col min="9230" max="9230" width="17.85546875" style="3" customWidth="1"/>
    <col min="9231" max="9231" width="13.28515625" style="3" customWidth="1"/>
    <col min="9232" max="9232" width="9.7109375" style="3" customWidth="1"/>
    <col min="9233" max="9480" width="11.42578125" style="3"/>
    <col min="9481" max="9481" width="2.85546875" style="3" customWidth="1"/>
    <col min="9482" max="9482" width="15" style="3" customWidth="1"/>
    <col min="9483" max="9483" width="10.140625" style="3" customWidth="1"/>
    <col min="9484" max="9484" width="19.85546875" style="3" customWidth="1"/>
    <col min="9485" max="9485" width="18" style="3" customWidth="1"/>
    <col min="9486" max="9486" width="17.85546875" style="3" customWidth="1"/>
    <col min="9487" max="9487" width="13.28515625" style="3" customWidth="1"/>
    <col min="9488" max="9488" width="9.7109375" style="3" customWidth="1"/>
    <col min="9489" max="9736" width="11.42578125" style="3"/>
    <col min="9737" max="9737" width="2.85546875" style="3" customWidth="1"/>
    <col min="9738" max="9738" width="15" style="3" customWidth="1"/>
    <col min="9739" max="9739" width="10.140625" style="3" customWidth="1"/>
    <col min="9740" max="9740" width="19.85546875" style="3" customWidth="1"/>
    <col min="9741" max="9741" width="18" style="3" customWidth="1"/>
    <col min="9742" max="9742" width="17.85546875" style="3" customWidth="1"/>
    <col min="9743" max="9743" width="13.28515625" style="3" customWidth="1"/>
    <col min="9744" max="9744" width="9.7109375" style="3" customWidth="1"/>
    <col min="9745" max="9992" width="11.42578125" style="3"/>
    <col min="9993" max="9993" width="2.85546875" style="3" customWidth="1"/>
    <col min="9994" max="9994" width="15" style="3" customWidth="1"/>
    <col min="9995" max="9995" width="10.140625" style="3" customWidth="1"/>
    <col min="9996" max="9996" width="19.85546875" style="3" customWidth="1"/>
    <col min="9997" max="9997" width="18" style="3" customWidth="1"/>
    <col min="9998" max="9998" width="17.85546875" style="3" customWidth="1"/>
    <col min="9999" max="9999" width="13.28515625" style="3" customWidth="1"/>
    <col min="10000" max="10000" width="9.7109375" style="3" customWidth="1"/>
    <col min="10001" max="10248" width="11.42578125" style="3"/>
    <col min="10249" max="10249" width="2.85546875" style="3" customWidth="1"/>
    <col min="10250" max="10250" width="15" style="3" customWidth="1"/>
    <col min="10251" max="10251" width="10.140625" style="3" customWidth="1"/>
    <col min="10252" max="10252" width="19.85546875" style="3" customWidth="1"/>
    <col min="10253" max="10253" width="18" style="3" customWidth="1"/>
    <col min="10254" max="10254" width="17.85546875" style="3" customWidth="1"/>
    <col min="10255" max="10255" width="13.28515625" style="3" customWidth="1"/>
    <col min="10256" max="10256" width="9.7109375" style="3" customWidth="1"/>
    <col min="10257" max="10504" width="11.42578125" style="3"/>
    <col min="10505" max="10505" width="2.85546875" style="3" customWidth="1"/>
    <col min="10506" max="10506" width="15" style="3" customWidth="1"/>
    <col min="10507" max="10507" width="10.140625" style="3" customWidth="1"/>
    <col min="10508" max="10508" width="19.85546875" style="3" customWidth="1"/>
    <col min="10509" max="10509" width="18" style="3" customWidth="1"/>
    <col min="10510" max="10510" width="17.85546875" style="3" customWidth="1"/>
    <col min="10511" max="10511" width="13.28515625" style="3" customWidth="1"/>
    <col min="10512" max="10512" width="9.7109375" style="3" customWidth="1"/>
    <col min="10513" max="10760" width="11.42578125" style="3"/>
    <col min="10761" max="10761" width="2.85546875" style="3" customWidth="1"/>
    <col min="10762" max="10762" width="15" style="3" customWidth="1"/>
    <col min="10763" max="10763" width="10.140625" style="3" customWidth="1"/>
    <col min="10764" max="10764" width="19.85546875" style="3" customWidth="1"/>
    <col min="10765" max="10765" width="18" style="3" customWidth="1"/>
    <col min="10766" max="10766" width="17.85546875" style="3" customWidth="1"/>
    <col min="10767" max="10767" width="13.28515625" style="3" customWidth="1"/>
    <col min="10768" max="10768" width="9.7109375" style="3" customWidth="1"/>
    <col min="10769" max="11016" width="11.42578125" style="3"/>
    <col min="11017" max="11017" width="2.85546875" style="3" customWidth="1"/>
    <col min="11018" max="11018" width="15" style="3" customWidth="1"/>
    <col min="11019" max="11019" width="10.140625" style="3" customWidth="1"/>
    <col min="11020" max="11020" width="19.85546875" style="3" customWidth="1"/>
    <col min="11021" max="11021" width="18" style="3" customWidth="1"/>
    <col min="11022" max="11022" width="17.85546875" style="3" customWidth="1"/>
    <col min="11023" max="11023" width="13.28515625" style="3" customWidth="1"/>
    <col min="11024" max="11024" width="9.7109375" style="3" customWidth="1"/>
    <col min="11025" max="11272" width="11.42578125" style="3"/>
    <col min="11273" max="11273" width="2.85546875" style="3" customWidth="1"/>
    <col min="11274" max="11274" width="15" style="3" customWidth="1"/>
    <col min="11275" max="11275" width="10.140625" style="3" customWidth="1"/>
    <col min="11276" max="11276" width="19.85546875" style="3" customWidth="1"/>
    <col min="11277" max="11277" width="18" style="3" customWidth="1"/>
    <col min="11278" max="11278" width="17.85546875" style="3" customWidth="1"/>
    <col min="11279" max="11279" width="13.28515625" style="3" customWidth="1"/>
    <col min="11280" max="11280" width="9.7109375" style="3" customWidth="1"/>
    <col min="11281" max="11528" width="11.42578125" style="3"/>
    <col min="11529" max="11529" width="2.85546875" style="3" customWidth="1"/>
    <col min="11530" max="11530" width="15" style="3" customWidth="1"/>
    <col min="11531" max="11531" width="10.140625" style="3" customWidth="1"/>
    <col min="11532" max="11532" width="19.85546875" style="3" customWidth="1"/>
    <col min="11533" max="11533" width="18" style="3" customWidth="1"/>
    <col min="11534" max="11534" width="17.85546875" style="3" customWidth="1"/>
    <col min="11535" max="11535" width="13.28515625" style="3" customWidth="1"/>
    <col min="11536" max="11536" width="9.7109375" style="3" customWidth="1"/>
    <col min="11537" max="11784" width="11.42578125" style="3"/>
    <col min="11785" max="11785" width="2.85546875" style="3" customWidth="1"/>
    <col min="11786" max="11786" width="15" style="3" customWidth="1"/>
    <col min="11787" max="11787" width="10.140625" style="3" customWidth="1"/>
    <col min="11788" max="11788" width="19.85546875" style="3" customWidth="1"/>
    <col min="11789" max="11789" width="18" style="3" customWidth="1"/>
    <col min="11790" max="11790" width="17.85546875" style="3" customWidth="1"/>
    <col min="11791" max="11791" width="13.28515625" style="3" customWidth="1"/>
    <col min="11792" max="11792" width="9.7109375" style="3" customWidth="1"/>
    <col min="11793" max="12040" width="11.42578125" style="3"/>
    <col min="12041" max="12041" width="2.85546875" style="3" customWidth="1"/>
    <col min="12042" max="12042" width="15" style="3" customWidth="1"/>
    <col min="12043" max="12043" width="10.140625" style="3" customWidth="1"/>
    <col min="12044" max="12044" width="19.85546875" style="3" customWidth="1"/>
    <col min="12045" max="12045" width="18" style="3" customWidth="1"/>
    <col min="12046" max="12046" width="17.85546875" style="3" customWidth="1"/>
    <col min="12047" max="12047" width="13.28515625" style="3" customWidth="1"/>
    <col min="12048" max="12048" width="9.7109375" style="3" customWidth="1"/>
    <col min="12049" max="12296" width="11.42578125" style="3"/>
    <col min="12297" max="12297" width="2.85546875" style="3" customWidth="1"/>
    <col min="12298" max="12298" width="15" style="3" customWidth="1"/>
    <col min="12299" max="12299" width="10.140625" style="3" customWidth="1"/>
    <col min="12300" max="12300" width="19.85546875" style="3" customWidth="1"/>
    <col min="12301" max="12301" width="18" style="3" customWidth="1"/>
    <col min="12302" max="12302" width="17.85546875" style="3" customWidth="1"/>
    <col min="12303" max="12303" width="13.28515625" style="3" customWidth="1"/>
    <col min="12304" max="12304" width="9.7109375" style="3" customWidth="1"/>
    <col min="12305" max="12552" width="11.42578125" style="3"/>
    <col min="12553" max="12553" width="2.85546875" style="3" customWidth="1"/>
    <col min="12554" max="12554" width="15" style="3" customWidth="1"/>
    <col min="12555" max="12555" width="10.140625" style="3" customWidth="1"/>
    <col min="12556" max="12556" width="19.85546875" style="3" customWidth="1"/>
    <col min="12557" max="12557" width="18" style="3" customWidth="1"/>
    <col min="12558" max="12558" width="17.85546875" style="3" customWidth="1"/>
    <col min="12559" max="12559" width="13.28515625" style="3" customWidth="1"/>
    <col min="12560" max="12560" width="9.7109375" style="3" customWidth="1"/>
    <col min="12561" max="12808" width="11.42578125" style="3"/>
    <col min="12809" max="12809" width="2.85546875" style="3" customWidth="1"/>
    <col min="12810" max="12810" width="15" style="3" customWidth="1"/>
    <col min="12811" max="12811" width="10.140625" style="3" customWidth="1"/>
    <col min="12812" max="12812" width="19.85546875" style="3" customWidth="1"/>
    <col min="12813" max="12813" width="18" style="3" customWidth="1"/>
    <col min="12814" max="12814" width="17.85546875" style="3" customWidth="1"/>
    <col min="12815" max="12815" width="13.28515625" style="3" customWidth="1"/>
    <col min="12816" max="12816" width="9.7109375" style="3" customWidth="1"/>
    <col min="12817" max="13064" width="11.42578125" style="3"/>
    <col min="13065" max="13065" width="2.85546875" style="3" customWidth="1"/>
    <col min="13066" max="13066" width="15" style="3" customWidth="1"/>
    <col min="13067" max="13067" width="10.140625" style="3" customWidth="1"/>
    <col min="13068" max="13068" width="19.85546875" style="3" customWidth="1"/>
    <col min="13069" max="13069" width="18" style="3" customWidth="1"/>
    <col min="13070" max="13070" width="17.85546875" style="3" customWidth="1"/>
    <col min="13071" max="13071" width="13.28515625" style="3" customWidth="1"/>
    <col min="13072" max="13072" width="9.7109375" style="3" customWidth="1"/>
    <col min="13073" max="13320" width="11.42578125" style="3"/>
    <col min="13321" max="13321" width="2.85546875" style="3" customWidth="1"/>
    <col min="13322" max="13322" width="15" style="3" customWidth="1"/>
    <col min="13323" max="13323" width="10.140625" style="3" customWidth="1"/>
    <col min="13324" max="13324" width="19.85546875" style="3" customWidth="1"/>
    <col min="13325" max="13325" width="18" style="3" customWidth="1"/>
    <col min="13326" max="13326" width="17.85546875" style="3" customWidth="1"/>
    <col min="13327" max="13327" width="13.28515625" style="3" customWidth="1"/>
    <col min="13328" max="13328" width="9.7109375" style="3" customWidth="1"/>
    <col min="13329" max="13576" width="11.42578125" style="3"/>
    <col min="13577" max="13577" width="2.85546875" style="3" customWidth="1"/>
    <col min="13578" max="13578" width="15" style="3" customWidth="1"/>
    <col min="13579" max="13579" width="10.140625" style="3" customWidth="1"/>
    <col min="13580" max="13580" width="19.85546875" style="3" customWidth="1"/>
    <col min="13581" max="13581" width="18" style="3" customWidth="1"/>
    <col min="13582" max="13582" width="17.85546875" style="3" customWidth="1"/>
    <col min="13583" max="13583" width="13.28515625" style="3" customWidth="1"/>
    <col min="13584" max="13584" width="9.7109375" style="3" customWidth="1"/>
    <col min="13585" max="13832" width="11.42578125" style="3"/>
    <col min="13833" max="13833" width="2.85546875" style="3" customWidth="1"/>
    <col min="13834" max="13834" width="15" style="3" customWidth="1"/>
    <col min="13835" max="13835" width="10.140625" style="3" customWidth="1"/>
    <col min="13836" max="13836" width="19.85546875" style="3" customWidth="1"/>
    <col min="13837" max="13837" width="18" style="3" customWidth="1"/>
    <col min="13838" max="13838" width="17.85546875" style="3" customWidth="1"/>
    <col min="13839" max="13839" width="13.28515625" style="3" customWidth="1"/>
    <col min="13840" max="13840" width="9.7109375" style="3" customWidth="1"/>
    <col min="13841" max="14088" width="11.42578125" style="3"/>
    <col min="14089" max="14089" width="2.85546875" style="3" customWidth="1"/>
    <col min="14090" max="14090" width="15" style="3" customWidth="1"/>
    <col min="14091" max="14091" width="10.140625" style="3" customWidth="1"/>
    <col min="14092" max="14092" width="19.85546875" style="3" customWidth="1"/>
    <col min="14093" max="14093" width="18" style="3" customWidth="1"/>
    <col min="14094" max="14094" width="17.85546875" style="3" customWidth="1"/>
    <col min="14095" max="14095" width="13.28515625" style="3" customWidth="1"/>
    <col min="14096" max="14096" width="9.7109375" style="3" customWidth="1"/>
    <col min="14097" max="14344" width="11.42578125" style="3"/>
    <col min="14345" max="14345" width="2.85546875" style="3" customWidth="1"/>
    <col min="14346" max="14346" width="15" style="3" customWidth="1"/>
    <col min="14347" max="14347" width="10.140625" style="3" customWidth="1"/>
    <col min="14348" max="14348" width="19.85546875" style="3" customWidth="1"/>
    <col min="14349" max="14349" width="18" style="3" customWidth="1"/>
    <col min="14350" max="14350" width="17.85546875" style="3" customWidth="1"/>
    <col min="14351" max="14351" width="13.28515625" style="3" customWidth="1"/>
    <col min="14352" max="14352" width="9.7109375" style="3" customWidth="1"/>
    <col min="14353" max="14600" width="11.42578125" style="3"/>
    <col min="14601" max="14601" width="2.85546875" style="3" customWidth="1"/>
    <col min="14602" max="14602" width="15" style="3" customWidth="1"/>
    <col min="14603" max="14603" width="10.140625" style="3" customWidth="1"/>
    <col min="14604" max="14604" width="19.85546875" style="3" customWidth="1"/>
    <col min="14605" max="14605" width="18" style="3" customWidth="1"/>
    <col min="14606" max="14606" width="17.85546875" style="3" customWidth="1"/>
    <col min="14607" max="14607" width="13.28515625" style="3" customWidth="1"/>
    <col min="14608" max="14608" width="9.7109375" style="3" customWidth="1"/>
    <col min="14609" max="14856" width="11.42578125" style="3"/>
    <col min="14857" max="14857" width="2.85546875" style="3" customWidth="1"/>
    <col min="14858" max="14858" width="15" style="3" customWidth="1"/>
    <col min="14859" max="14859" width="10.140625" style="3" customWidth="1"/>
    <col min="14860" max="14860" width="19.85546875" style="3" customWidth="1"/>
    <col min="14861" max="14861" width="18" style="3" customWidth="1"/>
    <col min="14862" max="14862" width="17.85546875" style="3" customWidth="1"/>
    <col min="14863" max="14863" width="13.28515625" style="3" customWidth="1"/>
    <col min="14864" max="14864" width="9.7109375" style="3" customWidth="1"/>
    <col min="14865" max="15112" width="11.42578125" style="3"/>
    <col min="15113" max="15113" width="2.85546875" style="3" customWidth="1"/>
    <col min="15114" max="15114" width="15" style="3" customWidth="1"/>
    <col min="15115" max="15115" width="10.140625" style="3" customWidth="1"/>
    <col min="15116" max="15116" width="19.85546875" style="3" customWidth="1"/>
    <col min="15117" max="15117" width="18" style="3" customWidth="1"/>
    <col min="15118" max="15118" width="17.85546875" style="3" customWidth="1"/>
    <col min="15119" max="15119" width="13.28515625" style="3" customWidth="1"/>
    <col min="15120" max="15120" width="9.7109375" style="3" customWidth="1"/>
    <col min="15121" max="15368" width="11.42578125" style="3"/>
    <col min="15369" max="15369" width="2.85546875" style="3" customWidth="1"/>
    <col min="15370" max="15370" width="15" style="3" customWidth="1"/>
    <col min="15371" max="15371" width="10.140625" style="3" customWidth="1"/>
    <col min="15372" max="15372" width="19.85546875" style="3" customWidth="1"/>
    <col min="15373" max="15373" width="18" style="3" customWidth="1"/>
    <col min="15374" max="15374" width="17.85546875" style="3" customWidth="1"/>
    <col min="15375" max="15375" width="13.28515625" style="3" customWidth="1"/>
    <col min="15376" max="15376" width="9.7109375" style="3" customWidth="1"/>
    <col min="15377" max="15624" width="11.42578125" style="3"/>
    <col min="15625" max="15625" width="2.85546875" style="3" customWidth="1"/>
    <col min="15626" max="15626" width="15" style="3" customWidth="1"/>
    <col min="15627" max="15627" width="10.140625" style="3" customWidth="1"/>
    <col min="15628" max="15628" width="19.85546875" style="3" customWidth="1"/>
    <col min="15629" max="15629" width="18" style="3" customWidth="1"/>
    <col min="15630" max="15630" width="17.85546875" style="3" customWidth="1"/>
    <col min="15631" max="15631" width="13.28515625" style="3" customWidth="1"/>
    <col min="15632" max="15632" width="9.7109375" style="3" customWidth="1"/>
    <col min="15633" max="15880" width="11.42578125" style="3"/>
    <col min="15881" max="15881" width="2.85546875" style="3" customWidth="1"/>
    <col min="15882" max="15882" width="15" style="3" customWidth="1"/>
    <col min="15883" max="15883" width="10.140625" style="3" customWidth="1"/>
    <col min="15884" max="15884" width="19.85546875" style="3" customWidth="1"/>
    <col min="15885" max="15885" width="18" style="3" customWidth="1"/>
    <col min="15886" max="15886" width="17.85546875" style="3" customWidth="1"/>
    <col min="15887" max="15887" width="13.28515625" style="3" customWidth="1"/>
    <col min="15888" max="15888" width="9.7109375" style="3" customWidth="1"/>
    <col min="15889" max="16136" width="11.42578125" style="3"/>
    <col min="16137" max="16137" width="2.85546875" style="3" customWidth="1"/>
    <col min="16138" max="16138" width="15" style="3" customWidth="1"/>
    <col min="16139" max="16139" width="10.140625" style="3" customWidth="1"/>
    <col min="16140" max="16140" width="19.85546875" style="3" customWidth="1"/>
    <col min="16141" max="16141" width="18" style="3" customWidth="1"/>
    <col min="16142" max="16142" width="17.85546875" style="3" customWidth="1"/>
    <col min="16143" max="16143" width="13.28515625" style="3" customWidth="1"/>
    <col min="16144" max="16144" width="9.7109375" style="3" customWidth="1"/>
    <col min="16145" max="16384" width="11.42578125" style="3"/>
  </cols>
  <sheetData>
    <row r="1" spans="1:33">
      <c r="A1" s="199"/>
      <c r="B1" s="200"/>
      <c r="C1" s="169"/>
      <c r="D1" s="170"/>
      <c r="E1" s="170"/>
      <c r="F1" s="170"/>
      <c r="G1" s="170"/>
      <c r="H1" s="170"/>
    </row>
    <row r="2" spans="1:33" ht="18">
      <c r="B2" s="968" t="s">
        <v>23</v>
      </c>
      <c r="C2" s="968"/>
      <c r="D2" s="969" t="s">
        <v>70</v>
      </c>
      <c r="E2" s="969"/>
      <c r="F2" s="969"/>
      <c r="G2" s="969"/>
      <c r="H2" s="969"/>
      <c r="I2" s="969"/>
      <c r="J2" s="969"/>
      <c r="K2" s="969"/>
      <c r="L2" s="969"/>
      <c r="M2" s="373"/>
      <c r="N2" s="201"/>
      <c r="O2" s="201"/>
      <c r="P2" s="201"/>
      <c r="Q2" s="201"/>
      <c r="R2" s="201"/>
    </row>
    <row r="3" spans="1:33" ht="18">
      <c r="B3" s="968" t="s">
        <v>349</v>
      </c>
      <c r="C3" s="968"/>
      <c r="D3" s="969" t="s">
        <v>440</v>
      </c>
      <c r="E3" s="969"/>
      <c r="F3" s="969"/>
      <c r="G3" s="969"/>
      <c r="H3" s="969"/>
      <c r="I3" s="969"/>
      <c r="J3" s="969"/>
      <c r="K3" s="969"/>
      <c r="L3" s="969"/>
      <c r="M3" s="373"/>
      <c r="N3" s="201"/>
      <c r="O3" s="201"/>
      <c r="P3" s="201"/>
      <c r="Q3" s="201"/>
      <c r="R3" s="201"/>
    </row>
    <row r="5" spans="1:33" ht="15.75" customHeight="1">
      <c r="B5" s="971" t="s">
        <v>133</v>
      </c>
      <c r="C5" s="971"/>
      <c r="D5" s="971"/>
      <c r="E5" s="978"/>
      <c r="F5" s="978"/>
      <c r="G5" s="978"/>
      <c r="H5" s="978"/>
      <c r="I5" s="978"/>
      <c r="J5" s="195"/>
      <c r="K5" s="195"/>
      <c r="L5" s="195"/>
      <c r="M5" s="195"/>
      <c r="N5" s="195"/>
      <c r="O5" s="195"/>
      <c r="P5" s="195"/>
      <c r="Q5" s="195"/>
      <c r="R5" s="195"/>
    </row>
    <row r="6" spans="1:33" ht="15.75" customHeight="1">
      <c r="B6" s="971" t="s">
        <v>134</v>
      </c>
      <c r="C6" s="971"/>
      <c r="D6" s="971"/>
      <c r="E6" s="978"/>
      <c r="F6" s="978"/>
      <c r="G6" s="978"/>
      <c r="H6" s="978"/>
      <c r="I6" s="978"/>
      <c r="J6" s="195"/>
      <c r="K6" s="195"/>
      <c r="L6" s="195"/>
      <c r="M6" s="195"/>
      <c r="N6" s="195"/>
      <c r="O6" s="195"/>
      <c r="P6" s="195"/>
      <c r="Q6" s="195"/>
      <c r="R6" s="195"/>
    </row>
    <row r="7" spans="1:33">
      <c r="B7" s="971" t="s">
        <v>24</v>
      </c>
      <c r="C7" s="971"/>
      <c r="D7" s="971"/>
      <c r="E7" s="979"/>
      <c r="F7" s="979"/>
      <c r="G7" s="979"/>
      <c r="H7" s="979"/>
      <c r="I7" s="979"/>
      <c r="J7" s="195"/>
      <c r="K7" s="195"/>
      <c r="L7" s="195"/>
      <c r="M7" s="195"/>
      <c r="N7" s="195"/>
      <c r="O7" s="195"/>
      <c r="P7" s="195"/>
      <c r="Q7" s="195"/>
      <c r="R7" s="195"/>
    </row>
    <row r="10" spans="1:33" ht="18">
      <c r="B10" s="253"/>
      <c r="C10" s="253"/>
      <c r="D10" s="985" t="s">
        <v>25</v>
      </c>
      <c r="E10" s="985"/>
      <c r="F10" s="985"/>
      <c r="G10" s="985"/>
      <c r="H10" s="985"/>
      <c r="I10" s="985"/>
      <c r="J10" s="985"/>
      <c r="K10" s="985"/>
      <c r="L10" s="985"/>
      <c r="M10" s="985"/>
      <c r="N10" s="985"/>
      <c r="O10" s="985"/>
      <c r="P10" s="985"/>
    </row>
    <row r="11" spans="1:33" ht="15">
      <c r="S11" s="22"/>
      <c r="T11" s="22"/>
    </row>
    <row r="12" spans="1:33" ht="15.75">
      <c r="C12" s="26"/>
      <c r="D12" s="984" t="s">
        <v>361</v>
      </c>
      <c r="E12" s="984"/>
      <c r="F12" s="984"/>
      <c r="G12" s="984"/>
      <c r="H12" s="984"/>
      <c r="I12" s="984"/>
      <c r="J12" s="984"/>
      <c r="K12" s="984"/>
      <c r="L12" s="984"/>
      <c r="M12" s="984"/>
      <c r="N12" s="984"/>
      <c r="O12" s="984"/>
      <c r="P12" s="984"/>
      <c r="R12" s="149"/>
      <c r="S12" s="491"/>
      <c r="T12" s="492"/>
      <c r="U12" s="492"/>
      <c r="V12" s="492"/>
      <c r="W12" s="492"/>
      <c r="X12" s="492"/>
      <c r="Y12" s="492"/>
      <c r="Z12" s="492"/>
      <c r="AA12" s="492"/>
      <c r="AB12" s="492"/>
      <c r="AC12" s="492"/>
      <c r="AD12" s="492"/>
      <c r="AE12" s="492"/>
      <c r="AF12" s="149"/>
      <c r="AG12" s="149"/>
    </row>
    <row r="13" spans="1:33" ht="15" thickBot="1">
      <c r="D13" s="992" t="s">
        <v>391</v>
      </c>
      <c r="E13" s="992"/>
      <c r="F13" s="992"/>
      <c r="G13" s="992"/>
      <c r="H13" s="992"/>
      <c r="I13" s="992"/>
      <c r="J13" s="992"/>
      <c r="K13" s="992"/>
      <c r="L13" s="992"/>
      <c r="M13" s="992"/>
      <c r="N13" s="992"/>
      <c r="O13" s="992"/>
      <c r="P13" s="992"/>
      <c r="R13" s="149"/>
      <c r="S13" s="149"/>
      <c r="T13" s="493"/>
      <c r="U13" s="493"/>
      <c r="V13" s="493"/>
      <c r="W13" s="493"/>
      <c r="X13" s="493"/>
      <c r="Y13" s="493"/>
      <c r="Z13" s="493"/>
      <c r="AA13" s="493"/>
      <c r="AB13" s="493"/>
      <c r="AC13" s="493"/>
      <c r="AD13" s="493"/>
      <c r="AE13" s="493"/>
      <c r="AF13" s="149"/>
      <c r="AG13" s="149"/>
    </row>
    <row r="14" spans="1:33">
      <c r="D14" s="233" t="s">
        <v>73</v>
      </c>
      <c r="E14" s="1003" t="s">
        <v>347</v>
      </c>
      <c r="F14" s="999" t="s">
        <v>348</v>
      </c>
      <c r="G14" s="999" t="s">
        <v>351</v>
      </c>
      <c r="H14" s="999" t="s">
        <v>352</v>
      </c>
      <c r="I14" s="999" t="s">
        <v>353</v>
      </c>
      <c r="J14" s="999" t="s">
        <v>354</v>
      </c>
      <c r="K14" s="999" t="s">
        <v>355</v>
      </c>
      <c r="L14" s="999" t="s">
        <v>356</v>
      </c>
      <c r="M14" s="999" t="s">
        <v>357</v>
      </c>
      <c r="N14" s="999" t="s">
        <v>358</v>
      </c>
      <c r="O14" s="999" t="s">
        <v>359</v>
      </c>
      <c r="P14" s="1001" t="s">
        <v>360</v>
      </c>
      <c r="R14" s="149"/>
      <c r="S14" s="494"/>
      <c r="T14" s="495"/>
      <c r="U14" s="149"/>
      <c r="V14" s="149"/>
      <c r="W14" s="149"/>
      <c r="X14" s="149"/>
      <c r="Y14" s="149"/>
      <c r="Z14" s="149"/>
      <c r="AA14" s="149"/>
      <c r="AB14" s="149"/>
      <c r="AC14" s="149"/>
      <c r="AD14" s="149"/>
      <c r="AE14" s="149"/>
      <c r="AF14" s="149"/>
      <c r="AG14" s="149"/>
    </row>
    <row r="15" spans="1:33" ht="13.5" thickBot="1">
      <c r="D15" s="234" t="s">
        <v>392</v>
      </c>
      <c r="E15" s="1004"/>
      <c r="F15" s="1000"/>
      <c r="G15" s="1000"/>
      <c r="H15" s="1000"/>
      <c r="I15" s="1000"/>
      <c r="J15" s="1000"/>
      <c r="K15" s="1000"/>
      <c r="L15" s="1000"/>
      <c r="M15" s="1000"/>
      <c r="N15" s="1000"/>
      <c r="O15" s="1000"/>
      <c r="P15" s="1002"/>
      <c r="R15" s="149"/>
      <c r="S15" s="496" t="s">
        <v>343</v>
      </c>
      <c r="T15" s="497" t="s">
        <v>347</v>
      </c>
      <c r="U15" s="497" t="s">
        <v>348</v>
      </c>
      <c r="V15" s="497" t="s">
        <v>351</v>
      </c>
      <c r="W15" s="497" t="s">
        <v>352</v>
      </c>
      <c r="X15" s="497" t="s">
        <v>353</v>
      </c>
      <c r="Y15" s="497" t="s">
        <v>354</v>
      </c>
      <c r="Z15" s="497" t="s">
        <v>355</v>
      </c>
      <c r="AA15" s="497" t="s">
        <v>356</v>
      </c>
      <c r="AB15" s="497" t="s">
        <v>357</v>
      </c>
      <c r="AC15" s="497" t="s">
        <v>358</v>
      </c>
      <c r="AD15" s="497" t="s">
        <v>359</v>
      </c>
      <c r="AE15" s="497" t="s">
        <v>360</v>
      </c>
      <c r="AF15" s="149"/>
      <c r="AG15" s="149"/>
    </row>
    <row r="16" spans="1:33">
      <c r="D16" s="254">
        <v>5</v>
      </c>
      <c r="E16" s="255" t="e">
        <f>_xlfn.PERCENTILE.EXC(T$16:T$46,1-($D16/100))</f>
        <v>#NUM!</v>
      </c>
      <c r="F16" s="256" t="e">
        <f t="shared" ref="F16:P31" si="0">_xlfn.PERCENTILE.EXC(U$16:U$46,1-($D16/100))</f>
        <v>#NUM!</v>
      </c>
      <c r="G16" s="256" t="e">
        <f t="shared" si="0"/>
        <v>#NUM!</v>
      </c>
      <c r="H16" s="256" t="e">
        <f t="shared" si="0"/>
        <v>#NUM!</v>
      </c>
      <c r="I16" s="256" t="e">
        <f t="shared" si="0"/>
        <v>#NUM!</v>
      </c>
      <c r="J16" s="256" t="e">
        <f t="shared" si="0"/>
        <v>#NUM!</v>
      </c>
      <c r="K16" s="256" t="e">
        <f t="shared" si="0"/>
        <v>#NUM!</v>
      </c>
      <c r="L16" s="256" t="e">
        <f t="shared" si="0"/>
        <v>#NUM!</v>
      </c>
      <c r="M16" s="256" t="e">
        <f t="shared" si="0"/>
        <v>#NUM!</v>
      </c>
      <c r="N16" s="256" t="e">
        <f t="shared" si="0"/>
        <v>#NUM!</v>
      </c>
      <c r="O16" s="256" t="e">
        <f t="shared" si="0"/>
        <v>#NUM!</v>
      </c>
      <c r="P16" s="257" t="e">
        <f t="shared" si="0"/>
        <v>#NUM!</v>
      </c>
      <c r="R16" s="149"/>
      <c r="S16" s="498">
        <v>1</v>
      </c>
      <c r="T16" s="499"/>
      <c r="U16" s="499"/>
      <c r="V16" s="499"/>
      <c r="W16" s="499"/>
      <c r="X16" s="499"/>
      <c r="Y16" s="499"/>
      <c r="Z16" s="499"/>
      <c r="AA16" s="499"/>
      <c r="AB16" s="499"/>
      <c r="AC16" s="499"/>
      <c r="AD16" s="499"/>
      <c r="AE16" s="499"/>
      <c r="AF16" s="149"/>
      <c r="AG16" s="149"/>
    </row>
    <row r="17" spans="4:33">
      <c r="D17" s="258">
        <v>10</v>
      </c>
      <c r="E17" s="259" t="e">
        <f>_xlfn.PERCENTILE.EXC(T$16:T$46,1-($D17/100))</f>
        <v>#NUM!</v>
      </c>
      <c r="F17" s="260" t="e">
        <f t="shared" si="0"/>
        <v>#NUM!</v>
      </c>
      <c r="G17" s="260" t="e">
        <f t="shared" si="0"/>
        <v>#NUM!</v>
      </c>
      <c r="H17" s="260" t="e">
        <f t="shared" si="0"/>
        <v>#NUM!</v>
      </c>
      <c r="I17" s="260" t="e">
        <f t="shared" si="0"/>
        <v>#NUM!</v>
      </c>
      <c r="J17" s="260" t="e">
        <f t="shared" si="0"/>
        <v>#NUM!</v>
      </c>
      <c r="K17" s="260" t="e">
        <f t="shared" si="0"/>
        <v>#NUM!</v>
      </c>
      <c r="L17" s="260" t="e">
        <f t="shared" si="0"/>
        <v>#NUM!</v>
      </c>
      <c r="M17" s="260" t="e">
        <f t="shared" si="0"/>
        <v>#NUM!</v>
      </c>
      <c r="N17" s="260" t="e">
        <f t="shared" si="0"/>
        <v>#NUM!</v>
      </c>
      <c r="O17" s="260" t="e">
        <f t="shared" si="0"/>
        <v>#NUM!</v>
      </c>
      <c r="P17" s="261" t="e">
        <f t="shared" si="0"/>
        <v>#NUM!</v>
      </c>
      <c r="R17" s="149"/>
      <c r="S17" s="498">
        <v>2</v>
      </c>
      <c r="T17" s="499"/>
      <c r="U17" s="499"/>
      <c r="V17" s="499"/>
      <c r="W17" s="499"/>
      <c r="X17" s="499"/>
      <c r="Y17" s="499"/>
      <c r="Z17" s="499"/>
      <c r="AA17" s="499"/>
      <c r="AB17" s="499"/>
      <c r="AC17" s="499"/>
      <c r="AD17" s="499"/>
      <c r="AE17" s="499"/>
      <c r="AF17" s="149"/>
      <c r="AG17" s="149"/>
    </row>
    <row r="18" spans="4:33">
      <c r="D18" s="258">
        <v>15</v>
      </c>
      <c r="E18" s="259" t="e">
        <f t="shared" ref="E18:P33" si="1">_xlfn.PERCENTILE.EXC(T$16:T$46,1-($D18/100))</f>
        <v>#NUM!</v>
      </c>
      <c r="F18" s="260" t="e">
        <f t="shared" si="0"/>
        <v>#NUM!</v>
      </c>
      <c r="G18" s="260" t="e">
        <f t="shared" si="0"/>
        <v>#NUM!</v>
      </c>
      <c r="H18" s="260" t="e">
        <f t="shared" si="0"/>
        <v>#NUM!</v>
      </c>
      <c r="I18" s="260" t="e">
        <f t="shared" si="0"/>
        <v>#NUM!</v>
      </c>
      <c r="J18" s="260" t="e">
        <f t="shared" si="0"/>
        <v>#NUM!</v>
      </c>
      <c r="K18" s="260" t="e">
        <f t="shared" si="0"/>
        <v>#NUM!</v>
      </c>
      <c r="L18" s="260" t="e">
        <f t="shared" si="0"/>
        <v>#NUM!</v>
      </c>
      <c r="M18" s="260" t="e">
        <f t="shared" si="0"/>
        <v>#NUM!</v>
      </c>
      <c r="N18" s="260" t="e">
        <f t="shared" si="0"/>
        <v>#NUM!</v>
      </c>
      <c r="O18" s="260" t="e">
        <f t="shared" si="0"/>
        <v>#NUM!</v>
      </c>
      <c r="P18" s="261" t="e">
        <f t="shared" si="0"/>
        <v>#NUM!</v>
      </c>
      <c r="R18" s="149"/>
      <c r="S18" s="498">
        <v>3</v>
      </c>
      <c r="T18" s="499"/>
      <c r="U18" s="499"/>
      <c r="V18" s="499"/>
      <c r="W18" s="499"/>
      <c r="X18" s="499"/>
      <c r="Y18" s="499"/>
      <c r="Z18" s="499"/>
      <c r="AA18" s="499"/>
      <c r="AB18" s="499"/>
      <c r="AC18" s="499"/>
      <c r="AD18" s="499"/>
      <c r="AE18" s="499"/>
      <c r="AF18" s="149"/>
      <c r="AG18" s="149"/>
    </row>
    <row r="19" spans="4:33">
      <c r="D19" s="258">
        <v>20</v>
      </c>
      <c r="E19" s="259" t="e">
        <f t="shared" si="1"/>
        <v>#NUM!</v>
      </c>
      <c r="F19" s="260" t="e">
        <f t="shared" si="0"/>
        <v>#NUM!</v>
      </c>
      <c r="G19" s="260" t="e">
        <f t="shared" si="0"/>
        <v>#NUM!</v>
      </c>
      <c r="H19" s="260" t="e">
        <f t="shared" si="0"/>
        <v>#NUM!</v>
      </c>
      <c r="I19" s="260" t="e">
        <f t="shared" si="0"/>
        <v>#NUM!</v>
      </c>
      <c r="J19" s="260" t="e">
        <f t="shared" si="0"/>
        <v>#NUM!</v>
      </c>
      <c r="K19" s="260" t="e">
        <f t="shared" si="0"/>
        <v>#NUM!</v>
      </c>
      <c r="L19" s="260" t="e">
        <f t="shared" si="0"/>
        <v>#NUM!</v>
      </c>
      <c r="M19" s="260" t="e">
        <f t="shared" si="0"/>
        <v>#NUM!</v>
      </c>
      <c r="N19" s="260" t="e">
        <f t="shared" si="0"/>
        <v>#NUM!</v>
      </c>
      <c r="O19" s="260" t="e">
        <f t="shared" si="0"/>
        <v>#NUM!</v>
      </c>
      <c r="P19" s="261" t="e">
        <f t="shared" si="0"/>
        <v>#NUM!</v>
      </c>
      <c r="R19" s="149"/>
      <c r="S19" s="498">
        <v>4</v>
      </c>
      <c r="T19" s="499"/>
      <c r="U19" s="499"/>
      <c r="V19" s="499"/>
      <c r="W19" s="499"/>
      <c r="X19" s="499"/>
      <c r="Y19" s="499"/>
      <c r="Z19" s="499"/>
      <c r="AA19" s="499"/>
      <c r="AB19" s="499"/>
      <c r="AC19" s="499"/>
      <c r="AD19" s="499"/>
      <c r="AE19" s="499"/>
      <c r="AF19" s="149"/>
      <c r="AG19" s="149"/>
    </row>
    <row r="20" spans="4:33">
      <c r="D20" s="258">
        <v>25</v>
      </c>
      <c r="E20" s="259" t="e">
        <f t="shared" si="1"/>
        <v>#NUM!</v>
      </c>
      <c r="F20" s="260" t="e">
        <f t="shared" si="0"/>
        <v>#NUM!</v>
      </c>
      <c r="G20" s="260" t="e">
        <f t="shared" si="0"/>
        <v>#NUM!</v>
      </c>
      <c r="H20" s="260" t="e">
        <f t="shared" si="0"/>
        <v>#NUM!</v>
      </c>
      <c r="I20" s="260" t="e">
        <f t="shared" si="0"/>
        <v>#NUM!</v>
      </c>
      <c r="J20" s="260" t="e">
        <f t="shared" si="0"/>
        <v>#NUM!</v>
      </c>
      <c r="K20" s="260" t="e">
        <f t="shared" si="0"/>
        <v>#NUM!</v>
      </c>
      <c r="L20" s="260" t="e">
        <f t="shared" si="0"/>
        <v>#NUM!</v>
      </c>
      <c r="M20" s="260" t="e">
        <f t="shared" si="0"/>
        <v>#NUM!</v>
      </c>
      <c r="N20" s="260" t="e">
        <f t="shared" si="0"/>
        <v>#NUM!</v>
      </c>
      <c r="O20" s="260" t="e">
        <f t="shared" si="0"/>
        <v>#NUM!</v>
      </c>
      <c r="P20" s="261" t="e">
        <f t="shared" si="0"/>
        <v>#NUM!</v>
      </c>
      <c r="R20" s="149"/>
      <c r="S20" s="498">
        <v>5</v>
      </c>
      <c r="T20" s="499"/>
      <c r="U20" s="499"/>
      <c r="V20" s="499"/>
      <c r="W20" s="499"/>
      <c r="X20" s="499"/>
      <c r="Y20" s="499"/>
      <c r="Z20" s="499"/>
      <c r="AA20" s="499"/>
      <c r="AB20" s="499"/>
      <c r="AC20" s="499"/>
      <c r="AD20" s="499"/>
      <c r="AE20" s="499"/>
      <c r="AF20" s="149"/>
      <c r="AG20" s="149"/>
    </row>
    <row r="21" spans="4:33">
      <c r="D21" s="258">
        <v>30</v>
      </c>
      <c r="E21" s="259" t="e">
        <f t="shared" si="1"/>
        <v>#NUM!</v>
      </c>
      <c r="F21" s="260" t="e">
        <f t="shared" si="0"/>
        <v>#NUM!</v>
      </c>
      <c r="G21" s="260" t="e">
        <f t="shared" si="0"/>
        <v>#NUM!</v>
      </c>
      <c r="H21" s="260" t="e">
        <f t="shared" si="0"/>
        <v>#NUM!</v>
      </c>
      <c r="I21" s="260" t="e">
        <f t="shared" si="0"/>
        <v>#NUM!</v>
      </c>
      <c r="J21" s="260" t="e">
        <f t="shared" si="0"/>
        <v>#NUM!</v>
      </c>
      <c r="K21" s="260" t="e">
        <f t="shared" si="0"/>
        <v>#NUM!</v>
      </c>
      <c r="L21" s="260" t="e">
        <f t="shared" si="0"/>
        <v>#NUM!</v>
      </c>
      <c r="M21" s="260" t="e">
        <f t="shared" si="0"/>
        <v>#NUM!</v>
      </c>
      <c r="N21" s="260" t="e">
        <f t="shared" si="0"/>
        <v>#NUM!</v>
      </c>
      <c r="O21" s="260" t="e">
        <f t="shared" si="0"/>
        <v>#NUM!</v>
      </c>
      <c r="P21" s="261" t="e">
        <f t="shared" si="0"/>
        <v>#NUM!</v>
      </c>
      <c r="R21" s="149"/>
      <c r="S21" s="498">
        <v>6</v>
      </c>
      <c r="T21" s="499"/>
      <c r="U21" s="499"/>
      <c r="V21" s="499"/>
      <c r="W21" s="499"/>
      <c r="X21" s="499"/>
      <c r="Y21" s="499"/>
      <c r="Z21" s="499"/>
      <c r="AA21" s="499"/>
      <c r="AB21" s="499"/>
      <c r="AC21" s="499"/>
      <c r="AD21" s="499"/>
      <c r="AE21" s="499"/>
      <c r="AF21" s="149"/>
      <c r="AG21" s="149"/>
    </row>
    <row r="22" spans="4:33">
      <c r="D22" s="258">
        <v>35</v>
      </c>
      <c r="E22" s="259" t="e">
        <f t="shared" si="1"/>
        <v>#NUM!</v>
      </c>
      <c r="F22" s="260" t="e">
        <f t="shared" si="0"/>
        <v>#NUM!</v>
      </c>
      <c r="G22" s="260" t="e">
        <f t="shared" si="0"/>
        <v>#NUM!</v>
      </c>
      <c r="H22" s="260" t="e">
        <f t="shared" si="0"/>
        <v>#NUM!</v>
      </c>
      <c r="I22" s="260" t="e">
        <f t="shared" si="0"/>
        <v>#NUM!</v>
      </c>
      <c r="J22" s="260" t="e">
        <f t="shared" si="0"/>
        <v>#NUM!</v>
      </c>
      <c r="K22" s="260" t="e">
        <f t="shared" si="0"/>
        <v>#NUM!</v>
      </c>
      <c r="L22" s="260" t="e">
        <f t="shared" si="0"/>
        <v>#NUM!</v>
      </c>
      <c r="M22" s="260" t="e">
        <f t="shared" si="0"/>
        <v>#NUM!</v>
      </c>
      <c r="N22" s="260" t="e">
        <f t="shared" si="0"/>
        <v>#NUM!</v>
      </c>
      <c r="O22" s="260" t="e">
        <f t="shared" si="0"/>
        <v>#NUM!</v>
      </c>
      <c r="P22" s="261" t="e">
        <f t="shared" si="0"/>
        <v>#NUM!</v>
      </c>
      <c r="R22" s="149"/>
      <c r="S22" s="498">
        <v>7</v>
      </c>
      <c r="T22" s="499"/>
      <c r="U22" s="499"/>
      <c r="V22" s="499"/>
      <c r="W22" s="499"/>
      <c r="X22" s="499"/>
      <c r="Y22" s="499"/>
      <c r="Z22" s="499"/>
      <c r="AA22" s="499"/>
      <c r="AB22" s="499"/>
      <c r="AC22" s="499"/>
      <c r="AD22" s="499"/>
      <c r="AE22" s="499"/>
      <c r="AF22" s="149"/>
      <c r="AG22" s="149"/>
    </row>
    <row r="23" spans="4:33">
      <c r="D23" s="258">
        <v>40</v>
      </c>
      <c r="E23" s="259" t="e">
        <f t="shared" si="1"/>
        <v>#NUM!</v>
      </c>
      <c r="F23" s="260" t="e">
        <f t="shared" si="0"/>
        <v>#NUM!</v>
      </c>
      <c r="G23" s="260" t="e">
        <f t="shared" si="0"/>
        <v>#NUM!</v>
      </c>
      <c r="H23" s="260" t="e">
        <f t="shared" si="0"/>
        <v>#NUM!</v>
      </c>
      <c r="I23" s="260" t="e">
        <f t="shared" si="0"/>
        <v>#NUM!</v>
      </c>
      <c r="J23" s="260" t="e">
        <f t="shared" si="0"/>
        <v>#NUM!</v>
      </c>
      <c r="K23" s="260" t="e">
        <f t="shared" si="0"/>
        <v>#NUM!</v>
      </c>
      <c r="L23" s="260" t="e">
        <f t="shared" si="0"/>
        <v>#NUM!</v>
      </c>
      <c r="M23" s="260" t="e">
        <f t="shared" si="0"/>
        <v>#NUM!</v>
      </c>
      <c r="N23" s="260" t="e">
        <f t="shared" si="0"/>
        <v>#NUM!</v>
      </c>
      <c r="O23" s="260" t="e">
        <f t="shared" si="0"/>
        <v>#NUM!</v>
      </c>
      <c r="P23" s="261" t="e">
        <f t="shared" si="0"/>
        <v>#NUM!</v>
      </c>
      <c r="R23" s="149"/>
      <c r="S23" s="498">
        <v>8</v>
      </c>
      <c r="T23" s="499"/>
      <c r="U23" s="499"/>
      <c r="V23" s="499"/>
      <c r="W23" s="499"/>
      <c r="X23" s="499"/>
      <c r="Y23" s="499"/>
      <c r="Z23" s="499"/>
      <c r="AA23" s="499"/>
      <c r="AB23" s="499"/>
      <c r="AC23" s="499"/>
      <c r="AD23" s="499"/>
      <c r="AE23" s="499"/>
      <c r="AF23" s="149"/>
      <c r="AG23" s="149"/>
    </row>
    <row r="24" spans="4:33">
      <c r="D24" s="258">
        <v>45</v>
      </c>
      <c r="E24" s="259" t="e">
        <f t="shared" si="1"/>
        <v>#NUM!</v>
      </c>
      <c r="F24" s="260" t="e">
        <f t="shared" si="0"/>
        <v>#NUM!</v>
      </c>
      <c r="G24" s="260" t="e">
        <f t="shared" si="0"/>
        <v>#NUM!</v>
      </c>
      <c r="H24" s="260" t="e">
        <f t="shared" si="0"/>
        <v>#NUM!</v>
      </c>
      <c r="I24" s="260" t="e">
        <f t="shared" si="0"/>
        <v>#NUM!</v>
      </c>
      <c r="J24" s="260" t="e">
        <f t="shared" si="0"/>
        <v>#NUM!</v>
      </c>
      <c r="K24" s="260" t="e">
        <f t="shared" si="0"/>
        <v>#NUM!</v>
      </c>
      <c r="L24" s="260" t="e">
        <f t="shared" si="0"/>
        <v>#NUM!</v>
      </c>
      <c r="M24" s="260" t="e">
        <f t="shared" si="0"/>
        <v>#NUM!</v>
      </c>
      <c r="N24" s="260" t="e">
        <f t="shared" si="0"/>
        <v>#NUM!</v>
      </c>
      <c r="O24" s="260" t="e">
        <f t="shared" si="0"/>
        <v>#NUM!</v>
      </c>
      <c r="P24" s="261" t="e">
        <f t="shared" si="0"/>
        <v>#NUM!</v>
      </c>
      <c r="R24" s="149"/>
      <c r="S24" s="498">
        <v>9</v>
      </c>
      <c r="T24" s="499"/>
      <c r="U24" s="499"/>
      <c r="V24" s="499"/>
      <c r="W24" s="499"/>
      <c r="X24" s="499"/>
      <c r="Y24" s="499"/>
      <c r="Z24" s="499"/>
      <c r="AA24" s="499"/>
      <c r="AB24" s="499"/>
      <c r="AC24" s="499"/>
      <c r="AD24" s="499"/>
      <c r="AE24" s="499"/>
      <c r="AF24" s="149"/>
      <c r="AG24" s="149"/>
    </row>
    <row r="25" spans="4:33">
      <c r="D25" s="258">
        <v>50</v>
      </c>
      <c r="E25" s="259" t="e">
        <f t="shared" si="1"/>
        <v>#NUM!</v>
      </c>
      <c r="F25" s="260" t="e">
        <f t="shared" si="0"/>
        <v>#NUM!</v>
      </c>
      <c r="G25" s="260" t="e">
        <f t="shared" si="0"/>
        <v>#NUM!</v>
      </c>
      <c r="H25" s="260" t="e">
        <f t="shared" si="0"/>
        <v>#NUM!</v>
      </c>
      <c r="I25" s="260" t="e">
        <f t="shared" si="0"/>
        <v>#NUM!</v>
      </c>
      <c r="J25" s="260" t="e">
        <f t="shared" si="0"/>
        <v>#NUM!</v>
      </c>
      <c r="K25" s="260" t="e">
        <f t="shared" si="0"/>
        <v>#NUM!</v>
      </c>
      <c r="L25" s="260" t="e">
        <f t="shared" si="0"/>
        <v>#NUM!</v>
      </c>
      <c r="M25" s="260" t="e">
        <f t="shared" si="0"/>
        <v>#NUM!</v>
      </c>
      <c r="N25" s="260" t="e">
        <f t="shared" si="0"/>
        <v>#NUM!</v>
      </c>
      <c r="O25" s="260" t="e">
        <f t="shared" si="0"/>
        <v>#NUM!</v>
      </c>
      <c r="P25" s="261" t="e">
        <f t="shared" si="0"/>
        <v>#NUM!</v>
      </c>
      <c r="R25" s="149"/>
      <c r="S25" s="498">
        <v>10</v>
      </c>
      <c r="T25" s="499"/>
      <c r="U25" s="499"/>
      <c r="V25" s="499"/>
      <c r="W25" s="499"/>
      <c r="X25" s="499"/>
      <c r="Y25" s="499"/>
      <c r="Z25" s="499"/>
      <c r="AA25" s="499"/>
      <c r="AB25" s="499"/>
      <c r="AC25" s="499"/>
      <c r="AD25" s="499"/>
      <c r="AE25" s="499"/>
      <c r="AF25" s="149"/>
      <c r="AG25" s="149"/>
    </row>
    <row r="26" spans="4:33">
      <c r="D26" s="258">
        <v>55</v>
      </c>
      <c r="E26" s="259" t="e">
        <f t="shared" si="1"/>
        <v>#NUM!</v>
      </c>
      <c r="F26" s="260" t="e">
        <f t="shared" si="0"/>
        <v>#NUM!</v>
      </c>
      <c r="G26" s="260" t="e">
        <f t="shared" si="0"/>
        <v>#NUM!</v>
      </c>
      <c r="H26" s="260" t="e">
        <f t="shared" si="0"/>
        <v>#NUM!</v>
      </c>
      <c r="I26" s="260" t="e">
        <f t="shared" si="0"/>
        <v>#NUM!</v>
      </c>
      <c r="J26" s="260" t="e">
        <f t="shared" si="0"/>
        <v>#NUM!</v>
      </c>
      <c r="K26" s="260" t="e">
        <f t="shared" si="0"/>
        <v>#NUM!</v>
      </c>
      <c r="L26" s="260" t="e">
        <f t="shared" si="0"/>
        <v>#NUM!</v>
      </c>
      <c r="M26" s="260" t="e">
        <f t="shared" si="0"/>
        <v>#NUM!</v>
      </c>
      <c r="N26" s="260" t="e">
        <f t="shared" si="0"/>
        <v>#NUM!</v>
      </c>
      <c r="O26" s="260" t="e">
        <f t="shared" si="0"/>
        <v>#NUM!</v>
      </c>
      <c r="P26" s="261" t="e">
        <f t="shared" si="0"/>
        <v>#NUM!</v>
      </c>
      <c r="R26" s="149"/>
      <c r="S26" s="498">
        <v>11</v>
      </c>
      <c r="T26" s="499"/>
      <c r="U26" s="499"/>
      <c r="V26" s="499"/>
      <c r="W26" s="499"/>
      <c r="X26" s="499"/>
      <c r="Y26" s="499"/>
      <c r="Z26" s="499"/>
      <c r="AA26" s="499"/>
      <c r="AB26" s="499"/>
      <c r="AC26" s="499"/>
      <c r="AD26" s="499"/>
      <c r="AE26" s="499"/>
      <c r="AF26" s="149"/>
      <c r="AG26" s="149"/>
    </row>
    <row r="27" spans="4:33">
      <c r="D27" s="258">
        <v>60</v>
      </c>
      <c r="E27" s="259" t="e">
        <f t="shared" si="1"/>
        <v>#NUM!</v>
      </c>
      <c r="F27" s="260" t="e">
        <f t="shared" si="0"/>
        <v>#NUM!</v>
      </c>
      <c r="G27" s="260" t="e">
        <f t="shared" si="0"/>
        <v>#NUM!</v>
      </c>
      <c r="H27" s="260" t="e">
        <f t="shared" si="0"/>
        <v>#NUM!</v>
      </c>
      <c r="I27" s="260" t="e">
        <f t="shared" si="0"/>
        <v>#NUM!</v>
      </c>
      <c r="J27" s="260" t="e">
        <f t="shared" si="0"/>
        <v>#NUM!</v>
      </c>
      <c r="K27" s="260" t="e">
        <f t="shared" si="0"/>
        <v>#NUM!</v>
      </c>
      <c r="L27" s="260" t="e">
        <f t="shared" si="0"/>
        <v>#NUM!</v>
      </c>
      <c r="M27" s="260" t="e">
        <f t="shared" si="0"/>
        <v>#NUM!</v>
      </c>
      <c r="N27" s="260" t="e">
        <f t="shared" si="0"/>
        <v>#NUM!</v>
      </c>
      <c r="O27" s="260" t="e">
        <f t="shared" si="0"/>
        <v>#NUM!</v>
      </c>
      <c r="P27" s="261" t="e">
        <f t="shared" si="0"/>
        <v>#NUM!</v>
      </c>
      <c r="R27" s="149"/>
      <c r="S27" s="498">
        <v>12</v>
      </c>
      <c r="T27" s="499"/>
      <c r="U27" s="499"/>
      <c r="V27" s="499"/>
      <c r="W27" s="499"/>
      <c r="X27" s="499"/>
      <c r="Y27" s="499"/>
      <c r="Z27" s="499"/>
      <c r="AA27" s="499"/>
      <c r="AB27" s="499"/>
      <c r="AC27" s="499"/>
      <c r="AD27" s="499"/>
      <c r="AE27" s="499"/>
      <c r="AF27" s="149"/>
      <c r="AG27" s="149"/>
    </row>
    <row r="28" spans="4:33">
      <c r="D28" s="258">
        <v>65</v>
      </c>
      <c r="E28" s="259" t="e">
        <f t="shared" si="1"/>
        <v>#NUM!</v>
      </c>
      <c r="F28" s="260" t="e">
        <f t="shared" si="0"/>
        <v>#NUM!</v>
      </c>
      <c r="G28" s="260" t="e">
        <f t="shared" si="0"/>
        <v>#NUM!</v>
      </c>
      <c r="H28" s="260" t="e">
        <f t="shared" si="0"/>
        <v>#NUM!</v>
      </c>
      <c r="I28" s="260" t="e">
        <f t="shared" si="0"/>
        <v>#NUM!</v>
      </c>
      <c r="J28" s="260" t="e">
        <f t="shared" si="0"/>
        <v>#NUM!</v>
      </c>
      <c r="K28" s="260" t="e">
        <f t="shared" si="0"/>
        <v>#NUM!</v>
      </c>
      <c r="L28" s="260" t="e">
        <f t="shared" si="0"/>
        <v>#NUM!</v>
      </c>
      <c r="M28" s="260" t="e">
        <f t="shared" si="0"/>
        <v>#NUM!</v>
      </c>
      <c r="N28" s="260" t="e">
        <f t="shared" si="0"/>
        <v>#NUM!</v>
      </c>
      <c r="O28" s="260" t="e">
        <f t="shared" si="0"/>
        <v>#NUM!</v>
      </c>
      <c r="P28" s="261" t="e">
        <f t="shared" si="0"/>
        <v>#NUM!</v>
      </c>
      <c r="R28" s="149"/>
      <c r="S28" s="498">
        <v>13</v>
      </c>
      <c r="T28" s="499"/>
      <c r="U28" s="499"/>
      <c r="V28" s="499"/>
      <c r="W28" s="499"/>
      <c r="X28" s="499"/>
      <c r="Y28" s="499"/>
      <c r="Z28" s="499"/>
      <c r="AA28" s="499"/>
      <c r="AB28" s="499"/>
      <c r="AC28" s="499"/>
      <c r="AD28" s="499"/>
      <c r="AE28" s="499"/>
      <c r="AF28" s="149"/>
      <c r="AG28" s="149"/>
    </row>
    <row r="29" spans="4:33">
      <c r="D29" s="258">
        <v>70</v>
      </c>
      <c r="E29" s="259" t="e">
        <f t="shared" si="1"/>
        <v>#NUM!</v>
      </c>
      <c r="F29" s="260" t="e">
        <f t="shared" si="0"/>
        <v>#NUM!</v>
      </c>
      <c r="G29" s="260" t="e">
        <f t="shared" si="0"/>
        <v>#NUM!</v>
      </c>
      <c r="H29" s="260" t="e">
        <f t="shared" si="0"/>
        <v>#NUM!</v>
      </c>
      <c r="I29" s="260" t="e">
        <f t="shared" si="0"/>
        <v>#NUM!</v>
      </c>
      <c r="J29" s="260" t="e">
        <f t="shared" si="0"/>
        <v>#NUM!</v>
      </c>
      <c r="K29" s="260" t="e">
        <f t="shared" si="0"/>
        <v>#NUM!</v>
      </c>
      <c r="L29" s="260" t="e">
        <f t="shared" si="0"/>
        <v>#NUM!</v>
      </c>
      <c r="M29" s="260" t="e">
        <f t="shared" si="0"/>
        <v>#NUM!</v>
      </c>
      <c r="N29" s="260" t="e">
        <f t="shared" si="0"/>
        <v>#NUM!</v>
      </c>
      <c r="O29" s="260" t="e">
        <f t="shared" si="0"/>
        <v>#NUM!</v>
      </c>
      <c r="P29" s="261" t="e">
        <f t="shared" si="0"/>
        <v>#NUM!</v>
      </c>
      <c r="R29" s="149"/>
      <c r="S29" s="498">
        <v>14</v>
      </c>
      <c r="T29" s="499"/>
      <c r="U29" s="499"/>
      <c r="V29" s="499"/>
      <c r="W29" s="499"/>
      <c r="X29" s="499"/>
      <c r="Y29" s="499"/>
      <c r="Z29" s="499"/>
      <c r="AA29" s="499"/>
      <c r="AB29" s="499"/>
      <c r="AC29" s="499"/>
      <c r="AD29" s="499"/>
      <c r="AE29" s="499"/>
      <c r="AF29" s="149"/>
      <c r="AG29" s="149"/>
    </row>
    <row r="30" spans="4:33">
      <c r="D30" s="258">
        <v>75</v>
      </c>
      <c r="E30" s="259" t="e">
        <f t="shared" si="1"/>
        <v>#NUM!</v>
      </c>
      <c r="F30" s="260" t="e">
        <f t="shared" si="0"/>
        <v>#NUM!</v>
      </c>
      <c r="G30" s="260" t="e">
        <f t="shared" si="0"/>
        <v>#NUM!</v>
      </c>
      <c r="H30" s="260" t="e">
        <f t="shared" si="0"/>
        <v>#NUM!</v>
      </c>
      <c r="I30" s="260" t="e">
        <f t="shared" si="0"/>
        <v>#NUM!</v>
      </c>
      <c r="J30" s="260" t="e">
        <f t="shared" si="0"/>
        <v>#NUM!</v>
      </c>
      <c r="K30" s="260" t="e">
        <f t="shared" si="0"/>
        <v>#NUM!</v>
      </c>
      <c r="L30" s="260" t="e">
        <f t="shared" si="0"/>
        <v>#NUM!</v>
      </c>
      <c r="M30" s="260" t="e">
        <f t="shared" si="0"/>
        <v>#NUM!</v>
      </c>
      <c r="N30" s="260" t="e">
        <f t="shared" si="0"/>
        <v>#NUM!</v>
      </c>
      <c r="O30" s="260" t="e">
        <f t="shared" si="0"/>
        <v>#NUM!</v>
      </c>
      <c r="P30" s="261" t="e">
        <f t="shared" si="0"/>
        <v>#NUM!</v>
      </c>
      <c r="R30" s="149"/>
      <c r="S30" s="498">
        <v>15</v>
      </c>
      <c r="T30" s="499"/>
      <c r="U30" s="499"/>
      <c r="V30" s="499"/>
      <c r="W30" s="499"/>
      <c r="X30" s="499"/>
      <c r="Y30" s="499"/>
      <c r="Z30" s="499"/>
      <c r="AA30" s="499"/>
      <c r="AB30" s="499"/>
      <c r="AC30" s="499"/>
      <c r="AD30" s="499"/>
      <c r="AE30" s="499"/>
      <c r="AF30" s="149"/>
      <c r="AG30" s="149"/>
    </row>
    <row r="31" spans="4:33">
      <c r="D31" s="258">
        <v>80</v>
      </c>
      <c r="E31" s="259" t="e">
        <f t="shared" si="1"/>
        <v>#NUM!</v>
      </c>
      <c r="F31" s="260" t="e">
        <f t="shared" si="0"/>
        <v>#NUM!</v>
      </c>
      <c r="G31" s="260" t="e">
        <f t="shared" si="0"/>
        <v>#NUM!</v>
      </c>
      <c r="H31" s="260" t="e">
        <f t="shared" si="0"/>
        <v>#NUM!</v>
      </c>
      <c r="I31" s="260" t="e">
        <f t="shared" si="0"/>
        <v>#NUM!</v>
      </c>
      <c r="J31" s="260" t="e">
        <f t="shared" si="0"/>
        <v>#NUM!</v>
      </c>
      <c r="K31" s="260" t="e">
        <f t="shared" si="0"/>
        <v>#NUM!</v>
      </c>
      <c r="L31" s="260" t="e">
        <f t="shared" si="0"/>
        <v>#NUM!</v>
      </c>
      <c r="M31" s="260" t="e">
        <f t="shared" si="0"/>
        <v>#NUM!</v>
      </c>
      <c r="N31" s="260" t="e">
        <f t="shared" si="0"/>
        <v>#NUM!</v>
      </c>
      <c r="O31" s="260" t="e">
        <f t="shared" si="0"/>
        <v>#NUM!</v>
      </c>
      <c r="P31" s="261" t="e">
        <f t="shared" si="0"/>
        <v>#NUM!</v>
      </c>
      <c r="R31" s="149"/>
      <c r="S31" s="498">
        <v>16</v>
      </c>
      <c r="T31" s="499"/>
      <c r="U31" s="499"/>
      <c r="V31" s="499"/>
      <c r="W31" s="499"/>
      <c r="X31" s="499"/>
      <c r="Y31" s="499"/>
      <c r="Z31" s="499"/>
      <c r="AA31" s="499"/>
      <c r="AB31" s="499"/>
      <c r="AC31" s="499"/>
      <c r="AD31" s="499"/>
      <c r="AE31" s="499"/>
      <c r="AF31" s="149"/>
      <c r="AG31" s="149"/>
    </row>
    <row r="32" spans="4:33">
      <c r="D32" s="258">
        <v>85</v>
      </c>
      <c r="E32" s="259" t="e">
        <f t="shared" si="1"/>
        <v>#NUM!</v>
      </c>
      <c r="F32" s="260" t="e">
        <f t="shared" si="1"/>
        <v>#NUM!</v>
      </c>
      <c r="G32" s="260" t="e">
        <f t="shared" si="1"/>
        <v>#NUM!</v>
      </c>
      <c r="H32" s="260" t="e">
        <f t="shared" si="1"/>
        <v>#NUM!</v>
      </c>
      <c r="I32" s="260" t="e">
        <f t="shared" si="1"/>
        <v>#NUM!</v>
      </c>
      <c r="J32" s="260" t="e">
        <f t="shared" si="1"/>
        <v>#NUM!</v>
      </c>
      <c r="K32" s="260" t="e">
        <f t="shared" si="1"/>
        <v>#NUM!</v>
      </c>
      <c r="L32" s="260" t="e">
        <f t="shared" si="1"/>
        <v>#NUM!</v>
      </c>
      <c r="M32" s="260" t="e">
        <f t="shared" si="1"/>
        <v>#NUM!</v>
      </c>
      <c r="N32" s="260" t="e">
        <f t="shared" si="1"/>
        <v>#NUM!</v>
      </c>
      <c r="O32" s="260" t="e">
        <f t="shared" si="1"/>
        <v>#NUM!</v>
      </c>
      <c r="P32" s="261" t="e">
        <f t="shared" si="1"/>
        <v>#NUM!</v>
      </c>
      <c r="R32" s="149"/>
      <c r="S32" s="498">
        <v>17</v>
      </c>
      <c r="T32" s="499"/>
      <c r="U32" s="499"/>
      <c r="V32" s="499"/>
      <c r="W32" s="499"/>
      <c r="X32" s="499"/>
      <c r="Y32" s="499"/>
      <c r="Z32" s="499"/>
      <c r="AA32" s="499"/>
      <c r="AB32" s="499"/>
      <c r="AC32" s="499"/>
      <c r="AD32" s="499"/>
      <c r="AE32" s="499"/>
      <c r="AF32" s="149"/>
      <c r="AG32" s="149"/>
    </row>
    <row r="33" spans="4:33">
      <c r="D33" s="258">
        <v>90</v>
      </c>
      <c r="E33" s="259" t="e">
        <f t="shared" si="1"/>
        <v>#NUM!</v>
      </c>
      <c r="F33" s="260" t="e">
        <f t="shared" si="1"/>
        <v>#NUM!</v>
      </c>
      <c r="G33" s="260" t="e">
        <f t="shared" si="1"/>
        <v>#NUM!</v>
      </c>
      <c r="H33" s="260" t="e">
        <f t="shared" si="1"/>
        <v>#NUM!</v>
      </c>
      <c r="I33" s="260" t="e">
        <f t="shared" si="1"/>
        <v>#NUM!</v>
      </c>
      <c r="J33" s="260" t="e">
        <f t="shared" si="1"/>
        <v>#NUM!</v>
      </c>
      <c r="K33" s="260" t="e">
        <f t="shared" si="1"/>
        <v>#NUM!</v>
      </c>
      <c r="L33" s="260" t="e">
        <f t="shared" si="1"/>
        <v>#NUM!</v>
      </c>
      <c r="M33" s="260" t="e">
        <f t="shared" si="1"/>
        <v>#NUM!</v>
      </c>
      <c r="N33" s="260" t="e">
        <f t="shared" si="1"/>
        <v>#NUM!</v>
      </c>
      <c r="O33" s="260" t="e">
        <f t="shared" si="1"/>
        <v>#NUM!</v>
      </c>
      <c r="P33" s="261" t="e">
        <f t="shared" si="1"/>
        <v>#NUM!</v>
      </c>
      <c r="R33" s="149"/>
      <c r="S33" s="498">
        <v>18</v>
      </c>
      <c r="T33" s="499"/>
      <c r="U33" s="499"/>
      <c r="V33" s="499"/>
      <c r="W33" s="499"/>
      <c r="X33" s="499"/>
      <c r="Y33" s="499"/>
      <c r="Z33" s="499"/>
      <c r="AA33" s="499"/>
      <c r="AB33" s="499"/>
      <c r="AC33" s="499"/>
      <c r="AD33" s="499"/>
      <c r="AE33" s="499"/>
      <c r="AF33" s="149"/>
      <c r="AG33" s="149"/>
    </row>
    <row r="34" spans="4:33" ht="13.5" thickBot="1">
      <c r="D34" s="262">
        <v>95</v>
      </c>
      <c r="E34" s="263" t="e">
        <f>_xlfn.PERCENTILE.EXC(T$16:T$46,1-($D34/100))</f>
        <v>#NUM!</v>
      </c>
      <c r="F34" s="264" t="e">
        <f t="shared" ref="F34:P34" si="2">_xlfn.PERCENTILE.EXC(U$16:U$46,1-($D34/100))</f>
        <v>#NUM!</v>
      </c>
      <c r="G34" s="264" t="e">
        <f t="shared" si="2"/>
        <v>#NUM!</v>
      </c>
      <c r="H34" s="264" t="e">
        <f t="shared" si="2"/>
        <v>#NUM!</v>
      </c>
      <c r="I34" s="264" t="e">
        <f t="shared" si="2"/>
        <v>#NUM!</v>
      </c>
      <c r="J34" s="264" t="e">
        <f t="shared" si="2"/>
        <v>#NUM!</v>
      </c>
      <c r="K34" s="264" t="e">
        <f t="shared" si="2"/>
        <v>#NUM!</v>
      </c>
      <c r="L34" s="264" t="e">
        <f t="shared" si="2"/>
        <v>#NUM!</v>
      </c>
      <c r="M34" s="264" t="e">
        <f t="shared" si="2"/>
        <v>#NUM!</v>
      </c>
      <c r="N34" s="264" t="e">
        <f t="shared" si="2"/>
        <v>#NUM!</v>
      </c>
      <c r="O34" s="264" t="e">
        <f t="shared" si="2"/>
        <v>#NUM!</v>
      </c>
      <c r="P34" s="265" t="e">
        <f t="shared" si="2"/>
        <v>#NUM!</v>
      </c>
      <c r="R34" s="149"/>
      <c r="S34" s="498">
        <v>19</v>
      </c>
      <c r="T34" s="499"/>
      <c r="U34" s="499"/>
      <c r="V34" s="499"/>
      <c r="W34" s="499"/>
      <c r="X34" s="499"/>
      <c r="Y34" s="499"/>
      <c r="Z34" s="499"/>
      <c r="AA34" s="499"/>
      <c r="AB34" s="499"/>
      <c r="AC34" s="499"/>
      <c r="AD34" s="499"/>
      <c r="AE34" s="499"/>
      <c r="AF34" s="149"/>
      <c r="AG34" s="149"/>
    </row>
    <row r="35" spans="4:33">
      <c r="D35" s="245"/>
      <c r="E35" s="246"/>
      <c r="F35" s="247"/>
      <c r="G35" s="247"/>
      <c r="H35" s="247"/>
      <c r="I35" s="247"/>
      <c r="J35" s="247"/>
      <c r="K35" s="247"/>
      <c r="L35" s="247"/>
      <c r="M35" s="247"/>
      <c r="N35" s="247"/>
      <c r="O35" s="247"/>
      <c r="P35" s="247"/>
      <c r="R35" s="149"/>
      <c r="S35" s="498">
        <v>20</v>
      </c>
      <c r="T35" s="499"/>
      <c r="U35" s="499"/>
      <c r="V35" s="499"/>
      <c r="W35" s="499"/>
      <c r="X35" s="499"/>
      <c r="Y35" s="499"/>
      <c r="Z35" s="499"/>
      <c r="AA35" s="499"/>
      <c r="AB35" s="499"/>
      <c r="AC35" s="499"/>
      <c r="AD35" s="499"/>
      <c r="AE35" s="499"/>
      <c r="AF35" s="149"/>
      <c r="AG35" s="149"/>
    </row>
    <row r="36" spans="4:33">
      <c r="D36" s="245"/>
      <c r="E36" s="246"/>
      <c r="F36" s="247"/>
      <c r="G36" s="247"/>
      <c r="H36" s="247"/>
      <c r="I36" s="247"/>
      <c r="J36" s="247"/>
      <c r="K36" s="247"/>
      <c r="L36" s="247"/>
      <c r="M36" s="247"/>
      <c r="N36" s="247"/>
      <c r="O36" s="247"/>
      <c r="P36" s="247"/>
      <c r="R36" s="149"/>
      <c r="S36" s="498">
        <v>21</v>
      </c>
      <c r="T36" s="499"/>
      <c r="U36" s="499"/>
      <c r="V36" s="499"/>
      <c r="W36" s="499"/>
      <c r="X36" s="499"/>
      <c r="Y36" s="499"/>
      <c r="Z36" s="499"/>
      <c r="AA36" s="499"/>
      <c r="AB36" s="499"/>
      <c r="AC36" s="499"/>
      <c r="AD36" s="499"/>
      <c r="AE36" s="499"/>
      <c r="AF36" s="149"/>
      <c r="AG36" s="149"/>
    </row>
    <row r="37" spans="4:33">
      <c r="D37" s="245"/>
      <c r="E37" s="246"/>
      <c r="F37" s="247"/>
      <c r="G37" s="247"/>
      <c r="H37" s="247"/>
      <c r="I37" s="247"/>
      <c r="J37" s="247"/>
      <c r="K37" s="247"/>
      <c r="L37" s="247"/>
      <c r="M37" s="247"/>
      <c r="N37" s="247"/>
      <c r="O37" s="247"/>
      <c r="P37" s="247"/>
      <c r="R37" s="149"/>
      <c r="S37" s="498">
        <v>22</v>
      </c>
      <c r="T37" s="499"/>
      <c r="U37" s="499"/>
      <c r="V37" s="499"/>
      <c r="W37" s="499"/>
      <c r="X37" s="499"/>
      <c r="Y37" s="499"/>
      <c r="Z37" s="499"/>
      <c r="AA37" s="499"/>
      <c r="AB37" s="499"/>
      <c r="AC37" s="499"/>
      <c r="AD37" s="499"/>
      <c r="AE37" s="499"/>
      <c r="AF37" s="149"/>
      <c r="AG37" s="149"/>
    </row>
    <row r="38" spans="4:33">
      <c r="D38" s="212"/>
      <c r="E38" s="212"/>
      <c r="F38" s="247"/>
      <c r="G38" s="247"/>
      <c r="H38" s="247"/>
      <c r="I38" s="247"/>
      <c r="J38" s="247"/>
      <c r="K38" s="247"/>
      <c r="L38" s="247"/>
      <c r="M38" s="247"/>
      <c r="N38" s="247"/>
      <c r="O38" s="247"/>
      <c r="P38" s="247"/>
      <c r="R38" s="149"/>
      <c r="S38" s="498">
        <v>23</v>
      </c>
      <c r="T38" s="499"/>
      <c r="U38" s="499"/>
      <c r="V38" s="499"/>
      <c r="W38" s="499"/>
      <c r="X38" s="499"/>
      <c r="Y38" s="499"/>
      <c r="Z38" s="499"/>
      <c r="AA38" s="499"/>
      <c r="AB38" s="499"/>
      <c r="AC38" s="499"/>
      <c r="AD38" s="499"/>
      <c r="AE38" s="499"/>
      <c r="AF38" s="149"/>
      <c r="AG38" s="149"/>
    </row>
    <row r="39" spans="4:33" ht="15.75">
      <c r="D39" s="984"/>
      <c r="E39" s="984"/>
      <c r="F39" s="984"/>
      <c r="G39" s="132"/>
      <c r="H39" s="132"/>
      <c r="I39" s="132"/>
      <c r="J39" s="132"/>
      <c r="K39" s="132"/>
      <c r="L39" s="132"/>
      <c r="M39" s="132"/>
      <c r="N39" s="132"/>
      <c r="O39" s="132"/>
      <c r="P39" s="132"/>
      <c r="R39" s="149"/>
      <c r="S39" s="498">
        <v>24</v>
      </c>
      <c r="T39" s="499"/>
      <c r="U39" s="499"/>
      <c r="V39" s="499"/>
      <c r="W39" s="499"/>
      <c r="X39" s="499"/>
      <c r="Y39" s="499"/>
      <c r="Z39" s="499"/>
      <c r="AA39" s="499"/>
      <c r="AB39" s="499"/>
      <c r="AC39" s="499"/>
      <c r="AD39" s="499"/>
      <c r="AE39" s="499"/>
      <c r="AF39" s="149"/>
      <c r="AG39" s="149"/>
    </row>
    <row r="40" spans="4:33">
      <c r="R40" s="149"/>
      <c r="S40" s="498">
        <v>25</v>
      </c>
      <c r="T40" s="499"/>
      <c r="U40" s="499"/>
      <c r="V40" s="499"/>
      <c r="W40" s="499"/>
      <c r="X40" s="499"/>
      <c r="Y40" s="499"/>
      <c r="Z40" s="499"/>
      <c r="AA40" s="499"/>
      <c r="AB40" s="499"/>
      <c r="AC40" s="499"/>
      <c r="AD40" s="499"/>
      <c r="AE40" s="499"/>
      <c r="AF40" s="149"/>
      <c r="AG40" s="149"/>
    </row>
    <row r="41" spans="4:33">
      <c r="R41" s="149"/>
      <c r="S41" s="498">
        <v>26</v>
      </c>
      <c r="T41" s="499"/>
      <c r="U41" s="499"/>
      <c r="V41" s="499"/>
      <c r="W41" s="499"/>
      <c r="X41" s="499"/>
      <c r="Y41" s="499"/>
      <c r="Z41" s="499"/>
      <c r="AA41" s="499"/>
      <c r="AB41" s="499"/>
      <c r="AC41" s="499"/>
      <c r="AD41" s="499"/>
      <c r="AE41" s="499"/>
      <c r="AF41" s="149"/>
      <c r="AG41" s="149"/>
    </row>
    <row r="42" spans="4:33">
      <c r="R42" s="149"/>
      <c r="S42" s="498">
        <v>27</v>
      </c>
      <c r="T42" s="499"/>
      <c r="U42" s="499"/>
      <c r="V42" s="499"/>
      <c r="W42" s="499"/>
      <c r="X42" s="499"/>
      <c r="Y42" s="499"/>
      <c r="Z42" s="499"/>
      <c r="AA42" s="499"/>
      <c r="AB42" s="499"/>
      <c r="AC42" s="499"/>
      <c r="AD42" s="499"/>
      <c r="AE42" s="499"/>
      <c r="AF42" s="149"/>
      <c r="AG42" s="149"/>
    </row>
    <row r="43" spans="4:33">
      <c r="R43" s="149"/>
      <c r="S43" s="498">
        <v>28</v>
      </c>
      <c r="T43" s="499"/>
      <c r="U43" s="499"/>
      <c r="V43" s="499"/>
      <c r="W43" s="499"/>
      <c r="X43" s="499"/>
      <c r="Y43" s="499"/>
      <c r="Z43" s="499"/>
      <c r="AA43" s="499"/>
      <c r="AB43" s="499"/>
      <c r="AC43" s="499"/>
      <c r="AD43" s="499"/>
      <c r="AE43" s="499"/>
      <c r="AF43" s="149"/>
      <c r="AG43" s="149"/>
    </row>
    <row r="44" spans="4:33">
      <c r="R44" s="149"/>
      <c r="S44" s="498">
        <v>29</v>
      </c>
      <c r="T44" s="499"/>
      <c r="U44" s="499"/>
      <c r="V44" s="499"/>
      <c r="W44" s="499"/>
      <c r="X44" s="499"/>
      <c r="Y44" s="499"/>
      <c r="Z44" s="499"/>
      <c r="AA44" s="499"/>
      <c r="AB44" s="499"/>
      <c r="AC44" s="499"/>
      <c r="AD44" s="499"/>
      <c r="AE44" s="499"/>
      <c r="AF44" s="149"/>
      <c r="AG44" s="149"/>
    </row>
    <row r="45" spans="4:33">
      <c r="R45" s="149"/>
      <c r="S45" s="498">
        <v>30</v>
      </c>
      <c r="T45" s="499"/>
      <c r="U45" s="499"/>
      <c r="V45" s="499"/>
      <c r="W45" s="499"/>
      <c r="X45" s="499"/>
      <c r="Y45" s="499"/>
      <c r="Z45" s="499"/>
      <c r="AA45" s="499"/>
      <c r="AB45" s="499"/>
      <c r="AC45" s="499"/>
      <c r="AD45" s="499"/>
      <c r="AE45" s="499"/>
      <c r="AF45" s="149"/>
      <c r="AG45" s="149"/>
    </row>
    <row r="46" spans="4:33">
      <c r="R46" s="149"/>
      <c r="S46" s="498">
        <v>31</v>
      </c>
      <c r="T46" s="499"/>
      <c r="U46" s="499"/>
      <c r="V46" s="499"/>
      <c r="W46" s="499"/>
      <c r="X46" s="499"/>
      <c r="Y46" s="499"/>
      <c r="Z46" s="499"/>
      <c r="AA46" s="499"/>
      <c r="AB46" s="499"/>
      <c r="AC46" s="499"/>
      <c r="AD46" s="499"/>
      <c r="AE46" s="499"/>
      <c r="AF46" s="149"/>
      <c r="AG46" s="149"/>
    </row>
    <row r="47" spans="4:33">
      <c r="R47" s="149"/>
      <c r="S47" s="149"/>
      <c r="T47" s="149"/>
      <c r="U47" s="149"/>
      <c r="V47" s="149"/>
      <c r="W47" s="149"/>
      <c r="X47" s="149"/>
      <c r="Y47" s="149"/>
      <c r="Z47" s="149"/>
      <c r="AA47" s="149"/>
      <c r="AB47" s="149"/>
      <c r="AC47" s="149"/>
      <c r="AD47" s="149"/>
      <c r="AE47" s="149"/>
      <c r="AF47" s="149"/>
      <c r="AG47" s="149"/>
    </row>
    <row r="48" spans="4:33" ht="15">
      <c r="R48" s="149"/>
      <c r="S48" s="505"/>
      <c r="T48" s="506"/>
      <c r="U48" s="506"/>
      <c r="V48" s="506"/>
      <c r="W48" s="506"/>
      <c r="X48" s="506"/>
      <c r="Y48" s="506"/>
      <c r="Z48" s="506"/>
      <c r="AA48" s="506"/>
      <c r="AB48" s="506"/>
      <c r="AC48" s="506"/>
      <c r="AD48" s="506"/>
      <c r="AE48" s="506"/>
      <c r="AF48" s="507"/>
      <c r="AG48" s="149"/>
    </row>
    <row r="49" spans="18:33" ht="15">
      <c r="R49" s="149"/>
      <c r="S49" s="505"/>
      <c r="T49" s="508"/>
      <c r="U49" s="508"/>
      <c r="V49" s="508"/>
      <c r="W49" s="508"/>
      <c r="X49" s="508"/>
      <c r="Y49" s="508"/>
      <c r="Z49" s="508"/>
      <c r="AA49" s="508"/>
      <c r="AB49" s="508"/>
      <c r="AC49" s="508"/>
      <c r="AD49" s="508"/>
      <c r="AE49" s="508"/>
      <c r="AF49" s="149"/>
      <c r="AG49" s="149"/>
    </row>
    <row r="50" spans="18:33">
      <c r="S50" s="251"/>
      <c r="AF50" s="266"/>
    </row>
    <row r="51" spans="18:33">
      <c r="S51" s="252"/>
      <c r="AF51" s="266"/>
    </row>
    <row r="52" spans="18:33">
      <c r="S52" s="252"/>
      <c r="AF52" s="266"/>
    </row>
    <row r="53" spans="18:33">
      <c r="S53" s="252"/>
      <c r="AF53" s="266"/>
    </row>
    <row r="54" spans="18:33">
      <c r="S54" s="252"/>
      <c r="AF54" s="266"/>
    </row>
    <row r="55" spans="18:33">
      <c r="S55" s="252"/>
      <c r="AF55" s="266"/>
    </row>
    <row r="56" spans="18:33">
      <c r="S56" s="252"/>
      <c r="AF56" s="266"/>
    </row>
    <row r="57" spans="18:33">
      <c r="S57" s="252"/>
      <c r="AF57" s="266"/>
    </row>
    <row r="58" spans="18:33">
      <c r="S58" s="252"/>
      <c r="AF58" s="266"/>
    </row>
    <row r="59" spans="18:33">
      <c r="S59" s="252"/>
      <c r="AF59" s="266"/>
    </row>
    <row r="60" spans="18:33">
      <c r="S60" s="252"/>
      <c r="AF60" s="266"/>
    </row>
    <row r="61" spans="18:33">
      <c r="S61" s="252"/>
      <c r="AF61" s="266"/>
    </row>
    <row r="62" spans="18:33">
      <c r="S62" s="252"/>
      <c r="AF62" s="266"/>
    </row>
    <row r="63" spans="18:33">
      <c r="S63" s="252"/>
      <c r="AF63" s="266"/>
    </row>
    <row r="64" spans="18:33">
      <c r="S64" s="252"/>
      <c r="AF64" s="266"/>
    </row>
    <row r="65" spans="19:32">
      <c r="S65" s="252"/>
      <c r="AF65" s="266"/>
    </row>
  </sheetData>
  <sheetProtection sheet="1" objects="1" scenarios="1" selectLockedCells="1" selectUnlockedCells="1"/>
  <mergeCells count="26">
    <mergeCell ref="D12:P12"/>
    <mergeCell ref="B2:C2"/>
    <mergeCell ref="D2:L2"/>
    <mergeCell ref="B3:C3"/>
    <mergeCell ref="D3:L3"/>
    <mergeCell ref="B5:D5"/>
    <mergeCell ref="E5:I5"/>
    <mergeCell ref="B6:D6"/>
    <mergeCell ref="E6:I6"/>
    <mergeCell ref="B7:D7"/>
    <mergeCell ref="E7:I7"/>
    <mergeCell ref="D10:P10"/>
    <mergeCell ref="N14:N15"/>
    <mergeCell ref="O14:O15"/>
    <mergeCell ref="P14:P15"/>
    <mergeCell ref="D39:F39"/>
    <mergeCell ref="D13:P13"/>
    <mergeCell ref="E14:E15"/>
    <mergeCell ref="F14:F15"/>
    <mergeCell ref="G14:G15"/>
    <mergeCell ref="H14:H15"/>
    <mergeCell ref="I14:I15"/>
    <mergeCell ref="J14:J15"/>
    <mergeCell ref="K14:K15"/>
    <mergeCell ref="L14:L15"/>
    <mergeCell ref="M14:M1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
  <sheetViews>
    <sheetView showGridLines="0" zoomScaleNormal="100" workbookViewId="0">
      <selection activeCell="E5" sqref="E5:I5"/>
    </sheetView>
  </sheetViews>
  <sheetFormatPr baseColWidth="10" defaultRowHeight="12.75"/>
  <cols>
    <col min="1" max="1" width="2.85546875" style="3" customWidth="1"/>
    <col min="2" max="2" width="15.85546875" style="3" customWidth="1"/>
    <col min="3" max="3" width="20" style="3" customWidth="1"/>
    <col min="4" max="65" width="15.7109375" style="3" customWidth="1"/>
    <col min="66" max="16384" width="11.42578125" style="3"/>
  </cols>
  <sheetData>
    <row r="1" spans="1:50">
      <c r="A1" s="199"/>
      <c r="B1" s="200"/>
      <c r="C1" s="169"/>
      <c r="D1" s="170"/>
      <c r="E1" s="170"/>
      <c r="F1" s="170"/>
      <c r="G1" s="170"/>
      <c r="H1" s="170"/>
    </row>
    <row r="2" spans="1:50" ht="18">
      <c r="B2" s="968" t="s">
        <v>23</v>
      </c>
      <c r="C2" s="968"/>
      <c r="D2" s="969" t="s">
        <v>71</v>
      </c>
      <c r="E2" s="969"/>
      <c r="F2" s="969"/>
      <c r="G2" s="969"/>
      <c r="H2" s="969"/>
      <c r="I2" s="969"/>
      <c r="J2" s="969"/>
      <c r="K2" s="969"/>
      <c r="L2" s="969"/>
      <c r="M2" s="373"/>
      <c r="N2" s="201"/>
      <c r="O2" s="201"/>
      <c r="P2" s="201"/>
      <c r="Q2" s="201"/>
      <c r="R2" s="201"/>
    </row>
    <row r="3" spans="1:50" ht="18">
      <c r="B3" s="968" t="s">
        <v>393</v>
      </c>
      <c r="C3" s="968"/>
      <c r="D3" s="970" t="s">
        <v>390</v>
      </c>
      <c r="E3" s="969"/>
      <c r="F3" s="969"/>
      <c r="G3" s="969"/>
      <c r="H3" s="969"/>
      <c r="I3" s="969"/>
      <c r="J3" s="969"/>
      <c r="K3" s="969"/>
      <c r="L3" s="969"/>
      <c r="M3" s="373"/>
      <c r="N3" s="201"/>
      <c r="O3" s="201"/>
      <c r="P3" s="201"/>
      <c r="Q3" s="201"/>
      <c r="R3" s="201"/>
    </row>
    <row r="5" spans="1:50" ht="15.75" customHeight="1">
      <c r="B5" s="971" t="s">
        <v>133</v>
      </c>
      <c r="C5" s="971"/>
      <c r="D5" s="971"/>
      <c r="E5" s="978"/>
      <c r="F5" s="978"/>
      <c r="G5" s="978"/>
      <c r="H5" s="978"/>
      <c r="I5" s="978"/>
      <c r="J5" s="195"/>
      <c r="K5" s="195"/>
      <c r="L5" s="195"/>
      <c r="M5" s="195"/>
      <c r="N5" s="195"/>
      <c r="O5" s="195"/>
      <c r="P5" s="195"/>
      <c r="Q5" s="195"/>
      <c r="R5" s="195"/>
    </row>
    <row r="6" spans="1:50" ht="15.75" customHeight="1">
      <c r="B6" s="971" t="s">
        <v>134</v>
      </c>
      <c r="C6" s="971"/>
      <c r="D6" s="971"/>
      <c r="E6" s="978"/>
      <c r="F6" s="978"/>
      <c r="G6" s="978"/>
      <c r="H6" s="978"/>
      <c r="I6" s="978"/>
      <c r="J6" s="195"/>
      <c r="K6" s="195"/>
      <c r="L6" s="195"/>
      <c r="M6" s="195"/>
      <c r="N6" s="195"/>
      <c r="O6" s="195"/>
      <c r="P6" s="195"/>
      <c r="Q6" s="195"/>
      <c r="R6" s="195"/>
    </row>
    <row r="7" spans="1:50">
      <c r="B7" s="971" t="s">
        <v>24</v>
      </c>
      <c r="C7" s="971"/>
      <c r="D7" s="971"/>
      <c r="E7" s="979"/>
      <c r="F7" s="979"/>
      <c r="G7" s="979"/>
      <c r="H7" s="979"/>
      <c r="I7" s="979"/>
      <c r="J7" s="195"/>
      <c r="K7" s="195"/>
      <c r="L7" s="195"/>
      <c r="M7" s="195"/>
      <c r="N7" s="195"/>
      <c r="O7" s="195"/>
      <c r="P7" s="195"/>
      <c r="Q7" s="195"/>
      <c r="R7" s="195"/>
    </row>
    <row r="10" spans="1:50" ht="18">
      <c r="B10" s="253"/>
      <c r="C10" s="253"/>
      <c r="D10" s="985" t="s">
        <v>25</v>
      </c>
      <c r="E10" s="985"/>
      <c r="F10" s="985"/>
      <c r="G10" s="985"/>
      <c r="H10" s="985"/>
      <c r="I10" s="985"/>
      <c r="J10" s="985"/>
      <c r="K10" s="985"/>
      <c r="L10" s="985"/>
      <c r="M10" s="985"/>
      <c r="N10" s="985"/>
      <c r="O10" s="985"/>
      <c r="P10" s="985"/>
      <c r="Q10" s="267"/>
      <c r="R10" s="267"/>
      <c r="S10" s="267"/>
      <c r="T10" s="267"/>
      <c r="U10" s="267"/>
      <c r="V10" s="267"/>
      <c r="W10" s="267"/>
      <c r="X10" s="267"/>
      <c r="Y10" s="267"/>
      <c r="Z10" s="267"/>
      <c r="AA10" s="267"/>
      <c r="AB10" s="267"/>
      <c r="AC10" s="267"/>
      <c r="AD10" s="267"/>
      <c r="AE10" s="267"/>
      <c r="AF10" s="267"/>
      <c r="AG10" s="267"/>
      <c r="AH10" s="267"/>
      <c r="AI10" s="267"/>
      <c r="AJ10" s="267"/>
      <c r="AK10" s="267"/>
      <c r="AL10" s="267"/>
      <c r="AM10" s="267"/>
      <c r="AN10" s="267"/>
      <c r="AO10" s="267"/>
      <c r="AP10" s="267"/>
      <c r="AQ10" s="267"/>
      <c r="AR10" s="267"/>
      <c r="AS10" s="267"/>
      <c r="AT10" s="267"/>
      <c r="AU10" s="267"/>
      <c r="AV10" s="267"/>
      <c r="AW10" s="267"/>
      <c r="AX10" s="267"/>
    </row>
    <row r="12" spans="1:50" ht="15.75">
      <c r="C12" s="26"/>
      <c r="D12" s="26"/>
      <c r="E12" s="26"/>
      <c r="F12" s="26"/>
    </row>
    <row r="13" spans="1:50" ht="16.5" thickBot="1">
      <c r="E13" s="980" t="s">
        <v>347</v>
      </c>
      <c r="F13" s="980"/>
      <c r="I13" s="980" t="s">
        <v>348</v>
      </c>
      <c r="J13" s="980"/>
      <c r="M13" s="980" t="s">
        <v>351</v>
      </c>
      <c r="N13" s="980"/>
      <c r="Q13" s="980" t="s">
        <v>352</v>
      </c>
      <c r="R13" s="980"/>
      <c r="U13" s="980" t="s">
        <v>353</v>
      </c>
      <c r="V13" s="980"/>
      <c r="Y13" s="980" t="s">
        <v>354</v>
      </c>
      <c r="Z13" s="980"/>
      <c r="AC13" s="980" t="s">
        <v>355</v>
      </c>
      <c r="AD13" s="980"/>
      <c r="AG13" s="980" t="s">
        <v>356</v>
      </c>
      <c r="AH13" s="980"/>
      <c r="AK13" s="980" t="s">
        <v>357</v>
      </c>
      <c r="AL13" s="980"/>
      <c r="AO13" s="980" t="s">
        <v>358</v>
      </c>
      <c r="AP13" s="980"/>
      <c r="AS13" s="980" t="s">
        <v>359</v>
      </c>
      <c r="AT13" s="980"/>
      <c r="AW13" s="980" t="s">
        <v>360</v>
      </c>
      <c r="AX13" s="980"/>
    </row>
    <row r="14" spans="1:50" ht="14.25">
      <c r="C14" s="205"/>
      <c r="D14" s="202" t="s">
        <v>73</v>
      </c>
      <c r="E14" s="986" t="s">
        <v>388</v>
      </c>
      <c r="F14" s="987"/>
      <c r="H14" s="202" t="s">
        <v>73</v>
      </c>
      <c r="I14" s="986" t="s">
        <v>388</v>
      </c>
      <c r="J14" s="987"/>
      <c r="L14" s="202" t="s">
        <v>73</v>
      </c>
      <c r="M14" s="986" t="s">
        <v>388</v>
      </c>
      <c r="N14" s="987"/>
      <c r="P14" s="202" t="s">
        <v>73</v>
      </c>
      <c r="Q14" s="986" t="s">
        <v>388</v>
      </c>
      <c r="R14" s="987"/>
      <c r="T14" s="202" t="s">
        <v>73</v>
      </c>
      <c r="U14" s="986" t="s">
        <v>388</v>
      </c>
      <c r="V14" s="987"/>
      <c r="X14" s="202" t="s">
        <v>73</v>
      </c>
      <c r="Y14" s="986" t="s">
        <v>388</v>
      </c>
      <c r="Z14" s="987"/>
      <c r="AB14" s="202" t="s">
        <v>73</v>
      </c>
      <c r="AC14" s="986" t="s">
        <v>388</v>
      </c>
      <c r="AD14" s="987"/>
      <c r="AF14" s="202" t="s">
        <v>73</v>
      </c>
      <c r="AG14" s="986" t="s">
        <v>388</v>
      </c>
      <c r="AH14" s="987"/>
      <c r="AJ14" s="202" t="s">
        <v>73</v>
      </c>
      <c r="AK14" s="986" t="s">
        <v>388</v>
      </c>
      <c r="AL14" s="987"/>
      <c r="AN14" s="202" t="s">
        <v>73</v>
      </c>
      <c r="AO14" s="986" t="s">
        <v>388</v>
      </c>
      <c r="AP14" s="987"/>
      <c r="AR14" s="202" t="s">
        <v>73</v>
      </c>
      <c r="AS14" s="986" t="s">
        <v>388</v>
      </c>
      <c r="AT14" s="987"/>
      <c r="AV14" s="202" t="s">
        <v>73</v>
      </c>
      <c r="AW14" s="986" t="s">
        <v>388</v>
      </c>
      <c r="AX14" s="987"/>
    </row>
    <row r="15" spans="1:50">
      <c r="C15" s="205"/>
      <c r="D15" s="268" t="s">
        <v>394</v>
      </c>
      <c r="E15" s="269" t="s">
        <v>75</v>
      </c>
      <c r="F15" s="270" t="s">
        <v>76</v>
      </c>
      <c r="H15" s="268" t="s">
        <v>394</v>
      </c>
      <c r="I15" s="269" t="s">
        <v>75</v>
      </c>
      <c r="J15" s="270" t="s">
        <v>76</v>
      </c>
      <c r="L15" s="268" t="s">
        <v>394</v>
      </c>
      <c r="M15" s="269" t="s">
        <v>75</v>
      </c>
      <c r="N15" s="270" t="s">
        <v>76</v>
      </c>
      <c r="P15" s="268" t="s">
        <v>394</v>
      </c>
      <c r="Q15" s="269" t="s">
        <v>75</v>
      </c>
      <c r="R15" s="270" t="s">
        <v>76</v>
      </c>
      <c r="T15" s="268" t="s">
        <v>394</v>
      </c>
      <c r="U15" s="269" t="s">
        <v>75</v>
      </c>
      <c r="V15" s="270" t="s">
        <v>76</v>
      </c>
      <c r="X15" s="268" t="s">
        <v>394</v>
      </c>
      <c r="Y15" s="269" t="s">
        <v>75</v>
      </c>
      <c r="Z15" s="270" t="s">
        <v>76</v>
      </c>
      <c r="AB15" s="268" t="s">
        <v>394</v>
      </c>
      <c r="AC15" s="269" t="s">
        <v>75</v>
      </c>
      <c r="AD15" s="270" t="s">
        <v>76</v>
      </c>
      <c r="AF15" s="268" t="s">
        <v>394</v>
      </c>
      <c r="AG15" s="269" t="s">
        <v>75</v>
      </c>
      <c r="AH15" s="270" t="s">
        <v>76</v>
      </c>
      <c r="AJ15" s="268" t="s">
        <v>394</v>
      </c>
      <c r="AK15" s="269" t="s">
        <v>75</v>
      </c>
      <c r="AL15" s="270" t="s">
        <v>76</v>
      </c>
      <c r="AN15" s="268" t="s">
        <v>394</v>
      </c>
      <c r="AO15" s="269" t="s">
        <v>75</v>
      </c>
      <c r="AP15" s="270" t="s">
        <v>76</v>
      </c>
      <c r="AR15" s="268" t="s">
        <v>394</v>
      </c>
      <c r="AS15" s="269" t="s">
        <v>75</v>
      </c>
      <c r="AT15" s="270" t="s">
        <v>76</v>
      </c>
      <c r="AV15" s="268" t="s">
        <v>394</v>
      </c>
      <c r="AW15" s="269" t="s">
        <v>75</v>
      </c>
      <c r="AX15" s="270" t="s">
        <v>76</v>
      </c>
    </row>
    <row r="16" spans="1:50">
      <c r="C16" s="245"/>
      <c r="D16" s="271">
        <v>5</v>
      </c>
      <c r="E16" s="230" t="e">
        <f>'Informe nº6c'!E16</f>
        <v>#NUM!</v>
      </c>
      <c r="F16" s="226" t="e">
        <f>'Informe nº6d'!E16</f>
        <v>#NUM!</v>
      </c>
      <c r="H16" s="271">
        <v>5</v>
      </c>
      <c r="I16" s="230" t="e">
        <f>'Informe nº6c'!F16</f>
        <v>#NUM!</v>
      </c>
      <c r="J16" s="226" t="e">
        <f>'Informe nº6d'!F16</f>
        <v>#NUM!</v>
      </c>
      <c r="L16" s="271">
        <v>5</v>
      </c>
      <c r="M16" s="230" t="e">
        <f>'Informe nº6c'!G16</f>
        <v>#NUM!</v>
      </c>
      <c r="N16" s="226" t="e">
        <f>'Informe nº6d'!G16</f>
        <v>#NUM!</v>
      </c>
      <c r="P16" s="271">
        <v>5</v>
      </c>
      <c r="Q16" s="230" t="e">
        <f>'Informe nº6c'!H16</f>
        <v>#NUM!</v>
      </c>
      <c r="R16" s="226" t="e">
        <f>'Informe nº6d'!H16</f>
        <v>#NUM!</v>
      </c>
      <c r="T16" s="271">
        <v>5</v>
      </c>
      <c r="U16" s="230" t="e">
        <f>'Informe nº6c'!I16</f>
        <v>#NUM!</v>
      </c>
      <c r="V16" s="226" t="e">
        <f>'Informe nº6d'!I16</f>
        <v>#NUM!</v>
      </c>
      <c r="X16" s="271">
        <v>5</v>
      </c>
      <c r="Y16" s="230" t="e">
        <f>'Informe nº6c'!J16</f>
        <v>#NUM!</v>
      </c>
      <c r="Z16" s="226" t="e">
        <f>'Informe nº6d'!J16</f>
        <v>#NUM!</v>
      </c>
      <c r="AB16" s="271">
        <v>5</v>
      </c>
      <c r="AC16" s="230" t="e">
        <f>'Informe nº6c'!K16</f>
        <v>#NUM!</v>
      </c>
      <c r="AD16" s="226" t="e">
        <f>'Informe nº6d'!K16</f>
        <v>#NUM!</v>
      </c>
      <c r="AF16" s="271">
        <v>5</v>
      </c>
      <c r="AG16" s="230" t="e">
        <f>'Informe nº6c'!L16</f>
        <v>#NUM!</v>
      </c>
      <c r="AH16" s="226" t="e">
        <f>'Informe nº6d'!L16</f>
        <v>#NUM!</v>
      </c>
      <c r="AJ16" s="271">
        <v>5</v>
      </c>
      <c r="AK16" s="230" t="e">
        <f>'Informe nº6c'!M16</f>
        <v>#NUM!</v>
      </c>
      <c r="AL16" s="226" t="e">
        <f>'Informe nº6d'!M16</f>
        <v>#NUM!</v>
      </c>
      <c r="AN16" s="271">
        <v>5</v>
      </c>
      <c r="AO16" s="230" t="e">
        <f>'Informe nº6c'!N16</f>
        <v>#NUM!</v>
      </c>
      <c r="AP16" s="226" t="e">
        <f>'Informe nº6d'!N16</f>
        <v>#NUM!</v>
      </c>
      <c r="AR16" s="271">
        <v>5</v>
      </c>
      <c r="AS16" s="230" t="e">
        <f>'Informe nº6c'!O16</f>
        <v>#NUM!</v>
      </c>
      <c r="AT16" s="226" t="e">
        <f>'Informe nº6d'!O16</f>
        <v>#NUM!</v>
      </c>
      <c r="AV16" s="271">
        <v>5</v>
      </c>
      <c r="AW16" s="230" t="e">
        <f>'Informe nº6c'!P16</f>
        <v>#NUM!</v>
      </c>
      <c r="AX16" s="226" t="e">
        <f>'Informe nº6d'!P16</f>
        <v>#NUM!</v>
      </c>
    </row>
    <row r="17" spans="3:50">
      <c r="C17" s="245"/>
      <c r="D17" s="271">
        <v>10</v>
      </c>
      <c r="E17" s="230" t="e">
        <f>'Informe nº6c'!E17</f>
        <v>#NUM!</v>
      </c>
      <c r="F17" s="226" t="e">
        <f>'Informe nº6d'!E17</f>
        <v>#NUM!</v>
      </c>
      <c r="H17" s="271">
        <v>10</v>
      </c>
      <c r="I17" s="230" t="e">
        <f>'Informe nº6c'!F17</f>
        <v>#NUM!</v>
      </c>
      <c r="J17" s="226" t="e">
        <f>'Informe nº6d'!F17</f>
        <v>#NUM!</v>
      </c>
      <c r="L17" s="271">
        <v>10</v>
      </c>
      <c r="M17" s="230" t="e">
        <f>'Informe nº6c'!G17</f>
        <v>#NUM!</v>
      </c>
      <c r="N17" s="226" t="e">
        <f>'Informe nº6d'!G17</f>
        <v>#NUM!</v>
      </c>
      <c r="P17" s="271">
        <v>10</v>
      </c>
      <c r="Q17" s="230" t="e">
        <f>'Informe nº6c'!H17</f>
        <v>#NUM!</v>
      </c>
      <c r="R17" s="226" t="e">
        <f>'Informe nº6d'!H17</f>
        <v>#NUM!</v>
      </c>
      <c r="T17" s="271">
        <v>10</v>
      </c>
      <c r="U17" s="230" t="e">
        <f>'Informe nº6c'!I17</f>
        <v>#NUM!</v>
      </c>
      <c r="V17" s="226" t="e">
        <f>'Informe nº6d'!I17</f>
        <v>#NUM!</v>
      </c>
      <c r="X17" s="271">
        <v>10</v>
      </c>
      <c r="Y17" s="230" t="e">
        <f>'Informe nº6c'!J17</f>
        <v>#NUM!</v>
      </c>
      <c r="Z17" s="226" t="e">
        <f>'Informe nº6d'!J17</f>
        <v>#NUM!</v>
      </c>
      <c r="AB17" s="271">
        <v>10</v>
      </c>
      <c r="AC17" s="230" t="e">
        <f>'Informe nº6c'!K17</f>
        <v>#NUM!</v>
      </c>
      <c r="AD17" s="226" t="e">
        <f>'Informe nº6d'!K17</f>
        <v>#NUM!</v>
      </c>
      <c r="AF17" s="271">
        <v>10</v>
      </c>
      <c r="AG17" s="230" t="e">
        <f>'Informe nº6c'!L17</f>
        <v>#NUM!</v>
      </c>
      <c r="AH17" s="226" t="e">
        <f>'Informe nº6d'!L17</f>
        <v>#NUM!</v>
      </c>
      <c r="AJ17" s="271">
        <v>10</v>
      </c>
      <c r="AK17" s="230" t="e">
        <f>'Informe nº6c'!M17</f>
        <v>#NUM!</v>
      </c>
      <c r="AL17" s="226" t="e">
        <f>'Informe nº6d'!M17</f>
        <v>#NUM!</v>
      </c>
      <c r="AN17" s="271">
        <v>10</v>
      </c>
      <c r="AO17" s="230" t="e">
        <f>'Informe nº6c'!N17</f>
        <v>#NUM!</v>
      </c>
      <c r="AP17" s="226" t="e">
        <f>'Informe nº6d'!N17</f>
        <v>#NUM!</v>
      </c>
      <c r="AR17" s="271">
        <v>10</v>
      </c>
      <c r="AS17" s="230" t="e">
        <f>'Informe nº6c'!O17</f>
        <v>#NUM!</v>
      </c>
      <c r="AT17" s="226" t="e">
        <f>'Informe nº6d'!O17</f>
        <v>#NUM!</v>
      </c>
      <c r="AV17" s="271">
        <v>10</v>
      </c>
      <c r="AW17" s="230" t="e">
        <f>'Informe nº6c'!P17</f>
        <v>#NUM!</v>
      </c>
      <c r="AX17" s="226" t="e">
        <f>'Informe nº6d'!P17</f>
        <v>#NUM!</v>
      </c>
    </row>
    <row r="18" spans="3:50">
      <c r="C18" s="245"/>
      <c r="D18" s="271">
        <v>15</v>
      </c>
      <c r="E18" s="230" t="e">
        <f>'Informe nº6c'!E18</f>
        <v>#NUM!</v>
      </c>
      <c r="F18" s="226" t="e">
        <f>'Informe nº6d'!E18</f>
        <v>#NUM!</v>
      </c>
      <c r="H18" s="271">
        <v>15</v>
      </c>
      <c r="I18" s="230" t="e">
        <f>'Informe nº6c'!F18</f>
        <v>#NUM!</v>
      </c>
      <c r="J18" s="226" t="e">
        <f>'Informe nº6d'!F18</f>
        <v>#NUM!</v>
      </c>
      <c r="L18" s="271">
        <v>15</v>
      </c>
      <c r="M18" s="230" t="e">
        <f>'Informe nº6c'!G18</f>
        <v>#NUM!</v>
      </c>
      <c r="N18" s="226" t="e">
        <f>'Informe nº6d'!G18</f>
        <v>#NUM!</v>
      </c>
      <c r="P18" s="271">
        <v>15</v>
      </c>
      <c r="Q18" s="230" t="e">
        <f>'Informe nº6c'!H18</f>
        <v>#NUM!</v>
      </c>
      <c r="R18" s="226" t="e">
        <f>'Informe nº6d'!H18</f>
        <v>#NUM!</v>
      </c>
      <c r="T18" s="271">
        <v>15</v>
      </c>
      <c r="U18" s="230" t="e">
        <f>'Informe nº6c'!I18</f>
        <v>#NUM!</v>
      </c>
      <c r="V18" s="226" t="e">
        <f>'Informe nº6d'!I18</f>
        <v>#NUM!</v>
      </c>
      <c r="X18" s="271">
        <v>15</v>
      </c>
      <c r="Y18" s="230" t="e">
        <f>'Informe nº6c'!J18</f>
        <v>#NUM!</v>
      </c>
      <c r="Z18" s="226" t="e">
        <f>'Informe nº6d'!J18</f>
        <v>#NUM!</v>
      </c>
      <c r="AB18" s="271">
        <v>15</v>
      </c>
      <c r="AC18" s="230" t="e">
        <f>'Informe nº6c'!K18</f>
        <v>#NUM!</v>
      </c>
      <c r="AD18" s="226" t="e">
        <f>'Informe nº6d'!K18</f>
        <v>#NUM!</v>
      </c>
      <c r="AF18" s="271">
        <v>15</v>
      </c>
      <c r="AG18" s="230" t="e">
        <f>'Informe nº6c'!L18</f>
        <v>#NUM!</v>
      </c>
      <c r="AH18" s="226" t="e">
        <f>'Informe nº6d'!L18</f>
        <v>#NUM!</v>
      </c>
      <c r="AJ18" s="271">
        <v>15</v>
      </c>
      <c r="AK18" s="230" t="e">
        <f>'Informe nº6c'!M18</f>
        <v>#NUM!</v>
      </c>
      <c r="AL18" s="226" t="e">
        <f>'Informe nº6d'!M18</f>
        <v>#NUM!</v>
      </c>
      <c r="AN18" s="271">
        <v>15</v>
      </c>
      <c r="AO18" s="230" t="e">
        <f>'Informe nº6c'!N18</f>
        <v>#NUM!</v>
      </c>
      <c r="AP18" s="226" t="e">
        <f>'Informe nº6d'!N18</f>
        <v>#NUM!</v>
      </c>
      <c r="AR18" s="271">
        <v>15</v>
      </c>
      <c r="AS18" s="230" t="e">
        <f>'Informe nº6c'!O18</f>
        <v>#NUM!</v>
      </c>
      <c r="AT18" s="226" t="e">
        <f>'Informe nº6d'!O18</f>
        <v>#NUM!</v>
      </c>
      <c r="AV18" s="271">
        <v>15</v>
      </c>
      <c r="AW18" s="230" t="e">
        <f>'Informe nº6c'!P18</f>
        <v>#NUM!</v>
      </c>
      <c r="AX18" s="226" t="e">
        <f>'Informe nº6d'!P18</f>
        <v>#NUM!</v>
      </c>
    </row>
    <row r="19" spans="3:50">
      <c r="C19" s="245"/>
      <c r="D19" s="271">
        <v>20</v>
      </c>
      <c r="E19" s="230" t="e">
        <f>'Informe nº6c'!E19</f>
        <v>#NUM!</v>
      </c>
      <c r="F19" s="226" t="e">
        <f>'Informe nº6d'!E19</f>
        <v>#NUM!</v>
      </c>
      <c r="H19" s="271">
        <v>20</v>
      </c>
      <c r="I19" s="230" t="e">
        <f>'Informe nº6c'!F19</f>
        <v>#NUM!</v>
      </c>
      <c r="J19" s="226" t="e">
        <f>'Informe nº6d'!F19</f>
        <v>#NUM!</v>
      </c>
      <c r="L19" s="271">
        <v>20</v>
      </c>
      <c r="M19" s="230" t="e">
        <f>'Informe nº6c'!G19</f>
        <v>#NUM!</v>
      </c>
      <c r="N19" s="226" t="e">
        <f>'Informe nº6d'!G19</f>
        <v>#NUM!</v>
      </c>
      <c r="P19" s="271">
        <v>20</v>
      </c>
      <c r="Q19" s="230" t="e">
        <f>'Informe nº6c'!H19</f>
        <v>#NUM!</v>
      </c>
      <c r="R19" s="226" t="e">
        <f>'Informe nº6d'!H19</f>
        <v>#NUM!</v>
      </c>
      <c r="T19" s="271">
        <v>20</v>
      </c>
      <c r="U19" s="230" t="e">
        <f>'Informe nº6c'!I19</f>
        <v>#NUM!</v>
      </c>
      <c r="V19" s="226" t="e">
        <f>'Informe nº6d'!I19</f>
        <v>#NUM!</v>
      </c>
      <c r="X19" s="271">
        <v>20</v>
      </c>
      <c r="Y19" s="230" t="e">
        <f>'Informe nº6c'!J19</f>
        <v>#NUM!</v>
      </c>
      <c r="Z19" s="226" t="e">
        <f>'Informe nº6d'!J19</f>
        <v>#NUM!</v>
      </c>
      <c r="AB19" s="271">
        <v>20</v>
      </c>
      <c r="AC19" s="230" t="e">
        <f>'Informe nº6c'!K19</f>
        <v>#NUM!</v>
      </c>
      <c r="AD19" s="226" t="e">
        <f>'Informe nº6d'!K19</f>
        <v>#NUM!</v>
      </c>
      <c r="AF19" s="271">
        <v>20</v>
      </c>
      <c r="AG19" s="230" t="e">
        <f>'Informe nº6c'!L19</f>
        <v>#NUM!</v>
      </c>
      <c r="AH19" s="226" t="e">
        <f>'Informe nº6d'!L19</f>
        <v>#NUM!</v>
      </c>
      <c r="AJ19" s="271">
        <v>20</v>
      </c>
      <c r="AK19" s="230" t="e">
        <f>'Informe nº6c'!M19</f>
        <v>#NUM!</v>
      </c>
      <c r="AL19" s="226" t="e">
        <f>'Informe nº6d'!M19</f>
        <v>#NUM!</v>
      </c>
      <c r="AN19" s="271">
        <v>20</v>
      </c>
      <c r="AO19" s="230" t="e">
        <f>'Informe nº6c'!N19</f>
        <v>#NUM!</v>
      </c>
      <c r="AP19" s="226" t="e">
        <f>'Informe nº6d'!N19</f>
        <v>#NUM!</v>
      </c>
      <c r="AR19" s="271">
        <v>20</v>
      </c>
      <c r="AS19" s="230" t="e">
        <f>'Informe nº6c'!O19</f>
        <v>#NUM!</v>
      </c>
      <c r="AT19" s="226" t="e">
        <f>'Informe nº6d'!O19</f>
        <v>#NUM!</v>
      </c>
      <c r="AV19" s="271">
        <v>20</v>
      </c>
      <c r="AW19" s="230" t="e">
        <f>'Informe nº6c'!P19</f>
        <v>#NUM!</v>
      </c>
      <c r="AX19" s="226" t="e">
        <f>'Informe nº6d'!P19</f>
        <v>#NUM!</v>
      </c>
    </row>
    <row r="20" spans="3:50">
      <c r="C20" s="245"/>
      <c r="D20" s="271">
        <v>25</v>
      </c>
      <c r="E20" s="230" t="e">
        <f>'Informe nº6c'!E20</f>
        <v>#NUM!</v>
      </c>
      <c r="F20" s="226" t="e">
        <f>'Informe nº6d'!E20</f>
        <v>#NUM!</v>
      </c>
      <c r="H20" s="271">
        <v>25</v>
      </c>
      <c r="I20" s="230" t="e">
        <f>'Informe nº6c'!F20</f>
        <v>#NUM!</v>
      </c>
      <c r="J20" s="226" t="e">
        <f>'Informe nº6d'!F20</f>
        <v>#NUM!</v>
      </c>
      <c r="L20" s="271">
        <v>25</v>
      </c>
      <c r="M20" s="230" t="e">
        <f>'Informe nº6c'!G20</f>
        <v>#NUM!</v>
      </c>
      <c r="N20" s="226" t="e">
        <f>'Informe nº6d'!G20</f>
        <v>#NUM!</v>
      </c>
      <c r="P20" s="271">
        <v>25</v>
      </c>
      <c r="Q20" s="230" t="e">
        <f>'Informe nº6c'!H20</f>
        <v>#NUM!</v>
      </c>
      <c r="R20" s="226" t="e">
        <f>'Informe nº6d'!H20</f>
        <v>#NUM!</v>
      </c>
      <c r="T20" s="271">
        <v>25</v>
      </c>
      <c r="U20" s="230" t="e">
        <f>'Informe nº6c'!I20</f>
        <v>#NUM!</v>
      </c>
      <c r="V20" s="226" t="e">
        <f>'Informe nº6d'!I20</f>
        <v>#NUM!</v>
      </c>
      <c r="X20" s="271">
        <v>25</v>
      </c>
      <c r="Y20" s="230" t="e">
        <f>'Informe nº6c'!J20</f>
        <v>#NUM!</v>
      </c>
      <c r="Z20" s="226" t="e">
        <f>'Informe nº6d'!J20</f>
        <v>#NUM!</v>
      </c>
      <c r="AB20" s="271">
        <v>25</v>
      </c>
      <c r="AC20" s="230" t="e">
        <f>'Informe nº6c'!K20</f>
        <v>#NUM!</v>
      </c>
      <c r="AD20" s="226" t="e">
        <f>'Informe nº6d'!K20</f>
        <v>#NUM!</v>
      </c>
      <c r="AF20" s="271">
        <v>25</v>
      </c>
      <c r="AG20" s="230" t="e">
        <f>'Informe nº6c'!L20</f>
        <v>#NUM!</v>
      </c>
      <c r="AH20" s="226" t="e">
        <f>'Informe nº6d'!L20</f>
        <v>#NUM!</v>
      </c>
      <c r="AJ20" s="271">
        <v>25</v>
      </c>
      <c r="AK20" s="230" t="e">
        <f>'Informe nº6c'!M20</f>
        <v>#NUM!</v>
      </c>
      <c r="AL20" s="226" t="e">
        <f>'Informe nº6d'!M20</f>
        <v>#NUM!</v>
      </c>
      <c r="AN20" s="271">
        <v>25</v>
      </c>
      <c r="AO20" s="230" t="e">
        <f>'Informe nº6c'!N20</f>
        <v>#NUM!</v>
      </c>
      <c r="AP20" s="226" t="e">
        <f>'Informe nº6d'!N20</f>
        <v>#NUM!</v>
      </c>
      <c r="AR20" s="271">
        <v>25</v>
      </c>
      <c r="AS20" s="230" t="e">
        <f>'Informe nº6c'!O20</f>
        <v>#NUM!</v>
      </c>
      <c r="AT20" s="226" t="e">
        <f>'Informe nº6d'!O20</f>
        <v>#NUM!</v>
      </c>
      <c r="AV20" s="271">
        <v>25</v>
      </c>
      <c r="AW20" s="230" t="e">
        <f>'Informe nº6c'!P20</f>
        <v>#NUM!</v>
      </c>
      <c r="AX20" s="226" t="e">
        <f>'Informe nº6d'!P20</f>
        <v>#NUM!</v>
      </c>
    </row>
    <row r="21" spans="3:50">
      <c r="C21" s="245"/>
      <c r="D21" s="271">
        <v>30</v>
      </c>
      <c r="E21" s="230" t="e">
        <f>'Informe nº6c'!E21</f>
        <v>#NUM!</v>
      </c>
      <c r="F21" s="226" t="e">
        <f>'Informe nº6d'!E21</f>
        <v>#NUM!</v>
      </c>
      <c r="H21" s="271">
        <v>30</v>
      </c>
      <c r="I21" s="230" t="e">
        <f>'Informe nº6c'!F21</f>
        <v>#NUM!</v>
      </c>
      <c r="J21" s="226" t="e">
        <f>'Informe nº6d'!F21</f>
        <v>#NUM!</v>
      </c>
      <c r="L21" s="271">
        <v>30</v>
      </c>
      <c r="M21" s="230" t="e">
        <f>'Informe nº6c'!G21</f>
        <v>#NUM!</v>
      </c>
      <c r="N21" s="226" t="e">
        <f>'Informe nº6d'!G21</f>
        <v>#NUM!</v>
      </c>
      <c r="P21" s="271">
        <v>30</v>
      </c>
      <c r="Q21" s="230" t="e">
        <f>'Informe nº6c'!H21</f>
        <v>#NUM!</v>
      </c>
      <c r="R21" s="226" t="e">
        <f>'Informe nº6d'!H21</f>
        <v>#NUM!</v>
      </c>
      <c r="T21" s="271">
        <v>30</v>
      </c>
      <c r="U21" s="230" t="e">
        <f>'Informe nº6c'!I21</f>
        <v>#NUM!</v>
      </c>
      <c r="V21" s="226" t="e">
        <f>'Informe nº6d'!I21</f>
        <v>#NUM!</v>
      </c>
      <c r="X21" s="271">
        <v>30</v>
      </c>
      <c r="Y21" s="230" t="e">
        <f>'Informe nº6c'!J21</f>
        <v>#NUM!</v>
      </c>
      <c r="Z21" s="226" t="e">
        <f>'Informe nº6d'!J21</f>
        <v>#NUM!</v>
      </c>
      <c r="AB21" s="271">
        <v>30</v>
      </c>
      <c r="AC21" s="230" t="e">
        <f>'Informe nº6c'!K21</f>
        <v>#NUM!</v>
      </c>
      <c r="AD21" s="226" t="e">
        <f>'Informe nº6d'!K21</f>
        <v>#NUM!</v>
      </c>
      <c r="AF21" s="271">
        <v>30</v>
      </c>
      <c r="AG21" s="230" t="e">
        <f>'Informe nº6c'!L21</f>
        <v>#NUM!</v>
      </c>
      <c r="AH21" s="226" t="e">
        <f>'Informe nº6d'!L21</f>
        <v>#NUM!</v>
      </c>
      <c r="AJ21" s="271">
        <v>30</v>
      </c>
      <c r="AK21" s="230" t="e">
        <f>'Informe nº6c'!M21</f>
        <v>#NUM!</v>
      </c>
      <c r="AL21" s="226" t="e">
        <f>'Informe nº6d'!M21</f>
        <v>#NUM!</v>
      </c>
      <c r="AN21" s="271">
        <v>30</v>
      </c>
      <c r="AO21" s="230" t="e">
        <f>'Informe nº6c'!N21</f>
        <v>#NUM!</v>
      </c>
      <c r="AP21" s="226" t="e">
        <f>'Informe nº6d'!N21</f>
        <v>#NUM!</v>
      </c>
      <c r="AR21" s="271">
        <v>30</v>
      </c>
      <c r="AS21" s="230" t="e">
        <f>'Informe nº6c'!O21</f>
        <v>#NUM!</v>
      </c>
      <c r="AT21" s="226" t="e">
        <f>'Informe nº6d'!O21</f>
        <v>#NUM!</v>
      </c>
      <c r="AV21" s="271">
        <v>30</v>
      </c>
      <c r="AW21" s="230" t="e">
        <f>'Informe nº6c'!P21</f>
        <v>#NUM!</v>
      </c>
      <c r="AX21" s="226" t="e">
        <f>'Informe nº6d'!P21</f>
        <v>#NUM!</v>
      </c>
    </row>
    <row r="22" spans="3:50">
      <c r="C22" s="245"/>
      <c r="D22" s="271">
        <v>35</v>
      </c>
      <c r="E22" s="230" t="e">
        <f>'Informe nº6c'!E22</f>
        <v>#NUM!</v>
      </c>
      <c r="F22" s="226" t="e">
        <f>'Informe nº6d'!E22</f>
        <v>#NUM!</v>
      </c>
      <c r="H22" s="271">
        <v>35</v>
      </c>
      <c r="I22" s="230" t="e">
        <f>'Informe nº6c'!F22</f>
        <v>#NUM!</v>
      </c>
      <c r="J22" s="226" t="e">
        <f>'Informe nº6d'!F22</f>
        <v>#NUM!</v>
      </c>
      <c r="L22" s="271">
        <v>35</v>
      </c>
      <c r="M22" s="230" t="e">
        <f>'Informe nº6c'!G22</f>
        <v>#NUM!</v>
      </c>
      <c r="N22" s="226" t="e">
        <f>'Informe nº6d'!G22</f>
        <v>#NUM!</v>
      </c>
      <c r="P22" s="271">
        <v>35</v>
      </c>
      <c r="Q22" s="230" t="e">
        <f>'Informe nº6c'!H22</f>
        <v>#NUM!</v>
      </c>
      <c r="R22" s="226" t="e">
        <f>'Informe nº6d'!H22</f>
        <v>#NUM!</v>
      </c>
      <c r="T22" s="271">
        <v>35</v>
      </c>
      <c r="U22" s="230" t="e">
        <f>'Informe nº6c'!I22</f>
        <v>#NUM!</v>
      </c>
      <c r="V22" s="226" t="e">
        <f>'Informe nº6d'!I22</f>
        <v>#NUM!</v>
      </c>
      <c r="X22" s="271">
        <v>35</v>
      </c>
      <c r="Y22" s="230" t="e">
        <f>'Informe nº6c'!J22</f>
        <v>#NUM!</v>
      </c>
      <c r="Z22" s="226" t="e">
        <f>'Informe nº6d'!J22</f>
        <v>#NUM!</v>
      </c>
      <c r="AB22" s="271">
        <v>35</v>
      </c>
      <c r="AC22" s="230" t="e">
        <f>'Informe nº6c'!K22</f>
        <v>#NUM!</v>
      </c>
      <c r="AD22" s="226" t="e">
        <f>'Informe nº6d'!K22</f>
        <v>#NUM!</v>
      </c>
      <c r="AF22" s="271">
        <v>35</v>
      </c>
      <c r="AG22" s="230" t="e">
        <f>'Informe nº6c'!L22</f>
        <v>#NUM!</v>
      </c>
      <c r="AH22" s="226" t="e">
        <f>'Informe nº6d'!L22</f>
        <v>#NUM!</v>
      </c>
      <c r="AJ22" s="271">
        <v>35</v>
      </c>
      <c r="AK22" s="230" t="e">
        <f>'Informe nº6c'!M22</f>
        <v>#NUM!</v>
      </c>
      <c r="AL22" s="226" t="e">
        <f>'Informe nº6d'!M22</f>
        <v>#NUM!</v>
      </c>
      <c r="AN22" s="271">
        <v>35</v>
      </c>
      <c r="AO22" s="230" t="e">
        <f>'Informe nº6c'!N22</f>
        <v>#NUM!</v>
      </c>
      <c r="AP22" s="226" t="e">
        <f>'Informe nº6d'!N22</f>
        <v>#NUM!</v>
      </c>
      <c r="AR22" s="271">
        <v>35</v>
      </c>
      <c r="AS22" s="230" t="e">
        <f>'Informe nº6c'!O22</f>
        <v>#NUM!</v>
      </c>
      <c r="AT22" s="226" t="e">
        <f>'Informe nº6d'!O22</f>
        <v>#NUM!</v>
      </c>
      <c r="AV22" s="271">
        <v>35</v>
      </c>
      <c r="AW22" s="230" t="e">
        <f>'Informe nº6c'!P22</f>
        <v>#NUM!</v>
      </c>
      <c r="AX22" s="226" t="e">
        <f>'Informe nº6d'!P22</f>
        <v>#NUM!</v>
      </c>
    </row>
    <row r="23" spans="3:50">
      <c r="C23" s="245"/>
      <c r="D23" s="271">
        <v>40</v>
      </c>
      <c r="E23" s="230" t="e">
        <f>'Informe nº6c'!E23</f>
        <v>#NUM!</v>
      </c>
      <c r="F23" s="226" t="e">
        <f>'Informe nº6d'!E23</f>
        <v>#NUM!</v>
      </c>
      <c r="H23" s="271">
        <v>40</v>
      </c>
      <c r="I23" s="230" t="e">
        <f>'Informe nº6c'!F23</f>
        <v>#NUM!</v>
      </c>
      <c r="J23" s="226" t="e">
        <f>'Informe nº6d'!F23</f>
        <v>#NUM!</v>
      </c>
      <c r="L23" s="271">
        <v>40</v>
      </c>
      <c r="M23" s="230" t="e">
        <f>'Informe nº6c'!G23</f>
        <v>#NUM!</v>
      </c>
      <c r="N23" s="226" t="e">
        <f>'Informe nº6d'!G23</f>
        <v>#NUM!</v>
      </c>
      <c r="P23" s="271">
        <v>40</v>
      </c>
      <c r="Q23" s="230" t="e">
        <f>'Informe nº6c'!H23</f>
        <v>#NUM!</v>
      </c>
      <c r="R23" s="226" t="e">
        <f>'Informe nº6d'!H23</f>
        <v>#NUM!</v>
      </c>
      <c r="T23" s="271">
        <v>40</v>
      </c>
      <c r="U23" s="230" t="e">
        <f>'Informe nº6c'!I23</f>
        <v>#NUM!</v>
      </c>
      <c r="V23" s="226" t="e">
        <f>'Informe nº6d'!I23</f>
        <v>#NUM!</v>
      </c>
      <c r="X23" s="271">
        <v>40</v>
      </c>
      <c r="Y23" s="230" t="e">
        <f>'Informe nº6c'!J23</f>
        <v>#NUM!</v>
      </c>
      <c r="Z23" s="226" t="e">
        <f>'Informe nº6d'!J23</f>
        <v>#NUM!</v>
      </c>
      <c r="AB23" s="271">
        <v>40</v>
      </c>
      <c r="AC23" s="230" t="e">
        <f>'Informe nº6c'!K23</f>
        <v>#NUM!</v>
      </c>
      <c r="AD23" s="226" t="e">
        <f>'Informe nº6d'!K23</f>
        <v>#NUM!</v>
      </c>
      <c r="AF23" s="271">
        <v>40</v>
      </c>
      <c r="AG23" s="230" t="e">
        <f>'Informe nº6c'!L23</f>
        <v>#NUM!</v>
      </c>
      <c r="AH23" s="226" t="e">
        <f>'Informe nº6d'!L23</f>
        <v>#NUM!</v>
      </c>
      <c r="AJ23" s="271">
        <v>40</v>
      </c>
      <c r="AK23" s="230" t="e">
        <f>'Informe nº6c'!M23</f>
        <v>#NUM!</v>
      </c>
      <c r="AL23" s="226" t="e">
        <f>'Informe nº6d'!M23</f>
        <v>#NUM!</v>
      </c>
      <c r="AN23" s="271">
        <v>40</v>
      </c>
      <c r="AO23" s="230" t="e">
        <f>'Informe nº6c'!N23</f>
        <v>#NUM!</v>
      </c>
      <c r="AP23" s="226" t="e">
        <f>'Informe nº6d'!N23</f>
        <v>#NUM!</v>
      </c>
      <c r="AR23" s="271">
        <v>40</v>
      </c>
      <c r="AS23" s="230" t="e">
        <f>'Informe nº6c'!O23</f>
        <v>#NUM!</v>
      </c>
      <c r="AT23" s="226" t="e">
        <f>'Informe nº6d'!O23</f>
        <v>#NUM!</v>
      </c>
      <c r="AV23" s="271">
        <v>40</v>
      </c>
      <c r="AW23" s="230" t="e">
        <f>'Informe nº6c'!P23</f>
        <v>#NUM!</v>
      </c>
      <c r="AX23" s="226" t="e">
        <f>'Informe nº6d'!P23</f>
        <v>#NUM!</v>
      </c>
    </row>
    <row r="24" spans="3:50">
      <c r="C24" s="245"/>
      <c r="D24" s="271">
        <v>45</v>
      </c>
      <c r="E24" s="230" t="e">
        <f>'Informe nº6c'!E24</f>
        <v>#NUM!</v>
      </c>
      <c r="F24" s="226" t="e">
        <f>'Informe nº6d'!E24</f>
        <v>#NUM!</v>
      </c>
      <c r="H24" s="271">
        <v>45</v>
      </c>
      <c r="I24" s="230" t="e">
        <f>'Informe nº6c'!F24</f>
        <v>#NUM!</v>
      </c>
      <c r="J24" s="226" t="e">
        <f>'Informe nº6d'!F24</f>
        <v>#NUM!</v>
      </c>
      <c r="L24" s="271">
        <v>45</v>
      </c>
      <c r="M24" s="230" t="e">
        <f>'Informe nº6c'!G24</f>
        <v>#NUM!</v>
      </c>
      <c r="N24" s="226" t="e">
        <f>'Informe nº6d'!G24</f>
        <v>#NUM!</v>
      </c>
      <c r="P24" s="271">
        <v>45</v>
      </c>
      <c r="Q24" s="230" t="e">
        <f>'Informe nº6c'!H24</f>
        <v>#NUM!</v>
      </c>
      <c r="R24" s="226" t="e">
        <f>'Informe nº6d'!H24</f>
        <v>#NUM!</v>
      </c>
      <c r="T24" s="271">
        <v>45</v>
      </c>
      <c r="U24" s="230" t="e">
        <f>'Informe nº6c'!I24</f>
        <v>#NUM!</v>
      </c>
      <c r="V24" s="226" t="e">
        <f>'Informe nº6d'!I24</f>
        <v>#NUM!</v>
      </c>
      <c r="X24" s="271">
        <v>45</v>
      </c>
      <c r="Y24" s="230" t="e">
        <f>'Informe nº6c'!J24</f>
        <v>#NUM!</v>
      </c>
      <c r="Z24" s="226" t="e">
        <f>'Informe nº6d'!J24</f>
        <v>#NUM!</v>
      </c>
      <c r="AB24" s="271">
        <v>45</v>
      </c>
      <c r="AC24" s="230" t="e">
        <f>'Informe nº6c'!K24</f>
        <v>#NUM!</v>
      </c>
      <c r="AD24" s="226" t="e">
        <f>'Informe nº6d'!K24</f>
        <v>#NUM!</v>
      </c>
      <c r="AF24" s="271">
        <v>45</v>
      </c>
      <c r="AG24" s="230" t="e">
        <f>'Informe nº6c'!L24</f>
        <v>#NUM!</v>
      </c>
      <c r="AH24" s="226" t="e">
        <f>'Informe nº6d'!L24</f>
        <v>#NUM!</v>
      </c>
      <c r="AJ24" s="271">
        <v>45</v>
      </c>
      <c r="AK24" s="230" t="e">
        <f>'Informe nº6c'!M24</f>
        <v>#NUM!</v>
      </c>
      <c r="AL24" s="226" t="e">
        <f>'Informe nº6d'!M24</f>
        <v>#NUM!</v>
      </c>
      <c r="AN24" s="271">
        <v>45</v>
      </c>
      <c r="AO24" s="230" t="e">
        <f>'Informe nº6c'!N24</f>
        <v>#NUM!</v>
      </c>
      <c r="AP24" s="226" t="e">
        <f>'Informe nº6d'!N24</f>
        <v>#NUM!</v>
      </c>
      <c r="AR24" s="271">
        <v>45</v>
      </c>
      <c r="AS24" s="230" t="e">
        <f>'Informe nº6c'!O24</f>
        <v>#NUM!</v>
      </c>
      <c r="AT24" s="226" t="e">
        <f>'Informe nº6d'!O24</f>
        <v>#NUM!</v>
      </c>
      <c r="AV24" s="271">
        <v>45</v>
      </c>
      <c r="AW24" s="230" t="e">
        <f>'Informe nº6c'!P24</f>
        <v>#NUM!</v>
      </c>
      <c r="AX24" s="226" t="e">
        <f>'Informe nº6d'!P24</f>
        <v>#NUM!</v>
      </c>
    </row>
    <row r="25" spans="3:50">
      <c r="C25" s="245"/>
      <c r="D25" s="271">
        <v>50</v>
      </c>
      <c r="E25" s="230" t="e">
        <f>'Informe nº6c'!E25</f>
        <v>#NUM!</v>
      </c>
      <c r="F25" s="226" t="e">
        <f>'Informe nº6d'!E25</f>
        <v>#NUM!</v>
      </c>
      <c r="H25" s="271">
        <v>50</v>
      </c>
      <c r="I25" s="230" t="e">
        <f>'Informe nº6c'!F25</f>
        <v>#NUM!</v>
      </c>
      <c r="J25" s="226" t="e">
        <f>'Informe nº6d'!F25</f>
        <v>#NUM!</v>
      </c>
      <c r="L25" s="271">
        <v>50</v>
      </c>
      <c r="M25" s="230" t="e">
        <f>'Informe nº6c'!G25</f>
        <v>#NUM!</v>
      </c>
      <c r="N25" s="226" t="e">
        <f>'Informe nº6d'!G25</f>
        <v>#NUM!</v>
      </c>
      <c r="P25" s="271">
        <v>50</v>
      </c>
      <c r="Q25" s="230" t="e">
        <f>'Informe nº6c'!H25</f>
        <v>#NUM!</v>
      </c>
      <c r="R25" s="226" t="e">
        <f>'Informe nº6d'!H25</f>
        <v>#NUM!</v>
      </c>
      <c r="T25" s="271">
        <v>50</v>
      </c>
      <c r="U25" s="230" t="e">
        <f>'Informe nº6c'!I25</f>
        <v>#NUM!</v>
      </c>
      <c r="V25" s="226" t="e">
        <f>'Informe nº6d'!I25</f>
        <v>#NUM!</v>
      </c>
      <c r="X25" s="271">
        <v>50</v>
      </c>
      <c r="Y25" s="230" t="e">
        <f>'Informe nº6c'!J25</f>
        <v>#NUM!</v>
      </c>
      <c r="Z25" s="226" t="e">
        <f>'Informe nº6d'!J25</f>
        <v>#NUM!</v>
      </c>
      <c r="AB25" s="271">
        <v>50</v>
      </c>
      <c r="AC25" s="230" t="e">
        <f>'Informe nº6c'!K25</f>
        <v>#NUM!</v>
      </c>
      <c r="AD25" s="226" t="e">
        <f>'Informe nº6d'!K25</f>
        <v>#NUM!</v>
      </c>
      <c r="AF25" s="271">
        <v>50</v>
      </c>
      <c r="AG25" s="230" t="e">
        <f>'Informe nº6c'!L25</f>
        <v>#NUM!</v>
      </c>
      <c r="AH25" s="226" t="e">
        <f>'Informe nº6d'!L25</f>
        <v>#NUM!</v>
      </c>
      <c r="AJ25" s="271">
        <v>50</v>
      </c>
      <c r="AK25" s="230" t="e">
        <f>'Informe nº6c'!M25</f>
        <v>#NUM!</v>
      </c>
      <c r="AL25" s="226" t="e">
        <f>'Informe nº6d'!M25</f>
        <v>#NUM!</v>
      </c>
      <c r="AN25" s="271">
        <v>50</v>
      </c>
      <c r="AO25" s="230" t="e">
        <f>'Informe nº6c'!N25</f>
        <v>#NUM!</v>
      </c>
      <c r="AP25" s="226" t="e">
        <f>'Informe nº6d'!N25</f>
        <v>#NUM!</v>
      </c>
      <c r="AR25" s="271">
        <v>50</v>
      </c>
      <c r="AS25" s="230" t="e">
        <f>'Informe nº6c'!O25</f>
        <v>#NUM!</v>
      </c>
      <c r="AT25" s="226" t="e">
        <f>'Informe nº6d'!O25</f>
        <v>#NUM!</v>
      </c>
      <c r="AV25" s="271">
        <v>50</v>
      </c>
      <c r="AW25" s="230" t="e">
        <f>'Informe nº6c'!P25</f>
        <v>#NUM!</v>
      </c>
      <c r="AX25" s="226" t="e">
        <f>'Informe nº6d'!P25</f>
        <v>#NUM!</v>
      </c>
    </row>
    <row r="26" spans="3:50">
      <c r="C26" s="245"/>
      <c r="D26" s="271">
        <v>55</v>
      </c>
      <c r="E26" s="230" t="e">
        <f>'Informe nº6c'!E26</f>
        <v>#NUM!</v>
      </c>
      <c r="F26" s="226" t="e">
        <f>'Informe nº6d'!E26</f>
        <v>#NUM!</v>
      </c>
      <c r="H26" s="271">
        <v>55</v>
      </c>
      <c r="I26" s="230" t="e">
        <f>'Informe nº6c'!F26</f>
        <v>#NUM!</v>
      </c>
      <c r="J26" s="226" t="e">
        <f>'Informe nº6d'!F26</f>
        <v>#NUM!</v>
      </c>
      <c r="L26" s="271">
        <v>55</v>
      </c>
      <c r="M26" s="230" t="e">
        <f>'Informe nº6c'!G26</f>
        <v>#NUM!</v>
      </c>
      <c r="N26" s="226" t="e">
        <f>'Informe nº6d'!G26</f>
        <v>#NUM!</v>
      </c>
      <c r="P26" s="271">
        <v>55</v>
      </c>
      <c r="Q26" s="230" t="e">
        <f>'Informe nº6c'!H26</f>
        <v>#NUM!</v>
      </c>
      <c r="R26" s="226" t="e">
        <f>'Informe nº6d'!H26</f>
        <v>#NUM!</v>
      </c>
      <c r="T26" s="271">
        <v>55</v>
      </c>
      <c r="U26" s="230" t="e">
        <f>'Informe nº6c'!I26</f>
        <v>#NUM!</v>
      </c>
      <c r="V26" s="226" t="e">
        <f>'Informe nº6d'!I26</f>
        <v>#NUM!</v>
      </c>
      <c r="X26" s="271">
        <v>55</v>
      </c>
      <c r="Y26" s="230" t="e">
        <f>'Informe nº6c'!J26</f>
        <v>#NUM!</v>
      </c>
      <c r="Z26" s="226" t="e">
        <f>'Informe nº6d'!J26</f>
        <v>#NUM!</v>
      </c>
      <c r="AB26" s="271">
        <v>55</v>
      </c>
      <c r="AC26" s="230" t="e">
        <f>'Informe nº6c'!K26</f>
        <v>#NUM!</v>
      </c>
      <c r="AD26" s="226" t="e">
        <f>'Informe nº6d'!K26</f>
        <v>#NUM!</v>
      </c>
      <c r="AF26" s="271">
        <v>55</v>
      </c>
      <c r="AG26" s="230" t="e">
        <f>'Informe nº6c'!L26</f>
        <v>#NUM!</v>
      </c>
      <c r="AH26" s="226" t="e">
        <f>'Informe nº6d'!L26</f>
        <v>#NUM!</v>
      </c>
      <c r="AJ26" s="271">
        <v>55</v>
      </c>
      <c r="AK26" s="230" t="e">
        <f>'Informe nº6c'!M26</f>
        <v>#NUM!</v>
      </c>
      <c r="AL26" s="226" t="e">
        <f>'Informe nº6d'!M26</f>
        <v>#NUM!</v>
      </c>
      <c r="AN26" s="271">
        <v>55</v>
      </c>
      <c r="AO26" s="230" t="e">
        <f>'Informe nº6c'!N26</f>
        <v>#NUM!</v>
      </c>
      <c r="AP26" s="226" t="e">
        <f>'Informe nº6d'!N26</f>
        <v>#NUM!</v>
      </c>
      <c r="AR26" s="271">
        <v>55</v>
      </c>
      <c r="AS26" s="230" t="e">
        <f>'Informe nº6c'!O26</f>
        <v>#NUM!</v>
      </c>
      <c r="AT26" s="226" t="e">
        <f>'Informe nº6d'!O26</f>
        <v>#NUM!</v>
      </c>
      <c r="AV26" s="271">
        <v>55</v>
      </c>
      <c r="AW26" s="230" t="e">
        <f>'Informe nº6c'!P26</f>
        <v>#NUM!</v>
      </c>
      <c r="AX26" s="226" t="e">
        <f>'Informe nº6d'!P26</f>
        <v>#NUM!</v>
      </c>
    </row>
    <row r="27" spans="3:50">
      <c r="C27" s="245"/>
      <c r="D27" s="271">
        <v>60</v>
      </c>
      <c r="E27" s="230" t="e">
        <f>'Informe nº6c'!E27</f>
        <v>#NUM!</v>
      </c>
      <c r="F27" s="226" t="e">
        <f>'Informe nº6d'!E27</f>
        <v>#NUM!</v>
      </c>
      <c r="H27" s="271">
        <v>60</v>
      </c>
      <c r="I27" s="230" t="e">
        <f>'Informe nº6c'!F27</f>
        <v>#NUM!</v>
      </c>
      <c r="J27" s="226" t="e">
        <f>'Informe nº6d'!F27</f>
        <v>#NUM!</v>
      </c>
      <c r="L27" s="271">
        <v>60</v>
      </c>
      <c r="M27" s="230" t="e">
        <f>'Informe nº6c'!G27</f>
        <v>#NUM!</v>
      </c>
      <c r="N27" s="226" t="e">
        <f>'Informe nº6d'!G27</f>
        <v>#NUM!</v>
      </c>
      <c r="P27" s="271">
        <v>60</v>
      </c>
      <c r="Q27" s="230" t="e">
        <f>'Informe nº6c'!H27</f>
        <v>#NUM!</v>
      </c>
      <c r="R27" s="226" t="e">
        <f>'Informe nº6d'!H27</f>
        <v>#NUM!</v>
      </c>
      <c r="T27" s="271">
        <v>60</v>
      </c>
      <c r="U27" s="230" t="e">
        <f>'Informe nº6c'!I27</f>
        <v>#NUM!</v>
      </c>
      <c r="V27" s="226" t="e">
        <f>'Informe nº6d'!I27</f>
        <v>#NUM!</v>
      </c>
      <c r="X27" s="271">
        <v>60</v>
      </c>
      <c r="Y27" s="230" t="e">
        <f>'Informe nº6c'!J27</f>
        <v>#NUM!</v>
      </c>
      <c r="Z27" s="226" t="e">
        <f>'Informe nº6d'!J27</f>
        <v>#NUM!</v>
      </c>
      <c r="AB27" s="271">
        <v>60</v>
      </c>
      <c r="AC27" s="230" t="e">
        <f>'Informe nº6c'!K27</f>
        <v>#NUM!</v>
      </c>
      <c r="AD27" s="226" t="e">
        <f>'Informe nº6d'!K27</f>
        <v>#NUM!</v>
      </c>
      <c r="AF27" s="271">
        <v>60</v>
      </c>
      <c r="AG27" s="230" t="e">
        <f>'Informe nº6c'!L27</f>
        <v>#NUM!</v>
      </c>
      <c r="AH27" s="226" t="e">
        <f>'Informe nº6d'!L27</f>
        <v>#NUM!</v>
      </c>
      <c r="AJ27" s="271">
        <v>60</v>
      </c>
      <c r="AK27" s="230" t="e">
        <f>'Informe nº6c'!M27</f>
        <v>#NUM!</v>
      </c>
      <c r="AL27" s="226" t="e">
        <f>'Informe nº6d'!M27</f>
        <v>#NUM!</v>
      </c>
      <c r="AN27" s="271">
        <v>60</v>
      </c>
      <c r="AO27" s="230" t="e">
        <f>'Informe nº6c'!N27</f>
        <v>#NUM!</v>
      </c>
      <c r="AP27" s="226" t="e">
        <f>'Informe nº6d'!N27</f>
        <v>#NUM!</v>
      </c>
      <c r="AR27" s="271">
        <v>60</v>
      </c>
      <c r="AS27" s="230" t="e">
        <f>'Informe nº6c'!O27</f>
        <v>#NUM!</v>
      </c>
      <c r="AT27" s="226" t="e">
        <f>'Informe nº6d'!O27</f>
        <v>#NUM!</v>
      </c>
      <c r="AV27" s="271">
        <v>60</v>
      </c>
      <c r="AW27" s="230" t="e">
        <f>'Informe nº6c'!P27</f>
        <v>#NUM!</v>
      </c>
      <c r="AX27" s="226" t="e">
        <f>'Informe nº6d'!P27</f>
        <v>#NUM!</v>
      </c>
    </row>
    <row r="28" spans="3:50">
      <c r="C28" s="245"/>
      <c r="D28" s="271">
        <v>65</v>
      </c>
      <c r="E28" s="230" t="e">
        <f>'Informe nº6c'!E28</f>
        <v>#NUM!</v>
      </c>
      <c r="F28" s="226" t="e">
        <f>'Informe nº6d'!E28</f>
        <v>#NUM!</v>
      </c>
      <c r="H28" s="271">
        <v>65</v>
      </c>
      <c r="I28" s="230" t="e">
        <f>'Informe nº6c'!F28</f>
        <v>#NUM!</v>
      </c>
      <c r="J28" s="226" t="e">
        <f>'Informe nº6d'!F28</f>
        <v>#NUM!</v>
      </c>
      <c r="L28" s="271">
        <v>65</v>
      </c>
      <c r="M28" s="230" t="e">
        <f>'Informe nº6c'!G28</f>
        <v>#NUM!</v>
      </c>
      <c r="N28" s="226" t="e">
        <f>'Informe nº6d'!G28</f>
        <v>#NUM!</v>
      </c>
      <c r="P28" s="271">
        <v>65</v>
      </c>
      <c r="Q28" s="230" t="e">
        <f>'Informe nº6c'!H28</f>
        <v>#NUM!</v>
      </c>
      <c r="R28" s="226" t="e">
        <f>'Informe nº6d'!H28</f>
        <v>#NUM!</v>
      </c>
      <c r="T28" s="271">
        <v>65</v>
      </c>
      <c r="U28" s="230" t="e">
        <f>'Informe nº6c'!I28</f>
        <v>#NUM!</v>
      </c>
      <c r="V28" s="226" t="e">
        <f>'Informe nº6d'!I28</f>
        <v>#NUM!</v>
      </c>
      <c r="X28" s="271">
        <v>65</v>
      </c>
      <c r="Y28" s="230" t="e">
        <f>'Informe nº6c'!J28</f>
        <v>#NUM!</v>
      </c>
      <c r="Z28" s="226" t="e">
        <f>'Informe nº6d'!J28</f>
        <v>#NUM!</v>
      </c>
      <c r="AB28" s="271">
        <v>65</v>
      </c>
      <c r="AC28" s="230" t="e">
        <f>'Informe nº6c'!K28</f>
        <v>#NUM!</v>
      </c>
      <c r="AD28" s="226" t="e">
        <f>'Informe nº6d'!K28</f>
        <v>#NUM!</v>
      </c>
      <c r="AF28" s="271">
        <v>65</v>
      </c>
      <c r="AG28" s="230" t="e">
        <f>'Informe nº6c'!L28</f>
        <v>#NUM!</v>
      </c>
      <c r="AH28" s="226" t="e">
        <f>'Informe nº6d'!L28</f>
        <v>#NUM!</v>
      </c>
      <c r="AJ28" s="271">
        <v>65</v>
      </c>
      <c r="AK28" s="230" t="e">
        <f>'Informe nº6c'!M28</f>
        <v>#NUM!</v>
      </c>
      <c r="AL28" s="226" t="e">
        <f>'Informe nº6d'!M28</f>
        <v>#NUM!</v>
      </c>
      <c r="AN28" s="271">
        <v>65</v>
      </c>
      <c r="AO28" s="230" t="e">
        <f>'Informe nº6c'!N28</f>
        <v>#NUM!</v>
      </c>
      <c r="AP28" s="226" t="e">
        <f>'Informe nº6d'!N28</f>
        <v>#NUM!</v>
      </c>
      <c r="AR28" s="271">
        <v>65</v>
      </c>
      <c r="AS28" s="230" t="e">
        <f>'Informe nº6c'!O28</f>
        <v>#NUM!</v>
      </c>
      <c r="AT28" s="226" t="e">
        <f>'Informe nº6d'!O28</f>
        <v>#NUM!</v>
      </c>
      <c r="AV28" s="271">
        <v>65</v>
      </c>
      <c r="AW28" s="230" t="e">
        <f>'Informe nº6c'!P28</f>
        <v>#NUM!</v>
      </c>
      <c r="AX28" s="226" t="e">
        <f>'Informe nº6d'!P28</f>
        <v>#NUM!</v>
      </c>
    </row>
    <row r="29" spans="3:50">
      <c r="C29" s="245"/>
      <c r="D29" s="271">
        <v>70</v>
      </c>
      <c r="E29" s="230" t="e">
        <f>'Informe nº6c'!E29</f>
        <v>#NUM!</v>
      </c>
      <c r="F29" s="226" t="e">
        <f>'Informe nº6d'!E29</f>
        <v>#NUM!</v>
      </c>
      <c r="H29" s="271">
        <v>70</v>
      </c>
      <c r="I29" s="230" t="e">
        <f>'Informe nº6c'!F29</f>
        <v>#NUM!</v>
      </c>
      <c r="J29" s="226" t="e">
        <f>'Informe nº6d'!F29</f>
        <v>#NUM!</v>
      </c>
      <c r="L29" s="271">
        <v>70</v>
      </c>
      <c r="M29" s="230" t="e">
        <f>'Informe nº6c'!G29</f>
        <v>#NUM!</v>
      </c>
      <c r="N29" s="226" t="e">
        <f>'Informe nº6d'!G29</f>
        <v>#NUM!</v>
      </c>
      <c r="P29" s="271">
        <v>70</v>
      </c>
      <c r="Q29" s="230" t="e">
        <f>'Informe nº6c'!H29</f>
        <v>#NUM!</v>
      </c>
      <c r="R29" s="226" t="e">
        <f>'Informe nº6d'!H29</f>
        <v>#NUM!</v>
      </c>
      <c r="T29" s="271">
        <v>70</v>
      </c>
      <c r="U29" s="230" t="e">
        <f>'Informe nº6c'!I29</f>
        <v>#NUM!</v>
      </c>
      <c r="V29" s="226" t="e">
        <f>'Informe nº6d'!I29</f>
        <v>#NUM!</v>
      </c>
      <c r="X29" s="271">
        <v>70</v>
      </c>
      <c r="Y29" s="230" t="e">
        <f>'Informe nº6c'!J29</f>
        <v>#NUM!</v>
      </c>
      <c r="Z29" s="226" t="e">
        <f>'Informe nº6d'!J29</f>
        <v>#NUM!</v>
      </c>
      <c r="AB29" s="271">
        <v>70</v>
      </c>
      <c r="AC29" s="230" t="e">
        <f>'Informe nº6c'!K29</f>
        <v>#NUM!</v>
      </c>
      <c r="AD29" s="226" t="e">
        <f>'Informe nº6d'!K29</f>
        <v>#NUM!</v>
      </c>
      <c r="AF29" s="271">
        <v>70</v>
      </c>
      <c r="AG29" s="230" t="e">
        <f>'Informe nº6c'!L29</f>
        <v>#NUM!</v>
      </c>
      <c r="AH29" s="226" t="e">
        <f>'Informe nº6d'!L29</f>
        <v>#NUM!</v>
      </c>
      <c r="AJ29" s="271">
        <v>70</v>
      </c>
      <c r="AK29" s="230" t="e">
        <f>'Informe nº6c'!M29</f>
        <v>#NUM!</v>
      </c>
      <c r="AL29" s="226" t="e">
        <f>'Informe nº6d'!M29</f>
        <v>#NUM!</v>
      </c>
      <c r="AN29" s="271">
        <v>70</v>
      </c>
      <c r="AO29" s="230" t="e">
        <f>'Informe nº6c'!N29</f>
        <v>#NUM!</v>
      </c>
      <c r="AP29" s="226" t="e">
        <f>'Informe nº6d'!N29</f>
        <v>#NUM!</v>
      </c>
      <c r="AR29" s="271">
        <v>70</v>
      </c>
      <c r="AS29" s="230" t="e">
        <f>'Informe nº6c'!O29</f>
        <v>#NUM!</v>
      </c>
      <c r="AT29" s="226" t="e">
        <f>'Informe nº6d'!O29</f>
        <v>#NUM!</v>
      </c>
      <c r="AV29" s="271">
        <v>70</v>
      </c>
      <c r="AW29" s="230" t="e">
        <f>'Informe nº6c'!P29</f>
        <v>#NUM!</v>
      </c>
      <c r="AX29" s="226" t="e">
        <f>'Informe nº6d'!P29</f>
        <v>#NUM!</v>
      </c>
    </row>
    <row r="30" spans="3:50">
      <c r="C30" s="245"/>
      <c r="D30" s="271">
        <v>75</v>
      </c>
      <c r="E30" s="230" t="e">
        <f>'Informe nº6c'!E30</f>
        <v>#NUM!</v>
      </c>
      <c r="F30" s="226" t="e">
        <f>'Informe nº6d'!E30</f>
        <v>#NUM!</v>
      </c>
      <c r="H30" s="271">
        <v>75</v>
      </c>
      <c r="I30" s="230" t="e">
        <f>'Informe nº6c'!F30</f>
        <v>#NUM!</v>
      </c>
      <c r="J30" s="226" t="e">
        <f>'Informe nº6d'!F30</f>
        <v>#NUM!</v>
      </c>
      <c r="L30" s="271">
        <v>75</v>
      </c>
      <c r="M30" s="230" t="e">
        <f>'Informe nº6c'!G30</f>
        <v>#NUM!</v>
      </c>
      <c r="N30" s="226" t="e">
        <f>'Informe nº6d'!G30</f>
        <v>#NUM!</v>
      </c>
      <c r="P30" s="271">
        <v>75</v>
      </c>
      <c r="Q30" s="230" t="e">
        <f>'Informe nº6c'!H30</f>
        <v>#NUM!</v>
      </c>
      <c r="R30" s="226" t="e">
        <f>'Informe nº6d'!H30</f>
        <v>#NUM!</v>
      </c>
      <c r="T30" s="271">
        <v>75</v>
      </c>
      <c r="U30" s="230" t="e">
        <f>'Informe nº6c'!I30</f>
        <v>#NUM!</v>
      </c>
      <c r="V30" s="226" t="e">
        <f>'Informe nº6d'!I30</f>
        <v>#NUM!</v>
      </c>
      <c r="X30" s="271">
        <v>75</v>
      </c>
      <c r="Y30" s="230" t="e">
        <f>'Informe nº6c'!J30</f>
        <v>#NUM!</v>
      </c>
      <c r="Z30" s="226" t="e">
        <f>'Informe nº6d'!J30</f>
        <v>#NUM!</v>
      </c>
      <c r="AB30" s="271">
        <v>75</v>
      </c>
      <c r="AC30" s="230" t="e">
        <f>'Informe nº6c'!K30</f>
        <v>#NUM!</v>
      </c>
      <c r="AD30" s="226" t="e">
        <f>'Informe nº6d'!K30</f>
        <v>#NUM!</v>
      </c>
      <c r="AF30" s="271">
        <v>75</v>
      </c>
      <c r="AG30" s="230" t="e">
        <f>'Informe nº6c'!L30</f>
        <v>#NUM!</v>
      </c>
      <c r="AH30" s="226" t="e">
        <f>'Informe nº6d'!L30</f>
        <v>#NUM!</v>
      </c>
      <c r="AJ30" s="271">
        <v>75</v>
      </c>
      <c r="AK30" s="230" t="e">
        <f>'Informe nº6c'!M30</f>
        <v>#NUM!</v>
      </c>
      <c r="AL30" s="226" t="e">
        <f>'Informe nº6d'!M30</f>
        <v>#NUM!</v>
      </c>
      <c r="AN30" s="271">
        <v>75</v>
      </c>
      <c r="AO30" s="230" t="e">
        <f>'Informe nº6c'!N30</f>
        <v>#NUM!</v>
      </c>
      <c r="AP30" s="226" t="e">
        <f>'Informe nº6d'!N30</f>
        <v>#NUM!</v>
      </c>
      <c r="AR30" s="271">
        <v>75</v>
      </c>
      <c r="AS30" s="230" t="e">
        <f>'Informe nº6c'!O30</f>
        <v>#NUM!</v>
      </c>
      <c r="AT30" s="226" t="e">
        <f>'Informe nº6d'!O30</f>
        <v>#NUM!</v>
      </c>
      <c r="AV30" s="271">
        <v>75</v>
      </c>
      <c r="AW30" s="230" t="e">
        <f>'Informe nº6c'!P30</f>
        <v>#NUM!</v>
      </c>
      <c r="AX30" s="226" t="e">
        <f>'Informe nº6d'!P30</f>
        <v>#NUM!</v>
      </c>
    </row>
    <row r="31" spans="3:50">
      <c r="C31" s="245"/>
      <c r="D31" s="271">
        <v>80</v>
      </c>
      <c r="E31" s="230" t="e">
        <f>'Informe nº6c'!E31</f>
        <v>#NUM!</v>
      </c>
      <c r="F31" s="226" t="e">
        <f>'Informe nº6d'!E31</f>
        <v>#NUM!</v>
      </c>
      <c r="H31" s="271">
        <v>80</v>
      </c>
      <c r="I31" s="230" t="e">
        <f>'Informe nº6c'!F31</f>
        <v>#NUM!</v>
      </c>
      <c r="J31" s="226" t="e">
        <f>'Informe nº6d'!F31</f>
        <v>#NUM!</v>
      </c>
      <c r="L31" s="271">
        <v>80</v>
      </c>
      <c r="M31" s="230" t="e">
        <f>'Informe nº6c'!G31</f>
        <v>#NUM!</v>
      </c>
      <c r="N31" s="226" t="e">
        <f>'Informe nº6d'!G31</f>
        <v>#NUM!</v>
      </c>
      <c r="P31" s="271">
        <v>80</v>
      </c>
      <c r="Q31" s="230" t="e">
        <f>'Informe nº6c'!H31</f>
        <v>#NUM!</v>
      </c>
      <c r="R31" s="226" t="e">
        <f>'Informe nº6d'!H31</f>
        <v>#NUM!</v>
      </c>
      <c r="T31" s="271">
        <v>80</v>
      </c>
      <c r="U31" s="230" t="e">
        <f>'Informe nº6c'!I31</f>
        <v>#NUM!</v>
      </c>
      <c r="V31" s="226" t="e">
        <f>'Informe nº6d'!I31</f>
        <v>#NUM!</v>
      </c>
      <c r="X31" s="271">
        <v>80</v>
      </c>
      <c r="Y31" s="230" t="e">
        <f>'Informe nº6c'!J31</f>
        <v>#NUM!</v>
      </c>
      <c r="Z31" s="226" t="e">
        <f>'Informe nº6d'!J31</f>
        <v>#NUM!</v>
      </c>
      <c r="AB31" s="271">
        <v>80</v>
      </c>
      <c r="AC31" s="230" t="e">
        <f>'Informe nº6c'!K31</f>
        <v>#NUM!</v>
      </c>
      <c r="AD31" s="226" t="e">
        <f>'Informe nº6d'!K31</f>
        <v>#NUM!</v>
      </c>
      <c r="AF31" s="271">
        <v>80</v>
      </c>
      <c r="AG31" s="230" t="e">
        <f>'Informe nº6c'!L31</f>
        <v>#NUM!</v>
      </c>
      <c r="AH31" s="226" t="e">
        <f>'Informe nº6d'!L31</f>
        <v>#NUM!</v>
      </c>
      <c r="AJ31" s="271">
        <v>80</v>
      </c>
      <c r="AK31" s="230" t="e">
        <f>'Informe nº6c'!M31</f>
        <v>#NUM!</v>
      </c>
      <c r="AL31" s="226" t="e">
        <f>'Informe nº6d'!M31</f>
        <v>#NUM!</v>
      </c>
      <c r="AN31" s="271">
        <v>80</v>
      </c>
      <c r="AO31" s="230" t="e">
        <f>'Informe nº6c'!N31</f>
        <v>#NUM!</v>
      </c>
      <c r="AP31" s="226" t="e">
        <f>'Informe nº6d'!N31</f>
        <v>#NUM!</v>
      </c>
      <c r="AR31" s="271">
        <v>80</v>
      </c>
      <c r="AS31" s="230" t="e">
        <f>'Informe nº6c'!O31</f>
        <v>#NUM!</v>
      </c>
      <c r="AT31" s="226" t="e">
        <f>'Informe nº6d'!O31</f>
        <v>#NUM!</v>
      </c>
      <c r="AV31" s="271">
        <v>80</v>
      </c>
      <c r="AW31" s="230" t="e">
        <f>'Informe nº6c'!P31</f>
        <v>#NUM!</v>
      </c>
      <c r="AX31" s="226" t="e">
        <f>'Informe nº6d'!P31</f>
        <v>#NUM!</v>
      </c>
    </row>
    <row r="32" spans="3:50">
      <c r="C32" s="245"/>
      <c r="D32" s="271">
        <v>85</v>
      </c>
      <c r="E32" s="230" t="e">
        <f>'Informe nº6c'!E32</f>
        <v>#NUM!</v>
      </c>
      <c r="F32" s="226" t="e">
        <f>'Informe nº6d'!E32</f>
        <v>#NUM!</v>
      </c>
      <c r="H32" s="271">
        <v>85</v>
      </c>
      <c r="I32" s="230" t="e">
        <f>'Informe nº6c'!F32</f>
        <v>#NUM!</v>
      </c>
      <c r="J32" s="226" t="e">
        <f>'Informe nº6d'!F32</f>
        <v>#NUM!</v>
      </c>
      <c r="L32" s="271">
        <v>85</v>
      </c>
      <c r="M32" s="230" t="e">
        <f>'Informe nº6c'!G32</f>
        <v>#NUM!</v>
      </c>
      <c r="N32" s="226" t="e">
        <f>'Informe nº6d'!G32</f>
        <v>#NUM!</v>
      </c>
      <c r="P32" s="271">
        <v>85</v>
      </c>
      <c r="Q32" s="230" t="e">
        <f>'Informe nº6c'!H32</f>
        <v>#NUM!</v>
      </c>
      <c r="R32" s="226" t="e">
        <f>'Informe nº6d'!H32</f>
        <v>#NUM!</v>
      </c>
      <c r="T32" s="271">
        <v>85</v>
      </c>
      <c r="U32" s="230" t="e">
        <f>'Informe nº6c'!I32</f>
        <v>#NUM!</v>
      </c>
      <c r="V32" s="226" t="e">
        <f>'Informe nº6d'!I32</f>
        <v>#NUM!</v>
      </c>
      <c r="X32" s="271">
        <v>85</v>
      </c>
      <c r="Y32" s="230" t="e">
        <f>'Informe nº6c'!J32</f>
        <v>#NUM!</v>
      </c>
      <c r="Z32" s="226" t="e">
        <f>'Informe nº6d'!J32</f>
        <v>#NUM!</v>
      </c>
      <c r="AB32" s="271">
        <v>85</v>
      </c>
      <c r="AC32" s="230" t="e">
        <f>'Informe nº6c'!K32</f>
        <v>#NUM!</v>
      </c>
      <c r="AD32" s="226" t="e">
        <f>'Informe nº6d'!K32</f>
        <v>#NUM!</v>
      </c>
      <c r="AF32" s="271">
        <v>85</v>
      </c>
      <c r="AG32" s="230" t="e">
        <f>'Informe nº6c'!L32</f>
        <v>#NUM!</v>
      </c>
      <c r="AH32" s="226" t="e">
        <f>'Informe nº6d'!L32</f>
        <v>#NUM!</v>
      </c>
      <c r="AJ32" s="271">
        <v>85</v>
      </c>
      <c r="AK32" s="230" t="e">
        <f>'Informe nº6c'!M32</f>
        <v>#NUM!</v>
      </c>
      <c r="AL32" s="226" t="e">
        <f>'Informe nº6d'!M32</f>
        <v>#NUM!</v>
      </c>
      <c r="AN32" s="271">
        <v>85</v>
      </c>
      <c r="AO32" s="230" t="e">
        <f>'Informe nº6c'!N32</f>
        <v>#NUM!</v>
      </c>
      <c r="AP32" s="226" t="e">
        <f>'Informe nº6d'!N32</f>
        <v>#NUM!</v>
      </c>
      <c r="AR32" s="271">
        <v>85</v>
      </c>
      <c r="AS32" s="230" t="e">
        <f>'Informe nº6c'!O32</f>
        <v>#NUM!</v>
      </c>
      <c r="AT32" s="226" t="e">
        <f>'Informe nº6d'!O32</f>
        <v>#NUM!</v>
      </c>
      <c r="AV32" s="271">
        <v>85</v>
      </c>
      <c r="AW32" s="230" t="e">
        <f>'Informe nº6c'!P32</f>
        <v>#NUM!</v>
      </c>
      <c r="AX32" s="226" t="e">
        <f>'Informe nº6d'!P32</f>
        <v>#NUM!</v>
      </c>
    </row>
    <row r="33" spans="3:50">
      <c r="C33" s="245"/>
      <c r="D33" s="271">
        <v>90</v>
      </c>
      <c r="E33" s="230" t="e">
        <f>'Informe nº6c'!E33</f>
        <v>#NUM!</v>
      </c>
      <c r="F33" s="226" t="e">
        <f>'Informe nº6d'!E33</f>
        <v>#NUM!</v>
      </c>
      <c r="H33" s="271">
        <v>90</v>
      </c>
      <c r="I33" s="230" t="e">
        <f>'Informe nº6c'!F33</f>
        <v>#NUM!</v>
      </c>
      <c r="J33" s="226" t="e">
        <f>'Informe nº6d'!F33</f>
        <v>#NUM!</v>
      </c>
      <c r="L33" s="271">
        <v>90</v>
      </c>
      <c r="M33" s="230" t="e">
        <f>'Informe nº6c'!G33</f>
        <v>#NUM!</v>
      </c>
      <c r="N33" s="226" t="e">
        <f>'Informe nº6d'!G33</f>
        <v>#NUM!</v>
      </c>
      <c r="P33" s="271">
        <v>90</v>
      </c>
      <c r="Q33" s="230" t="e">
        <f>'Informe nº6c'!H33</f>
        <v>#NUM!</v>
      </c>
      <c r="R33" s="226" t="e">
        <f>'Informe nº6d'!H33</f>
        <v>#NUM!</v>
      </c>
      <c r="T33" s="271">
        <v>90</v>
      </c>
      <c r="U33" s="230" t="e">
        <f>'Informe nº6c'!I33</f>
        <v>#NUM!</v>
      </c>
      <c r="V33" s="226" t="e">
        <f>'Informe nº6d'!I33</f>
        <v>#NUM!</v>
      </c>
      <c r="X33" s="271">
        <v>90</v>
      </c>
      <c r="Y33" s="230" t="e">
        <f>'Informe nº6c'!J33</f>
        <v>#NUM!</v>
      </c>
      <c r="Z33" s="226" t="e">
        <f>'Informe nº6d'!J33</f>
        <v>#NUM!</v>
      </c>
      <c r="AB33" s="271">
        <v>90</v>
      </c>
      <c r="AC33" s="230" t="e">
        <f>'Informe nº6c'!K33</f>
        <v>#NUM!</v>
      </c>
      <c r="AD33" s="226" t="e">
        <f>'Informe nº6d'!K33</f>
        <v>#NUM!</v>
      </c>
      <c r="AF33" s="271">
        <v>90</v>
      </c>
      <c r="AG33" s="230" t="e">
        <f>'Informe nº6c'!L33</f>
        <v>#NUM!</v>
      </c>
      <c r="AH33" s="226" t="e">
        <f>'Informe nº6d'!L33</f>
        <v>#NUM!</v>
      </c>
      <c r="AJ33" s="271">
        <v>90</v>
      </c>
      <c r="AK33" s="230" t="e">
        <f>'Informe nº6c'!M33</f>
        <v>#NUM!</v>
      </c>
      <c r="AL33" s="226" t="e">
        <f>'Informe nº6d'!M33</f>
        <v>#NUM!</v>
      </c>
      <c r="AN33" s="271">
        <v>90</v>
      </c>
      <c r="AO33" s="230" t="e">
        <f>'Informe nº6c'!N33</f>
        <v>#NUM!</v>
      </c>
      <c r="AP33" s="226" t="e">
        <f>'Informe nº6d'!N33</f>
        <v>#NUM!</v>
      </c>
      <c r="AR33" s="271">
        <v>90</v>
      </c>
      <c r="AS33" s="230" t="e">
        <f>'Informe nº6c'!O33</f>
        <v>#NUM!</v>
      </c>
      <c r="AT33" s="226" t="e">
        <f>'Informe nº6d'!O33</f>
        <v>#NUM!</v>
      </c>
      <c r="AV33" s="271">
        <v>90</v>
      </c>
      <c r="AW33" s="230" t="e">
        <f>'Informe nº6c'!P33</f>
        <v>#NUM!</v>
      </c>
      <c r="AX33" s="226" t="e">
        <f>'Informe nº6d'!P33</f>
        <v>#NUM!</v>
      </c>
    </row>
    <row r="34" spans="3:50" ht="13.5" thickBot="1">
      <c r="C34" s="245"/>
      <c r="D34" s="272">
        <v>95</v>
      </c>
      <c r="E34" s="230" t="e">
        <f>'Informe nº6c'!E34</f>
        <v>#NUM!</v>
      </c>
      <c r="F34" s="226" t="e">
        <f>'Informe nº6d'!E34</f>
        <v>#NUM!</v>
      </c>
      <c r="H34" s="272">
        <v>95</v>
      </c>
      <c r="I34" s="230" t="e">
        <f>'Informe nº6c'!F34</f>
        <v>#NUM!</v>
      </c>
      <c r="J34" s="226" t="e">
        <f>'Informe nº6d'!F34</f>
        <v>#NUM!</v>
      </c>
      <c r="L34" s="272">
        <v>95</v>
      </c>
      <c r="M34" s="230" t="e">
        <f>'Informe nº6c'!G34</f>
        <v>#NUM!</v>
      </c>
      <c r="N34" s="226" t="e">
        <f>'Informe nº6d'!G34</f>
        <v>#NUM!</v>
      </c>
      <c r="P34" s="272">
        <v>95</v>
      </c>
      <c r="Q34" s="230" t="e">
        <f>'Informe nº6c'!H34</f>
        <v>#NUM!</v>
      </c>
      <c r="R34" s="226" t="e">
        <f>'Informe nº6d'!H34</f>
        <v>#NUM!</v>
      </c>
      <c r="T34" s="272">
        <v>95</v>
      </c>
      <c r="U34" s="230" t="e">
        <f>'Informe nº6c'!I34</f>
        <v>#NUM!</v>
      </c>
      <c r="V34" s="226" t="e">
        <f>'Informe nº6d'!I34</f>
        <v>#NUM!</v>
      </c>
      <c r="X34" s="272">
        <v>95</v>
      </c>
      <c r="Y34" s="230" t="e">
        <f>'Informe nº6c'!J34</f>
        <v>#NUM!</v>
      </c>
      <c r="Z34" s="226" t="e">
        <f>'Informe nº6d'!J34</f>
        <v>#NUM!</v>
      </c>
      <c r="AB34" s="272">
        <v>95</v>
      </c>
      <c r="AC34" s="230" t="e">
        <f>'Informe nº6c'!K34</f>
        <v>#NUM!</v>
      </c>
      <c r="AD34" s="226" t="e">
        <f>'Informe nº6d'!K34</f>
        <v>#NUM!</v>
      </c>
      <c r="AF34" s="272">
        <v>95</v>
      </c>
      <c r="AG34" s="230" t="e">
        <f>'Informe nº6c'!L34</f>
        <v>#NUM!</v>
      </c>
      <c r="AH34" s="226" t="e">
        <f>'Informe nº6d'!L34</f>
        <v>#NUM!</v>
      </c>
      <c r="AJ34" s="272">
        <v>95</v>
      </c>
      <c r="AK34" s="230" t="e">
        <f>'Informe nº6c'!M34</f>
        <v>#NUM!</v>
      </c>
      <c r="AL34" s="226" t="e">
        <f>'Informe nº6d'!M34</f>
        <v>#NUM!</v>
      </c>
      <c r="AN34" s="272">
        <v>95</v>
      </c>
      <c r="AO34" s="230" t="e">
        <f>'Informe nº6c'!N34</f>
        <v>#NUM!</v>
      </c>
      <c r="AP34" s="226" t="e">
        <f>'Informe nº6d'!N34</f>
        <v>#NUM!</v>
      </c>
      <c r="AR34" s="272">
        <v>95</v>
      </c>
      <c r="AS34" s="230" t="e">
        <f>'Informe nº6c'!O34</f>
        <v>#NUM!</v>
      </c>
      <c r="AT34" s="226" t="e">
        <f>'Informe nº6d'!O34</f>
        <v>#NUM!</v>
      </c>
      <c r="AV34" s="272">
        <v>95</v>
      </c>
      <c r="AW34" s="230" t="e">
        <f>'Informe nº6c'!P34</f>
        <v>#NUM!</v>
      </c>
      <c r="AX34" s="226" t="e">
        <f>'Informe nº6d'!P34</f>
        <v>#NUM!</v>
      </c>
    </row>
    <row r="35" spans="3:50">
      <c r="C35" s="212"/>
      <c r="D35" s="245"/>
      <c r="E35" s="247"/>
      <c r="F35" s="247"/>
    </row>
    <row r="36" spans="3:50">
      <c r="C36" s="212"/>
      <c r="D36" s="245"/>
      <c r="E36" s="247"/>
      <c r="F36" s="247"/>
    </row>
    <row r="37" spans="3:50">
      <c r="C37" s="212"/>
      <c r="D37" s="245"/>
      <c r="E37" s="247"/>
      <c r="F37" s="247"/>
    </row>
    <row r="38" spans="3:50">
      <c r="C38" s="212"/>
      <c r="D38" s="212"/>
      <c r="E38" s="247"/>
      <c r="F38" s="247"/>
    </row>
    <row r="39" spans="3:50" ht="15.75">
      <c r="C39" s="984"/>
      <c r="D39" s="984"/>
      <c r="E39" s="984"/>
      <c r="F39" s="984"/>
    </row>
  </sheetData>
  <sheetProtection sheet="1" objects="1" scenarios="1" selectLockedCells="1" selectUnlockedCells="1"/>
  <mergeCells count="36">
    <mergeCell ref="B2:C2"/>
    <mergeCell ref="D2:L2"/>
    <mergeCell ref="B3:C3"/>
    <mergeCell ref="D3:L3"/>
    <mergeCell ref="B5:D5"/>
    <mergeCell ref="E5:I5"/>
    <mergeCell ref="AK13:AL13"/>
    <mergeCell ref="B6:D6"/>
    <mergeCell ref="E6:I6"/>
    <mergeCell ref="B7:D7"/>
    <mergeCell ref="E7:I7"/>
    <mergeCell ref="D10:P10"/>
    <mergeCell ref="E13:F13"/>
    <mergeCell ref="I13:J13"/>
    <mergeCell ref="M13:N13"/>
    <mergeCell ref="C39:F39"/>
    <mergeCell ref="AO13:AP13"/>
    <mergeCell ref="AS13:AT13"/>
    <mergeCell ref="AW13:AX13"/>
    <mergeCell ref="E14:F14"/>
    <mergeCell ref="I14:J14"/>
    <mergeCell ref="M14:N14"/>
    <mergeCell ref="Q14:R14"/>
    <mergeCell ref="U14:V14"/>
    <mergeCell ref="Y14:Z14"/>
    <mergeCell ref="AC14:AD14"/>
    <mergeCell ref="Q13:R13"/>
    <mergeCell ref="U13:V13"/>
    <mergeCell ref="Y13:Z13"/>
    <mergeCell ref="AC13:AD13"/>
    <mergeCell ref="AG13:AH13"/>
    <mergeCell ref="AG14:AH14"/>
    <mergeCell ref="AK14:AL14"/>
    <mergeCell ref="AO14:AP14"/>
    <mergeCell ref="AS14:AT14"/>
    <mergeCell ref="AW14:AX1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70"/>
  <sheetViews>
    <sheetView showGridLines="0" zoomScaleNormal="100" workbookViewId="0">
      <selection activeCell="U38" sqref="U38"/>
    </sheetView>
  </sheetViews>
  <sheetFormatPr baseColWidth="10" defaultRowHeight="12.75"/>
  <cols>
    <col min="1" max="1" width="2.7109375" customWidth="1"/>
    <col min="2" max="2" width="20.140625" customWidth="1"/>
    <col min="3" max="3" width="13.5703125" customWidth="1"/>
    <col min="4" max="4" width="7.28515625" customWidth="1"/>
    <col min="5" max="5" width="2.42578125" customWidth="1"/>
    <col min="8" max="8" width="22.7109375" customWidth="1"/>
    <col min="9" max="9" width="9.85546875" customWidth="1"/>
    <col min="10" max="10" width="9.140625" customWidth="1"/>
    <col min="11" max="12" width="9.7109375" customWidth="1"/>
    <col min="13" max="13" width="9.42578125" customWidth="1"/>
    <col min="16" max="16" width="7.7109375" customWidth="1"/>
    <col min="17" max="17" width="5.85546875" customWidth="1"/>
    <col min="18" max="18" width="3.7109375" customWidth="1"/>
    <col min="23" max="23" width="10.140625" customWidth="1"/>
    <col min="24" max="24" width="3.28515625" customWidth="1"/>
    <col min="25" max="25" width="9.85546875" customWidth="1"/>
    <col min="26" max="26" width="3.140625" customWidth="1"/>
    <col min="27" max="27" width="9.5703125" customWidth="1"/>
    <col min="28" max="28" width="3.5703125" customWidth="1"/>
    <col min="29" max="29" width="9.7109375" customWidth="1"/>
    <col min="30" max="30" width="4.7109375" customWidth="1"/>
  </cols>
  <sheetData>
    <row r="1" spans="2:30">
      <c r="C1" s="1"/>
      <c r="D1" s="2"/>
      <c r="E1" s="2"/>
      <c r="F1" s="2"/>
      <c r="G1" s="2"/>
      <c r="H1" s="2"/>
      <c r="I1" s="2"/>
      <c r="J1" s="2"/>
      <c r="K1" s="2"/>
      <c r="L1" s="2"/>
      <c r="M1" s="2"/>
      <c r="N1" s="3"/>
    </row>
    <row r="2" spans="2:30" ht="18">
      <c r="B2" s="354" t="s">
        <v>23</v>
      </c>
      <c r="C2" s="1009" t="s">
        <v>26</v>
      </c>
      <c r="D2" s="1009"/>
      <c r="E2" s="1009"/>
      <c r="F2" s="1009"/>
      <c r="G2" s="1009"/>
      <c r="H2" s="1009"/>
      <c r="I2" s="1009"/>
      <c r="J2" s="1009"/>
      <c r="K2" s="1009"/>
      <c r="L2" s="1009"/>
      <c r="M2" s="1009"/>
      <c r="N2" s="1009"/>
      <c r="O2" s="1009"/>
      <c r="P2" s="1009"/>
      <c r="Q2" s="1009"/>
      <c r="R2" s="1009"/>
      <c r="S2" s="1009"/>
    </row>
    <row r="3" spans="2:30" ht="18">
      <c r="B3" s="354" t="s">
        <v>259</v>
      </c>
      <c r="C3" s="1010" t="s">
        <v>441</v>
      </c>
      <c r="D3" s="1011"/>
      <c r="E3" s="1011"/>
      <c r="F3" s="1011"/>
      <c r="G3" s="1011"/>
      <c r="H3" s="1011"/>
      <c r="I3" s="1011"/>
      <c r="J3" s="1011"/>
      <c r="K3" s="1011"/>
      <c r="L3" s="1011"/>
      <c r="M3" s="1011"/>
      <c r="N3" s="1011"/>
      <c r="O3" s="1011"/>
      <c r="P3" s="1011"/>
      <c r="Q3" s="1011"/>
      <c r="R3" s="1011"/>
      <c r="S3" s="1011"/>
    </row>
    <row r="4" spans="2:30">
      <c r="C4" s="1"/>
      <c r="D4" s="2"/>
      <c r="E4" s="2"/>
      <c r="F4" s="2"/>
      <c r="G4" s="2"/>
      <c r="H4" s="2"/>
      <c r="I4" s="2"/>
      <c r="J4" s="2"/>
      <c r="K4" s="2"/>
      <c r="L4" s="2"/>
      <c r="M4" s="2"/>
      <c r="N4" s="3"/>
    </row>
    <row r="5" spans="2:30" ht="15" customHeight="1">
      <c r="B5" s="1015" t="s">
        <v>133</v>
      </c>
      <c r="C5" s="1015"/>
      <c r="D5" s="1015"/>
      <c r="E5" s="1034"/>
      <c r="F5" s="1034"/>
      <c r="G5" s="1034"/>
      <c r="H5" s="1034"/>
      <c r="I5" s="1034"/>
      <c r="J5" s="279"/>
      <c r="K5" s="279"/>
      <c r="L5" s="279"/>
      <c r="M5" s="279"/>
      <c r="N5" s="279"/>
      <c r="O5" s="279"/>
      <c r="P5" s="279"/>
      <c r="Q5" s="279"/>
      <c r="R5" s="279"/>
      <c r="S5" s="279"/>
    </row>
    <row r="6" spans="2:30" ht="15" customHeight="1">
      <c r="B6" s="1015" t="s">
        <v>134</v>
      </c>
      <c r="C6" s="1015"/>
      <c r="D6" s="1015"/>
      <c r="E6" s="1035"/>
      <c r="F6" s="1035"/>
      <c r="G6" s="1035"/>
      <c r="H6" s="1035"/>
      <c r="I6" s="1035"/>
      <c r="J6" s="279"/>
      <c r="K6" s="279"/>
      <c r="L6" s="279"/>
      <c r="M6" s="279"/>
      <c r="N6" s="279"/>
      <c r="O6" s="279"/>
      <c r="P6" s="279"/>
      <c r="Q6" s="279"/>
      <c r="R6" s="279"/>
      <c r="S6" s="279"/>
    </row>
    <row r="7" spans="2:30">
      <c r="B7" s="1030" t="s">
        <v>24</v>
      </c>
      <c r="C7" s="1030"/>
      <c r="D7" s="1030"/>
      <c r="E7" s="1036"/>
      <c r="F7" s="1036"/>
      <c r="G7" s="1036"/>
      <c r="H7" s="1036"/>
      <c r="I7" s="1036"/>
      <c r="J7" s="279"/>
      <c r="K7" s="279"/>
      <c r="L7" s="279"/>
      <c r="M7" s="279"/>
      <c r="N7" s="279"/>
      <c r="O7" s="279"/>
      <c r="P7" s="279"/>
      <c r="Q7" s="279"/>
      <c r="R7" s="279"/>
      <c r="S7" s="279"/>
    </row>
    <row r="8" spans="2:30">
      <c r="C8" s="1"/>
      <c r="D8" s="2"/>
      <c r="E8" s="2"/>
      <c r="F8" s="2"/>
      <c r="G8" s="2"/>
      <c r="H8" s="2"/>
      <c r="I8" s="2"/>
      <c r="J8" s="2"/>
      <c r="K8" s="2"/>
      <c r="L8" s="2"/>
      <c r="M8" s="2"/>
      <c r="N8" s="3"/>
    </row>
    <row r="9" spans="2:30">
      <c r="C9" s="1"/>
      <c r="D9" s="2"/>
      <c r="E9" s="2"/>
      <c r="F9" s="2"/>
      <c r="G9" s="2"/>
      <c r="H9" s="2"/>
      <c r="I9" s="2"/>
      <c r="J9" s="2"/>
      <c r="K9" s="2"/>
      <c r="L9" s="2"/>
      <c r="M9" s="2"/>
      <c r="N9" s="3"/>
      <c r="O9" s="4"/>
      <c r="P9" s="4"/>
      <c r="Q9" s="4"/>
      <c r="R9" s="4"/>
      <c r="S9" s="4"/>
    </row>
    <row r="10" spans="2:30" ht="18">
      <c r="B10" s="1032" t="s">
        <v>25</v>
      </c>
      <c r="C10" s="1032"/>
      <c r="D10" s="1032"/>
      <c r="E10" s="1032"/>
      <c r="F10" s="1032"/>
      <c r="G10" s="1032"/>
      <c r="H10" s="1032"/>
      <c r="I10" s="1032"/>
      <c r="J10" s="1032"/>
      <c r="K10" s="1032"/>
      <c r="L10" s="1032"/>
      <c r="M10" s="1032"/>
      <c r="N10" s="1032"/>
      <c r="O10" s="1032"/>
      <c r="P10" s="1032"/>
      <c r="Q10" s="1032"/>
      <c r="R10" s="1032"/>
      <c r="S10" s="1032"/>
    </row>
    <row r="11" spans="2:30">
      <c r="B11" s="5"/>
      <c r="C11" s="6"/>
      <c r="D11" s="6"/>
      <c r="E11" s="6"/>
      <c r="F11" s="6"/>
      <c r="G11" s="2"/>
      <c r="H11" s="2"/>
      <c r="I11" s="2"/>
      <c r="J11" s="2"/>
      <c r="K11" s="2"/>
      <c r="L11" s="2"/>
      <c r="M11" s="2"/>
      <c r="N11" s="3"/>
    </row>
    <row r="12" spans="2:30" ht="13.5" thickBot="1">
      <c r="B12" s="7"/>
      <c r="C12" s="7"/>
      <c r="D12" s="7"/>
      <c r="E12" s="7"/>
      <c r="F12" s="7"/>
      <c r="G12" s="7"/>
      <c r="H12" s="7"/>
      <c r="I12" s="7"/>
      <c r="J12" s="7"/>
      <c r="K12" s="7"/>
      <c r="L12" s="7"/>
      <c r="M12" s="7"/>
      <c r="N12" s="7"/>
      <c r="O12" s="7"/>
      <c r="P12" s="7"/>
    </row>
    <row r="13" spans="2:30">
      <c r="B13" s="1033" t="s">
        <v>0</v>
      </c>
      <c r="C13" s="1033"/>
      <c r="D13" s="1033" t="s">
        <v>27</v>
      </c>
      <c r="E13" s="1033"/>
      <c r="F13" s="1033"/>
      <c r="G13" s="1033"/>
      <c r="H13" s="1033"/>
      <c r="I13" s="280" t="s">
        <v>249</v>
      </c>
      <c r="J13" s="280" t="s">
        <v>250</v>
      </c>
      <c r="K13" s="280" t="s">
        <v>251</v>
      </c>
      <c r="L13" s="280" t="s">
        <v>252</v>
      </c>
      <c r="M13" s="280" t="s">
        <v>253</v>
      </c>
    </row>
    <row r="14" spans="2:30" ht="13.5" thickBot="1">
      <c r="B14" s="1031"/>
      <c r="C14" s="1031"/>
      <c r="D14" s="1031" t="s">
        <v>11</v>
      </c>
      <c r="E14" s="1031"/>
      <c r="F14" s="486" t="s">
        <v>12</v>
      </c>
      <c r="G14" s="1031" t="s">
        <v>1</v>
      </c>
      <c r="H14" s="1031"/>
      <c r="I14" s="287" t="s">
        <v>13</v>
      </c>
      <c r="J14" s="281" t="s">
        <v>14</v>
      </c>
      <c r="K14" s="282" t="s">
        <v>15</v>
      </c>
      <c r="L14" s="283" t="s">
        <v>16</v>
      </c>
      <c r="M14" s="284" t="s">
        <v>17</v>
      </c>
    </row>
    <row r="15" spans="2:30" ht="18" customHeight="1" thickBot="1">
      <c r="B15" s="1016" t="s">
        <v>404</v>
      </c>
      <c r="C15" s="1014" t="s">
        <v>3</v>
      </c>
      <c r="D15" s="377"/>
      <c r="E15" s="520"/>
      <c r="F15" s="380" t="s">
        <v>182</v>
      </c>
      <c r="G15" s="1019" t="s">
        <v>5</v>
      </c>
      <c r="H15" s="1019"/>
      <c r="I15" s="285"/>
      <c r="J15" s="285"/>
      <c r="K15" s="285"/>
      <c r="L15" s="285"/>
      <c r="M15" s="285"/>
      <c r="N15">
        <v>1</v>
      </c>
      <c r="V15" s="1006" t="s">
        <v>398</v>
      </c>
      <c r="W15" s="1006"/>
      <c r="X15" s="1006"/>
      <c r="Y15" s="1006"/>
      <c r="Z15" s="1006"/>
      <c r="AA15" s="1006"/>
      <c r="AB15" s="1006"/>
      <c r="AC15" s="1006"/>
      <c r="AD15" s="1006"/>
    </row>
    <row r="16" spans="2:30" ht="18" customHeight="1" thickTop="1" thickBot="1">
      <c r="B16" s="1017"/>
      <c r="C16" s="1012"/>
      <c r="D16" s="378"/>
      <c r="E16" s="521"/>
      <c r="F16" s="381" t="s">
        <v>144</v>
      </c>
      <c r="G16" s="1007" t="s">
        <v>6</v>
      </c>
      <c r="H16" s="1007"/>
      <c r="I16" s="286"/>
      <c r="J16" s="286"/>
      <c r="K16" s="286"/>
      <c r="L16" s="286"/>
      <c r="M16" s="286"/>
      <c r="N16">
        <v>1</v>
      </c>
      <c r="V16" s="406" t="s">
        <v>33</v>
      </c>
      <c r="W16" s="1005" t="s">
        <v>34</v>
      </c>
      <c r="X16" s="1005"/>
      <c r="Y16" s="1005" t="s">
        <v>35</v>
      </c>
      <c r="Z16" s="1005"/>
      <c r="AA16" s="1005" t="s">
        <v>36</v>
      </c>
      <c r="AB16" s="1005"/>
      <c r="AC16" s="1005" t="s">
        <v>201</v>
      </c>
      <c r="AD16" s="1005"/>
    </row>
    <row r="17" spans="2:30" ht="18" customHeight="1" thickTop="1" thickBot="1">
      <c r="B17" s="1017"/>
      <c r="C17" s="1012" t="s">
        <v>2</v>
      </c>
      <c r="D17" s="378"/>
      <c r="E17" s="521"/>
      <c r="F17" s="381" t="s">
        <v>145</v>
      </c>
      <c r="G17" s="1007" t="s">
        <v>7</v>
      </c>
      <c r="H17" s="1007"/>
      <c r="I17" s="286"/>
      <c r="J17" s="286"/>
      <c r="K17" s="286"/>
      <c r="L17" s="286"/>
      <c r="M17" s="286"/>
      <c r="N17">
        <v>1</v>
      </c>
      <c r="V17" s="389"/>
      <c r="W17" s="534"/>
      <c r="X17" s="523"/>
      <c r="Y17" s="534"/>
      <c r="Z17" s="523"/>
      <c r="AA17" s="534"/>
      <c r="AB17" s="526"/>
      <c r="AC17" s="534"/>
      <c r="AD17" s="528"/>
    </row>
    <row r="18" spans="2:30" ht="18" customHeight="1" thickTop="1" thickBot="1">
      <c r="B18" s="1017"/>
      <c r="C18" s="1012"/>
      <c r="D18" s="378"/>
      <c r="E18" s="521"/>
      <c r="F18" s="381" t="s">
        <v>146</v>
      </c>
      <c r="G18" s="1007" t="s">
        <v>8</v>
      </c>
      <c r="H18" s="1007"/>
      <c r="I18" s="286"/>
      <c r="J18" s="286"/>
      <c r="K18" s="286"/>
      <c r="L18" s="286"/>
      <c r="M18" s="286"/>
      <c r="N18">
        <v>1</v>
      </c>
      <c r="V18" s="390"/>
      <c r="W18" s="535"/>
      <c r="X18" s="524"/>
      <c r="Y18" s="535"/>
      <c r="Z18" s="524"/>
      <c r="AA18" s="535"/>
      <c r="AB18" s="527"/>
      <c r="AC18" s="535"/>
      <c r="AD18" s="529"/>
    </row>
    <row r="19" spans="2:30" ht="18" customHeight="1" thickTop="1" thickBot="1">
      <c r="B19" s="1017"/>
      <c r="C19" s="1012" t="s">
        <v>4</v>
      </c>
      <c r="D19" s="378"/>
      <c r="E19" s="521"/>
      <c r="F19" s="381" t="s">
        <v>147</v>
      </c>
      <c r="G19" s="1007" t="s">
        <v>9</v>
      </c>
      <c r="H19" s="1007"/>
      <c r="I19" s="286"/>
      <c r="J19" s="286"/>
      <c r="K19" s="286"/>
      <c r="L19" s="286"/>
      <c r="M19" s="286"/>
      <c r="N19">
        <v>1</v>
      </c>
      <c r="V19" s="390"/>
      <c r="W19" s="535"/>
      <c r="X19" s="524"/>
      <c r="Y19" s="535"/>
      <c r="Z19" s="524"/>
      <c r="AA19" s="535"/>
      <c r="AB19" s="527"/>
      <c r="AC19" s="535"/>
      <c r="AD19" s="529"/>
    </row>
    <row r="20" spans="2:30" ht="18" customHeight="1" thickTop="1" thickBot="1">
      <c r="B20" s="1018"/>
      <c r="C20" s="1013"/>
      <c r="D20" s="379"/>
      <c r="E20" s="522"/>
      <c r="F20" s="382" t="s">
        <v>148</v>
      </c>
      <c r="G20" s="1008" t="s">
        <v>10</v>
      </c>
      <c r="H20" s="1008"/>
      <c r="I20" s="288"/>
      <c r="J20" s="288"/>
      <c r="K20" s="288"/>
      <c r="L20" s="288"/>
      <c r="M20" s="288"/>
      <c r="N20">
        <v>1</v>
      </c>
      <c r="V20" s="390"/>
      <c r="W20" s="535"/>
      <c r="X20" s="524"/>
      <c r="Y20" s="535"/>
      <c r="Z20" s="524"/>
      <c r="AA20" s="535"/>
      <c r="AB20" s="527"/>
      <c r="AC20" s="535"/>
      <c r="AD20" s="529"/>
    </row>
    <row r="21" spans="2:30" ht="18" customHeight="1" thickBot="1">
      <c r="B21" s="1016" t="s">
        <v>403</v>
      </c>
      <c r="C21" s="1014" t="s">
        <v>3</v>
      </c>
      <c r="D21" s="377"/>
      <c r="E21" s="520"/>
      <c r="F21" s="380" t="s">
        <v>164</v>
      </c>
      <c r="G21" s="1019" t="s">
        <v>5</v>
      </c>
      <c r="H21" s="1019"/>
      <c r="I21" s="285"/>
      <c r="J21" s="285"/>
      <c r="K21" s="285"/>
      <c r="L21" s="285"/>
      <c r="M21" s="285"/>
      <c r="N21">
        <v>1</v>
      </c>
      <c r="V21" s="390"/>
      <c r="W21" s="535"/>
      <c r="X21" s="524"/>
      <c r="Y21" s="535"/>
      <c r="Z21" s="524"/>
      <c r="AA21" s="535"/>
      <c r="AB21" s="527"/>
      <c r="AC21" s="535"/>
      <c r="AD21" s="529"/>
    </row>
    <row r="22" spans="2:30" ht="18" customHeight="1" thickTop="1" thickBot="1">
      <c r="B22" s="1017"/>
      <c r="C22" s="1012"/>
      <c r="D22" s="378"/>
      <c r="E22" s="521"/>
      <c r="F22" s="381" t="s">
        <v>149</v>
      </c>
      <c r="G22" s="1007" t="s">
        <v>6</v>
      </c>
      <c r="H22" s="1007"/>
      <c r="I22" s="286"/>
      <c r="J22" s="286"/>
      <c r="K22" s="286"/>
      <c r="L22" s="286"/>
      <c r="M22" s="286"/>
      <c r="N22">
        <v>1</v>
      </c>
      <c r="V22" s="390"/>
      <c r="W22" s="535"/>
      <c r="X22" s="524"/>
      <c r="Y22" s="535"/>
      <c r="Z22" s="524"/>
      <c r="AA22" s="535"/>
      <c r="AB22" s="527"/>
      <c r="AC22" s="535"/>
      <c r="AD22" s="529"/>
    </row>
    <row r="23" spans="2:30" ht="18" customHeight="1" thickTop="1" thickBot="1">
      <c r="B23" s="1017"/>
      <c r="C23" s="1012" t="s">
        <v>2</v>
      </c>
      <c r="D23" s="378"/>
      <c r="E23" s="521"/>
      <c r="F23" s="381" t="s">
        <v>150</v>
      </c>
      <c r="G23" s="1007" t="s">
        <v>7</v>
      </c>
      <c r="H23" s="1007"/>
      <c r="I23" s="286"/>
      <c r="J23" s="286"/>
      <c r="K23" s="286"/>
      <c r="L23" s="286"/>
      <c r="M23" s="286"/>
      <c r="N23">
        <v>1</v>
      </c>
      <c r="V23" s="390"/>
      <c r="W23" s="535"/>
      <c r="X23" s="524"/>
      <c r="Y23" s="535"/>
      <c r="Z23" s="524"/>
      <c r="AA23" s="535"/>
      <c r="AB23" s="527"/>
      <c r="AC23" s="535"/>
      <c r="AD23" s="529"/>
    </row>
    <row r="24" spans="2:30" ht="18" customHeight="1" thickTop="1" thickBot="1">
      <c r="B24" s="1017"/>
      <c r="C24" s="1012"/>
      <c r="D24" s="378"/>
      <c r="E24" s="521"/>
      <c r="F24" s="381" t="s">
        <v>151</v>
      </c>
      <c r="G24" s="1007" t="s">
        <v>8</v>
      </c>
      <c r="H24" s="1007"/>
      <c r="I24" s="286"/>
      <c r="J24" s="286"/>
      <c r="K24" s="286"/>
      <c r="L24" s="286"/>
      <c r="M24" s="286"/>
      <c r="N24">
        <v>1</v>
      </c>
      <c r="V24" s="390"/>
      <c r="W24" s="535"/>
      <c r="X24" s="524"/>
      <c r="Y24" s="535"/>
      <c r="Z24" s="524"/>
      <c r="AA24" s="535"/>
      <c r="AB24" s="527"/>
      <c r="AC24" s="535"/>
      <c r="AD24" s="529"/>
    </row>
    <row r="25" spans="2:30" ht="18" customHeight="1" thickTop="1" thickBot="1">
      <c r="B25" s="1017"/>
      <c r="C25" s="1012" t="s">
        <v>4</v>
      </c>
      <c r="D25" s="378"/>
      <c r="E25" s="521"/>
      <c r="F25" s="381" t="s">
        <v>152</v>
      </c>
      <c r="G25" s="1007" t="s">
        <v>9</v>
      </c>
      <c r="H25" s="1007"/>
      <c r="I25" s="286"/>
      <c r="J25" s="286"/>
      <c r="K25" s="286"/>
      <c r="L25" s="286"/>
      <c r="M25" s="286"/>
      <c r="N25">
        <v>1</v>
      </c>
      <c r="V25" s="390"/>
      <c r="W25" s="535"/>
      <c r="X25" s="524"/>
      <c r="Y25" s="535"/>
      <c r="Z25" s="524"/>
      <c r="AA25" s="535"/>
      <c r="AB25" s="527"/>
      <c r="AC25" s="535"/>
      <c r="AD25" s="529"/>
    </row>
    <row r="26" spans="2:30" ht="18" customHeight="1" thickTop="1" thickBot="1">
      <c r="B26" s="1018"/>
      <c r="C26" s="1013"/>
      <c r="D26" s="379"/>
      <c r="E26" s="522"/>
      <c r="F26" s="382" t="s">
        <v>163</v>
      </c>
      <c r="G26" s="1008" t="s">
        <v>10</v>
      </c>
      <c r="H26" s="1008"/>
      <c r="I26" s="288"/>
      <c r="J26" s="288"/>
      <c r="K26" s="288"/>
      <c r="L26" s="288"/>
      <c r="M26" s="288"/>
      <c r="N26">
        <v>1</v>
      </c>
      <c r="V26" s="390"/>
      <c r="W26" s="535"/>
      <c r="X26" s="524"/>
      <c r="Y26" s="535"/>
      <c r="Z26" s="524"/>
      <c r="AA26" s="535"/>
      <c r="AB26" s="527"/>
      <c r="AC26" s="535"/>
      <c r="AD26" s="529"/>
    </row>
    <row r="27" spans="2:30" ht="18" customHeight="1" thickBot="1">
      <c r="B27" s="1016" t="s">
        <v>370</v>
      </c>
      <c r="C27" s="1014" t="s">
        <v>3</v>
      </c>
      <c r="D27" s="377"/>
      <c r="E27" s="520"/>
      <c r="F27" s="380" t="s">
        <v>165</v>
      </c>
      <c r="G27" s="1019" t="s">
        <v>5</v>
      </c>
      <c r="H27" s="1019"/>
      <c r="I27" s="285"/>
      <c r="J27" s="285"/>
      <c r="K27" s="285"/>
      <c r="L27" s="285"/>
      <c r="M27" s="285"/>
      <c r="N27">
        <v>1</v>
      </c>
      <c r="V27" s="390"/>
      <c r="W27" s="535"/>
      <c r="X27" s="524"/>
      <c r="Y27" s="535"/>
      <c r="Z27" s="524"/>
      <c r="AA27" s="535"/>
      <c r="AB27" s="527"/>
      <c r="AC27" s="535"/>
      <c r="AD27" s="529"/>
    </row>
    <row r="28" spans="2:30" ht="18" customHeight="1" thickTop="1" thickBot="1">
      <c r="B28" s="1017"/>
      <c r="C28" s="1012"/>
      <c r="D28" s="378"/>
      <c r="E28" s="521"/>
      <c r="F28" s="381" t="s">
        <v>153</v>
      </c>
      <c r="G28" s="1007" t="s">
        <v>6</v>
      </c>
      <c r="H28" s="1007"/>
      <c r="I28" s="286"/>
      <c r="J28" s="286"/>
      <c r="K28" s="286"/>
      <c r="L28" s="286"/>
      <c r="M28" s="286"/>
      <c r="N28">
        <v>1</v>
      </c>
      <c r="V28" s="390"/>
      <c r="W28" s="535"/>
      <c r="X28" s="524"/>
      <c r="Y28" s="535"/>
      <c r="Z28" s="524"/>
      <c r="AA28" s="535"/>
      <c r="AB28" s="527"/>
      <c r="AC28" s="535"/>
      <c r="AD28" s="529"/>
    </row>
    <row r="29" spans="2:30" ht="18" customHeight="1" thickTop="1" thickBot="1">
      <c r="B29" s="1017"/>
      <c r="C29" s="1012" t="s">
        <v>2</v>
      </c>
      <c r="D29" s="378"/>
      <c r="E29" s="521"/>
      <c r="F29" s="381" t="s">
        <v>154</v>
      </c>
      <c r="G29" s="1007" t="s">
        <v>7</v>
      </c>
      <c r="H29" s="1007"/>
      <c r="I29" s="286"/>
      <c r="J29" s="286"/>
      <c r="K29" s="286"/>
      <c r="L29" s="286"/>
      <c r="M29" s="286"/>
      <c r="N29">
        <v>1</v>
      </c>
      <c r="V29" s="391" t="s">
        <v>399</v>
      </c>
      <c r="W29" s="536">
        <f>D16</f>
        <v>0</v>
      </c>
      <c r="X29" s="536"/>
      <c r="Y29" s="536">
        <f>D22</f>
        <v>0</v>
      </c>
      <c r="Z29" s="536"/>
      <c r="AA29" s="536">
        <f>D28</f>
        <v>0</v>
      </c>
      <c r="AB29" s="536"/>
      <c r="AC29" s="536">
        <f>D34</f>
        <v>0</v>
      </c>
      <c r="AD29" s="536"/>
    </row>
    <row r="30" spans="2:30" ht="18" customHeight="1" thickTop="1" thickBot="1">
      <c r="B30" s="1017"/>
      <c r="C30" s="1012"/>
      <c r="D30" s="378"/>
      <c r="E30" s="521"/>
      <c r="F30" s="381" t="s">
        <v>155</v>
      </c>
      <c r="G30" s="1007" t="s">
        <v>8</v>
      </c>
      <c r="H30" s="1007"/>
      <c r="I30" s="286"/>
      <c r="J30" s="286"/>
      <c r="K30" s="286"/>
      <c r="L30" s="286"/>
      <c r="M30" s="286"/>
      <c r="N30">
        <v>1</v>
      </c>
      <c r="V30" s="326" t="s">
        <v>140</v>
      </c>
      <c r="W30" s="326"/>
      <c r="X30" s="326"/>
      <c r="Y30" s="326"/>
      <c r="Z30" s="326"/>
      <c r="AA30" s="326"/>
      <c r="AB30" s="326"/>
      <c r="AC30" s="326"/>
      <c r="AD30" s="326"/>
    </row>
    <row r="31" spans="2:30" ht="18" customHeight="1" thickTop="1" thickBot="1">
      <c r="B31" s="1017"/>
      <c r="C31" s="1012" t="s">
        <v>4</v>
      </c>
      <c r="D31" s="378"/>
      <c r="E31" s="521"/>
      <c r="F31" s="381" t="s">
        <v>156</v>
      </c>
      <c r="G31" s="1007" t="s">
        <v>9</v>
      </c>
      <c r="H31" s="1007"/>
      <c r="I31" s="286"/>
      <c r="J31" s="286"/>
      <c r="K31" s="286"/>
      <c r="L31" s="286"/>
      <c r="M31" s="286"/>
      <c r="N31">
        <v>1</v>
      </c>
      <c r="V31" s="1028" t="s">
        <v>424</v>
      </c>
      <c r="W31" s="1029"/>
      <c r="X31" s="1029"/>
      <c r="Y31" s="1029"/>
      <c r="Z31" s="1029"/>
      <c r="AA31" s="1029"/>
      <c r="AB31" s="1029"/>
      <c r="AC31" s="1029"/>
      <c r="AD31" s="1029"/>
    </row>
    <row r="32" spans="2:30" ht="18" customHeight="1" thickTop="1" thickBot="1">
      <c r="B32" s="1018"/>
      <c r="C32" s="1013"/>
      <c r="D32" s="379"/>
      <c r="E32" s="522"/>
      <c r="F32" s="382" t="s">
        <v>157</v>
      </c>
      <c r="G32" s="1008" t="s">
        <v>10</v>
      </c>
      <c r="H32" s="1008"/>
      <c r="I32" s="288"/>
      <c r="J32" s="288"/>
      <c r="K32" s="288"/>
      <c r="L32" s="288"/>
      <c r="M32" s="288"/>
      <c r="N32">
        <v>1</v>
      </c>
    </row>
    <row r="33" spans="2:14" ht="18" customHeight="1" thickBot="1">
      <c r="B33" s="1016" t="s">
        <v>402</v>
      </c>
      <c r="C33" s="1014" t="s">
        <v>3</v>
      </c>
      <c r="D33" s="377"/>
      <c r="E33" s="520"/>
      <c r="F33" s="380" t="s">
        <v>166</v>
      </c>
      <c r="G33" s="1019" t="s">
        <v>5</v>
      </c>
      <c r="H33" s="1019"/>
      <c r="I33" s="285"/>
      <c r="J33" s="285"/>
      <c r="K33" s="285"/>
      <c r="L33" s="285"/>
      <c r="M33" s="285"/>
      <c r="N33">
        <v>1</v>
      </c>
    </row>
    <row r="34" spans="2:14" ht="18" customHeight="1" thickTop="1" thickBot="1">
      <c r="B34" s="1017"/>
      <c r="C34" s="1012"/>
      <c r="D34" s="378"/>
      <c r="E34" s="521"/>
      <c r="F34" s="381" t="s">
        <v>158</v>
      </c>
      <c r="G34" s="1007" t="s">
        <v>6</v>
      </c>
      <c r="H34" s="1007"/>
      <c r="I34" s="286"/>
      <c r="J34" s="286"/>
      <c r="K34" s="286"/>
      <c r="L34" s="286"/>
      <c r="M34" s="286"/>
      <c r="N34">
        <v>1</v>
      </c>
    </row>
    <row r="35" spans="2:14" ht="18" customHeight="1" thickTop="1" thickBot="1">
      <c r="B35" s="1017"/>
      <c r="C35" s="1012" t="s">
        <v>2</v>
      </c>
      <c r="D35" s="378"/>
      <c r="E35" s="521"/>
      <c r="F35" s="381" t="s">
        <v>159</v>
      </c>
      <c r="G35" s="1007" t="s">
        <v>7</v>
      </c>
      <c r="H35" s="1007"/>
      <c r="I35" s="286"/>
      <c r="J35" s="286"/>
      <c r="K35" s="286"/>
      <c r="L35" s="286"/>
      <c r="M35" s="286"/>
      <c r="N35">
        <v>1</v>
      </c>
    </row>
    <row r="36" spans="2:14" ht="18" customHeight="1" thickTop="1" thickBot="1">
      <c r="B36" s="1017"/>
      <c r="C36" s="1012"/>
      <c r="D36" s="378"/>
      <c r="E36" s="521"/>
      <c r="F36" s="381" t="s">
        <v>160</v>
      </c>
      <c r="G36" s="1007" t="s">
        <v>8</v>
      </c>
      <c r="H36" s="1007"/>
      <c r="I36" s="286"/>
      <c r="J36" s="286"/>
      <c r="K36" s="286"/>
      <c r="L36" s="286"/>
      <c r="M36" s="286"/>
      <c r="N36">
        <v>1</v>
      </c>
    </row>
    <row r="37" spans="2:14" ht="18" customHeight="1" thickTop="1" thickBot="1">
      <c r="B37" s="1017"/>
      <c r="C37" s="1012" t="s">
        <v>4</v>
      </c>
      <c r="D37" s="378"/>
      <c r="E37" s="521"/>
      <c r="F37" s="381" t="s">
        <v>161</v>
      </c>
      <c r="G37" s="1007" t="s">
        <v>9</v>
      </c>
      <c r="H37" s="1007"/>
      <c r="I37" s="286"/>
      <c r="J37" s="286"/>
      <c r="K37" s="286"/>
      <c r="L37" s="286"/>
      <c r="M37" s="286"/>
      <c r="N37">
        <v>1</v>
      </c>
    </row>
    <row r="38" spans="2:14" ht="18" customHeight="1" thickTop="1" thickBot="1">
      <c r="B38" s="1018"/>
      <c r="C38" s="1013"/>
      <c r="D38" s="379"/>
      <c r="E38" s="522"/>
      <c r="F38" s="382" t="s">
        <v>162</v>
      </c>
      <c r="G38" s="1008" t="s">
        <v>10</v>
      </c>
      <c r="H38" s="1008"/>
      <c r="I38" s="288"/>
      <c r="J38" s="288"/>
      <c r="K38" s="288"/>
      <c r="L38" s="288"/>
      <c r="M38" s="288"/>
      <c r="N38">
        <v>1</v>
      </c>
    </row>
    <row r="39" spans="2:14" ht="16.5" customHeight="1">
      <c r="B39" s="1025" t="s">
        <v>140</v>
      </c>
      <c r="C39" s="1025"/>
      <c r="D39" s="1025"/>
      <c r="E39" s="1025"/>
      <c r="F39" s="1025"/>
      <c r="G39" s="1025"/>
      <c r="H39" s="1025"/>
      <c r="I39" s="1025"/>
      <c r="J39" s="1025"/>
      <c r="K39" s="1025"/>
      <c r="L39" s="1025"/>
      <c r="M39" s="1025"/>
    </row>
    <row r="40" spans="2:14" ht="13.5" thickBot="1">
      <c r="B40" s="8">
        <v>1</v>
      </c>
      <c r="C40" s="1"/>
      <c r="D40" s="2"/>
      <c r="E40" s="2"/>
      <c r="F40" s="2"/>
      <c r="G40" s="12"/>
      <c r="H40" s="13"/>
      <c r="I40" s="1026"/>
      <c r="J40" s="1026"/>
      <c r="K40" s="1026"/>
      <c r="L40" s="1026"/>
      <c r="M40" s="1026"/>
    </row>
    <row r="41" spans="2:14">
      <c r="B41" s="1021" t="s">
        <v>405</v>
      </c>
      <c r="C41" s="1021"/>
      <c r="D41" s="1021"/>
      <c r="E41" s="1021"/>
      <c r="F41" s="1021"/>
      <c r="G41" s="1021"/>
      <c r="H41" s="1021"/>
      <c r="I41" s="298" t="s">
        <v>249</v>
      </c>
      <c r="J41" s="298" t="s">
        <v>250</v>
      </c>
      <c r="K41" s="298" t="s">
        <v>251</v>
      </c>
      <c r="L41" s="298" t="s">
        <v>252</v>
      </c>
      <c r="M41" s="298" t="s">
        <v>253</v>
      </c>
    </row>
    <row r="42" spans="2:14">
      <c r="B42" s="1022" t="s">
        <v>0</v>
      </c>
      <c r="C42" s="1023"/>
      <c r="D42" s="1023"/>
      <c r="E42" s="1023"/>
      <c r="F42" s="1023"/>
      <c r="G42" s="487" t="s">
        <v>11</v>
      </c>
      <c r="H42" s="487" t="s">
        <v>12</v>
      </c>
      <c r="I42" s="289" t="s">
        <v>18</v>
      </c>
      <c r="J42" s="290" t="s">
        <v>19</v>
      </c>
      <c r="K42" s="291" t="s">
        <v>20</v>
      </c>
      <c r="L42" s="292" t="s">
        <v>21</v>
      </c>
      <c r="M42" s="297" t="s">
        <v>22</v>
      </c>
    </row>
    <row r="43" spans="2:14" ht="14.25">
      <c r="B43" s="1027" t="s">
        <v>369</v>
      </c>
      <c r="C43" s="1027"/>
      <c r="D43" s="1027"/>
      <c r="E43" s="1027"/>
      <c r="F43" s="1027"/>
      <c r="G43" s="386"/>
      <c r="H43" s="383" t="s">
        <v>28</v>
      </c>
      <c r="I43" s="293"/>
      <c r="J43" s="293"/>
      <c r="K43" s="294"/>
      <c r="L43" s="294"/>
      <c r="M43" s="293"/>
    </row>
    <row r="44" spans="2:14" ht="14.25">
      <c r="B44" s="1024" t="s">
        <v>400</v>
      </c>
      <c r="C44" s="1024"/>
      <c r="D44" s="1024"/>
      <c r="E44" s="1024"/>
      <c r="F44" s="1024"/>
      <c r="G44" s="387"/>
      <c r="H44" s="384" t="s">
        <v>29</v>
      </c>
      <c r="I44" s="295"/>
      <c r="J44" s="295"/>
      <c r="K44" s="296"/>
      <c r="L44" s="296"/>
      <c r="M44" s="295"/>
    </row>
    <row r="45" spans="2:14" ht="14.25">
      <c r="B45" s="1024" t="s">
        <v>370</v>
      </c>
      <c r="C45" s="1024"/>
      <c r="D45" s="1024"/>
      <c r="E45" s="1024"/>
      <c r="F45" s="1024"/>
      <c r="G45" s="387"/>
      <c r="H45" s="384" t="s">
        <v>30</v>
      </c>
      <c r="I45" s="296"/>
      <c r="J45" s="296"/>
      <c r="K45" s="295"/>
      <c r="L45" s="296"/>
      <c r="M45" s="295"/>
    </row>
    <row r="46" spans="2:14" ht="15" thickBot="1">
      <c r="B46" s="1020" t="s">
        <v>401</v>
      </c>
      <c r="C46" s="1020"/>
      <c r="D46" s="1020"/>
      <c r="E46" s="1020"/>
      <c r="F46" s="1020"/>
      <c r="G46" s="388"/>
      <c r="H46" s="385" t="s">
        <v>31</v>
      </c>
      <c r="I46" s="299"/>
      <c r="J46" s="300"/>
      <c r="K46" s="299"/>
      <c r="L46" s="300"/>
      <c r="M46" s="299"/>
    </row>
    <row r="47" spans="2:14">
      <c r="C47" s="1"/>
      <c r="D47" s="2"/>
      <c r="E47" s="2"/>
      <c r="F47" s="2"/>
      <c r="G47" s="2"/>
      <c r="H47" s="10"/>
      <c r="I47" s="2"/>
      <c r="J47" s="2"/>
      <c r="K47" s="2"/>
      <c r="L47" s="2"/>
      <c r="M47" s="2"/>
    </row>
    <row r="53" spans="14:21">
      <c r="U53" s="325"/>
    </row>
    <row r="54" spans="14:21">
      <c r="U54" s="325"/>
    </row>
    <row r="55" spans="14:21">
      <c r="U55" s="325"/>
    </row>
    <row r="56" spans="14:21">
      <c r="U56" s="325"/>
    </row>
    <row r="61" spans="14:21">
      <c r="N61" s="9"/>
      <c r="O61" s="9"/>
      <c r="P61" s="9"/>
    </row>
    <row r="62" spans="14:21">
      <c r="N62" s="9"/>
      <c r="O62" s="9"/>
      <c r="P62" s="9"/>
      <c r="R62" s="11"/>
      <c r="S62" s="11"/>
    </row>
    <row r="67" spans="14:15">
      <c r="N67" s="2"/>
      <c r="O67" s="3"/>
    </row>
    <row r="68" spans="14:15">
      <c r="N68" s="2"/>
      <c r="O68" s="3"/>
    </row>
    <row r="69" spans="14:15">
      <c r="N69" s="2"/>
      <c r="O69" s="3"/>
    </row>
    <row r="70" spans="14:15">
      <c r="N70" s="2"/>
      <c r="O70" s="3"/>
    </row>
  </sheetData>
  <sheetProtection sheet="1" objects="1" scenarios="1" selectLockedCells="1" selectUnlockedCells="1"/>
  <mergeCells count="67">
    <mergeCell ref="V31:AD31"/>
    <mergeCell ref="G17:H17"/>
    <mergeCell ref="B5:D5"/>
    <mergeCell ref="B7:D7"/>
    <mergeCell ref="D14:E14"/>
    <mergeCell ref="B10:S10"/>
    <mergeCell ref="B13:C14"/>
    <mergeCell ref="D13:H13"/>
    <mergeCell ref="G14:H14"/>
    <mergeCell ref="E5:I5"/>
    <mergeCell ref="E6:I6"/>
    <mergeCell ref="E7:I7"/>
    <mergeCell ref="G24:H24"/>
    <mergeCell ref="B21:B26"/>
    <mergeCell ref="G21:H21"/>
    <mergeCell ref="G22:H22"/>
    <mergeCell ref="B46:F46"/>
    <mergeCell ref="G30:H30"/>
    <mergeCell ref="C37:C38"/>
    <mergeCell ref="B33:B38"/>
    <mergeCell ref="C33:C34"/>
    <mergeCell ref="B41:H41"/>
    <mergeCell ref="B42:F42"/>
    <mergeCell ref="G38:H38"/>
    <mergeCell ref="G33:H33"/>
    <mergeCell ref="B44:F44"/>
    <mergeCell ref="B45:F45"/>
    <mergeCell ref="B39:M39"/>
    <mergeCell ref="C31:C32"/>
    <mergeCell ref="I40:M40"/>
    <mergeCell ref="G37:H37"/>
    <mergeCell ref="B43:F43"/>
    <mergeCell ref="G34:H34"/>
    <mergeCell ref="C35:C36"/>
    <mergeCell ref="G35:H35"/>
    <mergeCell ref="G36:H36"/>
    <mergeCell ref="B27:B32"/>
    <mergeCell ref="C27:C28"/>
    <mergeCell ref="C29:C30"/>
    <mergeCell ref="G31:H31"/>
    <mergeCell ref="G32:H32"/>
    <mergeCell ref="G27:H27"/>
    <mergeCell ref="G28:H28"/>
    <mergeCell ref="G29:H29"/>
    <mergeCell ref="C2:S2"/>
    <mergeCell ref="C3:S3"/>
    <mergeCell ref="C25:C26"/>
    <mergeCell ref="C21:C22"/>
    <mergeCell ref="B6:D6"/>
    <mergeCell ref="G18:H18"/>
    <mergeCell ref="B15:B20"/>
    <mergeCell ref="C19:C20"/>
    <mergeCell ref="G19:H19"/>
    <mergeCell ref="C23:C24"/>
    <mergeCell ref="G23:H23"/>
    <mergeCell ref="G20:H20"/>
    <mergeCell ref="C15:C16"/>
    <mergeCell ref="G15:H15"/>
    <mergeCell ref="G16:H16"/>
    <mergeCell ref="C17:C18"/>
    <mergeCell ref="AC16:AD16"/>
    <mergeCell ref="V15:AD15"/>
    <mergeCell ref="G25:H25"/>
    <mergeCell ref="G26:H26"/>
    <mergeCell ref="W16:X16"/>
    <mergeCell ref="Y16:Z16"/>
    <mergeCell ref="AA16:AB16"/>
  </mergeCells>
  <phoneticPr fontId="24" type="noConversion"/>
  <pageMargins left="0.26" right="0.17" top="0.27" bottom="0.17" header="0" footer="0.17"/>
  <pageSetup paperSize="9" scale="75" orientation="landscape"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2"/>
  <sheetViews>
    <sheetView showGridLines="0" zoomScaleNormal="100" workbookViewId="0">
      <selection activeCell="B2" sqref="B2"/>
    </sheetView>
  </sheetViews>
  <sheetFormatPr baseColWidth="10" defaultRowHeight="12.75"/>
  <cols>
    <col min="1" max="1" width="2.7109375" customWidth="1"/>
    <col min="2" max="2" width="20.140625" customWidth="1"/>
    <col min="3" max="3" width="13.5703125" customWidth="1"/>
    <col min="4" max="4" width="7.28515625" customWidth="1"/>
    <col min="5" max="5" width="2.42578125" customWidth="1"/>
    <col min="8" max="8" width="22.7109375" customWidth="1"/>
    <col min="9" max="9" width="9.85546875" customWidth="1"/>
    <col min="10" max="10" width="9.140625" customWidth="1"/>
    <col min="11" max="12" width="9.7109375" customWidth="1"/>
    <col min="13" max="13" width="9.42578125" customWidth="1"/>
    <col min="16" max="16" width="7.7109375" customWidth="1"/>
    <col min="17" max="17" width="5.85546875" customWidth="1"/>
    <col min="18" max="18" width="3.7109375" customWidth="1"/>
    <col min="23" max="23" width="10.140625" customWidth="1"/>
    <col min="24" max="24" width="4.28515625" customWidth="1"/>
    <col min="25" max="25" width="9.7109375" customWidth="1"/>
    <col min="26" max="26" width="3.85546875" customWidth="1"/>
    <col min="27" max="27" width="9.42578125" customWidth="1"/>
    <col min="28" max="28" width="4.140625" customWidth="1"/>
    <col min="29" max="29" width="9.28515625" customWidth="1"/>
    <col min="30" max="30" width="5.140625" customWidth="1"/>
  </cols>
  <sheetData>
    <row r="1" spans="2:30">
      <c r="C1" s="1"/>
      <c r="D1" s="2"/>
      <c r="E1" s="2"/>
      <c r="F1" s="2"/>
      <c r="G1" s="2"/>
      <c r="H1" s="2"/>
      <c r="I1" s="2"/>
      <c r="J1" s="2"/>
      <c r="K1" s="2"/>
      <c r="L1" s="2"/>
      <c r="M1" s="2"/>
      <c r="N1" s="3"/>
    </row>
    <row r="2" spans="2:30" ht="18" customHeight="1">
      <c r="B2" s="354" t="s">
        <v>23</v>
      </c>
      <c r="C2" s="1009" t="s">
        <v>26</v>
      </c>
      <c r="D2" s="1009"/>
      <c r="E2" s="1009"/>
      <c r="F2" s="1009"/>
      <c r="G2" s="1009"/>
      <c r="H2" s="1009"/>
      <c r="I2" s="1009"/>
      <c r="J2" s="1009"/>
      <c r="K2" s="1009"/>
      <c r="L2" s="1009"/>
      <c r="M2" s="1009"/>
      <c r="N2" s="1009"/>
      <c r="O2" s="1009"/>
      <c r="P2" s="1009"/>
      <c r="Q2" s="1009"/>
      <c r="R2" s="1009"/>
      <c r="S2" s="1009"/>
    </row>
    <row r="3" spans="2:30" ht="18" customHeight="1">
      <c r="B3" s="354" t="s">
        <v>260</v>
      </c>
      <c r="C3" s="1010" t="s">
        <v>442</v>
      </c>
      <c r="D3" s="1011"/>
      <c r="E3" s="1011"/>
      <c r="F3" s="1011"/>
      <c r="G3" s="1011"/>
      <c r="H3" s="1011"/>
      <c r="I3" s="1011"/>
      <c r="J3" s="1011"/>
      <c r="K3" s="1011"/>
      <c r="L3" s="1011"/>
      <c r="M3" s="1011"/>
      <c r="N3" s="1011"/>
      <c r="O3" s="1011"/>
      <c r="P3" s="1011"/>
      <c r="Q3" s="1011"/>
      <c r="R3" s="1011"/>
      <c r="S3" s="1011"/>
    </row>
    <row r="4" spans="2:30" ht="15" customHeight="1">
      <c r="C4" s="1"/>
      <c r="D4" s="2"/>
      <c r="E4" s="2"/>
      <c r="F4" s="2"/>
      <c r="G4" s="2"/>
      <c r="H4" s="2"/>
      <c r="I4" s="2"/>
      <c r="J4" s="2"/>
      <c r="K4" s="2"/>
      <c r="L4" s="2"/>
      <c r="M4" s="2"/>
      <c r="N4" s="3"/>
    </row>
    <row r="5" spans="2:30" ht="15" customHeight="1">
      <c r="B5" s="731" t="s">
        <v>133</v>
      </c>
      <c r="C5" s="731"/>
      <c r="D5" s="731"/>
      <c r="E5" s="1034"/>
      <c r="F5" s="1034"/>
      <c r="G5" s="1034"/>
      <c r="H5" s="1034"/>
      <c r="I5" s="1034"/>
      <c r="J5" s="279"/>
      <c r="K5" s="279"/>
      <c r="L5" s="279"/>
      <c r="M5" s="279"/>
      <c r="N5" s="279"/>
      <c r="O5" s="279"/>
      <c r="P5" s="279"/>
      <c r="Q5" s="279"/>
      <c r="R5" s="279"/>
      <c r="S5" s="279"/>
    </row>
    <row r="6" spans="2:30" ht="15" customHeight="1">
      <c r="B6" s="731" t="s">
        <v>134</v>
      </c>
      <c r="C6" s="731"/>
      <c r="D6" s="731"/>
      <c r="E6" s="1034"/>
      <c r="F6" s="1034"/>
      <c r="G6" s="1034"/>
      <c r="H6" s="1034"/>
      <c r="I6" s="1034"/>
      <c r="J6" s="279"/>
      <c r="K6" s="279"/>
      <c r="L6" s="279"/>
      <c r="M6" s="279"/>
      <c r="N6" s="279"/>
      <c r="O6" s="279"/>
      <c r="P6" s="279"/>
      <c r="Q6" s="279"/>
      <c r="R6" s="279"/>
      <c r="S6" s="279"/>
    </row>
    <row r="7" spans="2:30" ht="15" customHeight="1">
      <c r="B7" s="764" t="s">
        <v>24</v>
      </c>
      <c r="C7" s="764"/>
      <c r="D7" s="764"/>
      <c r="E7" s="1037"/>
      <c r="F7" s="1037"/>
      <c r="G7" s="1037"/>
      <c r="H7" s="1037"/>
      <c r="I7" s="1037"/>
      <c r="J7" s="279"/>
      <c r="K7" s="279"/>
      <c r="L7" s="279"/>
      <c r="M7" s="279"/>
      <c r="N7" s="279"/>
      <c r="O7" s="279"/>
      <c r="P7" s="279"/>
      <c r="Q7" s="279"/>
      <c r="R7" s="279"/>
      <c r="S7" s="279"/>
    </row>
    <row r="8" spans="2:30" ht="15" customHeight="1">
      <c r="C8" s="1"/>
      <c r="D8" s="2"/>
      <c r="E8" s="2"/>
      <c r="F8" s="2"/>
      <c r="G8" s="2"/>
      <c r="H8" s="2"/>
      <c r="I8" s="2"/>
      <c r="J8" s="2"/>
      <c r="K8" s="2"/>
      <c r="L8" s="2"/>
      <c r="M8" s="2"/>
      <c r="N8" s="3"/>
    </row>
    <row r="9" spans="2:30" ht="15" customHeight="1">
      <c r="C9" s="1"/>
      <c r="D9" s="2"/>
      <c r="E9" s="2"/>
      <c r="F9" s="2"/>
      <c r="G9" s="2"/>
      <c r="H9" s="2"/>
      <c r="I9" s="2"/>
      <c r="J9" s="2"/>
      <c r="K9" s="2"/>
      <c r="L9" s="2"/>
      <c r="M9" s="2"/>
      <c r="N9" s="3"/>
      <c r="O9" s="4"/>
      <c r="P9" s="4"/>
      <c r="Q9" s="4"/>
      <c r="R9" s="4"/>
      <c r="S9" s="4"/>
    </row>
    <row r="10" spans="2:30" ht="15" customHeight="1">
      <c r="B10" s="1032" t="s">
        <v>25</v>
      </c>
      <c r="C10" s="1032"/>
      <c r="D10" s="1032"/>
      <c r="E10" s="1032"/>
      <c r="F10" s="1032"/>
      <c r="G10" s="1032"/>
      <c r="H10" s="1032"/>
      <c r="I10" s="1032"/>
      <c r="J10" s="1032"/>
      <c r="K10" s="1032"/>
      <c r="L10" s="1032"/>
      <c r="M10" s="1032"/>
      <c r="N10" s="1032"/>
      <c r="O10" s="1032"/>
      <c r="P10" s="1032"/>
      <c r="Q10" s="1032"/>
      <c r="R10" s="1032"/>
      <c r="S10" s="1032"/>
    </row>
    <row r="11" spans="2:30" ht="14.25" customHeight="1">
      <c r="B11" s="5"/>
      <c r="C11" s="6"/>
      <c r="D11" s="6"/>
      <c r="E11" s="6"/>
      <c r="F11" s="6"/>
      <c r="G11" s="2"/>
      <c r="H11" s="2"/>
      <c r="I11" s="2"/>
      <c r="J11" s="2"/>
      <c r="K11" s="2"/>
      <c r="L11" s="2"/>
      <c r="M11" s="2"/>
      <c r="N11" s="3"/>
    </row>
    <row r="12" spans="2:30" ht="14.25" customHeight="1" thickBot="1">
      <c r="B12" s="7"/>
      <c r="C12" s="7"/>
      <c r="D12" s="7"/>
      <c r="E12" s="7"/>
      <c r="F12" s="7"/>
      <c r="G12" s="7"/>
      <c r="H12" s="7"/>
      <c r="I12" s="7"/>
      <c r="J12" s="7"/>
      <c r="K12" s="7"/>
      <c r="L12" s="7"/>
      <c r="M12" s="7"/>
      <c r="N12" s="7"/>
      <c r="O12" s="7"/>
      <c r="P12" s="7"/>
    </row>
    <row r="13" spans="2:30" ht="14.25" customHeight="1" thickBot="1">
      <c r="B13" s="1038" t="s">
        <v>0</v>
      </c>
      <c r="C13" s="1038"/>
      <c r="D13" s="1040" t="s">
        <v>27</v>
      </c>
      <c r="E13" s="1040"/>
      <c r="F13" s="1040"/>
      <c r="G13" s="1040"/>
      <c r="H13" s="1040"/>
      <c r="I13" s="307" t="s">
        <v>249</v>
      </c>
      <c r="J13" s="307" t="s">
        <v>250</v>
      </c>
      <c r="K13" s="307" t="s">
        <v>251</v>
      </c>
      <c r="L13" s="307" t="s">
        <v>252</v>
      </c>
      <c r="M13" s="307" t="s">
        <v>253</v>
      </c>
    </row>
    <row r="14" spans="2:30" ht="14.25" customHeight="1" thickBot="1">
      <c r="B14" s="1039"/>
      <c r="C14" s="1039"/>
      <c r="D14" s="1041" t="s">
        <v>11</v>
      </c>
      <c r="E14" s="1041"/>
      <c r="F14" s="484" t="s">
        <v>12</v>
      </c>
      <c r="G14" s="1041" t="s">
        <v>1</v>
      </c>
      <c r="H14" s="1041"/>
      <c r="I14" s="308" t="s">
        <v>13</v>
      </c>
      <c r="J14" s="309" t="s">
        <v>14</v>
      </c>
      <c r="K14" s="310" t="s">
        <v>15</v>
      </c>
      <c r="L14" s="311" t="s">
        <v>16</v>
      </c>
      <c r="M14" s="312" t="s">
        <v>17</v>
      </c>
    </row>
    <row r="15" spans="2:30" ht="18" customHeight="1" thickBot="1">
      <c r="B15" s="1042" t="s">
        <v>404</v>
      </c>
      <c r="C15" s="1045" t="s">
        <v>3</v>
      </c>
      <c r="D15" s="392"/>
      <c r="E15" s="530"/>
      <c r="F15" s="396" t="s">
        <v>182</v>
      </c>
      <c r="G15" s="1047" t="s">
        <v>5</v>
      </c>
      <c r="H15" s="1047"/>
      <c r="I15" s="303"/>
      <c r="J15" s="303"/>
      <c r="K15" s="303"/>
      <c r="L15" s="303"/>
      <c r="M15" s="303"/>
      <c r="N15">
        <v>1</v>
      </c>
      <c r="V15" s="1006" t="s">
        <v>398</v>
      </c>
      <c r="W15" s="1006"/>
      <c r="X15" s="1006"/>
      <c r="Y15" s="1006"/>
      <c r="Z15" s="1006"/>
      <c r="AA15" s="1006"/>
      <c r="AB15" s="1006"/>
      <c r="AC15" s="1006"/>
      <c r="AD15" s="1006"/>
    </row>
    <row r="16" spans="2:30" ht="18" customHeight="1" thickTop="1" thickBot="1">
      <c r="B16" s="1043"/>
      <c r="C16" s="1046"/>
      <c r="D16" s="378"/>
      <c r="E16" s="521"/>
      <c r="F16" s="381" t="s">
        <v>144</v>
      </c>
      <c r="G16" s="1007" t="s">
        <v>6</v>
      </c>
      <c r="H16" s="1007"/>
      <c r="I16" s="286"/>
      <c r="J16" s="286"/>
      <c r="K16" s="286"/>
      <c r="L16" s="286"/>
      <c r="M16" s="286"/>
      <c r="N16">
        <v>1</v>
      </c>
      <c r="V16" s="406" t="s">
        <v>33</v>
      </c>
      <c r="W16" s="1005" t="s">
        <v>34</v>
      </c>
      <c r="X16" s="1005"/>
      <c r="Y16" s="1005" t="s">
        <v>35</v>
      </c>
      <c r="Z16" s="1005"/>
      <c r="AA16" s="1005" t="s">
        <v>36</v>
      </c>
      <c r="AB16" s="1005"/>
      <c r="AC16" s="1005" t="s">
        <v>201</v>
      </c>
      <c r="AD16" s="1005"/>
    </row>
    <row r="17" spans="2:30" ht="18" customHeight="1" thickTop="1" thickBot="1">
      <c r="B17" s="1043"/>
      <c r="C17" s="306" t="s">
        <v>2</v>
      </c>
      <c r="D17" s="378"/>
      <c r="E17" s="521"/>
      <c r="F17" s="381" t="s">
        <v>146</v>
      </c>
      <c r="G17" s="1007" t="s">
        <v>8</v>
      </c>
      <c r="H17" s="1007"/>
      <c r="I17" s="286"/>
      <c r="J17" s="286"/>
      <c r="K17" s="286"/>
      <c r="L17" s="286"/>
      <c r="M17" s="286"/>
      <c r="N17">
        <v>1</v>
      </c>
      <c r="V17" s="389"/>
      <c r="W17" s="534"/>
      <c r="X17" s="523"/>
      <c r="Y17" s="534"/>
      <c r="Z17" s="523"/>
      <c r="AA17" s="534"/>
      <c r="AB17" s="526"/>
      <c r="AC17" s="534"/>
      <c r="AD17" s="528"/>
    </row>
    <row r="18" spans="2:30" ht="18" customHeight="1" thickTop="1" thickBot="1">
      <c r="B18" s="1043"/>
      <c r="C18" s="1046" t="s">
        <v>4</v>
      </c>
      <c r="D18" s="378"/>
      <c r="E18" s="521"/>
      <c r="F18" s="381" t="s">
        <v>147</v>
      </c>
      <c r="G18" s="1007" t="s">
        <v>9</v>
      </c>
      <c r="H18" s="1007"/>
      <c r="I18" s="286"/>
      <c r="J18" s="286"/>
      <c r="K18" s="286"/>
      <c r="L18" s="286"/>
      <c r="M18" s="286"/>
      <c r="N18">
        <v>1</v>
      </c>
      <c r="V18" s="390"/>
      <c r="W18" s="535"/>
      <c r="X18" s="524"/>
      <c r="Y18" s="535"/>
      <c r="Z18" s="524"/>
      <c r="AA18" s="535"/>
      <c r="AB18" s="527"/>
      <c r="AC18" s="535"/>
      <c r="AD18" s="529"/>
    </row>
    <row r="19" spans="2:30" ht="18" customHeight="1" thickTop="1" thickBot="1">
      <c r="B19" s="1044"/>
      <c r="C19" s="1048"/>
      <c r="D19" s="393"/>
      <c r="E19" s="531"/>
      <c r="F19" s="397" t="s">
        <v>148</v>
      </c>
      <c r="G19" s="1049" t="s">
        <v>10</v>
      </c>
      <c r="H19" s="1049"/>
      <c r="I19" s="304"/>
      <c r="J19" s="304"/>
      <c r="K19" s="304"/>
      <c r="L19" s="304"/>
      <c r="M19" s="304"/>
      <c r="N19">
        <v>1</v>
      </c>
      <c r="V19" s="390"/>
      <c r="W19" s="535"/>
      <c r="X19" s="524"/>
      <c r="Y19" s="535"/>
      <c r="Z19" s="524"/>
      <c r="AA19" s="535"/>
      <c r="AB19" s="527"/>
      <c r="AC19" s="535"/>
      <c r="AD19" s="529"/>
    </row>
    <row r="20" spans="2:30" ht="18" customHeight="1" thickBot="1">
      <c r="B20" s="1050" t="s">
        <v>403</v>
      </c>
      <c r="C20" s="1052" t="s">
        <v>3</v>
      </c>
      <c r="D20" s="394"/>
      <c r="E20" s="532"/>
      <c r="F20" s="398" t="s">
        <v>164</v>
      </c>
      <c r="G20" s="1053" t="s">
        <v>5</v>
      </c>
      <c r="H20" s="1053"/>
      <c r="I20" s="305"/>
      <c r="J20" s="305"/>
      <c r="K20" s="305"/>
      <c r="L20" s="305"/>
      <c r="M20" s="305"/>
      <c r="N20">
        <v>1</v>
      </c>
      <c r="V20" s="390"/>
      <c r="W20" s="535"/>
      <c r="X20" s="524"/>
      <c r="Y20" s="535"/>
      <c r="Z20" s="524"/>
      <c r="AA20" s="535"/>
      <c r="AB20" s="527"/>
      <c r="AC20" s="535"/>
      <c r="AD20" s="529"/>
    </row>
    <row r="21" spans="2:30" ht="18" customHeight="1" thickTop="1" thickBot="1">
      <c r="B21" s="1043"/>
      <c r="C21" s="1046"/>
      <c r="D21" s="378"/>
      <c r="E21" s="521"/>
      <c r="F21" s="381" t="s">
        <v>149</v>
      </c>
      <c r="G21" s="1007" t="s">
        <v>6</v>
      </c>
      <c r="H21" s="1007"/>
      <c r="I21" s="286"/>
      <c r="J21" s="286"/>
      <c r="K21" s="286"/>
      <c r="L21" s="286"/>
      <c r="M21" s="286"/>
      <c r="N21">
        <v>1</v>
      </c>
      <c r="V21" s="390"/>
      <c r="W21" s="535"/>
      <c r="X21" s="524"/>
      <c r="Y21" s="535"/>
      <c r="Z21" s="524"/>
      <c r="AA21" s="535"/>
      <c r="AB21" s="527"/>
      <c r="AC21" s="535"/>
      <c r="AD21" s="529"/>
    </row>
    <row r="22" spans="2:30" ht="18" customHeight="1" thickTop="1" thickBot="1">
      <c r="B22" s="1043"/>
      <c r="C22" s="306" t="s">
        <v>2</v>
      </c>
      <c r="D22" s="378"/>
      <c r="E22" s="521"/>
      <c r="F22" s="381" t="s">
        <v>151</v>
      </c>
      <c r="G22" s="1007" t="s">
        <v>8</v>
      </c>
      <c r="H22" s="1007"/>
      <c r="I22" s="286"/>
      <c r="J22" s="286"/>
      <c r="K22" s="286"/>
      <c r="L22" s="286"/>
      <c r="M22" s="286"/>
      <c r="N22">
        <v>1</v>
      </c>
      <c r="V22" s="390"/>
      <c r="W22" s="535"/>
      <c r="X22" s="524"/>
      <c r="Y22" s="535"/>
      <c r="Z22" s="524"/>
      <c r="AA22" s="535"/>
      <c r="AB22" s="527"/>
      <c r="AC22" s="535"/>
      <c r="AD22" s="529"/>
    </row>
    <row r="23" spans="2:30" ht="18" customHeight="1" thickTop="1" thickBot="1">
      <c r="B23" s="1043"/>
      <c r="C23" s="1046" t="s">
        <v>4</v>
      </c>
      <c r="D23" s="378"/>
      <c r="E23" s="521"/>
      <c r="F23" s="381" t="s">
        <v>152</v>
      </c>
      <c r="G23" s="1007" t="s">
        <v>9</v>
      </c>
      <c r="H23" s="1007"/>
      <c r="I23" s="286"/>
      <c r="J23" s="286"/>
      <c r="K23" s="286"/>
      <c r="L23" s="286"/>
      <c r="M23" s="286"/>
      <c r="N23">
        <v>1</v>
      </c>
      <c r="V23" s="390"/>
      <c r="W23" s="535"/>
      <c r="X23" s="524"/>
      <c r="Y23" s="535"/>
      <c r="Z23" s="524"/>
      <c r="AA23" s="535"/>
      <c r="AB23" s="527"/>
      <c r="AC23" s="535"/>
      <c r="AD23" s="529"/>
    </row>
    <row r="24" spans="2:30" ht="18" customHeight="1" thickTop="1" thickBot="1">
      <c r="B24" s="1051"/>
      <c r="C24" s="1054"/>
      <c r="D24" s="395"/>
      <c r="E24" s="533"/>
      <c r="F24" s="399" t="s">
        <v>163</v>
      </c>
      <c r="G24" s="1055" t="s">
        <v>10</v>
      </c>
      <c r="H24" s="1055"/>
      <c r="I24" s="302"/>
      <c r="J24" s="302"/>
      <c r="K24" s="302"/>
      <c r="L24" s="302"/>
      <c r="M24" s="302"/>
      <c r="N24">
        <v>1</v>
      </c>
      <c r="V24" s="390"/>
      <c r="W24" s="535"/>
      <c r="X24" s="524"/>
      <c r="Y24" s="535"/>
      <c r="Z24" s="524"/>
      <c r="AA24" s="535"/>
      <c r="AB24" s="527"/>
      <c r="AC24" s="535"/>
      <c r="AD24" s="529"/>
    </row>
    <row r="25" spans="2:30" ht="18" customHeight="1" thickBot="1">
      <c r="B25" s="1042" t="s">
        <v>370</v>
      </c>
      <c r="C25" s="1045" t="s">
        <v>3</v>
      </c>
      <c r="D25" s="392"/>
      <c r="E25" s="530"/>
      <c r="F25" s="396" t="s">
        <v>165</v>
      </c>
      <c r="G25" s="1047" t="s">
        <v>5</v>
      </c>
      <c r="H25" s="1047"/>
      <c r="I25" s="303"/>
      <c r="J25" s="303"/>
      <c r="K25" s="303"/>
      <c r="L25" s="303"/>
      <c r="M25" s="303"/>
      <c r="N25">
        <v>1</v>
      </c>
      <c r="V25" s="390"/>
      <c r="W25" s="535"/>
      <c r="X25" s="524"/>
      <c r="Y25" s="535"/>
      <c r="Z25" s="524"/>
      <c r="AA25" s="535"/>
      <c r="AB25" s="527"/>
      <c r="AC25" s="535"/>
      <c r="AD25" s="529"/>
    </row>
    <row r="26" spans="2:30" ht="18" customHeight="1" thickTop="1" thickBot="1">
      <c r="B26" s="1043"/>
      <c r="C26" s="1046"/>
      <c r="D26" s="378"/>
      <c r="E26" s="521"/>
      <c r="F26" s="381" t="s">
        <v>153</v>
      </c>
      <c r="G26" s="1007" t="s">
        <v>6</v>
      </c>
      <c r="H26" s="1007"/>
      <c r="I26" s="286"/>
      <c r="J26" s="286"/>
      <c r="K26" s="286"/>
      <c r="L26" s="286"/>
      <c r="M26" s="286"/>
      <c r="N26">
        <v>1</v>
      </c>
      <c r="V26" s="390"/>
      <c r="W26" s="535"/>
      <c r="X26" s="524"/>
      <c r="Y26" s="535"/>
      <c r="Z26" s="524"/>
      <c r="AA26" s="535"/>
      <c r="AB26" s="527"/>
      <c r="AC26" s="535"/>
      <c r="AD26" s="529"/>
    </row>
    <row r="27" spans="2:30" ht="18" customHeight="1" thickTop="1" thickBot="1">
      <c r="B27" s="1043"/>
      <c r="C27" s="306" t="s">
        <v>2</v>
      </c>
      <c r="D27" s="378"/>
      <c r="E27" s="521"/>
      <c r="F27" s="381" t="s">
        <v>155</v>
      </c>
      <c r="G27" s="1007" t="s">
        <v>8</v>
      </c>
      <c r="H27" s="1007"/>
      <c r="I27" s="286"/>
      <c r="J27" s="286"/>
      <c r="K27" s="286"/>
      <c r="L27" s="286"/>
      <c r="M27" s="286"/>
      <c r="N27">
        <v>1</v>
      </c>
      <c r="V27" s="390"/>
      <c r="W27" s="535"/>
      <c r="X27" s="524"/>
      <c r="Y27" s="535"/>
      <c r="Z27" s="524"/>
      <c r="AA27" s="535"/>
      <c r="AB27" s="527"/>
      <c r="AC27" s="535"/>
      <c r="AD27" s="529"/>
    </row>
    <row r="28" spans="2:30" ht="18" customHeight="1" thickTop="1" thickBot="1">
      <c r="B28" s="1043"/>
      <c r="C28" s="1046" t="s">
        <v>4</v>
      </c>
      <c r="D28" s="378"/>
      <c r="E28" s="521"/>
      <c r="F28" s="381" t="s">
        <v>156</v>
      </c>
      <c r="G28" s="1007" t="s">
        <v>9</v>
      </c>
      <c r="H28" s="1007"/>
      <c r="I28" s="286"/>
      <c r="J28" s="286"/>
      <c r="K28" s="286"/>
      <c r="L28" s="286"/>
      <c r="M28" s="286"/>
      <c r="N28">
        <v>1</v>
      </c>
      <c r="V28" s="390"/>
      <c r="W28" s="535"/>
      <c r="X28" s="524"/>
      <c r="Y28" s="535"/>
      <c r="Z28" s="524"/>
      <c r="AA28" s="535"/>
      <c r="AB28" s="527"/>
      <c r="AC28" s="535"/>
      <c r="AD28" s="529"/>
    </row>
    <row r="29" spans="2:30" ht="18" customHeight="1" thickTop="1" thickBot="1">
      <c r="B29" s="1044"/>
      <c r="C29" s="1048"/>
      <c r="D29" s="393"/>
      <c r="E29" s="531"/>
      <c r="F29" s="397" t="s">
        <v>157</v>
      </c>
      <c r="G29" s="1049" t="s">
        <v>10</v>
      </c>
      <c r="H29" s="1049"/>
      <c r="I29" s="304"/>
      <c r="J29" s="304"/>
      <c r="K29" s="304"/>
      <c r="L29" s="304"/>
      <c r="M29" s="304"/>
      <c r="N29">
        <v>1</v>
      </c>
      <c r="V29" s="391" t="s">
        <v>399</v>
      </c>
      <c r="W29" s="536">
        <f>D16</f>
        <v>0</v>
      </c>
      <c r="X29" s="525"/>
      <c r="Y29" s="536">
        <f>D21</f>
        <v>0</v>
      </c>
      <c r="Z29" s="525"/>
      <c r="AA29" s="536">
        <f>D26</f>
        <v>0</v>
      </c>
      <c r="AB29" s="525"/>
      <c r="AC29" s="660">
        <f>D31</f>
        <v>0</v>
      </c>
      <c r="AD29" s="525"/>
    </row>
    <row r="30" spans="2:30" ht="18" customHeight="1" thickBot="1">
      <c r="B30" s="1050" t="s">
        <v>402</v>
      </c>
      <c r="C30" s="1052" t="s">
        <v>3</v>
      </c>
      <c r="D30" s="394"/>
      <c r="E30" s="532"/>
      <c r="F30" s="398" t="s">
        <v>166</v>
      </c>
      <c r="G30" s="1053" t="s">
        <v>5</v>
      </c>
      <c r="H30" s="1053"/>
      <c r="I30" s="305"/>
      <c r="J30" s="305"/>
      <c r="K30" s="305"/>
      <c r="L30" s="305"/>
      <c r="M30" s="305"/>
      <c r="N30">
        <v>1</v>
      </c>
      <c r="V30" s="326" t="s">
        <v>140</v>
      </c>
      <c r="W30" s="326"/>
      <c r="X30" s="326"/>
      <c r="Y30" s="326"/>
      <c r="Z30" s="326"/>
      <c r="AA30" s="326"/>
      <c r="AB30" s="326"/>
      <c r="AC30" s="326"/>
      <c r="AD30" s="326"/>
    </row>
    <row r="31" spans="2:30" ht="18" customHeight="1" thickTop="1" thickBot="1">
      <c r="B31" s="1043"/>
      <c r="C31" s="1046"/>
      <c r="D31" s="378"/>
      <c r="E31" s="521"/>
      <c r="F31" s="381" t="s">
        <v>158</v>
      </c>
      <c r="G31" s="1007" t="s">
        <v>6</v>
      </c>
      <c r="H31" s="1007"/>
      <c r="I31" s="286"/>
      <c r="J31" s="286"/>
      <c r="K31" s="286"/>
      <c r="L31" s="286"/>
      <c r="M31" s="286"/>
      <c r="N31">
        <v>1</v>
      </c>
      <c r="V31" s="1028" t="s">
        <v>424</v>
      </c>
      <c r="W31" s="1029"/>
      <c r="X31" s="1029"/>
      <c r="Y31" s="1029"/>
      <c r="Z31" s="1029"/>
      <c r="AA31" s="1029"/>
      <c r="AB31" s="1029"/>
      <c r="AC31" s="1029"/>
      <c r="AD31" s="1029"/>
    </row>
    <row r="32" spans="2:30" ht="18" customHeight="1" thickTop="1" thickBot="1">
      <c r="B32" s="1043"/>
      <c r="C32" s="306" t="s">
        <v>2</v>
      </c>
      <c r="D32" s="378"/>
      <c r="E32" s="521"/>
      <c r="F32" s="381" t="s">
        <v>160</v>
      </c>
      <c r="G32" s="1007" t="s">
        <v>8</v>
      </c>
      <c r="H32" s="1007"/>
      <c r="I32" s="286"/>
      <c r="J32" s="286"/>
      <c r="K32" s="286"/>
      <c r="L32" s="286"/>
      <c r="M32" s="286"/>
      <c r="N32">
        <v>1</v>
      </c>
    </row>
    <row r="33" spans="2:14" ht="18" customHeight="1" thickTop="1" thickBot="1">
      <c r="B33" s="1043"/>
      <c r="C33" s="1046" t="s">
        <v>4</v>
      </c>
      <c r="D33" s="378"/>
      <c r="E33" s="521"/>
      <c r="F33" s="381" t="s">
        <v>161</v>
      </c>
      <c r="G33" s="1007" t="s">
        <v>9</v>
      </c>
      <c r="H33" s="1007"/>
      <c r="I33" s="286"/>
      <c r="J33" s="286"/>
      <c r="K33" s="286"/>
      <c r="L33" s="286"/>
      <c r="M33" s="286"/>
      <c r="N33">
        <v>1</v>
      </c>
    </row>
    <row r="34" spans="2:14" ht="18" customHeight="1" thickTop="1" thickBot="1">
      <c r="B34" s="1051"/>
      <c r="C34" s="1054"/>
      <c r="D34" s="395"/>
      <c r="E34" s="533"/>
      <c r="F34" s="399" t="s">
        <v>162</v>
      </c>
      <c r="G34" s="1055" t="s">
        <v>10</v>
      </c>
      <c r="H34" s="1055"/>
      <c r="I34" s="302"/>
      <c r="J34" s="302"/>
      <c r="K34" s="302"/>
      <c r="L34" s="302"/>
      <c r="M34" s="302"/>
      <c r="N34">
        <v>1</v>
      </c>
    </row>
    <row r="35" spans="2:14" ht="14.25" customHeight="1">
      <c r="B35" s="1058" t="s">
        <v>140</v>
      </c>
      <c r="C35" s="1058"/>
      <c r="D35" s="1058"/>
      <c r="E35" s="1058"/>
      <c r="F35" s="1058"/>
      <c r="G35" s="1058"/>
      <c r="H35" s="1058"/>
      <c r="I35" s="1058"/>
      <c r="J35" s="1058"/>
      <c r="K35" s="1058"/>
      <c r="L35" s="1058"/>
      <c r="M35" s="1058"/>
    </row>
    <row r="36" spans="2:14" ht="14.25" customHeight="1" thickBot="1">
      <c r="B36" s="8">
        <v>1</v>
      </c>
      <c r="C36" s="1"/>
      <c r="D36" s="2"/>
      <c r="E36" s="2"/>
      <c r="F36" s="2"/>
      <c r="G36" s="12"/>
      <c r="H36" s="13"/>
      <c r="I36" s="1026"/>
      <c r="J36" s="1026"/>
      <c r="K36" s="1026"/>
      <c r="L36" s="1026"/>
      <c r="M36" s="1026"/>
    </row>
    <row r="37" spans="2:14" ht="14.25" customHeight="1">
      <c r="B37" s="1059" t="s">
        <v>405</v>
      </c>
      <c r="C37" s="1059"/>
      <c r="D37" s="1059"/>
      <c r="E37" s="1059"/>
      <c r="F37" s="1059"/>
      <c r="G37" s="1059"/>
      <c r="H37" s="1059"/>
      <c r="I37" s="313" t="s">
        <v>249</v>
      </c>
      <c r="J37" s="313" t="s">
        <v>250</v>
      </c>
      <c r="K37" s="313" t="s">
        <v>251</v>
      </c>
      <c r="L37" s="313" t="s">
        <v>252</v>
      </c>
      <c r="M37" s="313" t="s">
        <v>253</v>
      </c>
    </row>
    <row r="38" spans="2:14" ht="14.25" customHeight="1" thickBot="1">
      <c r="B38" s="1060" t="s">
        <v>0</v>
      </c>
      <c r="C38" s="1061"/>
      <c r="D38" s="1061"/>
      <c r="E38" s="1061"/>
      <c r="F38" s="1061"/>
      <c r="G38" s="485" t="s">
        <v>11</v>
      </c>
      <c r="H38" s="485" t="s">
        <v>12</v>
      </c>
      <c r="I38" s="314" t="s">
        <v>18</v>
      </c>
      <c r="J38" s="315" t="s">
        <v>19</v>
      </c>
      <c r="K38" s="316" t="s">
        <v>20</v>
      </c>
      <c r="L38" s="317" t="s">
        <v>21</v>
      </c>
      <c r="M38" s="318" t="s">
        <v>22</v>
      </c>
    </row>
    <row r="39" spans="2:14" ht="14.25" customHeight="1">
      <c r="B39" s="1062" t="s">
        <v>404</v>
      </c>
      <c r="C39" s="1062"/>
      <c r="D39" s="1062"/>
      <c r="E39" s="1062"/>
      <c r="F39" s="1062"/>
      <c r="G39" s="400"/>
      <c r="H39" s="403" t="s">
        <v>28</v>
      </c>
      <c r="I39" s="319"/>
      <c r="J39" s="319"/>
      <c r="K39" s="320"/>
      <c r="L39" s="320"/>
      <c r="M39" s="319"/>
    </row>
    <row r="40" spans="2:14" ht="14.25" customHeight="1">
      <c r="B40" s="1056" t="s">
        <v>403</v>
      </c>
      <c r="C40" s="1056"/>
      <c r="D40" s="1056"/>
      <c r="E40" s="1056"/>
      <c r="F40" s="1056"/>
      <c r="G40" s="401"/>
      <c r="H40" s="404" t="s">
        <v>29</v>
      </c>
      <c r="I40" s="321"/>
      <c r="J40" s="321"/>
      <c r="K40" s="322"/>
      <c r="L40" s="322"/>
      <c r="M40" s="321"/>
    </row>
    <row r="41" spans="2:14" ht="14.25" customHeight="1">
      <c r="B41" s="1056" t="s">
        <v>406</v>
      </c>
      <c r="C41" s="1056"/>
      <c r="D41" s="1056"/>
      <c r="E41" s="1056"/>
      <c r="F41" s="1056"/>
      <c r="G41" s="401"/>
      <c r="H41" s="404" t="s">
        <v>30</v>
      </c>
      <c r="I41" s="322"/>
      <c r="J41" s="322"/>
      <c r="K41" s="321"/>
      <c r="L41" s="322"/>
      <c r="M41" s="321"/>
    </row>
    <row r="42" spans="2:14" ht="14.25" customHeight="1" thickBot="1">
      <c r="B42" s="1057" t="s">
        <v>402</v>
      </c>
      <c r="C42" s="1057"/>
      <c r="D42" s="1057"/>
      <c r="E42" s="1057"/>
      <c r="F42" s="1057"/>
      <c r="G42" s="402"/>
      <c r="H42" s="405" t="s">
        <v>31</v>
      </c>
      <c r="I42" s="323"/>
      <c r="J42" s="324"/>
      <c r="K42" s="323"/>
      <c r="L42" s="324"/>
      <c r="M42" s="323"/>
    </row>
  </sheetData>
  <sheetProtection sheet="1" objects="1" scenarios="1" selectLockedCells="1" selectUnlockedCells="1"/>
  <mergeCells count="59">
    <mergeCell ref="V31:AD31"/>
    <mergeCell ref="W16:X16"/>
    <mergeCell ref="Y16:Z16"/>
    <mergeCell ref="AA16:AB16"/>
    <mergeCell ref="AC16:AD16"/>
    <mergeCell ref="V15:AD15"/>
    <mergeCell ref="B41:F41"/>
    <mergeCell ref="B42:F42"/>
    <mergeCell ref="B35:M35"/>
    <mergeCell ref="I36:M36"/>
    <mergeCell ref="B37:H37"/>
    <mergeCell ref="B38:F38"/>
    <mergeCell ref="B39:F39"/>
    <mergeCell ref="B40:F40"/>
    <mergeCell ref="B30:B34"/>
    <mergeCell ref="C30:C31"/>
    <mergeCell ref="G30:H30"/>
    <mergeCell ref="G31:H31"/>
    <mergeCell ref="G32:H32"/>
    <mergeCell ref="C33:C34"/>
    <mergeCell ref="G33:H33"/>
    <mergeCell ref="G34:H34"/>
    <mergeCell ref="B25:B29"/>
    <mergeCell ref="C25:C26"/>
    <mergeCell ref="G25:H25"/>
    <mergeCell ref="G26:H26"/>
    <mergeCell ref="G27:H27"/>
    <mergeCell ref="C28:C29"/>
    <mergeCell ref="G28:H28"/>
    <mergeCell ref="G29:H29"/>
    <mergeCell ref="B20:B24"/>
    <mergeCell ref="C20:C21"/>
    <mergeCell ref="G20:H20"/>
    <mergeCell ref="G21:H21"/>
    <mergeCell ref="G22:H22"/>
    <mergeCell ref="C23:C24"/>
    <mergeCell ref="G23:H23"/>
    <mergeCell ref="G24:H24"/>
    <mergeCell ref="B15:B19"/>
    <mergeCell ref="C15:C16"/>
    <mergeCell ref="G15:H15"/>
    <mergeCell ref="G16:H16"/>
    <mergeCell ref="G17:H17"/>
    <mergeCell ref="C18:C19"/>
    <mergeCell ref="G18:H18"/>
    <mergeCell ref="G19:H19"/>
    <mergeCell ref="B10:S10"/>
    <mergeCell ref="B13:C14"/>
    <mergeCell ref="D13:H13"/>
    <mergeCell ref="D14:E14"/>
    <mergeCell ref="G14:H14"/>
    <mergeCell ref="B6:D6"/>
    <mergeCell ref="C2:S2"/>
    <mergeCell ref="C3:S3"/>
    <mergeCell ref="B5:D5"/>
    <mergeCell ref="B7:D7"/>
    <mergeCell ref="E5:I5"/>
    <mergeCell ref="E6:I6"/>
    <mergeCell ref="E7:I7"/>
  </mergeCells>
  <phoneticPr fontId="24" type="noConversion"/>
  <pageMargins left="0.19" right="0.26" top="0.69" bottom="0.3" header="0" footer="0"/>
  <pageSetup paperSize="9" scale="75" orientation="landscape"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4"/>
  <sheetViews>
    <sheetView showGridLines="0" zoomScale="90" zoomScaleNormal="90" workbookViewId="0">
      <selection activeCell="B2" sqref="B2"/>
    </sheetView>
  </sheetViews>
  <sheetFormatPr baseColWidth="10" defaultRowHeight="12.75"/>
  <cols>
    <col min="1" max="1" width="2.7109375" customWidth="1"/>
    <col min="2" max="2" width="20.140625" customWidth="1"/>
    <col min="3" max="3" width="13.5703125" customWidth="1"/>
    <col min="4" max="4" width="7.28515625" customWidth="1"/>
    <col min="5" max="5" width="2.42578125" customWidth="1"/>
    <col min="6" max="6" width="11.140625" customWidth="1"/>
    <col min="7" max="7" width="16.7109375" customWidth="1"/>
    <col min="8" max="8" width="17.28515625" customWidth="1"/>
    <col min="9" max="9" width="9.85546875" customWidth="1"/>
    <col min="10" max="13" width="9.7109375" customWidth="1"/>
    <col min="16" max="16" width="7.7109375" customWidth="1"/>
    <col min="17" max="17" width="5.85546875" customWidth="1"/>
    <col min="18" max="18" width="3.7109375" customWidth="1"/>
  </cols>
  <sheetData>
    <row r="1" spans="2:19">
      <c r="C1" s="1"/>
      <c r="D1" s="2"/>
      <c r="E1" s="2"/>
      <c r="F1" s="2"/>
      <c r="G1" s="2"/>
      <c r="H1" s="2"/>
      <c r="I1" s="2"/>
      <c r="J1" s="2"/>
      <c r="K1" s="2"/>
      <c r="L1" s="2"/>
      <c r="M1" s="2"/>
      <c r="N1" s="3"/>
    </row>
    <row r="2" spans="2:19" ht="18">
      <c r="B2" s="354" t="s">
        <v>23</v>
      </c>
      <c r="C2" s="1009" t="s">
        <v>26</v>
      </c>
      <c r="D2" s="1009"/>
      <c r="E2" s="1009"/>
      <c r="F2" s="1009"/>
      <c r="G2" s="1009"/>
      <c r="H2" s="1009"/>
      <c r="I2" s="1009"/>
      <c r="J2" s="1009"/>
      <c r="K2" s="1009"/>
      <c r="L2" s="1009"/>
      <c r="M2" s="1009"/>
      <c r="N2" s="1009"/>
      <c r="O2" s="1009"/>
      <c r="P2" s="1009"/>
      <c r="Q2" s="1009"/>
      <c r="R2" s="1009"/>
      <c r="S2" s="1009"/>
    </row>
    <row r="3" spans="2:19" ht="18">
      <c r="B3" s="354" t="s">
        <v>261</v>
      </c>
      <c r="C3" s="1010" t="s">
        <v>443</v>
      </c>
      <c r="D3" s="1011"/>
      <c r="E3" s="1011"/>
      <c r="F3" s="1011"/>
      <c r="G3" s="1011"/>
      <c r="H3" s="1011"/>
      <c r="I3" s="1011"/>
      <c r="J3" s="1011"/>
      <c r="K3" s="1011"/>
      <c r="L3" s="1011"/>
      <c r="M3" s="1011"/>
      <c r="N3" s="1011"/>
      <c r="O3" s="1011"/>
      <c r="P3" s="1011"/>
      <c r="Q3" s="1011"/>
      <c r="R3" s="1011"/>
      <c r="S3" s="1011"/>
    </row>
    <row r="4" spans="2:19">
      <c r="C4" s="1"/>
      <c r="D4" s="2"/>
      <c r="E4" s="2"/>
      <c r="F4" s="2"/>
      <c r="G4" s="2"/>
      <c r="H4" s="2"/>
      <c r="I4" s="2"/>
      <c r="J4" s="2"/>
      <c r="K4" s="2"/>
      <c r="L4" s="2"/>
      <c r="M4" s="2"/>
      <c r="N4" s="3"/>
    </row>
    <row r="5" spans="2:19" ht="15.75" customHeight="1">
      <c r="B5" s="731" t="s">
        <v>133</v>
      </c>
      <c r="C5" s="731"/>
      <c r="D5" s="731"/>
      <c r="E5" s="1034"/>
      <c r="F5" s="1034"/>
      <c r="G5" s="1034"/>
      <c r="H5" s="1034"/>
      <c r="I5" s="1034"/>
      <c r="J5" s="279"/>
      <c r="K5" s="279"/>
      <c r="L5" s="279"/>
      <c r="M5" s="279"/>
      <c r="N5" s="279"/>
      <c r="O5" s="279"/>
      <c r="P5" s="279"/>
      <c r="Q5" s="279"/>
      <c r="R5" s="279"/>
      <c r="S5" s="279"/>
    </row>
    <row r="6" spans="2:19" ht="15.75" customHeight="1">
      <c r="B6" s="731" t="s">
        <v>134</v>
      </c>
      <c r="C6" s="731"/>
      <c r="D6" s="731"/>
      <c r="E6" s="1034"/>
      <c r="F6" s="1034"/>
      <c r="G6" s="1034"/>
      <c r="H6" s="1034"/>
      <c r="I6" s="1034"/>
      <c r="J6" s="279"/>
      <c r="K6" s="279"/>
      <c r="L6" s="279"/>
      <c r="M6" s="279"/>
      <c r="N6" s="279"/>
      <c r="O6" s="279"/>
      <c r="P6" s="279"/>
      <c r="Q6" s="279"/>
      <c r="R6" s="279"/>
      <c r="S6" s="279"/>
    </row>
    <row r="7" spans="2:19" ht="15">
      <c r="B7" s="764" t="s">
        <v>24</v>
      </c>
      <c r="C7" s="764"/>
      <c r="D7" s="764"/>
      <c r="E7" s="1037"/>
      <c r="F7" s="1037"/>
      <c r="G7" s="1037"/>
      <c r="H7" s="1037"/>
      <c r="I7" s="1037"/>
      <c r="J7" s="279"/>
      <c r="K7" s="279"/>
      <c r="L7" s="279"/>
      <c r="M7" s="279"/>
      <c r="N7" s="279"/>
      <c r="O7" s="279"/>
      <c r="P7" s="279"/>
      <c r="Q7" s="279"/>
      <c r="R7" s="279"/>
      <c r="S7" s="279"/>
    </row>
    <row r="8" spans="2:19">
      <c r="C8" s="1"/>
      <c r="D8" s="2"/>
      <c r="E8" s="2"/>
      <c r="F8" s="2"/>
      <c r="G8" s="2"/>
      <c r="H8" s="2"/>
      <c r="I8" s="2"/>
      <c r="J8" s="2"/>
      <c r="K8" s="2"/>
      <c r="L8" s="2"/>
      <c r="M8" s="2"/>
      <c r="N8" s="3"/>
    </row>
    <row r="9" spans="2:19">
      <c r="C9" s="1"/>
      <c r="D9" s="2"/>
      <c r="E9" s="2"/>
      <c r="F9" s="2"/>
      <c r="G9" s="2"/>
      <c r="H9" s="2"/>
      <c r="I9" s="2"/>
      <c r="J9" s="2"/>
      <c r="K9" s="2"/>
      <c r="L9" s="2"/>
      <c r="M9" s="2"/>
      <c r="N9" s="3"/>
      <c r="O9" s="4"/>
      <c r="P9" s="4"/>
      <c r="Q9" s="4"/>
      <c r="R9" s="4"/>
      <c r="S9" s="4"/>
    </row>
    <row r="10" spans="2:19" ht="18">
      <c r="B10" s="1032" t="s">
        <v>25</v>
      </c>
      <c r="C10" s="1032"/>
      <c r="D10" s="1032"/>
      <c r="E10" s="1032"/>
      <c r="F10" s="1032"/>
      <c r="G10" s="1032"/>
      <c r="H10" s="1032"/>
      <c r="I10" s="1032"/>
      <c r="J10" s="1032"/>
      <c r="K10" s="1032"/>
      <c r="L10" s="1032"/>
      <c r="M10" s="1032"/>
      <c r="N10" s="1032"/>
      <c r="O10" s="1032"/>
      <c r="P10" s="1032"/>
      <c r="Q10" s="1032"/>
      <c r="R10" s="1032"/>
      <c r="S10" s="1032"/>
    </row>
    <row r="11" spans="2:19">
      <c r="B11" s="5"/>
      <c r="C11" s="6"/>
      <c r="D11" s="6"/>
      <c r="E11" s="6"/>
      <c r="F11" s="6"/>
      <c r="G11" s="2"/>
      <c r="H11" s="2"/>
      <c r="I11" s="2"/>
      <c r="J11" s="2"/>
      <c r="K11" s="2"/>
      <c r="L11" s="2"/>
      <c r="M11" s="2"/>
      <c r="N11" s="3"/>
    </row>
    <row r="12" spans="2:19" ht="13.5" thickBot="1">
      <c r="B12" s="7"/>
      <c r="C12" s="7"/>
      <c r="D12" s="7"/>
      <c r="E12" s="7"/>
      <c r="F12" s="7"/>
      <c r="G12" s="7"/>
      <c r="H12" s="7"/>
      <c r="I12" s="7"/>
      <c r="J12" s="7"/>
      <c r="K12" s="7"/>
      <c r="L12" s="7"/>
      <c r="M12" s="7"/>
      <c r="N12" s="7"/>
      <c r="O12" s="7"/>
      <c r="P12" s="7"/>
    </row>
    <row r="13" spans="2:19" ht="18" customHeight="1">
      <c r="B13" s="1063" t="s">
        <v>0</v>
      </c>
      <c r="C13" s="1063"/>
      <c r="D13" s="1063" t="s">
        <v>27</v>
      </c>
      <c r="E13" s="1063"/>
      <c r="F13" s="1063"/>
      <c r="G13" s="1063"/>
      <c r="H13" s="1063"/>
      <c r="I13" s="328" t="s">
        <v>249</v>
      </c>
      <c r="J13" s="328" t="s">
        <v>250</v>
      </c>
      <c r="K13" s="328" t="s">
        <v>251</v>
      </c>
      <c r="L13" s="328" t="s">
        <v>252</v>
      </c>
      <c r="M13" s="328" t="s">
        <v>253</v>
      </c>
    </row>
    <row r="14" spans="2:19" ht="18" customHeight="1" thickBot="1">
      <c r="B14" s="1064"/>
      <c r="C14" s="1064"/>
      <c r="D14" s="1064" t="s">
        <v>11</v>
      </c>
      <c r="E14" s="1064"/>
      <c r="F14" s="483" t="s">
        <v>12</v>
      </c>
      <c r="G14" s="1064" t="s">
        <v>1</v>
      </c>
      <c r="H14" s="1064"/>
      <c r="I14" s="308" t="s">
        <v>13</v>
      </c>
      <c r="J14" s="309" t="s">
        <v>14</v>
      </c>
      <c r="K14" s="310" t="s">
        <v>15</v>
      </c>
      <c r="L14" s="311" t="s">
        <v>16</v>
      </c>
      <c r="M14" s="312" t="s">
        <v>17</v>
      </c>
    </row>
    <row r="15" spans="2:19" ht="18" customHeight="1">
      <c r="B15" s="1065" t="s">
        <v>77</v>
      </c>
      <c r="C15" s="1045" t="s">
        <v>3</v>
      </c>
      <c r="D15" s="414"/>
      <c r="E15" s="542"/>
      <c r="F15" s="396" t="s">
        <v>85</v>
      </c>
      <c r="G15" s="1047" t="s">
        <v>5</v>
      </c>
      <c r="H15" s="1047"/>
      <c r="I15" s="303"/>
      <c r="J15" s="303"/>
      <c r="K15" s="303"/>
      <c r="L15" s="303"/>
      <c r="M15" s="303"/>
      <c r="N15">
        <v>1</v>
      </c>
    </row>
    <row r="16" spans="2:19" ht="18" customHeight="1">
      <c r="B16" s="1065"/>
      <c r="C16" s="1046"/>
      <c r="D16" s="414"/>
      <c r="E16" s="543"/>
      <c r="F16" s="381" t="s">
        <v>86</v>
      </c>
      <c r="G16" s="1007" t="s">
        <v>6</v>
      </c>
      <c r="H16" s="1007"/>
      <c r="I16" s="286"/>
      <c r="J16" s="286"/>
      <c r="K16" s="286"/>
      <c r="L16" s="286"/>
      <c r="M16" s="286"/>
      <c r="N16">
        <v>1</v>
      </c>
    </row>
    <row r="17" spans="2:14" ht="18" customHeight="1">
      <c r="B17" s="1065"/>
      <c r="C17" s="1048" t="s">
        <v>2</v>
      </c>
      <c r="D17" s="414"/>
      <c r="E17" s="542"/>
      <c r="F17" s="410" t="s">
        <v>87</v>
      </c>
      <c r="G17" s="1072" t="s">
        <v>88</v>
      </c>
      <c r="H17" s="1072"/>
      <c r="I17" s="327"/>
      <c r="J17" s="327"/>
      <c r="K17" s="327"/>
      <c r="L17" s="327"/>
      <c r="M17" s="327"/>
      <c r="N17">
        <v>1</v>
      </c>
    </row>
    <row r="18" spans="2:14" ht="18" customHeight="1">
      <c r="B18" s="1065"/>
      <c r="C18" s="1068"/>
      <c r="D18" s="414"/>
      <c r="E18" s="542"/>
      <c r="F18" s="381" t="s">
        <v>89</v>
      </c>
      <c r="G18" s="1007" t="s">
        <v>95</v>
      </c>
      <c r="H18" s="1007"/>
      <c r="I18" s="286"/>
      <c r="J18" s="286"/>
      <c r="K18" s="286"/>
      <c r="L18" s="286"/>
      <c r="M18" s="286"/>
      <c r="N18">
        <v>1</v>
      </c>
    </row>
    <row r="19" spans="2:14" ht="18" customHeight="1">
      <c r="B19" s="1065"/>
      <c r="C19" s="1045"/>
      <c r="D19" s="414"/>
      <c r="E19" s="542"/>
      <c r="F19" s="381" t="s">
        <v>90</v>
      </c>
      <c r="G19" s="1007" t="s">
        <v>8</v>
      </c>
      <c r="H19" s="1007"/>
      <c r="I19" s="286"/>
      <c r="J19" s="286"/>
      <c r="K19" s="286"/>
      <c r="L19" s="286"/>
      <c r="M19" s="286"/>
      <c r="N19">
        <v>1</v>
      </c>
    </row>
    <row r="20" spans="2:14" ht="18" customHeight="1">
      <c r="B20" s="1065"/>
      <c r="C20" s="1046" t="s">
        <v>4</v>
      </c>
      <c r="D20" s="667"/>
      <c r="E20" s="566"/>
      <c r="F20" s="381" t="s">
        <v>91</v>
      </c>
      <c r="G20" s="1007" t="s">
        <v>9</v>
      </c>
      <c r="H20" s="1007"/>
      <c r="I20" s="286"/>
      <c r="J20" s="286"/>
      <c r="K20" s="286"/>
      <c r="L20" s="286"/>
      <c r="M20" s="286"/>
      <c r="N20">
        <v>1</v>
      </c>
    </row>
    <row r="21" spans="2:14" ht="18" customHeight="1" thickBot="1">
      <c r="B21" s="1066"/>
      <c r="C21" s="1054"/>
      <c r="D21" s="668"/>
      <c r="E21" s="564"/>
      <c r="F21" s="399" t="s">
        <v>92</v>
      </c>
      <c r="G21" s="1055" t="s">
        <v>10</v>
      </c>
      <c r="H21" s="1055"/>
      <c r="I21" s="302"/>
      <c r="J21" s="302"/>
      <c r="K21" s="302"/>
      <c r="L21" s="302"/>
      <c r="M21" s="302"/>
      <c r="N21">
        <v>1</v>
      </c>
    </row>
    <row r="22" spans="2:14">
      <c r="B22" s="566" t="s">
        <v>140</v>
      </c>
      <c r="C22" s="566"/>
      <c r="F22" s="566"/>
      <c r="G22" s="566"/>
      <c r="H22" s="566"/>
      <c r="I22" s="566"/>
      <c r="J22" s="566"/>
      <c r="K22" s="566"/>
      <c r="L22" s="566"/>
      <c r="M22" s="566"/>
    </row>
    <row r="23" spans="2:14" ht="13.5" thickBot="1">
      <c r="B23" s="19"/>
      <c r="C23" s="19"/>
      <c r="F23" s="19"/>
      <c r="G23" s="19"/>
      <c r="H23" s="19"/>
      <c r="I23" s="19"/>
      <c r="J23" s="19"/>
      <c r="K23" s="19"/>
      <c r="L23" s="19"/>
      <c r="M23" s="19"/>
    </row>
    <row r="24" spans="2:14" ht="13.5" customHeight="1">
      <c r="B24" s="1076" t="s">
        <v>0</v>
      </c>
      <c r="C24" s="1076"/>
      <c r="D24" s="1076" t="s">
        <v>33</v>
      </c>
      <c r="E24" s="1076"/>
      <c r="F24" s="1073" t="s">
        <v>94</v>
      </c>
      <c r="G24" s="1073"/>
      <c r="H24" s="1073" t="s">
        <v>119</v>
      </c>
      <c r="I24" s="1073"/>
      <c r="J24" s="19"/>
      <c r="K24" s="19"/>
      <c r="L24" s="19"/>
      <c r="M24" s="19"/>
    </row>
    <row r="25" spans="2:14">
      <c r="B25" s="1077"/>
      <c r="C25" s="1077"/>
      <c r="D25" s="1077"/>
      <c r="E25" s="1077"/>
      <c r="F25" s="1074"/>
      <c r="G25" s="1074"/>
      <c r="H25" s="1074"/>
      <c r="I25" s="1074"/>
      <c r="J25" s="19"/>
      <c r="K25" s="19"/>
      <c r="L25" s="19"/>
      <c r="M25" s="19"/>
    </row>
    <row r="26" spans="2:14" ht="13.5" thickBot="1">
      <c r="B26" s="1078"/>
      <c r="C26" s="1078"/>
      <c r="D26" s="1078"/>
      <c r="E26" s="1078"/>
      <c r="F26" s="1075"/>
      <c r="G26" s="1075"/>
      <c r="H26" s="1075"/>
      <c r="I26" s="1075"/>
      <c r="J26" s="19"/>
      <c r="K26" s="19"/>
      <c r="L26" s="19"/>
      <c r="M26" s="19"/>
    </row>
    <row r="27" spans="2:14">
      <c r="B27" s="1065" t="s">
        <v>409</v>
      </c>
      <c r="C27" s="1069"/>
      <c r="D27" s="569" t="s">
        <v>54</v>
      </c>
      <c r="E27" s="569"/>
      <c r="F27" s="407"/>
      <c r="G27" s="407"/>
      <c r="H27" s="407"/>
      <c r="I27" s="407"/>
      <c r="J27" s="19"/>
      <c r="K27" s="19"/>
      <c r="L27" s="19"/>
      <c r="M27" s="19"/>
    </row>
    <row r="28" spans="2:14">
      <c r="B28" s="1069"/>
      <c r="C28" s="1069"/>
      <c r="D28" s="565" t="s">
        <v>55</v>
      </c>
      <c r="E28" s="565"/>
      <c r="F28" s="408"/>
      <c r="G28" s="408"/>
      <c r="H28" s="408"/>
      <c r="I28" s="408"/>
      <c r="J28" s="19"/>
      <c r="K28" s="19"/>
      <c r="L28" s="19"/>
      <c r="M28" s="19"/>
    </row>
    <row r="29" spans="2:14">
      <c r="B29" s="1069"/>
      <c r="C29" s="1069"/>
      <c r="D29" s="565" t="s">
        <v>56</v>
      </c>
      <c r="E29" s="565"/>
      <c r="F29" s="408"/>
      <c r="G29" s="408"/>
      <c r="H29" s="408"/>
      <c r="I29" s="408"/>
      <c r="J29" s="19"/>
      <c r="K29" s="19"/>
      <c r="L29" s="19"/>
      <c r="M29" s="19"/>
    </row>
    <row r="30" spans="2:14">
      <c r="B30" s="1069"/>
      <c r="C30" s="1069"/>
      <c r="D30" s="565" t="s">
        <v>57</v>
      </c>
      <c r="E30" s="565"/>
      <c r="F30" s="408"/>
      <c r="G30" s="408"/>
      <c r="H30" s="408"/>
      <c r="I30" s="408"/>
      <c r="J30" s="19"/>
      <c r="K30" s="19"/>
      <c r="L30" s="19"/>
      <c r="M30" s="19"/>
    </row>
    <row r="31" spans="2:14">
      <c r="B31" s="1069"/>
      <c r="C31" s="1069"/>
      <c r="D31" s="565" t="s">
        <v>58</v>
      </c>
      <c r="E31" s="565"/>
      <c r="F31" s="408"/>
      <c r="G31" s="408"/>
      <c r="H31" s="408"/>
      <c r="I31" s="408"/>
      <c r="J31" s="19"/>
      <c r="K31" s="19"/>
      <c r="L31" s="19"/>
      <c r="M31" s="19"/>
    </row>
    <row r="32" spans="2:14">
      <c r="B32" s="1069"/>
      <c r="C32" s="1069"/>
      <c r="D32" s="565" t="s">
        <v>59</v>
      </c>
      <c r="E32" s="565"/>
      <c r="F32" s="408"/>
      <c r="G32" s="408"/>
      <c r="H32" s="408"/>
      <c r="I32" s="408"/>
      <c r="J32" s="19"/>
      <c r="K32" s="19"/>
      <c r="L32" s="19"/>
      <c r="M32" s="19"/>
    </row>
    <row r="33" spans="2:13">
      <c r="B33" s="1069"/>
      <c r="C33" s="1069"/>
      <c r="D33" s="565" t="s">
        <v>64</v>
      </c>
      <c r="E33" s="565"/>
      <c r="F33" s="408"/>
      <c r="G33" s="408"/>
      <c r="H33" s="408"/>
      <c r="I33" s="408"/>
      <c r="J33" s="19"/>
      <c r="K33" s="19"/>
      <c r="L33" s="19"/>
      <c r="M33" s="19"/>
    </row>
    <row r="34" spans="2:13">
      <c r="B34" s="1069"/>
      <c r="C34" s="1069"/>
      <c r="D34" s="565" t="s">
        <v>60</v>
      </c>
      <c r="E34" s="565"/>
      <c r="F34" s="408"/>
      <c r="G34" s="408"/>
      <c r="H34" s="408"/>
      <c r="I34" s="408"/>
      <c r="J34" s="19"/>
      <c r="K34" s="19"/>
      <c r="L34" s="19"/>
      <c r="M34" s="19"/>
    </row>
    <row r="35" spans="2:13">
      <c r="B35" s="1069"/>
      <c r="C35" s="1069"/>
      <c r="D35" s="565" t="s">
        <v>61</v>
      </c>
      <c r="E35" s="565"/>
      <c r="F35" s="408"/>
      <c r="G35" s="408"/>
      <c r="H35" s="408"/>
      <c r="I35" s="408"/>
      <c r="J35" s="19"/>
      <c r="K35" s="19"/>
      <c r="L35" s="19"/>
      <c r="M35" s="19"/>
    </row>
    <row r="36" spans="2:13">
      <c r="B36" s="1069"/>
      <c r="C36" s="1069"/>
      <c r="D36" s="565" t="s">
        <v>65</v>
      </c>
      <c r="E36" s="565"/>
      <c r="F36" s="408"/>
      <c r="G36" s="408"/>
      <c r="H36" s="408"/>
      <c r="I36" s="408"/>
      <c r="J36" s="19"/>
      <c r="K36" s="19"/>
      <c r="L36" s="19"/>
      <c r="M36" s="19"/>
    </row>
    <row r="37" spans="2:13">
      <c r="B37" s="1069"/>
      <c r="C37" s="1069"/>
      <c r="D37" s="565" t="s">
        <v>62</v>
      </c>
      <c r="E37" s="565"/>
      <c r="F37" s="408"/>
      <c r="G37" s="408"/>
      <c r="H37" s="408"/>
      <c r="I37" s="408"/>
      <c r="J37" s="19"/>
      <c r="K37" s="19"/>
      <c r="L37" s="19"/>
      <c r="M37" s="19"/>
    </row>
    <row r="38" spans="2:13" ht="13.5" thickBot="1">
      <c r="B38" s="1070"/>
      <c r="C38" s="1070"/>
      <c r="D38" s="568" t="s">
        <v>63</v>
      </c>
      <c r="E38" s="568"/>
      <c r="F38" s="409"/>
      <c r="G38" s="409"/>
      <c r="H38" s="409"/>
      <c r="I38" s="409"/>
      <c r="J38" s="19"/>
      <c r="K38" s="19"/>
      <c r="L38" s="19"/>
      <c r="M38" s="19"/>
    </row>
    <row r="39" spans="2:13">
      <c r="B39" s="19"/>
      <c r="C39" s="19"/>
      <c r="D39" s="19"/>
      <c r="E39" s="19"/>
      <c r="F39" s="19"/>
      <c r="G39" s="19"/>
      <c r="H39" s="19"/>
      <c r="I39" s="19"/>
      <c r="J39" s="19"/>
      <c r="K39" s="19"/>
      <c r="L39" s="19"/>
      <c r="M39" s="19"/>
    </row>
    <row r="40" spans="2:13">
      <c r="B40" s="19"/>
      <c r="C40" s="19"/>
      <c r="D40" s="19"/>
      <c r="E40" s="19"/>
      <c r="F40" s="19"/>
      <c r="G40" s="19"/>
      <c r="H40" s="19"/>
      <c r="I40" s="19"/>
      <c r="J40" s="19"/>
      <c r="K40" s="19"/>
      <c r="L40" s="19"/>
      <c r="M40" s="19"/>
    </row>
    <row r="41" spans="2:13" ht="13.5" thickBot="1">
      <c r="B41" s="8">
        <v>1</v>
      </c>
      <c r="C41" s="1"/>
      <c r="D41" s="2"/>
      <c r="E41" s="2"/>
      <c r="F41" s="2"/>
      <c r="G41" s="12"/>
      <c r="H41" s="13"/>
      <c r="I41" s="1026"/>
      <c r="J41" s="1026"/>
      <c r="K41" s="1026"/>
      <c r="L41" s="1026"/>
      <c r="M41" s="1026"/>
    </row>
    <row r="42" spans="2:13">
      <c r="B42" s="1067" t="s">
        <v>405</v>
      </c>
      <c r="C42" s="1067"/>
      <c r="D42" s="1067"/>
      <c r="E42" s="570"/>
      <c r="F42" s="570"/>
      <c r="G42" s="570"/>
      <c r="H42" s="570"/>
      <c r="I42" s="307" t="s">
        <v>249</v>
      </c>
      <c r="J42" s="307" t="s">
        <v>250</v>
      </c>
      <c r="K42" s="307" t="s">
        <v>251</v>
      </c>
      <c r="L42" s="307" t="s">
        <v>252</v>
      </c>
      <c r="M42" s="307" t="s">
        <v>253</v>
      </c>
    </row>
    <row r="43" spans="2:13">
      <c r="B43" s="1022" t="s">
        <v>0</v>
      </c>
      <c r="C43" s="1022"/>
      <c r="D43" s="1022"/>
      <c r="E43" s="563"/>
      <c r="F43" s="563"/>
      <c r="G43" s="487" t="s">
        <v>11</v>
      </c>
      <c r="H43" s="487" t="s">
        <v>12</v>
      </c>
      <c r="I43" s="289" t="s">
        <v>18</v>
      </c>
      <c r="J43" s="290" t="s">
        <v>19</v>
      </c>
      <c r="K43" s="291" t="s">
        <v>20</v>
      </c>
      <c r="L43" s="292" t="s">
        <v>21</v>
      </c>
      <c r="M43" s="297" t="s">
        <v>22</v>
      </c>
    </row>
    <row r="44" spans="2:13" ht="15" thickBot="1">
      <c r="B44" s="1071" t="s">
        <v>120</v>
      </c>
      <c r="C44" s="1071"/>
      <c r="D44" s="1071"/>
      <c r="E44" s="567"/>
      <c r="F44" s="567"/>
      <c r="G44" s="412"/>
      <c r="H44" s="411" t="s">
        <v>93</v>
      </c>
      <c r="I44" s="331"/>
      <c r="J44" s="331"/>
      <c r="K44" s="332"/>
      <c r="L44" s="332"/>
      <c r="M44" s="331"/>
    </row>
  </sheetData>
  <sheetProtection sheet="1" objects="1" scenarios="1" selectLockedCells="1" selectUnlockedCells="1"/>
  <mergeCells count="33">
    <mergeCell ref="F24:G26"/>
    <mergeCell ref="H24:I26"/>
    <mergeCell ref="B24:C26"/>
    <mergeCell ref="D24:E26"/>
    <mergeCell ref="I41:M41"/>
    <mergeCell ref="G15:H15"/>
    <mergeCell ref="G17:H17"/>
    <mergeCell ref="C20:C21"/>
    <mergeCell ref="G20:H20"/>
    <mergeCell ref="G21:H21"/>
    <mergeCell ref="G18:H18"/>
    <mergeCell ref="G19:H19"/>
    <mergeCell ref="B42:D42"/>
    <mergeCell ref="B43:D43"/>
    <mergeCell ref="C17:C19"/>
    <mergeCell ref="B27:C38"/>
    <mergeCell ref="B44:D44"/>
    <mergeCell ref="C2:S2"/>
    <mergeCell ref="C3:S3"/>
    <mergeCell ref="B5:D5"/>
    <mergeCell ref="C15:C16"/>
    <mergeCell ref="B6:D6"/>
    <mergeCell ref="B7:D7"/>
    <mergeCell ref="B10:S10"/>
    <mergeCell ref="B13:C14"/>
    <mergeCell ref="D13:H13"/>
    <mergeCell ref="D14:E14"/>
    <mergeCell ref="G14:H14"/>
    <mergeCell ref="G16:H16"/>
    <mergeCell ref="B15:B21"/>
    <mergeCell ref="E5:I5"/>
    <mergeCell ref="E6:I6"/>
    <mergeCell ref="E7:I7"/>
  </mergeCells>
  <phoneticPr fontId="24" type="noConversion"/>
  <pageMargins left="0.24" right="0.17" top="0.64" bottom="0.68" header="0.17" footer="0"/>
  <pageSetup paperSize="9" scale="75" orientation="landscape"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0"/>
  <sheetViews>
    <sheetView showGridLines="0" zoomScaleNormal="100" workbookViewId="0">
      <selection activeCell="F16" sqref="F16"/>
    </sheetView>
  </sheetViews>
  <sheetFormatPr baseColWidth="10" defaultRowHeight="12.75"/>
  <cols>
    <col min="1" max="1" width="2.7109375" customWidth="1"/>
    <col min="2" max="2" width="20.140625" customWidth="1"/>
    <col min="3" max="3" width="13.5703125" customWidth="1"/>
    <col min="4" max="4" width="7.28515625" customWidth="1"/>
    <col min="5" max="5" width="2.42578125" customWidth="1"/>
    <col min="8" max="8" width="23.28515625" customWidth="1"/>
    <col min="9" max="13" width="9.7109375" customWidth="1"/>
    <col min="16" max="16" width="7.7109375" customWidth="1"/>
    <col min="17" max="17" width="5.85546875" customWidth="1"/>
    <col min="18" max="18" width="3.7109375" customWidth="1"/>
  </cols>
  <sheetData>
    <row r="1" spans="2:20">
      <c r="C1" s="1"/>
      <c r="D1" s="2"/>
      <c r="E1" s="2"/>
      <c r="F1" s="2"/>
      <c r="G1" s="2"/>
      <c r="H1" s="2"/>
      <c r="I1" s="2"/>
      <c r="J1" s="2"/>
      <c r="K1" s="2"/>
      <c r="L1" s="2"/>
      <c r="M1" s="2"/>
      <c r="N1" s="3"/>
    </row>
    <row r="2" spans="2:20" ht="18">
      <c r="B2" s="354" t="s">
        <v>23</v>
      </c>
      <c r="C2" s="1009" t="s">
        <v>26</v>
      </c>
      <c r="D2" s="1009"/>
      <c r="E2" s="1009"/>
      <c r="F2" s="1009"/>
      <c r="G2" s="1009"/>
      <c r="H2" s="1009"/>
      <c r="I2" s="1009"/>
      <c r="J2" s="1009"/>
      <c r="K2" s="1009"/>
      <c r="L2" s="1009"/>
      <c r="M2" s="1009"/>
      <c r="N2" s="1009"/>
      <c r="O2" s="1009"/>
      <c r="P2" s="1009"/>
      <c r="Q2" s="1009"/>
      <c r="R2" s="1009"/>
      <c r="S2" s="1009"/>
      <c r="T2" s="681"/>
    </row>
    <row r="3" spans="2:20" ht="18">
      <c r="B3" s="354" t="s">
        <v>262</v>
      </c>
      <c r="C3" s="1010" t="s">
        <v>141</v>
      </c>
      <c r="D3" s="1011"/>
      <c r="E3" s="1011"/>
      <c r="F3" s="1011"/>
      <c r="G3" s="1011"/>
      <c r="H3" s="1011"/>
      <c r="I3" s="1011"/>
      <c r="J3" s="1011"/>
      <c r="K3" s="1011"/>
      <c r="L3" s="1011"/>
      <c r="M3" s="1011"/>
      <c r="N3" s="1011"/>
      <c r="O3" s="1011"/>
      <c r="P3" s="1011"/>
      <c r="Q3" s="1011"/>
      <c r="R3" s="1011"/>
      <c r="S3" s="1011"/>
      <c r="T3" s="681"/>
    </row>
    <row r="4" spans="2:20">
      <c r="C4" s="1"/>
      <c r="D4" s="2"/>
      <c r="E4" s="2"/>
      <c r="F4" s="2"/>
      <c r="G4" s="2"/>
      <c r="H4" s="2"/>
      <c r="I4" s="2"/>
      <c r="J4" s="2"/>
      <c r="K4" s="2"/>
      <c r="L4" s="2"/>
      <c r="M4" s="2"/>
      <c r="N4" s="3"/>
    </row>
    <row r="5" spans="2:20" ht="15.75" customHeight="1">
      <c r="B5" s="731" t="s">
        <v>133</v>
      </c>
      <c r="C5" s="731"/>
      <c r="D5" s="731"/>
      <c r="E5" s="1035"/>
      <c r="F5" s="1035"/>
      <c r="G5" s="1035"/>
      <c r="H5" s="1035"/>
      <c r="I5" s="1035"/>
      <c r="J5" s="279"/>
      <c r="K5" s="279"/>
      <c r="L5" s="279"/>
      <c r="M5" s="279"/>
      <c r="N5" s="279"/>
      <c r="O5" s="279"/>
      <c r="P5" s="279"/>
      <c r="Q5" s="279"/>
      <c r="R5" s="279"/>
      <c r="S5" s="279"/>
    </row>
    <row r="6" spans="2:20" ht="15.75" customHeight="1">
      <c r="B6" s="731" t="s">
        <v>134</v>
      </c>
      <c r="C6" s="731"/>
      <c r="D6" s="731"/>
      <c r="E6" s="1035"/>
      <c r="F6" s="1035"/>
      <c r="G6" s="1035"/>
      <c r="H6" s="1035"/>
      <c r="I6" s="1035"/>
      <c r="J6" s="279"/>
      <c r="K6" s="279"/>
      <c r="L6" s="279"/>
      <c r="M6" s="279"/>
      <c r="N6" s="279"/>
      <c r="O6" s="279"/>
      <c r="P6" s="279"/>
      <c r="Q6" s="279"/>
      <c r="R6" s="279"/>
      <c r="S6" s="279"/>
    </row>
    <row r="7" spans="2:20" ht="15">
      <c r="B7" s="764" t="s">
        <v>24</v>
      </c>
      <c r="C7" s="764"/>
      <c r="D7" s="764"/>
      <c r="E7" s="1036"/>
      <c r="F7" s="1036"/>
      <c r="G7" s="1036"/>
      <c r="H7" s="1036"/>
      <c r="I7" s="1036"/>
      <c r="J7" s="279"/>
      <c r="K7" s="279"/>
      <c r="L7" s="279"/>
      <c r="M7" s="279"/>
      <c r="N7" s="279"/>
      <c r="O7" s="279"/>
      <c r="P7" s="279"/>
      <c r="Q7" s="279"/>
      <c r="R7" s="279"/>
      <c r="S7" s="279"/>
    </row>
    <row r="8" spans="2:20">
      <c r="C8" s="1"/>
      <c r="D8" s="2"/>
      <c r="E8" s="2"/>
      <c r="F8" s="2"/>
      <c r="G8" s="2"/>
      <c r="H8" s="2"/>
      <c r="I8" s="2"/>
      <c r="J8" s="2"/>
      <c r="K8" s="2"/>
      <c r="L8" s="2"/>
      <c r="M8" s="2"/>
      <c r="N8" s="3"/>
    </row>
    <row r="9" spans="2:20">
      <c r="C9" s="1"/>
      <c r="D9" s="2"/>
      <c r="E9" s="2"/>
      <c r="F9" s="2"/>
      <c r="G9" s="2"/>
      <c r="H9" s="2"/>
      <c r="I9" s="2"/>
      <c r="J9" s="2"/>
      <c r="K9" s="2"/>
      <c r="L9" s="2"/>
      <c r="M9" s="2"/>
      <c r="N9" s="3"/>
      <c r="O9" s="4"/>
      <c r="P9" s="4"/>
      <c r="Q9" s="4"/>
      <c r="R9" s="4"/>
      <c r="S9" s="4"/>
    </row>
    <row r="10" spans="2:20" ht="18">
      <c r="B10" s="1091" t="s">
        <v>25</v>
      </c>
      <c r="C10" s="1091"/>
      <c r="D10" s="1091"/>
      <c r="E10" s="1091"/>
      <c r="F10" s="1091"/>
      <c r="G10" s="1091"/>
      <c r="H10" s="1091"/>
      <c r="I10" s="1091"/>
      <c r="J10" s="1091"/>
      <c r="K10" s="1091"/>
      <c r="L10" s="1091"/>
      <c r="M10" s="1091"/>
      <c r="N10" s="1091"/>
      <c r="O10" s="1091"/>
      <c r="P10" s="1091"/>
      <c r="Q10" s="1091"/>
      <c r="R10" s="1091"/>
      <c r="S10" s="1091"/>
    </row>
    <row r="12" spans="2:20" ht="13.5" thickBot="1"/>
    <row r="13" spans="2:20" ht="13.5" thickBot="1">
      <c r="B13" s="1038" t="s">
        <v>0</v>
      </c>
      <c r="C13" s="1038"/>
      <c r="D13" s="1040" t="s">
        <v>27</v>
      </c>
      <c r="E13" s="1040"/>
      <c r="F13" s="1040"/>
      <c r="G13" s="1040"/>
      <c r="H13" s="1040"/>
      <c r="I13" s="333" t="s">
        <v>249</v>
      </c>
      <c r="J13" s="333" t="s">
        <v>250</v>
      </c>
      <c r="K13" s="333" t="s">
        <v>251</v>
      </c>
      <c r="L13" s="333" t="s">
        <v>252</v>
      </c>
      <c r="M13" s="333" t="s">
        <v>253</v>
      </c>
    </row>
    <row r="14" spans="2:20" ht="13.5" thickBot="1">
      <c r="B14" s="1039"/>
      <c r="C14" s="1039"/>
      <c r="D14" s="484" t="s">
        <v>11</v>
      </c>
      <c r="E14" s="484"/>
      <c r="F14" s="484" t="s">
        <v>12</v>
      </c>
      <c r="G14" s="1041" t="s">
        <v>1</v>
      </c>
      <c r="H14" s="1041"/>
      <c r="I14" s="335" t="s">
        <v>13</v>
      </c>
      <c r="J14" s="336" t="s">
        <v>14</v>
      </c>
      <c r="K14" s="337" t="s">
        <v>15</v>
      </c>
      <c r="L14" s="338" t="s">
        <v>16</v>
      </c>
      <c r="M14" s="339" t="s">
        <v>17</v>
      </c>
    </row>
    <row r="15" spans="2:20" ht="13.5" thickBot="1">
      <c r="B15" s="1079" t="s">
        <v>96</v>
      </c>
      <c r="C15" s="1052" t="s">
        <v>3</v>
      </c>
      <c r="D15" s="413"/>
      <c r="E15" s="544"/>
      <c r="F15" s="398" t="s">
        <v>167</v>
      </c>
      <c r="G15" s="1053" t="s">
        <v>97</v>
      </c>
      <c r="H15" s="1053"/>
      <c r="I15" s="340"/>
      <c r="J15" s="340"/>
      <c r="K15" s="340"/>
      <c r="L15" s="340"/>
      <c r="M15" s="340"/>
      <c r="N15">
        <v>1</v>
      </c>
    </row>
    <row r="16" spans="2:20" ht="14.25" thickTop="1" thickBot="1">
      <c r="B16" s="1043"/>
      <c r="C16" s="1046"/>
      <c r="D16" s="414"/>
      <c r="E16" s="545"/>
      <c r="F16" s="381" t="s">
        <v>168</v>
      </c>
      <c r="G16" s="1007" t="s">
        <v>98</v>
      </c>
      <c r="H16" s="1007"/>
      <c r="I16" s="334"/>
      <c r="J16" s="334"/>
      <c r="K16" s="334"/>
      <c r="L16" s="334"/>
      <c r="M16" s="334"/>
      <c r="N16">
        <v>1</v>
      </c>
    </row>
    <row r="17" spans="2:14" ht="14.25" thickTop="1" thickBot="1">
      <c r="B17" s="1043"/>
      <c r="C17" s="1046"/>
      <c r="D17" s="414"/>
      <c r="E17" s="545"/>
      <c r="F17" s="381" t="s">
        <v>169</v>
      </c>
      <c r="G17" s="1007" t="s">
        <v>286</v>
      </c>
      <c r="H17" s="1007"/>
      <c r="I17" s="334"/>
      <c r="J17" s="334"/>
      <c r="K17" s="334"/>
      <c r="L17" s="334"/>
      <c r="M17" s="334"/>
      <c r="N17">
        <v>1</v>
      </c>
    </row>
    <row r="18" spans="2:14" ht="14.25" thickTop="1" thickBot="1">
      <c r="B18" s="1043"/>
      <c r="C18" s="1046"/>
      <c r="D18" s="414"/>
      <c r="E18" s="545"/>
      <c r="F18" s="381" t="s">
        <v>171</v>
      </c>
      <c r="G18" s="1007" t="s">
        <v>99</v>
      </c>
      <c r="H18" s="1007"/>
      <c r="I18" s="334"/>
      <c r="J18" s="334"/>
      <c r="K18" s="334"/>
      <c r="L18" s="334"/>
      <c r="M18" s="334"/>
      <c r="N18">
        <v>1</v>
      </c>
    </row>
    <row r="19" spans="2:14" ht="14.25" thickTop="1" thickBot="1">
      <c r="B19" s="1043"/>
      <c r="C19" s="1046" t="s">
        <v>2</v>
      </c>
      <c r="D19" s="414"/>
      <c r="E19" s="545"/>
      <c r="F19" s="381" t="s">
        <v>170</v>
      </c>
      <c r="G19" s="1007" t="s">
        <v>100</v>
      </c>
      <c r="H19" s="1007"/>
      <c r="I19" s="334"/>
      <c r="J19" s="334"/>
      <c r="K19" s="334"/>
      <c r="L19" s="334"/>
      <c r="M19" s="334"/>
      <c r="N19">
        <v>1</v>
      </c>
    </row>
    <row r="20" spans="2:14" ht="14.25" thickTop="1" thickBot="1">
      <c r="B20" s="1043"/>
      <c r="C20" s="1046"/>
      <c r="D20" s="414"/>
      <c r="E20" s="545"/>
      <c r="F20" s="381" t="s">
        <v>172</v>
      </c>
      <c r="G20" s="1007" t="s">
        <v>101</v>
      </c>
      <c r="H20" s="1007"/>
      <c r="I20" s="334"/>
      <c r="J20" s="334"/>
      <c r="K20" s="334"/>
      <c r="L20" s="334"/>
      <c r="M20" s="334"/>
      <c r="N20">
        <v>1</v>
      </c>
    </row>
    <row r="21" spans="2:14" ht="14.25" thickTop="1" thickBot="1">
      <c r="B21" s="1043"/>
      <c r="C21" s="295" t="s">
        <v>102</v>
      </c>
      <c r="D21" s="414"/>
      <c r="E21" s="545"/>
      <c r="F21" s="381" t="s">
        <v>173</v>
      </c>
      <c r="G21" s="1007" t="s">
        <v>103</v>
      </c>
      <c r="H21" s="1007"/>
      <c r="I21" s="334"/>
      <c r="J21" s="334"/>
      <c r="K21" s="334"/>
      <c r="L21" s="334"/>
      <c r="M21" s="334"/>
      <c r="N21">
        <v>1</v>
      </c>
    </row>
    <row r="22" spans="2:14" ht="14.25" thickTop="1" thickBot="1">
      <c r="B22" s="1051"/>
      <c r="C22" s="342" t="s">
        <v>4</v>
      </c>
      <c r="D22" s="415"/>
      <c r="E22" s="546"/>
      <c r="F22" s="399" t="s">
        <v>174</v>
      </c>
      <c r="G22" s="1055" t="s">
        <v>142</v>
      </c>
      <c r="H22" s="1055"/>
      <c r="I22" s="341"/>
      <c r="J22" s="341"/>
      <c r="K22" s="341"/>
      <c r="L22" s="341"/>
      <c r="M22" s="341"/>
      <c r="N22">
        <v>1</v>
      </c>
    </row>
    <row r="23" spans="2:14" ht="13.5" thickBot="1">
      <c r="B23" s="1079" t="s">
        <v>104</v>
      </c>
      <c r="C23" s="1052" t="s">
        <v>3</v>
      </c>
      <c r="D23" s="413"/>
      <c r="E23" s="544"/>
      <c r="F23" s="398" t="s">
        <v>175</v>
      </c>
      <c r="G23" s="1053" t="s">
        <v>105</v>
      </c>
      <c r="H23" s="1053"/>
      <c r="I23" s="340"/>
      <c r="J23" s="340"/>
      <c r="K23" s="340"/>
      <c r="L23" s="340"/>
      <c r="M23" s="340"/>
      <c r="N23">
        <v>1</v>
      </c>
    </row>
    <row r="24" spans="2:14" ht="14.25" thickTop="1" thickBot="1">
      <c r="B24" s="1081"/>
      <c r="C24" s="1046"/>
      <c r="D24" s="414"/>
      <c r="E24" s="545"/>
      <c r="F24" s="381" t="s">
        <v>176</v>
      </c>
      <c r="G24" s="1007" t="s">
        <v>106</v>
      </c>
      <c r="H24" s="1007"/>
      <c r="I24" s="334"/>
      <c r="J24" s="334"/>
      <c r="K24" s="334"/>
      <c r="L24" s="334"/>
      <c r="M24" s="334"/>
      <c r="N24">
        <v>1</v>
      </c>
    </row>
    <row r="25" spans="2:14" ht="14.25" thickTop="1" thickBot="1">
      <c r="B25" s="1081"/>
      <c r="C25" s="1046" t="s">
        <v>2</v>
      </c>
      <c r="D25" s="414"/>
      <c r="E25" s="545"/>
      <c r="F25" s="381" t="s">
        <v>177</v>
      </c>
      <c r="G25" s="1007" t="s">
        <v>107</v>
      </c>
      <c r="H25" s="1007"/>
      <c r="I25" s="334"/>
      <c r="J25" s="334"/>
      <c r="K25" s="334"/>
      <c r="L25" s="334"/>
      <c r="M25" s="334"/>
      <c r="N25">
        <v>1</v>
      </c>
    </row>
    <row r="26" spans="2:14" ht="14.25" thickTop="1" thickBot="1">
      <c r="B26" s="1081"/>
      <c r="C26" s="1046"/>
      <c r="D26" s="414"/>
      <c r="E26" s="545"/>
      <c r="F26" s="381" t="s">
        <v>178</v>
      </c>
      <c r="G26" s="1007" t="s">
        <v>108</v>
      </c>
      <c r="H26" s="1007"/>
      <c r="I26" s="334"/>
      <c r="J26" s="334"/>
      <c r="K26" s="334"/>
      <c r="L26" s="334"/>
      <c r="M26" s="334"/>
      <c r="N26">
        <v>1</v>
      </c>
    </row>
    <row r="27" spans="2:14" ht="14.25" thickTop="1" thickBot="1">
      <c r="B27" s="1081"/>
      <c r="C27" s="1046" t="s">
        <v>102</v>
      </c>
      <c r="D27" s="414"/>
      <c r="E27" s="545"/>
      <c r="F27" s="381" t="s">
        <v>179</v>
      </c>
      <c r="G27" s="1007" t="s">
        <v>109</v>
      </c>
      <c r="H27" s="1007"/>
      <c r="I27" s="334"/>
      <c r="J27" s="334"/>
      <c r="K27" s="334"/>
      <c r="L27" s="334"/>
      <c r="M27" s="334"/>
      <c r="N27">
        <v>1</v>
      </c>
    </row>
    <row r="28" spans="2:14" ht="14.25" thickTop="1" thickBot="1">
      <c r="B28" s="1081"/>
      <c r="C28" s="1046"/>
      <c r="D28" s="414"/>
      <c r="E28" s="545"/>
      <c r="F28" s="381" t="s">
        <v>180</v>
      </c>
      <c r="G28" s="1007" t="s">
        <v>132</v>
      </c>
      <c r="H28" s="1007"/>
      <c r="I28" s="334"/>
      <c r="J28" s="334"/>
      <c r="K28" s="334"/>
      <c r="L28" s="334"/>
      <c r="M28" s="334"/>
      <c r="N28">
        <v>1</v>
      </c>
    </row>
    <row r="29" spans="2:14" ht="14.25" thickTop="1" thickBot="1">
      <c r="B29" s="1082"/>
      <c r="C29" s="342" t="s">
        <v>4</v>
      </c>
      <c r="D29" s="415"/>
      <c r="E29" s="546"/>
      <c r="F29" s="399" t="s">
        <v>181</v>
      </c>
      <c r="G29" s="1055" t="s">
        <v>143</v>
      </c>
      <c r="H29" s="1055"/>
      <c r="I29" s="341"/>
      <c r="J29" s="341"/>
      <c r="K29" s="341"/>
      <c r="L29" s="341"/>
      <c r="M29" s="341"/>
      <c r="N29">
        <v>1</v>
      </c>
    </row>
    <row r="30" spans="2:14">
      <c r="B30" s="1058" t="s">
        <v>140</v>
      </c>
      <c r="C30" s="1058"/>
      <c r="D30" s="1058"/>
      <c r="E30" s="1058"/>
      <c r="F30" s="1058"/>
      <c r="G30" s="1058"/>
      <c r="H30" s="1058"/>
      <c r="I30" s="1058"/>
      <c r="J30" s="1058"/>
      <c r="K30" s="1058"/>
      <c r="L30" s="1058"/>
      <c r="M30" s="1058"/>
    </row>
    <row r="31" spans="2:14" ht="13.5" thickBot="1"/>
    <row r="32" spans="2:14" ht="13.5" thickBot="1">
      <c r="B32" s="1085" t="s">
        <v>0</v>
      </c>
      <c r="C32" s="1085"/>
      <c r="D32" s="1085"/>
      <c r="E32" s="1085"/>
      <c r="F32" s="1085"/>
      <c r="G32" s="1085"/>
      <c r="H32" s="1085"/>
      <c r="I32" s="1085" t="s">
        <v>183</v>
      </c>
      <c r="J32" s="1085"/>
      <c r="K32" s="1085"/>
      <c r="L32" s="1085"/>
      <c r="M32" s="1085"/>
    </row>
    <row r="33" spans="2:20">
      <c r="B33" s="1093" t="s">
        <v>410</v>
      </c>
      <c r="C33" s="1093"/>
      <c r="D33" s="1093"/>
      <c r="E33" s="1093"/>
      <c r="F33" s="1093"/>
      <c r="G33" s="1093"/>
      <c r="H33" s="1093"/>
      <c r="I33" s="1086" t="s">
        <v>33</v>
      </c>
      <c r="J33" s="1086"/>
      <c r="K33" s="482" t="s">
        <v>174</v>
      </c>
      <c r="L33" s="482" t="s">
        <v>180</v>
      </c>
      <c r="M33" s="482" t="s">
        <v>181</v>
      </c>
    </row>
    <row r="34" spans="2:20">
      <c r="B34" s="1094"/>
      <c r="C34" s="1094"/>
      <c r="D34" s="1094"/>
      <c r="E34" s="1094"/>
      <c r="F34" s="1094"/>
      <c r="G34" s="1094"/>
      <c r="H34" s="1094"/>
      <c r="I34" s="1092" t="s">
        <v>54</v>
      </c>
      <c r="J34" s="1092"/>
      <c r="K34" s="416"/>
      <c r="L34" s="416"/>
      <c r="M34" s="416"/>
    </row>
    <row r="35" spans="2:20">
      <c r="B35" s="1094"/>
      <c r="C35" s="1094"/>
      <c r="D35" s="1094"/>
      <c r="E35" s="1094"/>
      <c r="F35" s="1094"/>
      <c r="G35" s="1094"/>
      <c r="H35" s="1094"/>
      <c r="I35" s="1084" t="s">
        <v>55</v>
      </c>
      <c r="J35" s="1084"/>
      <c r="K35" s="417"/>
      <c r="L35" s="417"/>
      <c r="M35" s="417"/>
    </row>
    <row r="36" spans="2:20">
      <c r="B36" s="1094"/>
      <c r="C36" s="1094"/>
      <c r="D36" s="1094"/>
      <c r="E36" s="1094"/>
      <c r="F36" s="1094"/>
      <c r="G36" s="1094"/>
      <c r="H36" s="1094"/>
      <c r="I36" s="1084" t="s">
        <v>56</v>
      </c>
      <c r="J36" s="1084"/>
      <c r="K36" s="417"/>
      <c r="L36" s="417"/>
      <c r="M36" s="417"/>
    </row>
    <row r="37" spans="2:20">
      <c r="B37" s="1094"/>
      <c r="C37" s="1094"/>
      <c r="D37" s="1094"/>
      <c r="E37" s="1094"/>
      <c r="F37" s="1094"/>
      <c r="G37" s="1094"/>
      <c r="H37" s="1094"/>
      <c r="I37" s="1084" t="s">
        <v>57</v>
      </c>
      <c r="J37" s="1084"/>
      <c r="K37" s="417"/>
      <c r="L37" s="417"/>
      <c r="M37" s="417"/>
    </row>
    <row r="38" spans="2:20">
      <c r="B38" s="1094"/>
      <c r="C38" s="1094"/>
      <c r="D38" s="1094"/>
      <c r="E38" s="1094"/>
      <c r="F38" s="1094"/>
      <c r="G38" s="1094"/>
      <c r="H38" s="1094"/>
      <c r="I38" s="1084" t="s">
        <v>58</v>
      </c>
      <c r="J38" s="1084"/>
      <c r="K38" s="417"/>
      <c r="L38" s="417"/>
      <c r="M38" s="417"/>
    </row>
    <row r="39" spans="2:20">
      <c r="B39" s="1094"/>
      <c r="C39" s="1094"/>
      <c r="D39" s="1094"/>
      <c r="E39" s="1094"/>
      <c r="F39" s="1094"/>
      <c r="G39" s="1094"/>
      <c r="H39" s="1094"/>
      <c r="I39" s="1084" t="s">
        <v>59</v>
      </c>
      <c r="J39" s="1084"/>
      <c r="K39" s="417"/>
      <c r="L39" s="417"/>
      <c r="M39" s="417"/>
    </row>
    <row r="40" spans="2:20">
      <c r="B40" s="1094"/>
      <c r="C40" s="1094"/>
      <c r="D40" s="1094"/>
      <c r="E40" s="1094"/>
      <c r="F40" s="1094"/>
      <c r="G40" s="1094"/>
      <c r="H40" s="1094"/>
      <c r="I40" s="1084" t="s">
        <v>64</v>
      </c>
      <c r="J40" s="1084"/>
      <c r="K40" s="417"/>
      <c r="L40" s="417"/>
      <c r="M40" s="417"/>
    </row>
    <row r="41" spans="2:20">
      <c r="B41" s="1094"/>
      <c r="C41" s="1094"/>
      <c r="D41" s="1094"/>
      <c r="E41" s="1094"/>
      <c r="F41" s="1094"/>
      <c r="G41" s="1094"/>
      <c r="H41" s="1094"/>
      <c r="I41" s="1084" t="s">
        <v>60</v>
      </c>
      <c r="J41" s="1084"/>
      <c r="K41" s="417"/>
      <c r="L41" s="417"/>
      <c r="M41" s="417"/>
    </row>
    <row r="42" spans="2:20">
      <c r="B42" s="1094"/>
      <c r="C42" s="1094"/>
      <c r="D42" s="1094"/>
      <c r="E42" s="1094"/>
      <c r="F42" s="1094"/>
      <c r="G42" s="1094"/>
      <c r="H42" s="1094"/>
      <c r="I42" s="1084" t="s">
        <v>61</v>
      </c>
      <c r="J42" s="1084"/>
      <c r="K42" s="417"/>
      <c r="L42" s="417"/>
      <c r="M42" s="417"/>
    </row>
    <row r="43" spans="2:20">
      <c r="B43" s="1094"/>
      <c r="C43" s="1094"/>
      <c r="D43" s="1094"/>
      <c r="E43" s="1094"/>
      <c r="F43" s="1094"/>
      <c r="G43" s="1094"/>
      <c r="H43" s="1094"/>
      <c r="I43" s="1084" t="s">
        <v>65</v>
      </c>
      <c r="J43" s="1084"/>
      <c r="K43" s="417"/>
      <c r="L43" s="417"/>
      <c r="M43" s="417"/>
    </row>
    <row r="44" spans="2:20">
      <c r="B44" s="1094"/>
      <c r="C44" s="1094"/>
      <c r="D44" s="1094"/>
      <c r="E44" s="1094"/>
      <c r="F44" s="1094"/>
      <c r="G44" s="1094"/>
      <c r="H44" s="1094"/>
      <c r="I44" s="1084" t="s">
        <v>62</v>
      </c>
      <c r="J44" s="1084"/>
      <c r="K44" s="417"/>
      <c r="L44" s="417"/>
      <c r="M44" s="417"/>
    </row>
    <row r="45" spans="2:20" ht="13.5" thickBot="1">
      <c r="B45" s="1095"/>
      <c r="C45" s="1095"/>
      <c r="D45" s="1095"/>
      <c r="E45" s="1095"/>
      <c r="F45" s="1095"/>
      <c r="G45" s="1095"/>
      <c r="H45" s="1095"/>
      <c r="I45" s="1096" t="s">
        <v>63</v>
      </c>
      <c r="J45" s="1096"/>
      <c r="K45" s="418"/>
      <c r="L45" s="418"/>
      <c r="M45" s="418"/>
    </row>
    <row r="46" spans="2:20" ht="24.75" customHeight="1" thickBot="1">
      <c r="I46" s="1088" t="s">
        <v>296</v>
      </c>
      <c r="J46" s="1089"/>
      <c r="K46" s="1089"/>
      <c r="L46" s="1089"/>
      <c r="M46" s="1089"/>
      <c r="N46" s="1089"/>
      <c r="O46" s="1089"/>
      <c r="P46" s="1089"/>
      <c r="Q46" s="1089"/>
      <c r="R46" s="1089"/>
      <c r="S46" s="1089"/>
      <c r="T46" s="1089"/>
    </row>
    <row r="47" spans="2:20">
      <c r="B47" s="1080" t="s">
        <v>405</v>
      </c>
      <c r="C47" s="1080"/>
      <c r="D47" s="1080"/>
      <c r="E47" s="1080"/>
      <c r="F47" s="1080"/>
      <c r="G47" s="1080"/>
      <c r="H47" s="1080"/>
      <c r="I47" s="348" t="s">
        <v>249</v>
      </c>
      <c r="J47" s="348" t="s">
        <v>250</v>
      </c>
      <c r="K47" s="348" t="s">
        <v>251</v>
      </c>
      <c r="L47" s="348" t="s">
        <v>252</v>
      </c>
      <c r="M47" s="348" t="s">
        <v>253</v>
      </c>
    </row>
    <row r="48" spans="2:20" ht="13.5" thickBot="1">
      <c r="B48" s="1090" t="s">
        <v>0</v>
      </c>
      <c r="C48" s="1090"/>
      <c r="D48" s="1090"/>
      <c r="E48" s="1090"/>
      <c r="F48" s="1090"/>
      <c r="G48" s="329" t="s">
        <v>11</v>
      </c>
      <c r="H48" s="329" t="s">
        <v>12</v>
      </c>
      <c r="I48" s="349" t="s">
        <v>18</v>
      </c>
      <c r="J48" s="350" t="s">
        <v>19</v>
      </c>
      <c r="K48" s="351" t="s">
        <v>20</v>
      </c>
      <c r="L48" s="352" t="s">
        <v>21</v>
      </c>
      <c r="M48" s="353" t="s">
        <v>22</v>
      </c>
    </row>
    <row r="49" spans="2:13" ht="14.25">
      <c r="B49" s="1087" t="s">
        <v>96</v>
      </c>
      <c r="C49" s="1087"/>
      <c r="D49" s="1087"/>
      <c r="E49" s="1087"/>
      <c r="F49" s="1087"/>
      <c r="G49" s="419"/>
      <c r="H49" s="547" t="s">
        <v>110</v>
      </c>
      <c r="I49" s="345"/>
      <c r="J49" s="346"/>
      <c r="K49" s="347"/>
      <c r="L49" s="347"/>
      <c r="M49" s="347"/>
    </row>
    <row r="50" spans="2:13" ht="15" thickBot="1">
      <c r="B50" s="1083" t="s">
        <v>111</v>
      </c>
      <c r="C50" s="1083"/>
      <c r="D50" s="1083"/>
      <c r="E50" s="1083"/>
      <c r="F50" s="1083"/>
      <c r="G50" s="420"/>
      <c r="H50" s="548" t="s">
        <v>112</v>
      </c>
      <c r="I50" s="343"/>
      <c r="J50" s="344"/>
      <c r="K50" s="343"/>
      <c r="L50" s="343"/>
      <c r="M50" s="343"/>
    </row>
  </sheetData>
  <sheetProtection sheet="1" selectLockedCells="1" selectUnlockedCells="1"/>
  <mergeCells count="56">
    <mergeCell ref="C2:S2"/>
    <mergeCell ref="C3:S3"/>
    <mergeCell ref="B5:D5"/>
    <mergeCell ref="I42:J42"/>
    <mergeCell ref="I34:J34"/>
    <mergeCell ref="B33:H45"/>
    <mergeCell ref="I44:J44"/>
    <mergeCell ref="I45:J45"/>
    <mergeCell ref="C23:C24"/>
    <mergeCell ref="I40:J40"/>
    <mergeCell ref="I38:J38"/>
    <mergeCell ref="I36:J36"/>
    <mergeCell ref="G26:H26"/>
    <mergeCell ref="C25:C26"/>
    <mergeCell ref="G25:H25"/>
    <mergeCell ref="B6:D6"/>
    <mergeCell ref="B10:S10"/>
    <mergeCell ref="B13:C14"/>
    <mergeCell ref="D13:H13"/>
    <mergeCell ref="G14:H14"/>
    <mergeCell ref="B7:D7"/>
    <mergeCell ref="G28:H28"/>
    <mergeCell ref="G15:H15"/>
    <mergeCell ref="G16:H16"/>
    <mergeCell ref="C19:C20"/>
    <mergeCell ref="G22:H22"/>
    <mergeCell ref="G21:H21"/>
    <mergeCell ref="B50:F50"/>
    <mergeCell ref="B30:M30"/>
    <mergeCell ref="I41:J41"/>
    <mergeCell ref="I37:J37"/>
    <mergeCell ref="I32:M32"/>
    <mergeCell ref="B32:H32"/>
    <mergeCell ref="I33:J33"/>
    <mergeCell ref="I35:J35"/>
    <mergeCell ref="B49:F49"/>
    <mergeCell ref="I39:J39"/>
    <mergeCell ref="I43:J43"/>
    <mergeCell ref="I46:T46"/>
    <mergeCell ref="B48:F48"/>
    <mergeCell ref="B15:B22"/>
    <mergeCell ref="B47:H47"/>
    <mergeCell ref="E5:I5"/>
    <mergeCell ref="E6:I6"/>
    <mergeCell ref="E7:I7"/>
    <mergeCell ref="G19:H19"/>
    <mergeCell ref="G20:H20"/>
    <mergeCell ref="B23:B29"/>
    <mergeCell ref="G17:H17"/>
    <mergeCell ref="G18:H18"/>
    <mergeCell ref="G23:H23"/>
    <mergeCell ref="G29:H29"/>
    <mergeCell ref="G24:H24"/>
    <mergeCell ref="C15:C18"/>
    <mergeCell ref="C27:C28"/>
    <mergeCell ref="G27:H27"/>
  </mergeCells>
  <phoneticPr fontId="24" type="noConversion"/>
  <pageMargins left="0.2" right="0.17" top="0.49" bottom="0.4" header="0.17" footer="0"/>
  <pageSetup paperSize="9" scale="75" orientation="landscape"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showGridLines="0" tabSelected="1" topLeftCell="A10" zoomScaleNormal="100" workbookViewId="0">
      <selection activeCell="L23" sqref="L23"/>
    </sheetView>
  </sheetViews>
  <sheetFormatPr baseColWidth="10" defaultRowHeight="12.75"/>
  <cols>
    <col min="1" max="1" width="2.7109375" customWidth="1"/>
    <col min="2" max="2" width="19.140625" customWidth="1"/>
    <col min="3" max="3" width="17.28515625" customWidth="1"/>
    <col min="4" max="4" width="14.140625" customWidth="1"/>
    <col min="5" max="5" width="18.28515625" customWidth="1"/>
    <col min="6" max="6" width="20.42578125" customWidth="1"/>
    <col min="7" max="7" width="23.5703125" customWidth="1"/>
    <col min="8" max="8" width="20.7109375" customWidth="1"/>
    <col min="9" max="9" width="13.42578125" customWidth="1"/>
    <col min="10" max="10" width="17" customWidth="1"/>
    <col min="11" max="19" width="11.42578125" style="15"/>
  </cols>
  <sheetData>
    <row r="1" spans="1:19" ht="11.25" customHeight="1">
      <c r="A1" s="24"/>
      <c r="C1" s="1"/>
      <c r="D1" s="2"/>
      <c r="E1" s="2"/>
      <c r="F1" s="2"/>
      <c r="G1" s="2"/>
      <c r="H1" s="2"/>
      <c r="I1" s="2"/>
      <c r="J1" s="2"/>
      <c r="K1" s="27"/>
      <c r="L1" s="27"/>
      <c r="M1" s="27"/>
      <c r="N1" s="34"/>
    </row>
    <row r="2" spans="1:19" ht="17.100000000000001" customHeight="1">
      <c r="B2" s="421" t="s">
        <v>23</v>
      </c>
      <c r="C2" s="1127" t="s">
        <v>297</v>
      </c>
      <c r="D2" s="1127"/>
      <c r="E2" s="1127"/>
      <c r="F2" s="1127"/>
      <c r="G2" s="1127"/>
      <c r="H2" s="1127"/>
      <c r="I2" s="1127"/>
      <c r="J2" s="1127"/>
      <c r="K2" s="28"/>
      <c r="L2" s="28"/>
      <c r="M2" s="28"/>
      <c r="N2" s="28"/>
      <c r="O2" s="28"/>
      <c r="P2" s="28"/>
      <c r="Q2" s="28"/>
      <c r="R2" s="28"/>
      <c r="S2" s="28"/>
    </row>
    <row r="3" spans="1:19" ht="19.5" customHeight="1">
      <c r="B3" s="421" t="s">
        <v>254</v>
      </c>
      <c r="C3" s="1128" t="s">
        <v>298</v>
      </c>
      <c r="D3" s="1129"/>
      <c r="E3" s="1129"/>
      <c r="F3" s="1129"/>
      <c r="G3" s="1129"/>
      <c r="H3" s="1129"/>
      <c r="I3" s="1129"/>
      <c r="J3" s="1129"/>
      <c r="K3" s="29"/>
      <c r="L3" s="29"/>
      <c r="M3" s="29"/>
      <c r="N3" s="29"/>
      <c r="O3" s="29"/>
      <c r="P3" s="29"/>
      <c r="Q3" s="29"/>
      <c r="R3" s="29"/>
      <c r="S3" s="29"/>
    </row>
    <row r="4" spans="1:19" ht="17.100000000000001" customHeight="1">
      <c r="C4" s="1"/>
      <c r="D4" s="2"/>
      <c r="E4" s="2"/>
      <c r="F4" s="2"/>
      <c r="G4" s="2"/>
      <c r="H4" s="2"/>
      <c r="I4" s="2"/>
      <c r="J4" s="2"/>
      <c r="K4" s="27"/>
      <c r="L4" s="27"/>
      <c r="M4" s="27"/>
      <c r="N4" s="34"/>
    </row>
    <row r="5" spans="1:19" ht="17.100000000000001" customHeight="1">
      <c r="B5" s="731" t="s">
        <v>133</v>
      </c>
      <c r="C5" s="731"/>
      <c r="D5" s="1103"/>
      <c r="E5" s="1103"/>
      <c r="F5" s="422"/>
      <c r="G5" s="422"/>
      <c r="H5" s="422"/>
      <c r="I5" s="422"/>
      <c r="J5" s="422"/>
      <c r="K5" s="30"/>
      <c r="L5" s="30"/>
      <c r="M5" s="30"/>
      <c r="N5" s="30"/>
      <c r="O5" s="30"/>
      <c r="P5" s="30"/>
      <c r="Q5" s="30"/>
      <c r="R5" s="30"/>
      <c r="S5" s="30"/>
    </row>
    <row r="6" spans="1:19" ht="17.100000000000001" customHeight="1">
      <c r="B6" s="731" t="s">
        <v>134</v>
      </c>
      <c r="C6" s="731"/>
      <c r="D6" s="1103"/>
      <c r="E6" s="1103"/>
      <c r="F6" s="422"/>
      <c r="G6" s="422"/>
      <c r="H6" s="422"/>
      <c r="I6" s="422"/>
      <c r="J6" s="422"/>
      <c r="K6" s="30"/>
      <c r="L6" s="30"/>
      <c r="M6" s="30"/>
      <c r="N6" s="30"/>
      <c r="O6" s="30"/>
      <c r="P6" s="30"/>
      <c r="Q6" s="30"/>
      <c r="R6" s="30"/>
      <c r="S6" s="30"/>
    </row>
    <row r="7" spans="1:19" ht="17.100000000000001" customHeight="1">
      <c r="B7" s="764" t="s">
        <v>24</v>
      </c>
      <c r="C7" s="764"/>
      <c r="D7" s="1104"/>
      <c r="E7" s="1104"/>
      <c r="F7" s="423"/>
      <c r="G7" s="423"/>
      <c r="H7" s="423"/>
      <c r="I7" s="423"/>
      <c r="J7" s="423"/>
      <c r="K7" s="30"/>
      <c r="L7" s="30"/>
      <c r="M7" s="30"/>
      <c r="N7" s="30"/>
      <c r="O7" s="30"/>
      <c r="P7" s="30"/>
      <c r="Q7" s="30"/>
      <c r="R7" s="30"/>
      <c r="S7" s="30"/>
    </row>
    <row r="8" spans="1:19" ht="17.100000000000001" customHeight="1">
      <c r="C8" s="1"/>
      <c r="D8" s="2"/>
      <c r="E8" s="2"/>
      <c r="F8" s="2"/>
      <c r="G8" s="2"/>
      <c r="H8" s="2"/>
      <c r="I8" s="2"/>
      <c r="J8" s="2"/>
      <c r="K8" s="36"/>
      <c r="L8" s="36"/>
      <c r="M8" s="36"/>
      <c r="N8" s="34"/>
      <c r="O8" s="30"/>
      <c r="P8" s="30"/>
      <c r="Q8" s="30"/>
      <c r="R8" s="30"/>
      <c r="S8" s="30"/>
    </row>
    <row r="9" spans="1:19" ht="17.100000000000001" customHeight="1" thickBot="1">
      <c r="B9" s="1130"/>
      <c r="C9" s="1130"/>
      <c r="D9" s="1130"/>
      <c r="E9" s="1130"/>
      <c r="F9" s="1130"/>
      <c r="G9" s="1130"/>
      <c r="H9" s="1130"/>
      <c r="I9" s="1130"/>
      <c r="J9" s="1130"/>
      <c r="K9" s="37"/>
      <c r="L9" s="1111"/>
      <c r="M9" s="1111"/>
      <c r="N9" s="31"/>
      <c r="O9" s="31"/>
      <c r="P9" s="31"/>
      <c r="Q9" s="31"/>
      <c r="R9" s="31"/>
      <c r="S9" s="31"/>
    </row>
    <row r="10" spans="1:19" ht="17.100000000000001" customHeight="1">
      <c r="B10" s="1105" t="s">
        <v>412</v>
      </c>
      <c r="C10" s="1107" t="s">
        <v>66</v>
      </c>
      <c r="D10" s="1107"/>
      <c r="E10" s="1108"/>
      <c r="F10" s="1122" t="s">
        <v>70</v>
      </c>
      <c r="G10" s="1123"/>
      <c r="H10" s="1123"/>
      <c r="I10" s="1123"/>
      <c r="J10" s="1123"/>
      <c r="K10" s="37"/>
      <c r="L10" s="68"/>
      <c r="M10" s="68"/>
      <c r="N10" s="31"/>
      <c r="O10" s="31"/>
      <c r="P10" s="31"/>
      <c r="Q10" s="31"/>
      <c r="R10" s="31"/>
      <c r="S10" s="31"/>
    </row>
    <row r="11" spans="1:19" ht="17.100000000000001" customHeight="1" thickBot="1">
      <c r="B11" s="1106"/>
      <c r="C11" s="1109"/>
      <c r="D11" s="1109"/>
      <c r="E11" s="1110"/>
      <c r="F11" s="1124"/>
      <c r="G11" s="1125"/>
      <c r="H11" s="1125"/>
      <c r="I11" s="1125"/>
      <c r="J11" s="1125"/>
      <c r="K11" s="37"/>
      <c r="L11" s="68"/>
      <c r="M11" s="68"/>
      <c r="N11" s="31"/>
      <c r="O11" s="31"/>
      <c r="P11" s="31"/>
      <c r="Q11" s="31"/>
      <c r="R11" s="31"/>
      <c r="S11" s="31"/>
    </row>
    <row r="12" spans="1:19" ht="17.100000000000001" customHeight="1">
      <c r="B12" s="1131" t="s">
        <v>33</v>
      </c>
      <c r="C12" s="1135" t="s">
        <v>425</v>
      </c>
      <c r="D12" s="1118" t="s">
        <v>192</v>
      </c>
      <c r="E12" s="1135" t="s">
        <v>426</v>
      </c>
      <c r="F12" s="1116" t="s">
        <v>411</v>
      </c>
      <c r="G12" s="1120" t="s">
        <v>427</v>
      </c>
      <c r="H12" s="1118" t="s">
        <v>193</v>
      </c>
      <c r="I12" s="1118" t="s">
        <v>194</v>
      </c>
      <c r="J12" s="1118" t="s">
        <v>198</v>
      </c>
      <c r="K12" s="38"/>
      <c r="L12" s="38"/>
      <c r="M12" s="38"/>
    </row>
    <row r="13" spans="1:19" ht="17.100000000000001" customHeight="1">
      <c r="B13" s="1132"/>
      <c r="C13" s="1119"/>
      <c r="D13" s="1119"/>
      <c r="E13" s="1119"/>
      <c r="F13" s="1117"/>
      <c r="G13" s="1121"/>
      <c r="H13" s="1119"/>
      <c r="I13" s="1119"/>
      <c r="J13" s="1119"/>
      <c r="K13" s="32"/>
      <c r="L13" s="32"/>
      <c r="M13" s="32"/>
    </row>
    <row r="14" spans="1:19" ht="17.100000000000001" customHeight="1">
      <c r="B14" s="425" t="s">
        <v>54</v>
      </c>
      <c r="C14" s="430" t="e">
        <f>'Informe nº 2'!C613</f>
        <v>#NUM!</v>
      </c>
      <c r="D14" s="430" t="e">
        <f>'Informe nº 2'!C614</f>
        <v>#NUM!</v>
      </c>
      <c r="E14" s="430" t="e">
        <f>'Informe nº 2'!C615</f>
        <v>#NUM!</v>
      </c>
      <c r="F14" s="431" t="e">
        <f>'Informe nº3'!T$6</f>
        <v>#NUM!</v>
      </c>
      <c r="G14" s="432">
        <f>COUNTIF('Informe nº3'!C$12:C$612,"&gt;="&amp;'Informe nº 8'!E14)-COUNTIF('Informe nº3'!C$12:C$612,"&gt;"&amp;'Informe nº 8'!C14)</f>
        <v>0</v>
      </c>
      <c r="H14" s="432">
        <f>C36</f>
        <v>0</v>
      </c>
      <c r="I14" s="432" t="e">
        <f t="shared" ref="I14:I26" si="0">(G14/H14)*100</f>
        <v>#DIV/0!</v>
      </c>
      <c r="J14" s="720" t="e">
        <f>I14</f>
        <v>#DIV/0!</v>
      </c>
      <c r="K14" s="33"/>
      <c r="L14" s="33"/>
      <c r="M14" s="33"/>
    </row>
    <row r="15" spans="1:19" ht="17.100000000000001" customHeight="1">
      <c r="B15" s="426" t="s">
        <v>55</v>
      </c>
      <c r="C15" s="430" t="e">
        <f>'Informe nº 2'!$D613</f>
        <v>#NUM!</v>
      </c>
      <c r="D15" s="430" t="e">
        <f>'Informe nº 2'!$D614</f>
        <v>#NUM!</v>
      </c>
      <c r="E15" s="430" t="e">
        <f>'Informe nº 2'!$D615</f>
        <v>#NUM!</v>
      </c>
      <c r="F15" s="431" t="e">
        <f>'Informe nº3'!U$6</f>
        <v>#NUM!</v>
      </c>
      <c r="G15" s="432">
        <f>COUNTIF('Informe nº3'!D$12:D$612,"&gt;="&amp;'Informe nº 8'!E15)-COUNTIF('Informe nº3'!D$12:D$612,"&gt;"&amp;'Informe nº 8'!C15)</f>
        <v>0</v>
      </c>
      <c r="H15" s="432">
        <f>C36</f>
        <v>0</v>
      </c>
      <c r="I15" s="432" t="e">
        <f t="shared" si="0"/>
        <v>#DIV/0!</v>
      </c>
      <c r="J15" s="720" t="e">
        <f t="shared" ref="J15:J25" si="1">I15</f>
        <v>#DIV/0!</v>
      </c>
      <c r="K15" s="33"/>
      <c r="L15" s="33"/>
      <c r="M15" s="33"/>
    </row>
    <row r="16" spans="1:19" ht="17.100000000000001" customHeight="1">
      <c r="B16" s="426" t="s">
        <v>56</v>
      </c>
      <c r="C16" s="430" t="e">
        <f>'Informe nº 2'!$E613</f>
        <v>#NUM!</v>
      </c>
      <c r="D16" s="430" t="e">
        <f>'Informe nº 2'!$E614</f>
        <v>#NUM!</v>
      </c>
      <c r="E16" s="430" t="e">
        <f>'Informe nº 2'!$E615</f>
        <v>#NUM!</v>
      </c>
      <c r="F16" s="431" t="e">
        <f>'Informe nº3'!V$6</f>
        <v>#NUM!</v>
      </c>
      <c r="G16" s="432">
        <f>COUNTIF('Informe nº3'!E$12:E$612,"&gt;="&amp;'Informe nº 8'!E16)-COUNTIF('Informe nº3'!E$12:E612,"&gt;"&amp;'Informe nº 8'!C16)</f>
        <v>0</v>
      </c>
      <c r="H16" s="432">
        <f>C36</f>
        <v>0</v>
      </c>
      <c r="I16" s="432" t="e">
        <f t="shared" si="0"/>
        <v>#DIV/0!</v>
      </c>
      <c r="J16" s="720" t="e">
        <f t="shared" si="1"/>
        <v>#DIV/0!</v>
      </c>
      <c r="K16" s="33"/>
      <c r="L16" s="33"/>
      <c r="M16" s="33"/>
    </row>
    <row r="17" spans="2:13" ht="17.100000000000001" customHeight="1">
      <c r="B17" s="426" t="s">
        <v>57</v>
      </c>
      <c r="C17" s="430" t="e">
        <f>'Informe nº 2'!$F613</f>
        <v>#NUM!</v>
      </c>
      <c r="D17" s="430" t="e">
        <f>'Informe nº 2'!$F614</f>
        <v>#NUM!</v>
      </c>
      <c r="E17" s="430" t="e">
        <f>'Informe nº 2'!$F615</f>
        <v>#NUM!</v>
      </c>
      <c r="F17" s="431" t="e">
        <f>'Informe nº3'!W$6</f>
        <v>#NUM!</v>
      </c>
      <c r="G17" s="432">
        <f>COUNTIF('Informe nº3'!F$12:F$612,"&gt;="&amp;'Informe nº 8'!E17)-COUNTIF('Informe nº3'!F$12:F$612,"&gt;"&amp;'Informe nº 8'!C17)</f>
        <v>0</v>
      </c>
      <c r="H17" s="432">
        <f>C36</f>
        <v>0</v>
      </c>
      <c r="I17" s="432" t="e">
        <f t="shared" si="0"/>
        <v>#DIV/0!</v>
      </c>
      <c r="J17" s="720" t="e">
        <f t="shared" si="1"/>
        <v>#DIV/0!</v>
      </c>
      <c r="K17" s="33"/>
      <c r="L17" s="33"/>
      <c r="M17" s="33"/>
    </row>
    <row r="18" spans="2:13" ht="17.100000000000001" customHeight="1">
      <c r="B18" s="426" t="s">
        <v>58</v>
      </c>
      <c r="C18" s="430" t="e">
        <f>'Informe nº 2'!$G613</f>
        <v>#NUM!</v>
      </c>
      <c r="D18" s="430" t="e">
        <f>'Informe nº 2'!$G614</f>
        <v>#NUM!</v>
      </c>
      <c r="E18" s="430" t="e">
        <f>'Informe nº 2'!$G615</f>
        <v>#NUM!</v>
      </c>
      <c r="F18" s="431" t="e">
        <f>'Informe nº3'!X$6</f>
        <v>#NUM!</v>
      </c>
      <c r="G18" s="432">
        <f>COUNTIF('Informe nº3'!G$12:G$612,"&gt;="&amp;'Informe nº 8'!E18)-COUNTIF('Informe nº3'!G$12:G$612,"&gt;"&amp;'Informe nº 8'!C18)</f>
        <v>0</v>
      </c>
      <c r="H18" s="432">
        <f>C36</f>
        <v>0</v>
      </c>
      <c r="I18" s="432" t="e">
        <f t="shared" si="0"/>
        <v>#DIV/0!</v>
      </c>
      <c r="J18" s="720" t="e">
        <f t="shared" si="1"/>
        <v>#DIV/0!</v>
      </c>
      <c r="K18" s="33"/>
      <c r="L18" s="33"/>
      <c r="M18" s="33"/>
    </row>
    <row r="19" spans="2:13" ht="17.100000000000001" customHeight="1">
      <c r="B19" s="426" t="s">
        <v>59</v>
      </c>
      <c r="C19" s="430" t="e">
        <f>'Informe nº 2'!$H613</f>
        <v>#NUM!</v>
      </c>
      <c r="D19" s="430" t="e">
        <f>'Informe nº 2'!$H614</f>
        <v>#NUM!</v>
      </c>
      <c r="E19" s="430" t="e">
        <f>'Informe nº 2'!$H615</f>
        <v>#NUM!</v>
      </c>
      <c r="F19" s="431" t="e">
        <f>'Informe nº3'!Y$6</f>
        <v>#NUM!</v>
      </c>
      <c r="G19" s="432">
        <f>COUNTIF('Informe nº3'!H$12:H$612,"&gt;="&amp;'Informe nº 8'!E19)-COUNTIF('Informe nº3'!H$12:H$612,"&gt;"&amp;'Informe nº 8'!C19)</f>
        <v>0</v>
      </c>
      <c r="H19" s="432">
        <f>C36</f>
        <v>0</v>
      </c>
      <c r="I19" s="432" t="e">
        <f t="shared" si="0"/>
        <v>#DIV/0!</v>
      </c>
      <c r="J19" s="720" t="e">
        <f t="shared" si="1"/>
        <v>#DIV/0!</v>
      </c>
      <c r="K19" s="33"/>
      <c r="L19" s="33"/>
      <c r="M19" s="33"/>
    </row>
    <row r="20" spans="2:13" ht="17.100000000000001" customHeight="1">
      <c r="B20" s="426" t="s">
        <v>64</v>
      </c>
      <c r="C20" s="430" t="e">
        <f>'Informe nº 2'!$I613</f>
        <v>#NUM!</v>
      </c>
      <c r="D20" s="430" t="e">
        <f>'Informe nº 2'!$I614</f>
        <v>#NUM!</v>
      </c>
      <c r="E20" s="430" t="e">
        <f>'Informe nº 2'!$I615</f>
        <v>#NUM!</v>
      </c>
      <c r="F20" s="431" t="e">
        <f>'Informe nº3'!Z$6</f>
        <v>#NUM!</v>
      </c>
      <c r="G20" s="432">
        <f>COUNTIF('Informe nº3'!I$12:I$612,"&gt;="&amp;'Informe nº 8'!E20)-COUNTIF('Informe nº3'!I$12:I$612,"&gt;"&amp;'Informe nº 8'!C20)</f>
        <v>0</v>
      </c>
      <c r="H20" s="432">
        <f>C36</f>
        <v>0</v>
      </c>
      <c r="I20" s="432" t="e">
        <f t="shared" si="0"/>
        <v>#DIV/0!</v>
      </c>
      <c r="J20" s="720" t="e">
        <f t="shared" si="1"/>
        <v>#DIV/0!</v>
      </c>
      <c r="K20" s="33"/>
      <c r="L20" s="33"/>
      <c r="M20" s="33"/>
    </row>
    <row r="21" spans="2:13" ht="17.100000000000001" customHeight="1">
      <c r="B21" s="426" t="s">
        <v>60</v>
      </c>
      <c r="C21" s="430" t="e">
        <f>'Informe nº 2'!$J613</f>
        <v>#NUM!</v>
      </c>
      <c r="D21" s="430" t="e">
        <f>'Informe nº 2'!$J614</f>
        <v>#NUM!</v>
      </c>
      <c r="E21" s="430" t="e">
        <f>'Informe nº 2'!$J615</f>
        <v>#NUM!</v>
      </c>
      <c r="F21" s="431" t="e">
        <f>'Informe nº3'!AA$6</f>
        <v>#NUM!</v>
      </c>
      <c r="G21" s="432">
        <f>COUNTIF('Informe nº3'!J$12:J$612,"&gt;="&amp;'Informe nº 8'!E21)-COUNTIF('Informe nº3'!J$12:J$612,"&gt;"&amp;'Informe nº 8'!C21)</f>
        <v>0</v>
      </c>
      <c r="H21" s="432">
        <f>C36</f>
        <v>0</v>
      </c>
      <c r="I21" s="432" t="e">
        <f t="shared" si="0"/>
        <v>#DIV/0!</v>
      </c>
      <c r="J21" s="720" t="e">
        <f t="shared" si="1"/>
        <v>#DIV/0!</v>
      </c>
      <c r="K21" s="33"/>
      <c r="L21" s="33"/>
      <c r="M21" s="33"/>
    </row>
    <row r="22" spans="2:13" ht="17.100000000000001" customHeight="1">
      <c r="B22" s="426" t="s">
        <v>61</v>
      </c>
      <c r="C22" s="430" t="e">
        <f>'Informe nº 2'!$K613</f>
        <v>#NUM!</v>
      </c>
      <c r="D22" s="430" t="e">
        <f>'Informe nº 2'!$K614</f>
        <v>#NUM!</v>
      </c>
      <c r="E22" s="430" t="e">
        <f>'Informe nº 2'!$K615</f>
        <v>#NUM!</v>
      </c>
      <c r="F22" s="431" t="e">
        <f>'Informe nº3'!AB$6</f>
        <v>#NUM!</v>
      </c>
      <c r="G22" s="432">
        <f>COUNTIF('Informe nº3'!K$12:K$612,"&gt;="&amp;'Informe nº 8'!E22)-COUNTIF('Informe nº3'!K$12:K$612,"&gt;"&amp;'Informe nº 8'!C22)</f>
        <v>0</v>
      </c>
      <c r="H22" s="432">
        <f>C36</f>
        <v>0</v>
      </c>
      <c r="I22" s="432" t="e">
        <f t="shared" si="0"/>
        <v>#DIV/0!</v>
      </c>
      <c r="J22" s="720" t="e">
        <f t="shared" si="1"/>
        <v>#DIV/0!</v>
      </c>
      <c r="K22" s="33"/>
      <c r="L22" s="33"/>
      <c r="M22" s="33"/>
    </row>
    <row r="23" spans="2:13" ht="17.100000000000001" customHeight="1">
      <c r="B23" s="426" t="s">
        <v>65</v>
      </c>
      <c r="C23" s="430" t="e">
        <f>'Informe nº 2'!$L613</f>
        <v>#NUM!</v>
      </c>
      <c r="D23" s="430" t="e">
        <f>'Informe nº 2'!$L614</f>
        <v>#NUM!</v>
      </c>
      <c r="E23" s="430" t="e">
        <f>'Informe nº 2'!$L615</f>
        <v>#NUM!</v>
      </c>
      <c r="F23" s="431" t="e">
        <f>'Informe nº3'!AC$6</f>
        <v>#NUM!</v>
      </c>
      <c r="G23" s="432">
        <f>COUNTIF('Informe nº3'!L$12:L$612,"&gt;="&amp;'Informe nº 8'!E23)-COUNTIF('Informe nº3'!L$12:L$612,"&gt;"&amp;'Informe nº 8'!C23)</f>
        <v>0</v>
      </c>
      <c r="H23" s="432">
        <f>C36</f>
        <v>0</v>
      </c>
      <c r="I23" s="432" t="e">
        <f t="shared" si="0"/>
        <v>#DIV/0!</v>
      </c>
      <c r="J23" s="720" t="e">
        <f t="shared" si="1"/>
        <v>#DIV/0!</v>
      </c>
      <c r="K23" s="33"/>
      <c r="L23" s="33" t="s">
        <v>289</v>
      </c>
      <c r="M23" s="33"/>
    </row>
    <row r="24" spans="2:13" ht="17.100000000000001" customHeight="1">
      <c r="B24" s="426" t="s">
        <v>62</v>
      </c>
      <c r="C24" s="430" t="e">
        <f>'Informe nº 2'!$M613</f>
        <v>#NUM!</v>
      </c>
      <c r="D24" s="430" t="e">
        <f>'Informe nº 2'!$M614</f>
        <v>#NUM!</v>
      </c>
      <c r="E24" s="430" t="e">
        <f>'Informe nº 2'!$M615</f>
        <v>#NUM!</v>
      </c>
      <c r="F24" s="431" t="e">
        <f>'Informe nº3'!AD$6</f>
        <v>#NUM!</v>
      </c>
      <c r="G24" s="432">
        <f>COUNTIF('Informe nº3'!M$12:M$612,"&gt;="&amp;'Informe nº 8'!E24)-COUNTIF('Informe nº3'!M$12:M$612,"&gt;"&amp;'Informe nº 8'!C24)</f>
        <v>0</v>
      </c>
      <c r="H24" s="432">
        <f>C36</f>
        <v>0</v>
      </c>
      <c r="I24" s="432" t="e">
        <f t="shared" si="0"/>
        <v>#DIV/0!</v>
      </c>
      <c r="J24" s="720" t="e">
        <f t="shared" si="1"/>
        <v>#DIV/0!</v>
      </c>
      <c r="K24" s="33"/>
      <c r="L24" s="33"/>
      <c r="M24" s="33"/>
    </row>
    <row r="25" spans="2:13" ht="17.100000000000001" customHeight="1" thickBot="1">
      <c r="B25" s="427" t="s">
        <v>63</v>
      </c>
      <c r="C25" s="719" t="e">
        <f>'Informe nº 2'!$N613</f>
        <v>#NUM!</v>
      </c>
      <c r="D25" s="719" t="e">
        <f>'Informe nº 2'!$N614</f>
        <v>#NUM!</v>
      </c>
      <c r="E25" s="719" t="e">
        <f>'Informe nº 2'!$N615</f>
        <v>#NUM!</v>
      </c>
      <c r="F25" s="431" t="e">
        <f>'Informe nº3'!AE$6</f>
        <v>#NUM!</v>
      </c>
      <c r="G25" s="432">
        <f>COUNTIF('Informe nº3'!N$12:N$612,"&gt;="&amp;'Informe nº 8'!E25)-COUNTIF('Informe nº3'!N$12:N$612,"&gt;"&amp;'Informe nº 8'!C25)</f>
        <v>0</v>
      </c>
      <c r="H25" s="433">
        <f>C36</f>
        <v>0</v>
      </c>
      <c r="I25" s="433" t="e">
        <f t="shared" si="0"/>
        <v>#DIV/0!</v>
      </c>
      <c r="J25" s="720" t="e">
        <f t="shared" si="1"/>
        <v>#DIV/0!</v>
      </c>
      <c r="K25" s="33"/>
      <c r="L25" s="33"/>
      <c r="M25" s="33"/>
    </row>
    <row r="26" spans="2:13" ht="17.100000000000001" customHeight="1" thickBot="1">
      <c r="B26" s="424"/>
      <c r="C26" s="434"/>
      <c r="D26" s="435"/>
      <c r="E26" s="434"/>
      <c r="F26" s="537" t="s">
        <v>197</v>
      </c>
      <c r="G26" s="539">
        <f>SUM(G14:G25)</f>
        <v>0</v>
      </c>
      <c r="H26" s="539">
        <f>SUM(H14:H25)</f>
        <v>0</v>
      </c>
      <c r="I26" s="539" t="e">
        <f t="shared" si="0"/>
        <v>#DIV/0!</v>
      </c>
      <c r="J26" s="538" t="e">
        <f>IF(I26&gt;=50,"",IF(I26&lt;50,"MUY ALTERADA"))</f>
        <v>#DIV/0!</v>
      </c>
      <c r="K26" s="33"/>
      <c r="L26" s="33"/>
      <c r="M26" s="33"/>
    </row>
    <row r="27" spans="2:13" ht="13.5" thickBot="1">
      <c r="B27" s="35"/>
      <c r="C27" s="35"/>
      <c r="D27" s="35"/>
      <c r="E27" s="35"/>
      <c r="F27" s="35"/>
      <c r="G27" s="35"/>
      <c r="H27" s="35"/>
      <c r="I27" s="35"/>
      <c r="J27" s="35"/>
      <c r="K27" s="35"/>
      <c r="L27" s="35"/>
      <c r="M27" s="35"/>
    </row>
    <row r="28" spans="2:13" ht="18" customHeight="1">
      <c r="B28" s="1097" t="s">
        <v>413</v>
      </c>
      <c r="C28" s="1099" t="s">
        <v>66</v>
      </c>
      <c r="D28" s="1099"/>
      <c r="E28" s="1100"/>
      <c r="F28" s="1099" t="s">
        <v>70</v>
      </c>
      <c r="G28" s="1099"/>
      <c r="H28" s="1099"/>
      <c r="I28" s="1099"/>
      <c r="J28" s="1099"/>
    </row>
    <row r="29" spans="2:13" ht="13.5" thickBot="1">
      <c r="B29" s="1098"/>
      <c r="C29" s="1101"/>
      <c r="D29" s="1101"/>
      <c r="E29" s="1102"/>
      <c r="F29" s="1101"/>
      <c r="G29" s="1101"/>
      <c r="H29" s="1101"/>
      <c r="I29" s="1101"/>
      <c r="J29" s="1101"/>
    </row>
    <row r="30" spans="2:13" ht="13.5" thickBot="1">
      <c r="C30" s="1112" t="s">
        <v>414</v>
      </c>
      <c r="D30" s="1114" t="s">
        <v>192</v>
      </c>
      <c r="E30" s="1133" t="s">
        <v>415</v>
      </c>
      <c r="F30" s="1112" t="s">
        <v>195</v>
      </c>
      <c r="G30" s="1112" t="s">
        <v>428</v>
      </c>
      <c r="H30" s="1114" t="s">
        <v>196</v>
      </c>
      <c r="I30" s="1114" t="s">
        <v>194</v>
      </c>
      <c r="J30" s="1114" t="s">
        <v>198</v>
      </c>
    </row>
    <row r="31" spans="2:13">
      <c r="C31" s="1115"/>
      <c r="D31" s="1115"/>
      <c r="E31" s="1134"/>
      <c r="F31" s="1113"/>
      <c r="G31" s="1113"/>
      <c r="H31" s="1115"/>
      <c r="I31" s="1115"/>
      <c r="J31" s="1115"/>
    </row>
    <row r="32" spans="2:13" ht="13.5" thickBot="1">
      <c r="C32" s="428" t="e">
        <f>_xlfn.PERCENTILE.EXC('Informe nº1'!$C12:$C612,0.9)</f>
        <v>#NUM!</v>
      </c>
      <c r="D32" s="428" t="e">
        <f>_xlfn.PERCENTILE.EXC('Informe nº1'!$C12:$C612,0.5)</f>
        <v>#NUM!</v>
      </c>
      <c r="E32" s="428" t="e">
        <f>_xlfn.PERCENTILE.EXC('Informe nº1'!$C12:$C612,0.1)</f>
        <v>#NUM!</v>
      </c>
      <c r="F32" s="429" t="e">
        <f>_xlfn.PERCENTILE.EXC('Informe nº1a'!C12:C612,0.5)</f>
        <v>#NUM!</v>
      </c>
      <c r="G32" s="540">
        <f>COUNTIF('Informe nº1a'!C12:C612,"&gt;="&amp;'Informe nº 8'!E32)-COUNTIF('Informe nº1a'!C12:C612,"&gt;"&amp;'Informe nº 8'!C32)</f>
        <v>0</v>
      </c>
      <c r="H32" s="540">
        <f>C36</f>
        <v>0</v>
      </c>
      <c r="I32" s="540" t="e">
        <f>(G32/H32)*100</f>
        <v>#DIV/0!</v>
      </c>
      <c r="J32" s="541" t="e">
        <f>IF(I32&gt;=50,"",IF(I32&lt;50,"MUY ALTERADA"))</f>
        <v>#DIV/0!</v>
      </c>
    </row>
    <row r="33" spans="2:4" ht="13.5" thickBot="1"/>
    <row r="34" spans="2:4">
      <c r="B34" s="1126" t="s">
        <v>293</v>
      </c>
      <c r="C34" s="1126"/>
      <c r="D34" s="1126"/>
    </row>
    <row r="35" spans="2:4">
      <c r="B35" s="437" t="s">
        <v>125</v>
      </c>
      <c r="C35" s="437" t="s">
        <v>126</v>
      </c>
      <c r="D35" s="437" t="s">
        <v>219</v>
      </c>
    </row>
    <row r="36" spans="2:4" ht="13.5" thickBot="1">
      <c r="B36" s="436">
        <v>0</v>
      </c>
      <c r="C36" s="436">
        <v>0</v>
      </c>
      <c r="D36" s="436">
        <v>0</v>
      </c>
    </row>
  </sheetData>
  <sheetProtection selectLockedCells="1" selectUnlockedCells="1"/>
  <mergeCells count="34">
    <mergeCell ref="B34:D34"/>
    <mergeCell ref="C2:J2"/>
    <mergeCell ref="C3:J3"/>
    <mergeCell ref="B9:J9"/>
    <mergeCell ref="B5:C5"/>
    <mergeCell ref="B6:C6"/>
    <mergeCell ref="B7:C7"/>
    <mergeCell ref="C30:C31"/>
    <mergeCell ref="D30:D31"/>
    <mergeCell ref="B12:B13"/>
    <mergeCell ref="H12:H13"/>
    <mergeCell ref="J12:J13"/>
    <mergeCell ref="E30:E31"/>
    <mergeCell ref="E12:E13"/>
    <mergeCell ref="D12:D13"/>
    <mergeCell ref="C12:C13"/>
    <mergeCell ref="L9:M9"/>
    <mergeCell ref="F30:F31"/>
    <mergeCell ref="G30:G31"/>
    <mergeCell ref="H30:H31"/>
    <mergeCell ref="I30:I31"/>
    <mergeCell ref="J30:J31"/>
    <mergeCell ref="F12:F13"/>
    <mergeCell ref="I12:I13"/>
    <mergeCell ref="F28:J29"/>
    <mergeCell ref="G12:G13"/>
    <mergeCell ref="F10:J11"/>
    <mergeCell ref="B28:B29"/>
    <mergeCell ref="C28:E29"/>
    <mergeCell ref="D5:E5"/>
    <mergeCell ref="D6:E6"/>
    <mergeCell ref="D7:E7"/>
    <mergeCell ref="B10:B11"/>
    <mergeCell ref="C10:E11"/>
  </mergeCells>
  <phoneticPr fontId="24" type="noConversion"/>
  <conditionalFormatting sqref="J14:J25">
    <cfRule type="cellIs" dxfId="2" priority="3" operator="greaterThan">
      <formula>50</formula>
    </cfRule>
    <cfRule type="cellIs" dxfId="1" priority="2" operator="lessThan">
      <formula>50.00001</formula>
    </cfRule>
    <cfRule type="cellIs" dxfId="0" priority="1" operator="greaterThan">
      <formula>50</formula>
    </cfRule>
  </conditionalFormatting>
  <pageMargins left="0.76" right="0.3" top="0.49" bottom="0.2" header="0" footer="0"/>
  <pageSetup paperSize="9" scale="73" orientation="landscape" horizontalDpi="1200" verticalDpi="1200"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showGridLines="0" zoomScaleNormal="100" workbookViewId="0">
      <selection activeCell="D5" sqref="D5:I7"/>
    </sheetView>
  </sheetViews>
  <sheetFormatPr baseColWidth="10" defaultRowHeight="12.75"/>
  <cols>
    <col min="1" max="1" width="2.7109375" customWidth="1"/>
    <col min="2" max="2" width="16.5703125" customWidth="1"/>
    <col min="3" max="3" width="35" customWidth="1"/>
    <col min="4" max="4" width="3.140625" customWidth="1"/>
    <col min="5" max="5" width="8.28515625" customWidth="1"/>
    <col min="6" max="6" width="10.28515625" customWidth="1"/>
    <col min="7" max="7" width="7.85546875" customWidth="1"/>
    <col min="8" max="8" width="13.42578125" customWidth="1"/>
    <col min="9" max="9" width="31.7109375" customWidth="1"/>
    <col min="10" max="17" width="11.42578125" style="15"/>
  </cols>
  <sheetData>
    <row r="1" spans="1:18" ht="11.25" customHeight="1">
      <c r="A1" s="24"/>
      <c r="C1" s="1"/>
      <c r="D1" s="2"/>
      <c r="E1" s="2"/>
      <c r="F1" s="2"/>
      <c r="G1" s="2"/>
      <c r="H1" s="2"/>
      <c r="I1" s="2"/>
      <c r="J1" s="27"/>
      <c r="K1" s="27"/>
      <c r="L1" s="27"/>
      <c r="M1" s="34"/>
    </row>
    <row r="2" spans="1:18" ht="17.100000000000001" customHeight="1">
      <c r="B2" s="421" t="s">
        <v>23</v>
      </c>
      <c r="C2" s="1127" t="s">
        <v>299</v>
      </c>
      <c r="D2" s="1127"/>
      <c r="E2" s="1127"/>
      <c r="F2" s="1127"/>
      <c r="G2" s="1127"/>
      <c r="H2" s="1127"/>
      <c r="I2" s="1127"/>
      <c r="J2" s="28"/>
      <c r="K2" s="28"/>
      <c r="L2" s="28"/>
      <c r="M2" s="28"/>
      <c r="N2" s="28"/>
      <c r="O2" s="28"/>
      <c r="P2" s="28"/>
      <c r="Q2" s="28"/>
    </row>
    <row r="3" spans="1:18" ht="19.5" customHeight="1">
      <c r="B3" s="421" t="s">
        <v>263</v>
      </c>
      <c r="C3" s="1136" t="s">
        <v>300</v>
      </c>
      <c r="D3" s="1137"/>
      <c r="E3" s="1137"/>
      <c r="F3" s="1137"/>
      <c r="G3" s="1137"/>
      <c r="H3" s="1137"/>
      <c r="I3" s="1137"/>
      <c r="J3" s="29"/>
      <c r="K3" s="29"/>
      <c r="L3" s="29"/>
      <c r="M3" s="29"/>
      <c r="N3" s="29"/>
      <c r="O3" s="29"/>
      <c r="P3" s="29"/>
      <c r="Q3" s="29"/>
    </row>
    <row r="4" spans="1:18" ht="17.100000000000001" customHeight="1">
      <c r="C4" s="1"/>
      <c r="D4" s="2"/>
      <c r="E4" s="2"/>
      <c r="F4" s="2"/>
      <c r="G4" s="2"/>
      <c r="H4" s="2"/>
      <c r="I4" s="2"/>
      <c r="J4" s="27"/>
      <c r="K4" s="27"/>
      <c r="L4" s="27"/>
      <c r="M4" s="34"/>
    </row>
    <row r="5" spans="1:18" ht="17.100000000000001" customHeight="1">
      <c r="B5" s="731" t="s">
        <v>133</v>
      </c>
      <c r="C5" s="731"/>
      <c r="D5" s="1103">
        <f>Carátula!E7</f>
        <v>0</v>
      </c>
      <c r="E5" s="1103"/>
      <c r="F5" s="1103"/>
      <c r="G5" s="1103"/>
      <c r="H5" s="1103"/>
      <c r="I5" s="1103"/>
      <c r="J5" s="30"/>
      <c r="K5" s="30"/>
      <c r="L5" s="30"/>
      <c r="M5" s="30"/>
      <c r="N5" s="30"/>
      <c r="O5" s="30"/>
      <c r="P5" s="30"/>
      <c r="Q5" s="30"/>
    </row>
    <row r="6" spans="1:18" ht="17.100000000000001" customHeight="1">
      <c r="B6" s="731" t="s">
        <v>134</v>
      </c>
      <c r="C6" s="731"/>
      <c r="D6" s="1103">
        <f>Carátula!E8</f>
        <v>0</v>
      </c>
      <c r="E6" s="1103"/>
      <c r="F6" s="1103"/>
      <c r="G6" s="1103"/>
      <c r="H6" s="1103"/>
      <c r="I6" s="1103"/>
      <c r="J6" s="30"/>
      <c r="K6" s="30"/>
      <c r="L6" s="30"/>
      <c r="M6" s="58"/>
      <c r="N6" s="59" t="s">
        <v>227</v>
      </c>
      <c r="O6" s="58"/>
      <c r="P6" s="58"/>
      <c r="Q6" s="58"/>
    </row>
    <row r="7" spans="1:18" ht="17.100000000000001" customHeight="1">
      <c r="B7" s="764" t="s">
        <v>24</v>
      </c>
      <c r="C7" s="764"/>
      <c r="D7" s="1103">
        <f>Carátula!E9</f>
        <v>0</v>
      </c>
      <c r="E7" s="1103"/>
      <c r="F7" s="1103"/>
      <c r="G7" s="1103"/>
      <c r="H7" s="1103"/>
      <c r="I7" s="1103"/>
      <c r="J7" s="30"/>
      <c r="K7" s="30"/>
      <c r="L7" s="30"/>
      <c r="M7" s="58"/>
      <c r="N7" s="59" t="s">
        <v>226</v>
      </c>
      <c r="O7" s="58"/>
      <c r="P7" s="59" t="s">
        <v>290</v>
      </c>
      <c r="Q7" s="58"/>
    </row>
    <row r="8" spans="1:18" ht="17.100000000000001" customHeight="1">
      <c r="C8" s="1"/>
      <c r="D8" s="2"/>
      <c r="E8" s="2"/>
      <c r="F8" s="2"/>
      <c r="G8" s="2"/>
      <c r="H8" s="2"/>
      <c r="I8" s="2"/>
      <c r="J8" s="36"/>
      <c r="K8" s="36"/>
      <c r="L8" s="36"/>
      <c r="M8" s="58"/>
      <c r="N8" s="59" t="s">
        <v>174</v>
      </c>
      <c r="O8" s="59" t="s">
        <v>181</v>
      </c>
      <c r="P8" s="59" t="s">
        <v>174</v>
      </c>
      <c r="Q8" s="59" t="s">
        <v>181</v>
      </c>
    </row>
    <row r="9" spans="1:18">
      <c r="B9" s="1140" t="s">
        <v>238</v>
      </c>
      <c r="C9" s="1140"/>
      <c r="D9" s="1140"/>
      <c r="E9" s="1140"/>
      <c r="F9" s="1140"/>
      <c r="G9" s="1140"/>
      <c r="H9" s="3"/>
      <c r="J9"/>
      <c r="M9" s="60">
        <v>1</v>
      </c>
      <c r="N9" s="61">
        <f>'Informe nº 7d'!K34</f>
        <v>0</v>
      </c>
      <c r="O9" s="61">
        <f>'Informe nº 7d'!M34</f>
        <v>0</v>
      </c>
      <c r="P9" s="60">
        <f>IF(N9&lt;=0.5,1,0)</f>
        <v>1</v>
      </c>
      <c r="Q9" s="60">
        <f>IF(O9&lt;=0.5,1,0)</f>
        <v>1</v>
      </c>
    </row>
    <row r="10" spans="1:18">
      <c r="B10" s="439" t="s">
        <v>12</v>
      </c>
      <c r="C10" s="439" t="s">
        <v>1</v>
      </c>
      <c r="D10" s="1138" t="s">
        <v>220</v>
      </c>
      <c r="E10" s="1138"/>
      <c r="F10" s="1138" t="s">
        <v>239</v>
      </c>
      <c r="G10" s="1138"/>
      <c r="H10" s="40"/>
      <c r="I10" s="40"/>
      <c r="J10" s="40"/>
      <c r="K10"/>
      <c r="M10" s="60">
        <v>2</v>
      </c>
      <c r="N10" s="61">
        <f>'Informe nº 7d'!K35</f>
        <v>0</v>
      </c>
      <c r="O10" s="61">
        <f>'Informe nº 7d'!M35</f>
        <v>0</v>
      </c>
      <c r="P10" s="60">
        <f t="shared" ref="P10:Q20" si="0">IF(N10&lt;=0.5,1,0)</f>
        <v>1</v>
      </c>
      <c r="Q10" s="60">
        <f t="shared" si="0"/>
        <v>1</v>
      </c>
      <c r="R10" s="15"/>
    </row>
    <row r="11" spans="1:18">
      <c r="B11" s="452" t="s">
        <v>166</v>
      </c>
      <c r="C11" s="438" t="s">
        <v>5</v>
      </c>
      <c r="D11" s="1139">
        <f>'Informe nº 7a'!D33</f>
        <v>0</v>
      </c>
      <c r="E11" s="1139"/>
      <c r="F11" s="1141" t="str">
        <f>IF(D11&lt;=0.5,"SI","NO")</f>
        <v>SI</v>
      </c>
      <c r="G11" s="1141"/>
      <c r="H11" s="40"/>
      <c r="I11" s="40"/>
      <c r="J11" s="40"/>
      <c r="K11"/>
      <c r="M11" s="60">
        <v>3</v>
      </c>
      <c r="N11" s="61">
        <f>'Informe nº 7d'!K36</f>
        <v>0</v>
      </c>
      <c r="O11" s="61">
        <f>'Informe nº 7d'!M36</f>
        <v>0</v>
      </c>
      <c r="P11" s="60">
        <f t="shared" si="0"/>
        <v>1</v>
      </c>
      <c r="Q11" s="60">
        <f t="shared" si="0"/>
        <v>1</v>
      </c>
      <c r="R11" s="15"/>
    </row>
    <row r="12" spans="1:18">
      <c r="B12" s="452" t="s">
        <v>158</v>
      </c>
      <c r="C12" s="438" t="s">
        <v>6</v>
      </c>
      <c r="D12" s="1139">
        <f>'Informe nº 7a'!D34</f>
        <v>0</v>
      </c>
      <c r="E12" s="1139"/>
      <c r="F12" s="1141" t="str">
        <f t="shared" ref="F12:F21" si="1">IF(D12&lt;=0.5,"SI","NO")</f>
        <v>SI</v>
      </c>
      <c r="G12" s="1141"/>
      <c r="H12" s="40"/>
      <c r="I12" s="40"/>
      <c r="J12" s="40"/>
      <c r="K12"/>
      <c r="M12" s="60">
        <v>4</v>
      </c>
      <c r="N12" s="61">
        <f>'Informe nº 7d'!K37</f>
        <v>0</v>
      </c>
      <c r="O12" s="61">
        <f>'Informe nº 7d'!M37</f>
        <v>0</v>
      </c>
      <c r="P12" s="60">
        <f t="shared" si="0"/>
        <v>1</v>
      </c>
      <c r="Q12" s="60">
        <f t="shared" si="0"/>
        <v>1</v>
      </c>
      <c r="R12" s="15"/>
    </row>
    <row r="13" spans="1:18">
      <c r="B13" s="452" t="s">
        <v>159</v>
      </c>
      <c r="C13" s="438" t="s">
        <v>7</v>
      </c>
      <c r="D13" s="1139">
        <f>'Informe nº 7a'!D35</f>
        <v>0</v>
      </c>
      <c r="E13" s="1139"/>
      <c r="F13" s="1141" t="str">
        <f t="shared" si="1"/>
        <v>SI</v>
      </c>
      <c r="G13" s="1141"/>
      <c r="H13" s="40"/>
      <c r="I13" s="40"/>
      <c r="J13" s="40"/>
      <c r="K13"/>
      <c r="M13" s="60">
        <v>5</v>
      </c>
      <c r="N13" s="61">
        <f>'Informe nº 7d'!K38</f>
        <v>0</v>
      </c>
      <c r="O13" s="61">
        <f>'Informe nº 7d'!M38</f>
        <v>0</v>
      </c>
      <c r="P13" s="60">
        <f t="shared" si="0"/>
        <v>1</v>
      </c>
      <c r="Q13" s="60">
        <f t="shared" si="0"/>
        <v>1</v>
      </c>
      <c r="R13" s="15"/>
    </row>
    <row r="14" spans="1:18">
      <c r="B14" s="452" t="s">
        <v>161</v>
      </c>
      <c r="C14" s="438" t="s">
        <v>9</v>
      </c>
      <c r="D14" s="1139">
        <f>'Informe nº 7a'!D37</f>
        <v>0</v>
      </c>
      <c r="E14" s="1139"/>
      <c r="F14" s="1141" t="str">
        <f t="shared" si="1"/>
        <v>SI</v>
      </c>
      <c r="G14" s="1141"/>
      <c r="H14" s="40"/>
      <c r="I14" s="40"/>
      <c r="J14" s="40"/>
      <c r="K14"/>
      <c r="M14" s="60">
        <v>6</v>
      </c>
      <c r="N14" s="61">
        <f>'Informe nº 7d'!K39</f>
        <v>0</v>
      </c>
      <c r="O14" s="61">
        <f>'Informe nº 7d'!M39</f>
        <v>0</v>
      </c>
      <c r="P14" s="60">
        <f t="shared" si="0"/>
        <v>1</v>
      </c>
      <c r="Q14" s="60">
        <f t="shared" si="0"/>
        <v>1</v>
      </c>
      <c r="R14" s="15"/>
    </row>
    <row r="15" spans="1:18">
      <c r="B15" s="452" t="s">
        <v>162</v>
      </c>
      <c r="C15" s="438" t="s">
        <v>10</v>
      </c>
      <c r="D15" s="1139">
        <f>'Informe nº 7a'!D38</f>
        <v>0</v>
      </c>
      <c r="E15" s="1139"/>
      <c r="F15" s="1141" t="str">
        <f t="shared" si="1"/>
        <v>SI</v>
      </c>
      <c r="G15" s="1141"/>
      <c r="H15" s="40"/>
      <c r="I15" s="40"/>
      <c r="J15" s="40"/>
      <c r="K15"/>
      <c r="M15" s="60">
        <v>7</v>
      </c>
      <c r="N15" s="61">
        <f>'Informe nº 7d'!K40</f>
        <v>0</v>
      </c>
      <c r="O15" s="61">
        <f>'Informe nº 7d'!M40</f>
        <v>0</v>
      </c>
      <c r="P15" s="60">
        <f t="shared" si="0"/>
        <v>1</v>
      </c>
      <c r="Q15" s="60">
        <f t="shared" si="0"/>
        <v>1</v>
      </c>
      <c r="R15" s="15"/>
    </row>
    <row r="16" spans="1:18">
      <c r="B16" s="452" t="s">
        <v>168</v>
      </c>
      <c r="C16" s="438" t="s">
        <v>98</v>
      </c>
      <c r="D16" s="1139">
        <f>'Informe nº 7d'!D16</f>
        <v>0</v>
      </c>
      <c r="E16" s="1139"/>
      <c r="F16" s="1141" t="str">
        <f t="shared" si="1"/>
        <v>SI</v>
      </c>
      <c r="G16" s="1141"/>
      <c r="H16" s="40"/>
      <c r="I16" s="40"/>
      <c r="J16" s="40"/>
      <c r="K16"/>
      <c r="M16" s="60">
        <v>8</v>
      </c>
      <c r="N16" s="61">
        <f>'Informe nº 7d'!K41</f>
        <v>0</v>
      </c>
      <c r="O16" s="61">
        <f>'Informe nº 7d'!M41</f>
        <v>0</v>
      </c>
      <c r="P16" s="60">
        <f t="shared" si="0"/>
        <v>1</v>
      </c>
      <c r="Q16" s="60">
        <f t="shared" si="0"/>
        <v>1</v>
      </c>
      <c r="R16" s="15"/>
    </row>
    <row r="17" spans="2:19">
      <c r="B17" s="452" t="s">
        <v>171</v>
      </c>
      <c r="C17" s="438" t="s">
        <v>99</v>
      </c>
      <c r="D17" s="1139">
        <f>'Informe nº 7d'!D18</f>
        <v>0</v>
      </c>
      <c r="E17" s="1139"/>
      <c r="F17" s="1141" t="str">
        <f t="shared" si="1"/>
        <v>SI</v>
      </c>
      <c r="G17" s="1141"/>
      <c r="H17" s="40"/>
      <c r="I17" s="40"/>
      <c r="J17" s="40"/>
      <c r="K17"/>
      <c r="M17" s="60">
        <v>9</v>
      </c>
      <c r="N17" s="61">
        <f>'Informe nº 7d'!K42</f>
        <v>0</v>
      </c>
      <c r="O17" s="61">
        <f>'Informe nº 7d'!M42</f>
        <v>0</v>
      </c>
      <c r="P17" s="60">
        <f t="shared" si="0"/>
        <v>1</v>
      </c>
      <c r="Q17" s="60">
        <f t="shared" si="0"/>
        <v>1</v>
      </c>
      <c r="R17" s="15"/>
    </row>
    <row r="18" spans="2:19">
      <c r="B18" s="452" t="s">
        <v>173</v>
      </c>
      <c r="C18" s="438" t="s">
        <v>103</v>
      </c>
      <c r="D18" s="1139">
        <f>'Informe nº 7d'!D21</f>
        <v>0</v>
      </c>
      <c r="E18" s="1139"/>
      <c r="F18" s="1141" t="str">
        <f t="shared" si="1"/>
        <v>SI</v>
      </c>
      <c r="G18" s="1141"/>
      <c r="H18" s="40"/>
      <c r="I18" s="40"/>
      <c r="J18" s="40"/>
      <c r="K18"/>
      <c r="M18" s="60">
        <v>10</v>
      </c>
      <c r="N18" s="61">
        <f>'Informe nº 7d'!K43</f>
        <v>0</v>
      </c>
      <c r="O18" s="61">
        <f>'Informe nº 7d'!M43</f>
        <v>0</v>
      </c>
      <c r="P18" s="60">
        <f t="shared" si="0"/>
        <v>1</v>
      </c>
      <c r="Q18" s="60">
        <f t="shared" si="0"/>
        <v>1</v>
      </c>
      <c r="R18" s="15"/>
    </row>
    <row r="19" spans="2:19">
      <c r="B19" s="452" t="s">
        <v>222</v>
      </c>
      <c r="C19" s="440" t="s">
        <v>224</v>
      </c>
      <c r="D19" s="441">
        <f>P21</f>
        <v>12</v>
      </c>
      <c r="E19" s="442" t="s">
        <v>241</v>
      </c>
      <c r="F19" s="443" t="str">
        <f>P22</f>
        <v>SI</v>
      </c>
      <c r="G19" s="444" t="s">
        <v>243</v>
      </c>
      <c r="H19" s="40"/>
      <c r="I19" s="40"/>
      <c r="J19" s="40"/>
      <c r="K19"/>
      <c r="M19" s="60">
        <v>11</v>
      </c>
      <c r="N19" s="61">
        <f>'Informe nº 7d'!K44</f>
        <v>0</v>
      </c>
      <c r="O19" s="61">
        <f>'Informe nº 7d'!M44</f>
        <v>0</v>
      </c>
      <c r="P19" s="60">
        <f t="shared" si="0"/>
        <v>1</v>
      </c>
      <c r="Q19" s="60">
        <f t="shared" si="0"/>
        <v>1</v>
      </c>
      <c r="R19" s="15"/>
    </row>
    <row r="20" spans="2:19">
      <c r="B20" s="452" t="s">
        <v>176</v>
      </c>
      <c r="C20" s="438" t="s">
        <v>106</v>
      </c>
      <c r="D20" s="1139">
        <f>'Informe nº 7d'!D24</f>
        <v>0</v>
      </c>
      <c r="E20" s="1139"/>
      <c r="F20" s="1141" t="str">
        <f t="shared" si="1"/>
        <v>SI</v>
      </c>
      <c r="G20" s="1141"/>
      <c r="H20" s="40"/>
      <c r="I20" s="40"/>
      <c r="J20" s="40"/>
      <c r="K20"/>
      <c r="M20" s="60">
        <v>12</v>
      </c>
      <c r="N20" s="61">
        <f>'Informe nº 7d'!K45</f>
        <v>0</v>
      </c>
      <c r="O20" s="61">
        <f>'Informe nº 7d'!M45</f>
        <v>0</v>
      </c>
      <c r="P20" s="60">
        <f t="shared" si="0"/>
        <v>1</v>
      </c>
      <c r="Q20" s="60">
        <f t="shared" si="0"/>
        <v>1</v>
      </c>
      <c r="R20" s="15"/>
    </row>
    <row r="21" spans="2:19">
      <c r="B21" s="452" t="s">
        <v>179</v>
      </c>
      <c r="C21" s="438" t="s">
        <v>109</v>
      </c>
      <c r="D21" s="1139">
        <f>'Informe nº 7d'!D27</f>
        <v>0</v>
      </c>
      <c r="E21" s="1139"/>
      <c r="F21" s="1141" t="str">
        <f t="shared" si="1"/>
        <v>SI</v>
      </c>
      <c r="G21" s="1141"/>
      <c r="H21" s="40"/>
      <c r="I21" s="40"/>
      <c r="J21" s="40"/>
      <c r="K21"/>
      <c r="M21" s="60"/>
      <c r="N21" s="60"/>
      <c r="O21" s="62" t="s">
        <v>291</v>
      </c>
      <c r="P21" s="63">
        <f>SUM(P9:P20)</f>
        <v>12</v>
      </c>
      <c r="Q21" s="63">
        <f>SUM(Q9:Q20)</f>
        <v>12</v>
      </c>
      <c r="R21" s="15"/>
    </row>
    <row r="22" spans="2:19">
      <c r="B22" s="452" t="s">
        <v>223</v>
      </c>
      <c r="C22" s="440" t="s">
        <v>225</v>
      </c>
      <c r="D22" s="441">
        <f>Q21</f>
        <v>12</v>
      </c>
      <c r="E22" s="442" t="s">
        <v>241</v>
      </c>
      <c r="F22" s="443" t="str">
        <f>Q22</f>
        <v>SI</v>
      </c>
      <c r="G22" s="444" t="s">
        <v>243</v>
      </c>
      <c r="H22" s="40"/>
      <c r="I22" s="40"/>
      <c r="J22"/>
      <c r="K22"/>
      <c r="M22" s="60"/>
      <c r="N22" s="60"/>
      <c r="O22" s="64" t="s">
        <v>221</v>
      </c>
      <c r="P22" s="63" t="str">
        <f>IF(P21&gt;=3,"SI","NO")</f>
        <v>SI</v>
      </c>
      <c r="Q22" s="63" t="str">
        <f>IF(Q21&gt;=3,"SI","NO")</f>
        <v>SI</v>
      </c>
      <c r="R22" s="15"/>
    </row>
    <row r="23" spans="2:19" ht="13.5">
      <c r="B23" s="47"/>
      <c r="C23" s="47"/>
      <c r="D23" s="48"/>
      <c r="E23" s="49" t="s">
        <v>242</v>
      </c>
      <c r="F23" s="48"/>
      <c r="H23" s="40"/>
      <c r="I23" s="40"/>
      <c r="J23"/>
      <c r="K23"/>
      <c r="M23" s="60"/>
      <c r="N23" s="60"/>
      <c r="O23" s="60"/>
      <c r="P23" s="62"/>
      <c r="Q23" s="60"/>
      <c r="R23" s="15"/>
      <c r="S23" s="15"/>
    </row>
    <row r="24" spans="2:19">
      <c r="E24" s="49" t="s">
        <v>244</v>
      </c>
      <c r="J24"/>
      <c r="M24" s="60"/>
      <c r="N24" s="62" t="s">
        <v>228</v>
      </c>
      <c r="O24" s="60"/>
      <c r="P24" s="60"/>
      <c r="Q24" s="60"/>
      <c r="R24" s="15"/>
    </row>
    <row r="25" spans="2:19">
      <c r="C25" s="43"/>
      <c r="D25" s="43" t="s">
        <v>240</v>
      </c>
      <c r="E25" s="23">
        <f>COUNTIF(F11:F22,"SI")</f>
        <v>12</v>
      </c>
      <c r="M25" s="60"/>
      <c r="N25" s="60"/>
      <c r="O25" s="60"/>
      <c r="P25" s="60"/>
      <c r="Q25" s="60"/>
    </row>
    <row r="26" spans="2:19">
      <c r="M26" s="60"/>
      <c r="N26" s="60"/>
      <c r="O26" s="60"/>
      <c r="P26" s="60"/>
      <c r="Q26" s="60"/>
    </row>
    <row r="27" spans="2:19" ht="15">
      <c r="C27" s="44"/>
      <c r="D27" s="43" t="s">
        <v>292</v>
      </c>
      <c r="E27" s="301" t="str">
        <f>IF(E25=6,"C1a","C1")</f>
        <v>C1</v>
      </c>
      <c r="M27" s="60"/>
      <c r="N27" s="60"/>
      <c r="O27" s="60"/>
      <c r="P27" s="60"/>
      <c r="Q27" s="60"/>
    </row>
    <row r="28" spans="2:19" ht="18">
      <c r="C28" s="39"/>
      <c r="D28" s="45" t="s">
        <v>245</v>
      </c>
      <c r="E28" s="46" t="str">
        <f>IF(E25&gt;6,"MASA MUY ALTERADA",IF(E25&lt;6,"SIN CLASIFICACIÓN",O48))</f>
        <v>MASA MUY ALTERADA</v>
      </c>
      <c r="M28" s="60"/>
      <c r="N28" s="60"/>
      <c r="O28" s="60"/>
      <c r="P28" s="62" t="s">
        <v>237</v>
      </c>
      <c r="Q28" s="60"/>
    </row>
    <row r="29" spans="2:19">
      <c r="M29" s="60"/>
      <c r="N29" s="60"/>
      <c r="O29" s="60"/>
      <c r="P29" s="60"/>
      <c r="Q29" s="60"/>
    </row>
    <row r="30" spans="2:19">
      <c r="M30" s="60"/>
      <c r="N30" s="60"/>
      <c r="O30" s="60"/>
      <c r="P30" s="59" t="s">
        <v>290</v>
      </c>
      <c r="Q30" s="60"/>
    </row>
    <row r="31" spans="2:19">
      <c r="M31" s="62" t="s">
        <v>45</v>
      </c>
      <c r="N31" s="62" t="s">
        <v>230</v>
      </c>
      <c r="O31" s="65">
        <f>D11</f>
        <v>0</v>
      </c>
      <c r="P31" s="60"/>
      <c r="Q31" s="60"/>
    </row>
    <row r="32" spans="2:19">
      <c r="M32" s="60"/>
      <c r="N32" s="62" t="s">
        <v>231</v>
      </c>
      <c r="O32" s="65">
        <f>D12</f>
        <v>0</v>
      </c>
      <c r="P32" s="60"/>
      <c r="Q32" s="60"/>
    </row>
    <row r="33" spans="13:17">
      <c r="M33" s="60"/>
      <c r="N33" s="62" t="s">
        <v>168</v>
      </c>
      <c r="O33" s="65">
        <f>D16</f>
        <v>0</v>
      </c>
      <c r="P33" s="60"/>
      <c r="Q33" s="60"/>
    </row>
    <row r="34" spans="13:17">
      <c r="M34" s="60"/>
      <c r="N34" s="62" t="s">
        <v>171</v>
      </c>
      <c r="O34" s="65">
        <f>D17</f>
        <v>0</v>
      </c>
      <c r="P34" s="60"/>
      <c r="Q34" s="60"/>
    </row>
    <row r="35" spans="13:17">
      <c r="M35" s="60"/>
      <c r="N35" s="62" t="s">
        <v>176</v>
      </c>
      <c r="O35" s="65">
        <f>D20</f>
        <v>0</v>
      </c>
      <c r="P35" s="60"/>
      <c r="Q35" s="60"/>
    </row>
    <row r="36" spans="13:17">
      <c r="M36" s="62"/>
      <c r="N36" s="62" t="s">
        <v>235</v>
      </c>
      <c r="O36" s="65">
        <f>AVERAGE(O31:O35)</f>
        <v>0</v>
      </c>
      <c r="P36" s="60">
        <f>IF(O36&lt;=0.5,1,0)</f>
        <v>1</v>
      </c>
      <c r="Q36" s="60"/>
    </row>
    <row r="37" spans="13:17">
      <c r="M37" s="62" t="s">
        <v>229</v>
      </c>
      <c r="N37" s="62" t="s">
        <v>232</v>
      </c>
      <c r="O37" s="65">
        <f>D13</f>
        <v>0</v>
      </c>
      <c r="P37" s="60"/>
      <c r="Q37" s="60"/>
    </row>
    <row r="38" spans="13:17">
      <c r="M38" s="60"/>
      <c r="N38" s="62" t="s">
        <v>173</v>
      </c>
      <c r="O38" s="65">
        <f>D18</f>
        <v>0</v>
      </c>
      <c r="P38" s="60"/>
      <c r="Q38" s="60"/>
    </row>
    <row r="39" spans="13:17">
      <c r="M39" s="60"/>
      <c r="N39" s="62" t="s">
        <v>179</v>
      </c>
      <c r="O39" s="65">
        <f>D21</f>
        <v>0</v>
      </c>
      <c r="P39" s="60"/>
      <c r="Q39" s="60"/>
    </row>
    <row r="40" spans="13:17">
      <c r="M40" s="62"/>
      <c r="N40" s="62" t="s">
        <v>235</v>
      </c>
      <c r="O40" s="65">
        <f>AVERAGE(O37:O39)</f>
        <v>0</v>
      </c>
      <c r="P40" s="60">
        <f>IF(O40&lt;=0.5,1,0)</f>
        <v>1</v>
      </c>
      <c r="Q40" s="60"/>
    </row>
    <row r="41" spans="13:17">
      <c r="M41" s="62" t="s">
        <v>47</v>
      </c>
      <c r="N41" s="62" t="s">
        <v>233</v>
      </c>
      <c r="O41" s="65">
        <f>D14</f>
        <v>0</v>
      </c>
      <c r="P41" s="60"/>
      <c r="Q41" s="60"/>
    </row>
    <row r="42" spans="13:17">
      <c r="M42" s="62"/>
      <c r="N42" s="62" t="s">
        <v>234</v>
      </c>
      <c r="O42" s="65">
        <f>D15</f>
        <v>0</v>
      </c>
      <c r="P42" s="60"/>
      <c r="Q42" s="60"/>
    </row>
    <row r="43" spans="13:17">
      <c r="M43" s="60"/>
      <c r="N43" s="62" t="s">
        <v>174</v>
      </c>
      <c r="O43" s="65">
        <f>'Informe nº 7d'!D22</f>
        <v>0</v>
      </c>
      <c r="P43" s="60"/>
      <c r="Q43" s="60"/>
    </row>
    <row r="44" spans="13:17">
      <c r="M44" s="60"/>
      <c r="N44" s="62" t="s">
        <v>181</v>
      </c>
      <c r="O44" s="65">
        <f>'Informe nº 7d'!D29</f>
        <v>0</v>
      </c>
      <c r="P44" s="60"/>
      <c r="Q44" s="60"/>
    </row>
    <row r="45" spans="13:17">
      <c r="M45" s="62"/>
      <c r="N45" s="62" t="s">
        <v>235</v>
      </c>
      <c r="O45" s="65">
        <f>AVERAGE(O41:O44)</f>
        <v>0</v>
      </c>
      <c r="P45" s="60">
        <f>IF(O45&lt;=0.5,1,0)</f>
        <v>1</v>
      </c>
      <c r="Q45" s="60"/>
    </row>
    <row r="46" spans="13:17">
      <c r="M46" s="60"/>
      <c r="N46" s="60"/>
      <c r="O46" s="60"/>
      <c r="P46" s="60">
        <f>SUM(P36:P45)</f>
        <v>3</v>
      </c>
      <c r="Q46" s="60"/>
    </row>
    <row r="47" spans="13:17">
      <c r="M47" s="60"/>
      <c r="N47" s="60"/>
      <c r="O47" s="60"/>
      <c r="P47" s="60"/>
      <c r="Q47" s="60"/>
    </row>
    <row r="48" spans="13:17">
      <c r="M48" s="60"/>
      <c r="N48" s="60" t="s">
        <v>236</v>
      </c>
      <c r="O48" s="60" t="str">
        <f>IF(P46&gt;1,"MASA MUY ALTERADA","SIN CLASIFICAR")</f>
        <v>MASA MUY ALTERADA</v>
      </c>
      <c r="P48" s="60"/>
      <c r="Q48" s="60"/>
    </row>
  </sheetData>
  <sheetProtection sheet="1" objects="1" scenarios="1" selectLockedCells="1" selectUnlockedCells="1"/>
  <mergeCells count="31">
    <mergeCell ref="F21:G21"/>
    <mergeCell ref="D18:E18"/>
    <mergeCell ref="D20:E20"/>
    <mergeCell ref="D21:E21"/>
    <mergeCell ref="F20:G20"/>
    <mergeCell ref="F17:G17"/>
    <mergeCell ref="F18:G18"/>
    <mergeCell ref="D14:E14"/>
    <mergeCell ref="D15:E15"/>
    <mergeCell ref="D16:E16"/>
    <mergeCell ref="D17:E17"/>
    <mergeCell ref="F14:G14"/>
    <mergeCell ref="F15:G15"/>
    <mergeCell ref="F16:G16"/>
    <mergeCell ref="D12:E12"/>
    <mergeCell ref="F10:G10"/>
    <mergeCell ref="F11:G11"/>
    <mergeCell ref="F12:G12"/>
    <mergeCell ref="D13:E13"/>
    <mergeCell ref="F13:G13"/>
    <mergeCell ref="B7:C7"/>
    <mergeCell ref="D7:I7"/>
    <mergeCell ref="D10:E10"/>
    <mergeCell ref="D11:E11"/>
    <mergeCell ref="B9:G9"/>
    <mergeCell ref="B6:C6"/>
    <mergeCell ref="D6:I6"/>
    <mergeCell ref="C2:I2"/>
    <mergeCell ref="C3:I3"/>
    <mergeCell ref="B5:C5"/>
    <mergeCell ref="D5:I5"/>
  </mergeCells>
  <phoneticPr fontId="53" type="noConversion"/>
  <pageMargins left="1.06" right="0.70866141732283472" top="0.4" bottom="0.18" header="0.31496062992125984" footer="0.17"/>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
  <sheetViews>
    <sheetView showGridLines="0" zoomScaleNormal="100" workbookViewId="0">
      <selection activeCell="D5" sqref="D5:I7"/>
    </sheetView>
  </sheetViews>
  <sheetFormatPr baseColWidth="10" defaultRowHeight="12.75"/>
  <cols>
    <col min="1" max="1" width="2.7109375" customWidth="1"/>
    <col min="2" max="2" width="16.140625" customWidth="1"/>
    <col min="3" max="3" width="35" customWidth="1"/>
    <col min="4" max="4" width="3.140625" customWidth="1"/>
    <col min="5" max="5" width="8.28515625" customWidth="1"/>
    <col min="6" max="6" width="10.28515625" customWidth="1"/>
    <col min="7" max="7" width="7.85546875" customWidth="1"/>
    <col min="8" max="8" width="13.42578125" customWidth="1"/>
    <col min="9" max="9" width="31.7109375" customWidth="1"/>
    <col min="10" max="17" width="11.42578125" style="15"/>
  </cols>
  <sheetData>
    <row r="1" spans="1:23" ht="11.25" customHeight="1">
      <c r="A1" s="24"/>
      <c r="C1" s="1"/>
      <c r="D1" s="2"/>
      <c r="E1" s="2"/>
      <c r="F1" s="2"/>
      <c r="G1" s="2"/>
      <c r="H1" s="2"/>
      <c r="I1" s="2"/>
      <c r="J1" s="27"/>
      <c r="K1" s="27"/>
      <c r="L1" s="27"/>
      <c r="M1" s="34"/>
    </row>
    <row r="2" spans="1:23" ht="17.100000000000001" customHeight="1">
      <c r="B2" s="421" t="s">
        <v>23</v>
      </c>
      <c r="C2" s="1127" t="s">
        <v>299</v>
      </c>
      <c r="D2" s="1127"/>
      <c r="E2" s="1127"/>
      <c r="F2" s="1127"/>
      <c r="G2" s="1127"/>
      <c r="H2" s="1127"/>
      <c r="I2" s="1127"/>
      <c r="J2" s="28"/>
      <c r="K2" s="28"/>
      <c r="L2" s="28"/>
      <c r="M2" s="28"/>
      <c r="N2" s="28"/>
      <c r="O2" s="28"/>
      <c r="P2" s="28"/>
      <c r="Q2" s="28"/>
    </row>
    <row r="3" spans="1:23" ht="19.5" customHeight="1">
      <c r="B3" s="421" t="s">
        <v>264</v>
      </c>
      <c r="C3" s="1136" t="s">
        <v>301</v>
      </c>
      <c r="D3" s="1129"/>
      <c r="E3" s="1129"/>
      <c r="F3" s="1129"/>
      <c r="G3" s="1129"/>
      <c r="H3" s="1129"/>
      <c r="I3" s="1129"/>
      <c r="J3" s="29"/>
      <c r="K3" s="29"/>
      <c r="L3" s="29"/>
      <c r="M3" s="29"/>
      <c r="N3" s="29"/>
      <c r="O3" s="29"/>
      <c r="P3" s="29"/>
      <c r="Q3" s="29"/>
    </row>
    <row r="4" spans="1:23" ht="17.100000000000001" customHeight="1">
      <c r="C4" s="1"/>
      <c r="D4" s="2"/>
      <c r="E4" s="2"/>
      <c r="F4" s="2"/>
      <c r="G4" s="2"/>
      <c r="H4" s="2"/>
      <c r="I4" s="2"/>
      <c r="J4" s="27"/>
      <c r="K4" s="27"/>
      <c r="L4" s="27"/>
      <c r="M4" s="34"/>
    </row>
    <row r="5" spans="1:23" ht="17.100000000000001" customHeight="1">
      <c r="B5" s="731" t="s">
        <v>133</v>
      </c>
      <c r="C5" s="731"/>
      <c r="D5" s="1103">
        <f>Carátula!E7</f>
        <v>0</v>
      </c>
      <c r="E5" s="1103"/>
      <c r="F5" s="1103"/>
      <c r="G5" s="1103"/>
      <c r="H5" s="1103"/>
      <c r="I5" s="1103"/>
      <c r="J5" s="30"/>
      <c r="K5" s="30"/>
      <c r="L5" s="30"/>
      <c r="M5" s="30"/>
      <c r="N5" s="30"/>
      <c r="O5" s="30"/>
      <c r="P5" s="30"/>
      <c r="Q5" s="30"/>
    </row>
    <row r="6" spans="1:23" ht="17.100000000000001" customHeight="1">
      <c r="B6" s="731" t="s">
        <v>134</v>
      </c>
      <c r="C6" s="731"/>
      <c r="D6" s="1103">
        <f>Carátula!E8</f>
        <v>0</v>
      </c>
      <c r="E6" s="1103"/>
      <c r="F6" s="1103"/>
      <c r="G6" s="1103"/>
      <c r="H6" s="1103"/>
      <c r="I6" s="1103"/>
      <c r="J6" s="30"/>
      <c r="K6" s="30"/>
      <c r="L6" s="30"/>
      <c r="M6" s="58"/>
      <c r="N6" s="59" t="s">
        <v>227</v>
      </c>
      <c r="O6" s="58"/>
      <c r="P6" s="58"/>
      <c r="Q6" s="58"/>
      <c r="R6" s="66"/>
      <c r="S6" s="66"/>
      <c r="T6" s="59" t="s">
        <v>247</v>
      </c>
      <c r="U6" s="58"/>
      <c r="V6" s="58"/>
      <c r="W6" s="30"/>
    </row>
    <row r="7" spans="1:23" ht="17.100000000000001" customHeight="1">
      <c r="B7" s="764" t="s">
        <v>24</v>
      </c>
      <c r="C7" s="764"/>
      <c r="D7" s="1103">
        <f>Carátula!E9</f>
        <v>0</v>
      </c>
      <c r="E7" s="1103"/>
      <c r="F7" s="1103"/>
      <c r="G7" s="1103"/>
      <c r="H7" s="1103"/>
      <c r="I7" s="1103"/>
      <c r="J7" s="30"/>
      <c r="K7" s="30"/>
      <c r="L7" s="30"/>
      <c r="M7" s="58"/>
      <c r="N7" s="59" t="s">
        <v>226</v>
      </c>
      <c r="O7" s="58"/>
      <c r="P7" s="59" t="s">
        <v>290</v>
      </c>
      <c r="Q7" s="58"/>
      <c r="R7" s="66"/>
      <c r="S7" s="66"/>
      <c r="T7" s="59" t="s">
        <v>226</v>
      </c>
      <c r="U7" s="58"/>
      <c r="V7" s="66"/>
      <c r="W7" s="30"/>
    </row>
    <row r="8" spans="1:23" ht="17.100000000000001" customHeight="1">
      <c r="C8" s="1"/>
      <c r="D8" s="2"/>
      <c r="E8" s="2"/>
      <c r="F8" s="2"/>
      <c r="G8" s="2"/>
      <c r="H8" s="2"/>
      <c r="I8" s="2"/>
      <c r="J8" s="36"/>
      <c r="K8" s="36"/>
      <c r="L8" s="36"/>
      <c r="M8" s="62"/>
      <c r="N8" s="62"/>
      <c r="O8" s="58" t="str">
        <f>'Informe nº 7d'!K33</f>
        <v>IAH14</v>
      </c>
      <c r="P8" s="58" t="str">
        <f>'Informe nº 7d'!M33</f>
        <v>IAH21</v>
      </c>
      <c r="Q8" s="58" t="str">
        <f>O8</f>
        <v>IAH14</v>
      </c>
      <c r="R8" s="58" t="str">
        <f>P8</f>
        <v>IAH21</v>
      </c>
      <c r="S8" s="66"/>
      <c r="T8" s="66"/>
      <c r="U8" s="59" t="s">
        <v>11</v>
      </c>
      <c r="V8" s="59" t="s">
        <v>290</v>
      </c>
    </row>
    <row r="9" spans="1:23">
      <c r="B9" s="1143" t="s">
        <v>238</v>
      </c>
      <c r="C9" s="1143"/>
      <c r="D9" s="1143"/>
      <c r="E9" s="1143"/>
      <c r="F9" s="1143"/>
      <c r="G9" s="1143"/>
      <c r="H9" s="3"/>
      <c r="J9"/>
      <c r="M9" s="60"/>
      <c r="N9" s="60">
        <v>1</v>
      </c>
      <c r="O9" s="61">
        <f>'Informe nº 7d'!K34</f>
        <v>0</v>
      </c>
      <c r="P9" s="61">
        <f>'Informe nº 7d'!M34</f>
        <v>0</v>
      </c>
      <c r="Q9" s="60">
        <f>IF(O9&lt;=0.5,1,0)</f>
        <v>1</v>
      </c>
      <c r="R9" s="60">
        <f>IF(P9&lt;=0.5,1,0)</f>
        <v>1</v>
      </c>
      <c r="S9" s="66"/>
      <c r="T9" s="60">
        <v>1</v>
      </c>
      <c r="U9" s="61">
        <f>'Informe nº 7c'!F27</f>
        <v>0</v>
      </c>
      <c r="V9" s="60">
        <f>IF(U9&lt;=0.5,1,0)</f>
        <v>1</v>
      </c>
      <c r="W9" s="15"/>
    </row>
    <row r="10" spans="1:23" ht="13.5" thickBot="1">
      <c r="B10" s="445" t="s">
        <v>12</v>
      </c>
      <c r="C10" s="445" t="s">
        <v>1</v>
      </c>
      <c r="D10" s="1142" t="s">
        <v>220</v>
      </c>
      <c r="E10" s="1142"/>
      <c r="F10" s="1142" t="s">
        <v>239</v>
      </c>
      <c r="G10" s="1142"/>
      <c r="H10" s="40"/>
      <c r="I10" s="40"/>
      <c r="J10" s="40"/>
      <c r="K10"/>
      <c r="M10" s="60"/>
      <c r="N10" s="60">
        <v>2</v>
      </c>
      <c r="O10" s="61">
        <f>'Informe nº 7d'!K35</f>
        <v>0</v>
      </c>
      <c r="P10" s="61">
        <f>'Informe nº 7d'!M35</f>
        <v>0</v>
      </c>
      <c r="Q10" s="60">
        <f t="shared" ref="Q10:R20" si="0">IF(O10&lt;=0.5,1,0)</f>
        <v>1</v>
      </c>
      <c r="R10" s="60">
        <f t="shared" si="0"/>
        <v>1</v>
      </c>
      <c r="S10" s="60"/>
      <c r="T10" s="60">
        <v>2</v>
      </c>
      <c r="U10" s="61">
        <f>'Informe nº 7c'!F28</f>
        <v>0</v>
      </c>
      <c r="V10" s="60">
        <f t="shared" ref="V10:V20" si="1">IF(U10&lt;=0.5,1,0)</f>
        <v>1</v>
      </c>
      <c r="W10" s="15"/>
    </row>
    <row r="11" spans="1:23">
      <c r="B11" s="453" t="s">
        <v>85</v>
      </c>
      <c r="C11" s="446" t="s">
        <v>5</v>
      </c>
      <c r="D11" s="1144">
        <f>'Informe nº 7c'!D15</f>
        <v>0</v>
      </c>
      <c r="E11" s="1144"/>
      <c r="F11" s="1145" t="str">
        <f>IF(D11&lt;=0.5,"SI","NO")</f>
        <v>SI</v>
      </c>
      <c r="G11" s="1145"/>
      <c r="H11" s="40"/>
      <c r="I11" s="40"/>
      <c r="J11" s="40"/>
      <c r="K11"/>
      <c r="M11" s="60"/>
      <c r="N11" s="60">
        <v>3</v>
      </c>
      <c r="O11" s="61">
        <f>'Informe nº 7d'!K36</f>
        <v>0</v>
      </c>
      <c r="P11" s="61">
        <f>'Informe nº 7d'!M36</f>
        <v>0</v>
      </c>
      <c r="Q11" s="60">
        <f t="shared" si="0"/>
        <v>1</v>
      </c>
      <c r="R11" s="60">
        <f t="shared" si="0"/>
        <v>1</v>
      </c>
      <c r="S11" s="60"/>
      <c r="T11" s="60">
        <v>3</v>
      </c>
      <c r="U11" s="61">
        <f>'Informe nº 7c'!F29</f>
        <v>0</v>
      </c>
      <c r="V11" s="60">
        <f t="shared" si="1"/>
        <v>1</v>
      </c>
      <c r="W11" s="15"/>
    </row>
    <row r="12" spans="1:23">
      <c r="B12" s="452" t="s">
        <v>246</v>
      </c>
      <c r="C12" s="438" t="s">
        <v>6</v>
      </c>
      <c r="D12" s="447">
        <f>V21</f>
        <v>12</v>
      </c>
      <c r="E12" s="442" t="s">
        <v>241</v>
      </c>
      <c r="F12" s="448" t="str">
        <f>V22</f>
        <v>SI</v>
      </c>
      <c r="G12" s="444" t="s">
        <v>243</v>
      </c>
      <c r="H12" s="40"/>
      <c r="I12" s="40"/>
      <c r="J12" s="40"/>
      <c r="K12"/>
      <c r="M12" s="60"/>
      <c r="N12" s="60">
        <v>4</v>
      </c>
      <c r="O12" s="61">
        <f>'Informe nº 7d'!K37</f>
        <v>0</v>
      </c>
      <c r="P12" s="61">
        <f>'Informe nº 7d'!M37</f>
        <v>0</v>
      </c>
      <c r="Q12" s="60">
        <f t="shared" si="0"/>
        <v>1</v>
      </c>
      <c r="R12" s="60">
        <f t="shared" si="0"/>
        <v>1</v>
      </c>
      <c r="S12" s="60"/>
      <c r="T12" s="60">
        <v>4</v>
      </c>
      <c r="U12" s="61">
        <f>'Informe nº 7c'!F30</f>
        <v>0</v>
      </c>
      <c r="V12" s="60">
        <f t="shared" si="1"/>
        <v>1</v>
      </c>
      <c r="W12" s="15"/>
    </row>
    <row r="13" spans="1:23">
      <c r="B13" s="452" t="s">
        <v>87</v>
      </c>
      <c r="C13" s="438" t="s">
        <v>88</v>
      </c>
      <c r="D13" s="1139">
        <f>'Informe nº 7c'!D16</f>
        <v>0</v>
      </c>
      <c r="E13" s="1139"/>
      <c r="F13" s="1141" t="str">
        <f t="shared" ref="F13:F21" si="2">IF(D13&lt;=0.5,"SI","NO")</f>
        <v>SI</v>
      </c>
      <c r="G13" s="1141"/>
      <c r="H13" s="40"/>
      <c r="I13" s="40"/>
      <c r="J13" s="40"/>
      <c r="K13"/>
      <c r="M13" s="60"/>
      <c r="N13" s="60">
        <v>5</v>
      </c>
      <c r="O13" s="61">
        <f>'Informe nº 7d'!K38</f>
        <v>0</v>
      </c>
      <c r="P13" s="61">
        <f>'Informe nº 7d'!M38</f>
        <v>0</v>
      </c>
      <c r="Q13" s="60">
        <f t="shared" si="0"/>
        <v>1</v>
      </c>
      <c r="R13" s="60">
        <f t="shared" si="0"/>
        <v>1</v>
      </c>
      <c r="S13" s="60"/>
      <c r="T13" s="60">
        <v>5</v>
      </c>
      <c r="U13" s="61">
        <f>'Informe nº 7c'!F31</f>
        <v>0</v>
      </c>
      <c r="V13" s="60">
        <f t="shared" si="1"/>
        <v>1</v>
      </c>
      <c r="W13" s="15"/>
    </row>
    <row r="14" spans="1:23">
      <c r="B14" s="452" t="s">
        <v>91</v>
      </c>
      <c r="C14" s="438" t="s">
        <v>9</v>
      </c>
      <c r="D14" s="1139">
        <f>'Informe nº 7c'!D18</f>
        <v>0</v>
      </c>
      <c r="E14" s="1139"/>
      <c r="F14" s="1141" t="str">
        <f t="shared" si="2"/>
        <v>SI</v>
      </c>
      <c r="G14" s="1141"/>
      <c r="H14" s="40"/>
      <c r="I14" s="40"/>
      <c r="J14" s="40"/>
      <c r="K14"/>
      <c r="M14" s="60"/>
      <c r="N14" s="60">
        <v>6</v>
      </c>
      <c r="O14" s="61">
        <f>'Informe nº 7d'!K39</f>
        <v>0</v>
      </c>
      <c r="P14" s="61">
        <f>'Informe nº 7d'!M39</f>
        <v>0</v>
      </c>
      <c r="Q14" s="60">
        <f t="shared" si="0"/>
        <v>1</v>
      </c>
      <c r="R14" s="60">
        <f t="shared" si="0"/>
        <v>1</v>
      </c>
      <c r="S14" s="60"/>
      <c r="T14" s="60">
        <v>6</v>
      </c>
      <c r="U14" s="61">
        <f>'Informe nº 7c'!F32</f>
        <v>0</v>
      </c>
      <c r="V14" s="60">
        <f t="shared" si="1"/>
        <v>1</v>
      </c>
      <c r="W14" s="15"/>
    </row>
    <row r="15" spans="1:23">
      <c r="B15" s="452" t="s">
        <v>92</v>
      </c>
      <c r="C15" s="438" t="s">
        <v>10</v>
      </c>
      <c r="D15" s="1139">
        <f>'Informe nº 7c'!D19</f>
        <v>0</v>
      </c>
      <c r="E15" s="1139"/>
      <c r="F15" s="1141" t="str">
        <f t="shared" si="2"/>
        <v>SI</v>
      </c>
      <c r="G15" s="1141"/>
      <c r="H15" s="40"/>
      <c r="I15" s="40"/>
      <c r="J15" s="40"/>
      <c r="K15"/>
      <c r="M15" s="60"/>
      <c r="N15" s="60">
        <v>7</v>
      </c>
      <c r="O15" s="61">
        <f>'Informe nº 7d'!K40</f>
        <v>0</v>
      </c>
      <c r="P15" s="61">
        <f>'Informe nº 7d'!M40</f>
        <v>0</v>
      </c>
      <c r="Q15" s="60">
        <f t="shared" si="0"/>
        <v>1</v>
      </c>
      <c r="R15" s="60">
        <f t="shared" si="0"/>
        <v>1</v>
      </c>
      <c r="S15" s="60"/>
      <c r="T15" s="60">
        <v>7</v>
      </c>
      <c r="U15" s="61">
        <f>'Informe nº 7c'!F33</f>
        <v>0</v>
      </c>
      <c r="V15" s="60">
        <f t="shared" si="1"/>
        <v>1</v>
      </c>
      <c r="W15" s="15"/>
    </row>
    <row r="16" spans="1:23">
      <c r="B16" s="452" t="s">
        <v>168</v>
      </c>
      <c r="C16" s="438" t="s">
        <v>98</v>
      </c>
      <c r="D16" s="1139">
        <f>'Informe nº 7d'!D16</f>
        <v>0</v>
      </c>
      <c r="E16" s="1139"/>
      <c r="F16" s="1141" t="str">
        <f t="shared" si="2"/>
        <v>SI</v>
      </c>
      <c r="G16" s="1141"/>
      <c r="H16" s="40"/>
      <c r="I16" s="40"/>
      <c r="J16" s="40"/>
      <c r="K16"/>
      <c r="M16" s="60"/>
      <c r="N16" s="60">
        <v>8</v>
      </c>
      <c r="O16" s="61">
        <f>'Informe nº 7d'!K41</f>
        <v>0</v>
      </c>
      <c r="P16" s="61">
        <f>'Informe nº 7d'!M41</f>
        <v>0</v>
      </c>
      <c r="Q16" s="60">
        <f t="shared" si="0"/>
        <v>1</v>
      </c>
      <c r="R16" s="60">
        <f t="shared" si="0"/>
        <v>1</v>
      </c>
      <c r="S16" s="60"/>
      <c r="T16" s="60">
        <v>8</v>
      </c>
      <c r="U16" s="61">
        <f>'Informe nº 7c'!F34</f>
        <v>0</v>
      </c>
      <c r="V16" s="60">
        <f t="shared" si="1"/>
        <v>1</v>
      </c>
      <c r="W16" s="15"/>
    </row>
    <row r="17" spans="2:24">
      <c r="B17" s="452" t="s">
        <v>171</v>
      </c>
      <c r="C17" s="438" t="s">
        <v>99</v>
      </c>
      <c r="D17" s="1139">
        <f>'Informe nº 7d'!D18</f>
        <v>0</v>
      </c>
      <c r="E17" s="1139"/>
      <c r="F17" s="1141" t="str">
        <f t="shared" si="2"/>
        <v>SI</v>
      </c>
      <c r="G17" s="1141"/>
      <c r="H17" s="40"/>
      <c r="I17" s="40"/>
      <c r="J17" s="40"/>
      <c r="K17"/>
      <c r="M17" s="60"/>
      <c r="N17" s="60">
        <v>9</v>
      </c>
      <c r="O17" s="61">
        <f>'Informe nº 7d'!K42</f>
        <v>0</v>
      </c>
      <c r="P17" s="61">
        <f>'Informe nº 7d'!M42</f>
        <v>0</v>
      </c>
      <c r="Q17" s="60">
        <f t="shared" si="0"/>
        <v>1</v>
      </c>
      <c r="R17" s="60">
        <f t="shared" si="0"/>
        <v>1</v>
      </c>
      <c r="S17" s="60"/>
      <c r="T17" s="60">
        <v>9</v>
      </c>
      <c r="U17" s="61">
        <f>'Informe nº 7c'!F35</f>
        <v>0</v>
      </c>
      <c r="V17" s="60">
        <f t="shared" si="1"/>
        <v>1</v>
      </c>
      <c r="W17" s="15"/>
    </row>
    <row r="18" spans="2:24">
      <c r="B18" s="452" t="s">
        <v>173</v>
      </c>
      <c r="C18" s="438" t="s">
        <v>103</v>
      </c>
      <c r="D18" s="1139">
        <f>'Informe nº 7d'!D21</f>
        <v>0</v>
      </c>
      <c r="E18" s="1139"/>
      <c r="F18" s="1141" t="str">
        <f t="shared" si="2"/>
        <v>SI</v>
      </c>
      <c r="G18" s="1141"/>
      <c r="H18" s="40"/>
      <c r="I18" s="40"/>
      <c r="J18" s="40"/>
      <c r="K18"/>
      <c r="M18" s="60"/>
      <c r="N18" s="60">
        <v>10</v>
      </c>
      <c r="O18" s="61">
        <f>'Informe nº 7d'!K43</f>
        <v>0</v>
      </c>
      <c r="P18" s="61">
        <f>'Informe nº 7d'!M43</f>
        <v>0</v>
      </c>
      <c r="Q18" s="60">
        <f t="shared" si="0"/>
        <v>1</v>
      </c>
      <c r="R18" s="60">
        <f t="shared" si="0"/>
        <v>1</v>
      </c>
      <c r="S18" s="60"/>
      <c r="T18" s="60">
        <v>10</v>
      </c>
      <c r="U18" s="61">
        <f>'Informe nº 7c'!F36</f>
        <v>0</v>
      </c>
      <c r="V18" s="60">
        <f t="shared" si="1"/>
        <v>1</v>
      </c>
      <c r="W18" s="15"/>
    </row>
    <row r="19" spans="2:24">
      <c r="B19" s="452" t="s">
        <v>222</v>
      </c>
      <c r="C19" s="440" t="s">
        <v>224</v>
      </c>
      <c r="D19" s="449">
        <f>Q21</f>
        <v>12</v>
      </c>
      <c r="E19" s="442" t="s">
        <v>241</v>
      </c>
      <c r="F19" s="443" t="str">
        <f>Q22</f>
        <v>SI</v>
      </c>
      <c r="G19" s="444" t="s">
        <v>243</v>
      </c>
      <c r="H19" s="40"/>
      <c r="I19" s="40"/>
      <c r="J19" s="40"/>
      <c r="K19"/>
      <c r="M19" s="60"/>
      <c r="N19" s="60">
        <v>11</v>
      </c>
      <c r="O19" s="61">
        <f>'Informe nº 7d'!K44</f>
        <v>0</v>
      </c>
      <c r="P19" s="61">
        <f>'Informe nº 7d'!M44</f>
        <v>0</v>
      </c>
      <c r="Q19" s="60">
        <f t="shared" si="0"/>
        <v>1</v>
      </c>
      <c r="R19" s="60">
        <f t="shared" si="0"/>
        <v>1</v>
      </c>
      <c r="S19" s="60"/>
      <c r="T19" s="60">
        <v>11</v>
      </c>
      <c r="U19" s="61">
        <f>'Informe nº 7c'!F37</f>
        <v>0</v>
      </c>
      <c r="V19" s="60">
        <f t="shared" si="1"/>
        <v>1</v>
      </c>
      <c r="W19" s="15"/>
    </row>
    <row r="20" spans="2:24">
      <c r="B20" s="452" t="s">
        <v>176</v>
      </c>
      <c r="C20" s="438" t="s">
        <v>106</v>
      </c>
      <c r="D20" s="1139">
        <f>'Informe nº 7d'!D24</f>
        <v>0</v>
      </c>
      <c r="E20" s="1139"/>
      <c r="F20" s="1141" t="str">
        <f t="shared" si="2"/>
        <v>SI</v>
      </c>
      <c r="G20" s="1141"/>
      <c r="H20" s="40"/>
      <c r="I20" s="40"/>
      <c r="J20" s="40"/>
      <c r="K20"/>
      <c r="M20" s="60"/>
      <c r="N20" s="60">
        <v>12</v>
      </c>
      <c r="O20" s="61">
        <f>'Informe nº 7d'!K45</f>
        <v>0</v>
      </c>
      <c r="P20" s="61">
        <f>'Informe nº 7d'!M45</f>
        <v>0</v>
      </c>
      <c r="Q20" s="60">
        <f t="shared" si="0"/>
        <v>1</v>
      </c>
      <c r="R20" s="60">
        <f t="shared" si="0"/>
        <v>1</v>
      </c>
      <c r="S20" s="60"/>
      <c r="T20" s="60">
        <v>12</v>
      </c>
      <c r="U20" s="61">
        <f>'Informe nº 7c'!F38</f>
        <v>0</v>
      </c>
      <c r="V20" s="60">
        <f t="shared" si="1"/>
        <v>1</v>
      </c>
      <c r="W20" s="15"/>
    </row>
    <row r="21" spans="2:24">
      <c r="B21" s="452" t="s">
        <v>179</v>
      </c>
      <c r="C21" s="438" t="s">
        <v>109</v>
      </c>
      <c r="D21" s="1139">
        <f>'Informe nº 7d'!D27</f>
        <v>0</v>
      </c>
      <c r="E21" s="1139"/>
      <c r="F21" s="1141" t="str">
        <f t="shared" si="2"/>
        <v>SI</v>
      </c>
      <c r="G21" s="1141"/>
      <c r="H21" s="40"/>
      <c r="I21" s="40"/>
      <c r="J21" s="40"/>
      <c r="K21"/>
      <c r="M21" s="60"/>
      <c r="N21" s="60"/>
      <c r="O21" s="60"/>
      <c r="P21" s="62" t="s">
        <v>291</v>
      </c>
      <c r="Q21" s="63">
        <f>SUM(Q9:Q20)</f>
        <v>12</v>
      </c>
      <c r="R21" s="63">
        <f>SUM(R9:R20)</f>
        <v>12</v>
      </c>
      <c r="S21" s="60"/>
      <c r="T21" s="60"/>
      <c r="U21" s="62" t="s">
        <v>291</v>
      </c>
      <c r="V21" s="67">
        <f>SUM(V9:V20)</f>
        <v>12</v>
      </c>
      <c r="W21" s="15"/>
    </row>
    <row r="22" spans="2:24">
      <c r="B22" s="452" t="s">
        <v>223</v>
      </c>
      <c r="C22" s="440" t="s">
        <v>225</v>
      </c>
      <c r="D22" s="441">
        <f>R21</f>
        <v>12</v>
      </c>
      <c r="E22" s="442" t="s">
        <v>241</v>
      </c>
      <c r="F22" s="443" t="str">
        <f>R22</f>
        <v>SI</v>
      </c>
      <c r="G22" s="444" t="s">
        <v>243</v>
      </c>
      <c r="H22" s="40"/>
      <c r="I22" s="40"/>
      <c r="J22"/>
      <c r="K22"/>
      <c r="M22" s="60"/>
      <c r="N22" s="60"/>
      <c r="O22" s="60"/>
      <c r="P22" s="64" t="s">
        <v>221</v>
      </c>
      <c r="Q22" s="63" t="str">
        <f>IF(Q21&gt;=3,"SI","NO")</f>
        <v>SI</v>
      </c>
      <c r="R22" s="63" t="str">
        <f>IF(R21&gt;=3,"SI","NO")</f>
        <v>SI</v>
      </c>
      <c r="S22" s="60"/>
      <c r="T22" s="60"/>
      <c r="U22" s="64" t="s">
        <v>221</v>
      </c>
      <c r="V22" s="63" t="str">
        <f>IF(V21&gt;=3,"SI","NO")</f>
        <v>SI</v>
      </c>
      <c r="W22" s="15"/>
      <c r="X22" s="15"/>
    </row>
    <row r="23" spans="2:24" ht="13.5">
      <c r="B23" s="47"/>
      <c r="C23" s="47"/>
      <c r="D23" s="48"/>
      <c r="E23" s="49" t="s">
        <v>242</v>
      </c>
      <c r="F23" s="48"/>
      <c r="H23" s="40"/>
      <c r="I23" s="40"/>
      <c r="J23"/>
      <c r="K23"/>
      <c r="M23" s="60"/>
      <c r="N23" s="60"/>
      <c r="O23" s="60"/>
      <c r="P23" s="62"/>
      <c r="Q23" s="60"/>
      <c r="R23" s="60"/>
      <c r="S23" s="60"/>
      <c r="T23" s="66"/>
      <c r="U23" s="66"/>
      <c r="V23" s="66"/>
    </row>
    <row r="24" spans="2:24">
      <c r="E24" s="49" t="s">
        <v>244</v>
      </c>
      <c r="J24"/>
      <c r="M24" s="60"/>
      <c r="N24" s="62" t="s">
        <v>228</v>
      </c>
      <c r="O24" s="60"/>
      <c r="P24" s="60"/>
      <c r="Q24" s="60"/>
      <c r="R24" s="60"/>
      <c r="S24" s="66"/>
      <c r="T24" s="66"/>
      <c r="U24" s="66"/>
      <c r="V24" s="66"/>
    </row>
    <row r="25" spans="2:24">
      <c r="C25" s="43"/>
      <c r="D25" s="43" t="s">
        <v>240</v>
      </c>
      <c r="E25" s="23">
        <f>COUNTIF(F11:F22,"SI")</f>
        <v>12</v>
      </c>
      <c r="M25" s="60"/>
      <c r="N25" s="60"/>
      <c r="O25" s="60"/>
      <c r="P25" s="60"/>
      <c r="Q25" s="60"/>
      <c r="R25" s="66"/>
      <c r="S25" s="66"/>
      <c r="T25" s="66"/>
      <c r="U25" s="66"/>
      <c r="V25" s="66"/>
    </row>
    <row r="26" spans="2:24">
      <c r="M26" s="60"/>
      <c r="N26" s="60"/>
      <c r="O26" s="60"/>
      <c r="P26" s="60"/>
      <c r="Q26" s="60"/>
      <c r="R26" s="66"/>
      <c r="S26" s="66"/>
      <c r="T26" s="66"/>
      <c r="U26" s="66"/>
      <c r="V26" s="66"/>
    </row>
    <row r="27" spans="2:24" ht="15">
      <c r="C27" s="44"/>
      <c r="D27" s="43" t="s">
        <v>292</v>
      </c>
      <c r="E27" s="301" t="str">
        <f>IF(E25=6,"C1a","C1")</f>
        <v>C1</v>
      </c>
      <c r="M27" s="60"/>
      <c r="N27" s="60"/>
      <c r="O27" s="60"/>
      <c r="P27" s="60"/>
      <c r="Q27" s="60"/>
      <c r="R27" s="66"/>
      <c r="S27" s="66"/>
      <c r="T27" s="66"/>
      <c r="U27" s="66"/>
      <c r="V27" s="66"/>
    </row>
    <row r="28" spans="2:24" ht="18">
      <c r="C28" s="39"/>
      <c r="D28" s="45" t="s">
        <v>245</v>
      </c>
      <c r="E28" s="46" t="str">
        <f>IF(E25&gt;6,"MASA MUY ALTERADA",IF(E25&lt;6,"SIN CLASIFICAR",O48))</f>
        <v>MASA MUY ALTERADA</v>
      </c>
      <c r="M28" s="60"/>
      <c r="N28" s="60"/>
      <c r="O28" s="60"/>
      <c r="P28" s="62" t="s">
        <v>237</v>
      </c>
      <c r="Q28" s="60"/>
      <c r="R28" s="66"/>
      <c r="S28" s="66"/>
      <c r="T28" s="66"/>
      <c r="U28" s="66"/>
      <c r="V28" s="66"/>
    </row>
    <row r="29" spans="2:24">
      <c r="M29" s="60"/>
      <c r="N29" s="60"/>
      <c r="O29" s="60"/>
      <c r="P29" s="60"/>
      <c r="Q29" s="60"/>
      <c r="R29" s="66"/>
      <c r="S29" s="66"/>
      <c r="T29" s="66"/>
      <c r="U29" s="66"/>
      <c r="V29" s="66"/>
    </row>
    <row r="30" spans="2:24">
      <c r="M30" s="60"/>
      <c r="N30" s="60"/>
      <c r="O30" s="60"/>
      <c r="P30" s="59" t="s">
        <v>290</v>
      </c>
      <c r="Q30" s="60"/>
      <c r="R30" s="66"/>
      <c r="S30" s="66"/>
      <c r="T30" s="66"/>
      <c r="U30" s="66"/>
      <c r="V30" s="66"/>
    </row>
    <row r="31" spans="2:24">
      <c r="M31" s="62" t="s">
        <v>45</v>
      </c>
      <c r="N31" s="62" t="s">
        <v>85</v>
      </c>
      <c r="O31" s="65">
        <f>D11</f>
        <v>0</v>
      </c>
      <c r="P31" s="60"/>
      <c r="Q31" s="60"/>
      <c r="R31" s="66"/>
      <c r="S31" s="66"/>
      <c r="T31" s="66"/>
      <c r="U31" s="66"/>
      <c r="V31" s="66"/>
    </row>
    <row r="32" spans="2:24">
      <c r="M32" s="60"/>
      <c r="N32" s="62" t="s">
        <v>86</v>
      </c>
      <c r="O32" s="65">
        <f>'Informe nº 7c'!D15</f>
        <v>0</v>
      </c>
      <c r="P32" s="60"/>
      <c r="Q32" s="60"/>
      <c r="R32" s="66"/>
      <c r="S32" s="66"/>
      <c r="T32" s="66"/>
      <c r="U32" s="66"/>
      <c r="V32" s="66"/>
    </row>
    <row r="33" spans="13:22">
      <c r="M33" s="60"/>
      <c r="N33" s="62" t="s">
        <v>168</v>
      </c>
      <c r="O33" s="65">
        <f>D16</f>
        <v>0</v>
      </c>
      <c r="P33" s="60"/>
      <c r="Q33" s="60"/>
      <c r="R33" s="66"/>
      <c r="S33" s="66"/>
      <c r="T33" s="66"/>
      <c r="U33" s="66"/>
      <c r="V33" s="66"/>
    </row>
    <row r="34" spans="13:22">
      <c r="M34" s="60"/>
      <c r="N34" s="62" t="s">
        <v>171</v>
      </c>
      <c r="O34" s="65">
        <f>D17</f>
        <v>0</v>
      </c>
      <c r="P34" s="60"/>
      <c r="Q34" s="60"/>
      <c r="R34" s="66"/>
      <c r="S34" s="66"/>
      <c r="T34" s="66"/>
      <c r="U34" s="66"/>
      <c r="V34" s="66"/>
    </row>
    <row r="35" spans="13:22">
      <c r="M35" s="60"/>
      <c r="N35" s="62" t="s">
        <v>176</v>
      </c>
      <c r="O35" s="65">
        <f>D20</f>
        <v>0</v>
      </c>
      <c r="P35" s="60"/>
      <c r="Q35" s="60"/>
      <c r="R35" s="66"/>
      <c r="S35" s="66"/>
      <c r="T35" s="66"/>
      <c r="U35" s="66"/>
      <c r="V35" s="66"/>
    </row>
    <row r="36" spans="13:22">
      <c r="M36" s="62"/>
      <c r="N36" s="62" t="s">
        <v>235</v>
      </c>
      <c r="O36" s="65">
        <f>AVERAGE(O31:O35)</f>
        <v>0</v>
      </c>
      <c r="P36" s="60">
        <f>IF(O36&lt;=0.5,1,0)</f>
        <v>1</v>
      </c>
      <c r="Q36" s="60"/>
      <c r="R36" s="66"/>
      <c r="S36" s="66"/>
      <c r="T36" s="66"/>
      <c r="U36" s="66"/>
      <c r="V36" s="66"/>
    </row>
    <row r="37" spans="13:22">
      <c r="M37" s="62" t="s">
        <v>229</v>
      </c>
      <c r="N37" s="62" t="s">
        <v>87</v>
      </c>
      <c r="O37" s="65">
        <f>D13</f>
        <v>0</v>
      </c>
      <c r="P37" s="60"/>
      <c r="Q37" s="60"/>
      <c r="R37" s="66"/>
      <c r="S37" s="66"/>
      <c r="T37" s="66"/>
      <c r="U37" s="66"/>
      <c r="V37" s="66"/>
    </row>
    <row r="38" spans="13:22">
      <c r="M38" s="60"/>
      <c r="N38" s="62" t="s">
        <v>173</v>
      </c>
      <c r="O38" s="65">
        <f>D18</f>
        <v>0</v>
      </c>
      <c r="P38" s="60"/>
      <c r="Q38" s="60"/>
      <c r="R38" s="66"/>
      <c r="S38" s="66"/>
      <c r="T38" s="66"/>
      <c r="U38" s="66"/>
      <c r="V38" s="66"/>
    </row>
    <row r="39" spans="13:22">
      <c r="M39" s="60"/>
      <c r="N39" s="62" t="s">
        <v>179</v>
      </c>
      <c r="O39" s="65">
        <f>D21</f>
        <v>0</v>
      </c>
      <c r="P39" s="60"/>
      <c r="Q39" s="60"/>
      <c r="R39" s="66"/>
      <c r="S39" s="66"/>
      <c r="T39" s="66"/>
      <c r="U39" s="66"/>
      <c r="V39" s="66"/>
    </row>
    <row r="40" spans="13:22">
      <c r="M40" s="62"/>
      <c r="N40" s="62" t="s">
        <v>235</v>
      </c>
      <c r="O40" s="65">
        <f>AVERAGE(O37:O39)</f>
        <v>0</v>
      </c>
      <c r="P40" s="60">
        <f>IF(O40&lt;=0.5,1,0)</f>
        <v>1</v>
      </c>
      <c r="Q40" s="60"/>
      <c r="R40" s="66"/>
      <c r="S40" s="66"/>
      <c r="T40" s="66"/>
      <c r="U40" s="66"/>
      <c r="V40" s="66"/>
    </row>
    <row r="41" spans="13:22">
      <c r="M41" s="62" t="s">
        <v>47</v>
      </c>
      <c r="N41" s="62" t="s">
        <v>91</v>
      </c>
      <c r="O41" s="65">
        <f>D14</f>
        <v>0</v>
      </c>
      <c r="P41" s="60"/>
      <c r="Q41" s="60"/>
      <c r="R41" s="66"/>
      <c r="S41" s="66"/>
      <c r="T41" s="66"/>
      <c r="U41" s="66"/>
      <c r="V41" s="66"/>
    </row>
    <row r="42" spans="13:22">
      <c r="M42" s="62"/>
      <c r="N42" s="62" t="s">
        <v>92</v>
      </c>
      <c r="O42" s="65">
        <f>D15</f>
        <v>0</v>
      </c>
      <c r="P42" s="60"/>
      <c r="Q42" s="60"/>
      <c r="R42" s="66"/>
      <c r="S42" s="66"/>
      <c r="T42" s="66"/>
      <c r="U42" s="66"/>
      <c r="V42" s="66"/>
    </row>
    <row r="43" spans="13:22">
      <c r="M43" s="60"/>
      <c r="N43" s="62" t="s">
        <v>174</v>
      </c>
      <c r="O43" s="65">
        <f>'Informe nº 7d'!D22</f>
        <v>0</v>
      </c>
      <c r="P43" s="60"/>
      <c r="Q43" s="60"/>
      <c r="R43" s="66"/>
      <c r="S43" s="66"/>
      <c r="T43" s="66"/>
      <c r="U43" s="66"/>
      <c r="V43" s="66"/>
    </row>
    <row r="44" spans="13:22">
      <c r="M44" s="60"/>
      <c r="N44" s="62" t="s">
        <v>181</v>
      </c>
      <c r="O44" s="65">
        <f>'Informe nº 7d'!D29</f>
        <v>0</v>
      </c>
      <c r="P44" s="60"/>
      <c r="Q44" s="60"/>
      <c r="R44" s="66"/>
      <c r="S44" s="66"/>
      <c r="T44" s="66"/>
      <c r="U44" s="66"/>
      <c r="V44" s="66"/>
    </row>
    <row r="45" spans="13:22">
      <c r="M45" s="62"/>
      <c r="N45" s="62" t="s">
        <v>235</v>
      </c>
      <c r="O45" s="65">
        <f>AVERAGE(O41:O44)</f>
        <v>0</v>
      </c>
      <c r="P45" s="60">
        <f>IF(O45&lt;=0.5,1,0)</f>
        <v>1</v>
      </c>
      <c r="Q45" s="60"/>
      <c r="R45" s="66"/>
      <c r="S45" s="66"/>
      <c r="T45" s="66"/>
      <c r="U45" s="66"/>
      <c r="V45" s="66"/>
    </row>
    <row r="46" spans="13:22">
      <c r="M46" s="60"/>
      <c r="N46" s="60"/>
      <c r="O46" s="60"/>
      <c r="P46" s="60">
        <f>SUM(P36:P45)</f>
        <v>3</v>
      </c>
      <c r="Q46" s="60"/>
      <c r="R46" s="66"/>
      <c r="S46" s="66"/>
      <c r="T46" s="66"/>
      <c r="U46" s="66"/>
      <c r="V46" s="66"/>
    </row>
    <row r="47" spans="13:22">
      <c r="M47" s="60"/>
      <c r="N47" s="60"/>
      <c r="O47" s="60"/>
      <c r="P47" s="60"/>
      <c r="Q47" s="60"/>
      <c r="R47" s="66"/>
      <c r="S47" s="66"/>
      <c r="T47" s="66"/>
      <c r="U47" s="66"/>
      <c r="V47" s="66"/>
    </row>
    <row r="48" spans="13:22">
      <c r="M48" s="60"/>
      <c r="N48" s="60" t="s">
        <v>236</v>
      </c>
      <c r="O48" s="60" t="str">
        <f>IF(P46&gt;1,"MASA MUY ALTERADA","SIN CLASIFICAR")</f>
        <v>MASA MUY ALTERADA</v>
      </c>
      <c r="P48" s="60"/>
      <c r="Q48" s="60"/>
      <c r="R48" s="66"/>
      <c r="S48" s="66"/>
      <c r="T48" s="66"/>
      <c r="U48" s="66"/>
      <c r="V48" s="66"/>
    </row>
  </sheetData>
  <sheetProtection sheet="1" objects="1" scenarios="1" selectLockedCells="1" selectUnlockedCells="1"/>
  <mergeCells count="29">
    <mergeCell ref="D16:E16"/>
    <mergeCell ref="F16:G16"/>
    <mergeCell ref="D17:E17"/>
    <mergeCell ref="F17:G17"/>
    <mergeCell ref="D21:E21"/>
    <mergeCell ref="F21:G21"/>
    <mergeCell ref="D18:E18"/>
    <mergeCell ref="F18:G18"/>
    <mergeCell ref="D20:E20"/>
    <mergeCell ref="F20:G20"/>
    <mergeCell ref="D11:E11"/>
    <mergeCell ref="D15:E15"/>
    <mergeCell ref="F15:G15"/>
    <mergeCell ref="D13:E13"/>
    <mergeCell ref="F13:G13"/>
    <mergeCell ref="D14:E14"/>
    <mergeCell ref="F14:G14"/>
    <mergeCell ref="F11:G11"/>
    <mergeCell ref="C2:I2"/>
    <mergeCell ref="C3:I3"/>
    <mergeCell ref="B5:C5"/>
    <mergeCell ref="D5:I5"/>
    <mergeCell ref="D10:E10"/>
    <mergeCell ref="F10:G10"/>
    <mergeCell ref="B6:C6"/>
    <mergeCell ref="D6:I6"/>
    <mergeCell ref="B7:C7"/>
    <mergeCell ref="D7:I7"/>
    <mergeCell ref="B9:G9"/>
  </mergeCells>
  <phoneticPr fontId="53" type="noConversion"/>
  <pageMargins left="0.99" right="0.70866141732283472" top="0.45" bottom="0.17" header="0.31496062992125984" footer="0.17"/>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zoomScaleNormal="100" workbookViewId="0">
      <selection activeCell="D5" sqref="D5:I7"/>
    </sheetView>
  </sheetViews>
  <sheetFormatPr baseColWidth="10" defaultRowHeight="12.75"/>
  <cols>
    <col min="1" max="1" width="2.7109375" customWidth="1"/>
    <col min="2" max="2" width="14" customWidth="1"/>
    <col min="3" max="3" width="35" customWidth="1"/>
    <col min="4" max="4" width="3.140625" customWidth="1"/>
    <col min="5" max="5" width="8.28515625" customWidth="1"/>
    <col min="6" max="6" width="10.28515625" customWidth="1"/>
    <col min="7" max="7" width="7.85546875" customWidth="1"/>
    <col min="8" max="8" width="13.42578125" customWidth="1"/>
    <col min="9" max="9" width="31.7109375" customWidth="1"/>
    <col min="10" max="11" width="11.42578125" style="15"/>
  </cols>
  <sheetData>
    <row r="1" spans="1:16" ht="11.25" customHeight="1">
      <c r="A1" s="24"/>
      <c r="C1" s="1"/>
      <c r="D1" s="2"/>
      <c r="E1" s="2"/>
      <c r="F1" s="2"/>
      <c r="G1" s="2"/>
      <c r="H1" s="2"/>
      <c r="I1" s="2"/>
      <c r="J1" s="27"/>
      <c r="K1" s="27"/>
    </row>
    <row r="2" spans="1:16" ht="18" customHeight="1">
      <c r="B2" s="421" t="s">
        <v>23</v>
      </c>
      <c r="C2" s="1127" t="s">
        <v>444</v>
      </c>
      <c r="D2" s="1127"/>
      <c r="E2" s="1127"/>
      <c r="F2" s="1127"/>
      <c r="G2" s="1127"/>
      <c r="H2" s="1127"/>
      <c r="I2" s="1127"/>
      <c r="J2" s="28"/>
      <c r="K2" s="28"/>
    </row>
    <row r="3" spans="1:16" ht="24" customHeight="1">
      <c r="B3" s="421" t="s">
        <v>265</v>
      </c>
      <c r="C3" s="1136" t="s">
        <v>302</v>
      </c>
      <c r="D3" s="1129"/>
      <c r="E3" s="1129"/>
      <c r="F3" s="1129"/>
      <c r="G3" s="1129"/>
      <c r="H3" s="1129"/>
      <c r="I3" s="1129"/>
      <c r="J3" s="29"/>
      <c r="K3" s="29"/>
    </row>
    <row r="4" spans="1:16" ht="17.100000000000001" customHeight="1">
      <c r="C4" s="1"/>
      <c r="D4" s="2"/>
      <c r="E4" s="2"/>
      <c r="F4" s="2"/>
      <c r="G4" s="2"/>
      <c r="H4" s="2"/>
      <c r="I4" s="2"/>
      <c r="J4" s="27"/>
      <c r="K4" s="27"/>
    </row>
    <row r="5" spans="1:16" ht="17.100000000000001" customHeight="1">
      <c r="B5" s="731" t="s">
        <v>133</v>
      </c>
      <c r="C5" s="731"/>
      <c r="D5" s="1103">
        <f>Carátula!E7</f>
        <v>0</v>
      </c>
      <c r="E5" s="1103"/>
      <c r="F5" s="1103"/>
      <c r="G5" s="1103"/>
      <c r="H5" s="1103"/>
      <c r="I5" s="1103"/>
      <c r="J5" s="30"/>
      <c r="K5" s="30"/>
    </row>
    <row r="6" spans="1:16" ht="17.100000000000001" customHeight="1">
      <c r="B6" s="731" t="s">
        <v>134</v>
      </c>
      <c r="C6" s="731"/>
      <c r="D6" s="1103">
        <f>Carátula!E8</f>
        <v>0</v>
      </c>
      <c r="E6" s="1103"/>
      <c r="F6" s="1103"/>
      <c r="G6" s="1103"/>
      <c r="H6" s="1103"/>
      <c r="I6" s="1103"/>
      <c r="J6" s="30"/>
      <c r="K6" s="30"/>
      <c r="M6" s="41"/>
      <c r="N6" s="30"/>
      <c r="O6" s="30"/>
      <c r="P6" s="30"/>
    </row>
    <row r="7" spans="1:16" ht="17.100000000000001" customHeight="1">
      <c r="B7" s="764" t="s">
        <v>24</v>
      </c>
      <c r="C7" s="764"/>
      <c r="D7" s="1103">
        <f>Carátula!E9</f>
        <v>0</v>
      </c>
      <c r="E7" s="1103"/>
      <c r="F7" s="1103"/>
      <c r="G7" s="1103"/>
      <c r="H7" s="1103"/>
      <c r="I7" s="1103"/>
      <c r="J7" s="30"/>
      <c r="K7" s="30"/>
      <c r="M7" s="41"/>
      <c r="N7" s="30"/>
      <c r="P7" s="30"/>
    </row>
    <row r="8" spans="1:16" ht="17.100000000000001" customHeight="1">
      <c r="C8" s="1"/>
      <c r="D8" s="2"/>
      <c r="E8" s="2"/>
      <c r="F8" s="2"/>
      <c r="G8" s="2"/>
      <c r="H8" s="2"/>
      <c r="I8" s="2"/>
      <c r="J8" s="36"/>
      <c r="K8" s="36"/>
      <c r="N8" s="30"/>
      <c r="O8" s="41"/>
      <c r="P8" s="41"/>
    </row>
    <row r="9" spans="1:16">
      <c r="B9" s="1138" t="s">
        <v>238</v>
      </c>
      <c r="C9" s="1138"/>
      <c r="D9" s="1138"/>
      <c r="E9" s="1138"/>
      <c r="F9" s="1138"/>
      <c r="G9" s="1138"/>
      <c r="H9" s="3"/>
      <c r="J9"/>
      <c r="M9" s="15"/>
      <c r="N9" s="42"/>
      <c r="O9" s="15"/>
      <c r="P9" s="15"/>
    </row>
    <row r="10" spans="1:16">
      <c r="B10" s="439" t="s">
        <v>12</v>
      </c>
      <c r="C10" s="439" t="s">
        <v>1</v>
      </c>
      <c r="D10" s="1138" t="s">
        <v>220</v>
      </c>
      <c r="E10" s="1138"/>
      <c r="F10" s="1138" t="s">
        <v>239</v>
      </c>
      <c r="G10" s="1138"/>
      <c r="H10" s="40"/>
      <c r="I10" s="40"/>
      <c r="J10" s="40"/>
      <c r="K10"/>
      <c r="L10" s="15"/>
      <c r="M10" s="15"/>
      <c r="N10" s="42"/>
      <c r="O10" s="15"/>
      <c r="P10" s="15"/>
    </row>
    <row r="11" spans="1:16">
      <c r="B11" s="451" t="s">
        <v>166</v>
      </c>
      <c r="C11" s="440" t="s">
        <v>5</v>
      </c>
      <c r="D11" s="1139">
        <f>'Informe nº 7b'!D30</f>
        <v>0</v>
      </c>
      <c r="E11" s="1139"/>
      <c r="F11" s="1141" t="str">
        <f>IF(D11&lt;=0.5,"SI","NO")</f>
        <v>SI</v>
      </c>
      <c r="G11" s="1141"/>
      <c r="H11" s="40"/>
      <c r="I11" s="40"/>
      <c r="J11" s="40"/>
      <c r="K11"/>
      <c r="L11" s="15"/>
      <c r="M11" s="15"/>
      <c r="N11" s="42"/>
      <c r="O11" s="15"/>
      <c r="P11" s="15"/>
    </row>
    <row r="12" spans="1:16">
      <c r="B12" s="451" t="s">
        <v>158</v>
      </c>
      <c r="C12" s="440" t="s">
        <v>6</v>
      </c>
      <c r="D12" s="1139">
        <f>'Informe nº 7b'!D31</f>
        <v>0</v>
      </c>
      <c r="E12" s="1139"/>
      <c r="F12" s="1141" t="str">
        <f>IF(D12&lt;=0.5,"SI","NO")</f>
        <v>SI</v>
      </c>
      <c r="G12" s="1141"/>
      <c r="H12" s="40"/>
      <c r="I12" s="40"/>
      <c r="J12" s="40"/>
      <c r="K12"/>
      <c r="L12" s="15"/>
      <c r="M12" s="15"/>
      <c r="N12" s="42"/>
      <c r="O12" s="15"/>
      <c r="P12" s="15"/>
    </row>
    <row r="13" spans="1:16">
      <c r="B13" s="451" t="s">
        <v>160</v>
      </c>
      <c r="C13" s="440" t="s">
        <v>8</v>
      </c>
      <c r="D13" s="1139">
        <f>'Informe nº 7b'!D32</f>
        <v>0</v>
      </c>
      <c r="E13" s="1139"/>
      <c r="F13" s="1141" t="str">
        <f>IF(D13&lt;=0.5,"SI","NO")</f>
        <v>SI</v>
      </c>
      <c r="G13" s="1141"/>
      <c r="H13" s="40"/>
      <c r="I13" s="40"/>
      <c r="J13" s="40"/>
      <c r="K13"/>
      <c r="L13" s="15"/>
      <c r="M13" s="15"/>
      <c r="N13" s="42"/>
      <c r="O13" s="15"/>
      <c r="P13" s="15"/>
    </row>
    <row r="14" spans="1:16">
      <c r="B14" s="451" t="s">
        <v>161</v>
      </c>
      <c r="C14" s="440" t="s">
        <v>9</v>
      </c>
      <c r="D14" s="1139">
        <f>'Informe nº 7b'!D33</f>
        <v>0</v>
      </c>
      <c r="E14" s="1139"/>
      <c r="F14" s="1141" t="str">
        <f>IF(D14&lt;=0.5,"SI","NO")</f>
        <v>SI</v>
      </c>
      <c r="G14" s="1141"/>
      <c r="H14" s="40"/>
      <c r="I14" s="40"/>
      <c r="J14" s="40"/>
      <c r="K14"/>
      <c r="L14" s="15"/>
      <c r="M14" s="15"/>
      <c r="N14" s="42"/>
      <c r="O14" s="15"/>
      <c r="P14" s="15"/>
    </row>
    <row r="15" spans="1:16">
      <c r="B15" s="451" t="s">
        <v>162</v>
      </c>
      <c r="C15" s="440" t="s">
        <v>10</v>
      </c>
      <c r="D15" s="1139">
        <f>'Informe nº 7b'!D34</f>
        <v>0</v>
      </c>
      <c r="E15" s="1139"/>
      <c r="F15" s="1141" t="str">
        <f>IF(D15&lt;=0.5,"SI","NO")</f>
        <v>SI</v>
      </c>
      <c r="G15" s="1141"/>
      <c r="H15" s="40"/>
      <c r="I15" s="40"/>
      <c r="J15" s="40"/>
      <c r="K15"/>
      <c r="L15" s="15"/>
      <c r="M15" s="15"/>
      <c r="N15" s="42"/>
      <c r="O15" s="15"/>
      <c r="P15" s="15"/>
    </row>
    <row r="16" spans="1:16">
      <c r="B16" s="53"/>
      <c r="C16" s="53"/>
      <c r="D16" s="1148"/>
      <c r="E16" s="1148"/>
      <c r="F16" s="1149"/>
      <c r="G16" s="1149"/>
      <c r="H16" s="40"/>
      <c r="I16" s="40"/>
      <c r="J16" s="40"/>
      <c r="K16"/>
      <c r="L16" s="15"/>
      <c r="M16" s="15"/>
      <c r="N16" s="42"/>
      <c r="O16" s="15"/>
      <c r="P16" s="15"/>
    </row>
    <row r="17" spans="1:17">
      <c r="B17" s="53"/>
      <c r="C17" s="53"/>
      <c r="D17" s="1148"/>
      <c r="E17" s="1148"/>
      <c r="F17" s="1149"/>
      <c r="G17" s="1149"/>
      <c r="H17" s="40"/>
      <c r="I17" s="40"/>
      <c r="J17" s="40"/>
      <c r="K17"/>
      <c r="L17" s="15"/>
      <c r="M17" s="15"/>
      <c r="N17" s="42"/>
      <c r="O17" s="15"/>
      <c r="P17" s="15"/>
    </row>
    <row r="18" spans="1:17">
      <c r="A18" s="14"/>
      <c r="B18" s="15"/>
      <c r="C18" s="15"/>
      <c r="D18" s="1146"/>
      <c r="E18" s="1146"/>
      <c r="F18" s="1147"/>
      <c r="G18" s="1147"/>
      <c r="H18" s="40"/>
      <c r="I18" s="40"/>
      <c r="J18" s="40"/>
      <c r="K18"/>
      <c r="L18" s="15"/>
      <c r="M18" s="15"/>
      <c r="N18" s="42"/>
      <c r="O18" s="15"/>
      <c r="P18" s="15"/>
    </row>
    <row r="19" spans="1:17">
      <c r="A19" s="14"/>
      <c r="B19" s="34"/>
      <c r="C19" s="34"/>
      <c r="D19" s="1150"/>
      <c r="E19" s="1150"/>
      <c r="F19" s="1147"/>
      <c r="G19" s="1147"/>
      <c r="H19" s="40"/>
      <c r="I19" s="40"/>
      <c r="J19" s="40"/>
      <c r="K19"/>
      <c r="L19" s="15"/>
      <c r="M19" s="15"/>
      <c r="N19" s="42"/>
      <c r="O19" s="15"/>
      <c r="P19" s="15"/>
    </row>
    <row r="20" spans="1:17">
      <c r="A20" s="14"/>
      <c r="B20" s="15"/>
      <c r="C20" s="15"/>
      <c r="D20" s="1146"/>
      <c r="E20" s="1146"/>
      <c r="F20" s="1147"/>
      <c r="G20" s="1147"/>
      <c r="H20" s="40"/>
      <c r="I20" s="40"/>
      <c r="J20" s="40"/>
      <c r="K20"/>
      <c r="L20" s="15"/>
      <c r="M20" s="15"/>
      <c r="N20" s="42"/>
      <c r="O20" s="15"/>
      <c r="P20" s="15"/>
    </row>
    <row r="21" spans="1:17">
      <c r="A21" s="14"/>
      <c r="B21" s="15"/>
      <c r="C21" s="15"/>
      <c r="D21" s="1146"/>
      <c r="E21" s="1146"/>
      <c r="F21" s="1147"/>
      <c r="G21" s="1147"/>
      <c r="H21" s="40"/>
      <c r="I21" s="40"/>
      <c r="J21" s="40"/>
      <c r="K21"/>
      <c r="L21" s="15"/>
      <c r="M21" s="15"/>
      <c r="N21" s="34"/>
      <c r="O21" s="52"/>
      <c r="P21" s="15"/>
    </row>
    <row r="22" spans="1:17">
      <c r="A22" s="14"/>
      <c r="B22" s="34"/>
      <c r="C22" s="34"/>
      <c r="D22" s="1150"/>
      <c r="E22" s="1150"/>
      <c r="F22" s="1147"/>
      <c r="G22" s="1147"/>
      <c r="H22" s="40"/>
      <c r="I22" s="40"/>
      <c r="J22"/>
      <c r="K22"/>
      <c r="L22" s="15"/>
      <c r="M22" s="15"/>
      <c r="N22" s="50"/>
      <c r="O22" s="51"/>
      <c r="P22" s="15"/>
      <c r="Q22" s="15"/>
    </row>
    <row r="23" spans="1:17">
      <c r="A23" s="14"/>
      <c r="B23" s="34"/>
      <c r="C23" s="34"/>
      <c r="D23" s="1147"/>
      <c r="E23" s="1147"/>
      <c r="F23" s="1147"/>
      <c r="G23" s="1147"/>
      <c r="H23" s="40"/>
      <c r="I23" s="40"/>
      <c r="J23"/>
      <c r="K23"/>
      <c r="L23" s="15"/>
    </row>
    <row r="24" spans="1:17">
      <c r="C24" s="43"/>
      <c r="D24" s="43" t="s">
        <v>240</v>
      </c>
      <c r="E24" s="23">
        <f>COUNTIF(F11:F15,"SI")</f>
        <v>5</v>
      </c>
      <c r="J24"/>
    </row>
    <row r="26" spans="1:17" ht="15">
      <c r="C26" s="44"/>
      <c r="D26" s="43" t="s">
        <v>292</v>
      </c>
      <c r="E26" s="301" t="s">
        <v>248</v>
      </c>
    </row>
    <row r="27" spans="1:17" ht="18">
      <c r="C27" s="39"/>
      <c r="D27" s="45" t="s">
        <v>245</v>
      </c>
      <c r="E27" s="46" t="str">
        <f>IF(E24&gt;1,"MASA MUY ALTERADA","SIN CLASIFICAR")</f>
        <v>MASA MUY ALTERADA</v>
      </c>
    </row>
  </sheetData>
  <sheetProtection sheet="1" objects="1" scenarios="1" selectLockedCells="1" selectUnlockedCells="1"/>
  <mergeCells count="37">
    <mergeCell ref="D12:E12"/>
    <mergeCell ref="F12:G12"/>
    <mergeCell ref="D19:E19"/>
    <mergeCell ref="F19:G19"/>
    <mergeCell ref="D16:E16"/>
    <mergeCell ref="F16:G16"/>
    <mergeCell ref="D21:E21"/>
    <mergeCell ref="F21:G21"/>
    <mergeCell ref="D22:E22"/>
    <mergeCell ref="F22:G22"/>
    <mergeCell ref="D23:E23"/>
    <mergeCell ref="F23:G23"/>
    <mergeCell ref="D20:E20"/>
    <mergeCell ref="F20:G20"/>
    <mergeCell ref="D13:E13"/>
    <mergeCell ref="F13:G13"/>
    <mergeCell ref="D14:E14"/>
    <mergeCell ref="F14:G14"/>
    <mergeCell ref="D17:E17"/>
    <mergeCell ref="D15:E15"/>
    <mergeCell ref="F15:G15"/>
    <mergeCell ref="F17:G17"/>
    <mergeCell ref="D18:E18"/>
    <mergeCell ref="F18:G18"/>
    <mergeCell ref="D11:E11"/>
    <mergeCell ref="F11:G11"/>
    <mergeCell ref="C2:I2"/>
    <mergeCell ref="C3:I3"/>
    <mergeCell ref="B5:C5"/>
    <mergeCell ref="D5:I5"/>
    <mergeCell ref="B6:C6"/>
    <mergeCell ref="D6:I6"/>
    <mergeCell ref="B7:C7"/>
    <mergeCell ref="D7:I7"/>
    <mergeCell ref="D10:E10"/>
    <mergeCell ref="F10:G10"/>
    <mergeCell ref="B9:G9"/>
  </mergeCells>
  <phoneticPr fontId="53" type="noConversion"/>
  <pageMargins left="1.1399999999999999" right="0.70866141732283472" top="0.48" bottom="0.32" header="0.31496062992125984" footer="0.21"/>
  <pageSetup paperSize="9" orientation="landscape" horizontalDpi="3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zoomScaleNormal="100" workbookViewId="0">
      <selection activeCell="I16" sqref="I16"/>
    </sheetView>
  </sheetViews>
  <sheetFormatPr baseColWidth="10" defaultRowHeight="12.75"/>
  <cols>
    <col min="1" max="1" width="2.7109375" customWidth="1"/>
    <col min="2" max="2" width="14" customWidth="1"/>
    <col min="3" max="3" width="35" customWidth="1"/>
    <col min="4" max="4" width="3.140625" customWidth="1"/>
    <col min="5" max="5" width="8.28515625" customWidth="1"/>
    <col min="6" max="6" width="10.28515625" customWidth="1"/>
    <col min="7" max="7" width="7.85546875" customWidth="1"/>
    <col min="8" max="8" width="13.42578125" customWidth="1"/>
    <col min="9" max="9" width="31.7109375" customWidth="1"/>
    <col min="10" max="11" width="11.42578125" style="15"/>
  </cols>
  <sheetData>
    <row r="1" spans="1:16" ht="11.25" customHeight="1">
      <c r="A1" s="24"/>
      <c r="C1" s="1"/>
      <c r="D1" s="2"/>
      <c r="E1" s="2"/>
      <c r="F1" s="2"/>
      <c r="G1" s="2"/>
      <c r="H1" s="2"/>
      <c r="I1" s="2"/>
      <c r="J1" s="27"/>
      <c r="K1" s="27"/>
    </row>
    <row r="2" spans="1:16" ht="18" customHeight="1">
      <c r="B2" s="421" t="s">
        <v>23</v>
      </c>
      <c r="C2" s="1127" t="s">
        <v>303</v>
      </c>
      <c r="D2" s="1127"/>
      <c r="E2" s="1127"/>
      <c r="F2" s="1127"/>
      <c r="G2" s="1127"/>
      <c r="H2" s="1127"/>
      <c r="I2" s="1127"/>
      <c r="J2" s="28"/>
      <c r="K2" s="28"/>
    </row>
    <row r="3" spans="1:16" ht="23.25" customHeight="1">
      <c r="B3" s="421" t="s">
        <v>266</v>
      </c>
      <c r="C3" s="1136" t="s">
        <v>445</v>
      </c>
      <c r="D3" s="1129"/>
      <c r="E3" s="1129"/>
      <c r="F3" s="1129"/>
      <c r="G3" s="1129"/>
      <c r="H3" s="1129"/>
      <c r="I3" s="1129"/>
      <c r="J3" s="29"/>
      <c r="K3" s="29"/>
    </row>
    <row r="4" spans="1:16" ht="17.100000000000001" customHeight="1">
      <c r="C4" s="1"/>
      <c r="D4" s="2"/>
      <c r="E4" s="2"/>
      <c r="F4" s="2"/>
      <c r="G4" s="2"/>
      <c r="H4" s="2"/>
      <c r="I4" s="2"/>
      <c r="J4" s="27"/>
      <c r="K4" s="27"/>
    </row>
    <row r="5" spans="1:16" ht="17.100000000000001" customHeight="1">
      <c r="B5" s="731" t="s">
        <v>133</v>
      </c>
      <c r="C5" s="731"/>
      <c r="D5" s="1103">
        <f>Carátula!E7</f>
        <v>0</v>
      </c>
      <c r="E5" s="1103"/>
      <c r="F5" s="1103"/>
      <c r="G5" s="1103"/>
      <c r="H5" s="1103"/>
      <c r="I5" s="1103"/>
      <c r="J5" s="30"/>
      <c r="K5" s="30"/>
    </row>
    <row r="6" spans="1:16" ht="17.100000000000001" customHeight="1">
      <c r="B6" s="731" t="s">
        <v>134</v>
      </c>
      <c r="C6" s="731"/>
      <c r="D6" s="1103">
        <f>Carátula!E8</f>
        <v>0</v>
      </c>
      <c r="E6" s="1103"/>
      <c r="F6" s="1103"/>
      <c r="G6" s="1103"/>
      <c r="H6" s="1103"/>
      <c r="I6" s="1103"/>
      <c r="J6" s="30"/>
      <c r="K6" s="30"/>
      <c r="M6" s="59" t="s">
        <v>247</v>
      </c>
      <c r="N6" s="58"/>
      <c r="O6" s="58"/>
      <c r="P6" s="30"/>
    </row>
    <row r="7" spans="1:16" ht="17.100000000000001" customHeight="1">
      <c r="B7" s="764" t="s">
        <v>24</v>
      </c>
      <c r="C7" s="764"/>
      <c r="D7" s="1103">
        <f>Carátula!E9</f>
        <v>0</v>
      </c>
      <c r="E7" s="1103"/>
      <c r="F7" s="1103"/>
      <c r="G7" s="1103"/>
      <c r="H7" s="1103"/>
      <c r="I7" s="1103"/>
      <c r="J7" s="30"/>
      <c r="K7" s="30"/>
      <c r="M7" s="59" t="s">
        <v>226</v>
      </c>
      <c r="N7" s="58"/>
      <c r="O7" s="66"/>
      <c r="P7" s="30"/>
    </row>
    <row r="8" spans="1:16" ht="17.100000000000001" customHeight="1">
      <c r="C8" s="1"/>
      <c r="D8" s="2"/>
      <c r="E8" s="2"/>
      <c r="F8" s="2"/>
      <c r="G8" s="2"/>
      <c r="H8" s="2"/>
      <c r="I8" s="2"/>
      <c r="J8" s="36"/>
      <c r="K8" s="36"/>
      <c r="M8" s="66"/>
      <c r="N8" s="59" t="s">
        <v>11</v>
      </c>
      <c r="O8" s="59" t="s">
        <v>290</v>
      </c>
    </row>
    <row r="9" spans="1:16">
      <c r="B9" s="1138" t="s">
        <v>238</v>
      </c>
      <c r="C9" s="1138"/>
      <c r="D9" s="1138"/>
      <c r="E9" s="1138"/>
      <c r="F9" s="1138"/>
      <c r="G9" s="1138"/>
      <c r="H9" s="3"/>
      <c r="J9"/>
      <c r="M9" s="60">
        <v>1</v>
      </c>
      <c r="N9" s="61">
        <f>'Informe nº 7c'!F27</f>
        <v>0</v>
      </c>
      <c r="O9" s="60">
        <f>IF(N9&lt;=0.5,1,0)</f>
        <v>1</v>
      </c>
      <c r="P9" s="15"/>
    </row>
    <row r="10" spans="1:16">
      <c r="B10" s="439" t="s">
        <v>12</v>
      </c>
      <c r="C10" s="439" t="s">
        <v>1</v>
      </c>
      <c r="D10" s="1138" t="s">
        <v>220</v>
      </c>
      <c r="E10" s="1138"/>
      <c r="F10" s="1138" t="s">
        <v>239</v>
      </c>
      <c r="G10" s="1138"/>
      <c r="H10" s="40"/>
      <c r="I10" s="40"/>
      <c r="J10" s="40"/>
      <c r="K10"/>
      <c r="L10" s="15"/>
      <c r="M10" s="60">
        <v>2</v>
      </c>
      <c r="N10" s="61">
        <f>'Informe nº 7c'!F28</f>
        <v>0</v>
      </c>
      <c r="O10" s="60">
        <f t="shared" ref="O10:O20" si="0">IF(N10&lt;=0.5,1,0)</f>
        <v>1</v>
      </c>
      <c r="P10" s="15"/>
    </row>
    <row r="11" spans="1:16">
      <c r="B11" s="450" t="s">
        <v>85</v>
      </c>
      <c r="C11" s="438" t="s">
        <v>5</v>
      </c>
      <c r="D11" s="1139">
        <f>'Informe nº 7c'!D15</f>
        <v>0</v>
      </c>
      <c r="E11" s="1139"/>
      <c r="F11" s="1141" t="str">
        <f>IF(D11&lt;=0.5,"SI","NO")</f>
        <v>SI</v>
      </c>
      <c r="G11" s="1141"/>
      <c r="H11" s="40"/>
      <c r="I11" s="40"/>
      <c r="J11" s="40"/>
      <c r="K11"/>
      <c r="L11" s="15"/>
      <c r="M11" s="60">
        <v>3</v>
      </c>
      <c r="N11" s="61">
        <f>'Informe nº 7c'!F29</f>
        <v>0</v>
      </c>
      <c r="O11" s="60">
        <f t="shared" si="0"/>
        <v>1</v>
      </c>
      <c r="P11" s="15"/>
    </row>
    <row r="12" spans="1:16">
      <c r="B12" s="450" t="s">
        <v>416</v>
      </c>
      <c r="C12" s="438" t="s">
        <v>6</v>
      </c>
      <c r="D12" s="447">
        <f>O21</f>
        <v>12</v>
      </c>
      <c r="E12" s="442" t="s">
        <v>241</v>
      </c>
      <c r="F12" s="448" t="str">
        <f>O22</f>
        <v>SI</v>
      </c>
      <c r="G12" s="444" t="s">
        <v>243</v>
      </c>
      <c r="H12" s="40"/>
      <c r="I12" s="40"/>
      <c r="J12" s="40"/>
      <c r="K12"/>
      <c r="L12" s="15"/>
      <c r="M12" s="60">
        <v>4</v>
      </c>
      <c r="N12" s="61">
        <f>'Informe nº 7c'!F30</f>
        <v>0</v>
      </c>
      <c r="O12" s="60">
        <f t="shared" si="0"/>
        <v>1</v>
      </c>
      <c r="P12" s="15"/>
    </row>
    <row r="13" spans="1:16">
      <c r="B13" s="450" t="s">
        <v>87</v>
      </c>
      <c r="C13" s="438" t="s">
        <v>88</v>
      </c>
      <c r="D13" s="1139">
        <f>'Informe nº 7c'!D16</f>
        <v>0</v>
      </c>
      <c r="E13" s="1139"/>
      <c r="F13" s="1141" t="str">
        <f>IF(D13&lt;=0.5,"SI","NO")</f>
        <v>SI</v>
      </c>
      <c r="G13" s="1141"/>
      <c r="H13" s="40"/>
      <c r="I13" s="40"/>
      <c r="J13" s="40"/>
      <c r="K13"/>
      <c r="L13" s="15"/>
      <c r="M13" s="60">
        <v>5</v>
      </c>
      <c r="N13" s="61">
        <f>'Informe nº 7c'!F31</f>
        <v>0</v>
      </c>
      <c r="O13" s="60">
        <f t="shared" si="0"/>
        <v>1</v>
      </c>
      <c r="P13" s="15"/>
    </row>
    <row r="14" spans="1:16">
      <c r="B14" s="450" t="s">
        <v>91</v>
      </c>
      <c r="C14" s="438" t="s">
        <v>9</v>
      </c>
      <c r="D14" s="1139">
        <f>'Informe nº 7c'!D18</f>
        <v>0</v>
      </c>
      <c r="E14" s="1139"/>
      <c r="F14" s="1141" t="str">
        <f>IF(D14&lt;=0.5,"SI","NO")</f>
        <v>SI</v>
      </c>
      <c r="G14" s="1141"/>
      <c r="H14" s="40"/>
      <c r="I14" s="40"/>
      <c r="J14" s="40"/>
      <c r="K14"/>
      <c r="L14" s="15"/>
      <c r="M14" s="60">
        <v>6</v>
      </c>
      <c r="N14" s="61">
        <f>'Informe nº 7c'!F32</f>
        <v>0</v>
      </c>
      <c r="O14" s="60">
        <f t="shared" si="0"/>
        <v>1</v>
      </c>
      <c r="P14" s="15"/>
    </row>
    <row r="15" spans="1:16">
      <c r="B15" s="450" t="s">
        <v>92</v>
      </c>
      <c r="C15" s="438" t="s">
        <v>10</v>
      </c>
      <c r="D15" s="1139">
        <f>'Informe nº 7c'!D19</f>
        <v>0</v>
      </c>
      <c r="E15" s="1139"/>
      <c r="F15" s="1141" t="str">
        <f>IF(D15&lt;=0.5,"SI","NO")</f>
        <v>SI</v>
      </c>
      <c r="G15" s="1141"/>
      <c r="H15" s="40"/>
      <c r="I15" s="40"/>
      <c r="J15" s="40"/>
      <c r="K15"/>
      <c r="L15" s="15"/>
      <c r="M15" s="60">
        <v>7</v>
      </c>
      <c r="N15" s="61">
        <f>'Informe nº 7c'!F33</f>
        <v>0</v>
      </c>
      <c r="O15" s="60">
        <f t="shared" si="0"/>
        <v>1</v>
      </c>
      <c r="P15" s="15"/>
    </row>
    <row r="16" spans="1:16">
      <c r="B16" s="53"/>
      <c r="C16" s="53"/>
      <c r="D16" s="1148"/>
      <c r="E16" s="1148"/>
      <c r="F16" s="1149"/>
      <c r="G16" s="1149"/>
      <c r="H16" s="40"/>
      <c r="I16" s="40"/>
      <c r="J16" s="40"/>
      <c r="K16"/>
      <c r="L16" s="15"/>
      <c r="M16" s="60">
        <v>8</v>
      </c>
      <c r="N16" s="61">
        <f>'Informe nº 7c'!F34</f>
        <v>0</v>
      </c>
      <c r="O16" s="60">
        <f t="shared" si="0"/>
        <v>1</v>
      </c>
      <c r="P16" s="15"/>
    </row>
    <row r="17" spans="2:17">
      <c r="B17" s="53"/>
      <c r="C17" s="53"/>
      <c r="D17" s="1148"/>
      <c r="E17" s="1148"/>
      <c r="F17" s="1149"/>
      <c r="G17" s="1149"/>
      <c r="H17" s="40"/>
      <c r="I17" s="40"/>
      <c r="J17" s="40"/>
      <c r="K17"/>
      <c r="L17" s="15"/>
      <c r="M17" s="60">
        <v>9</v>
      </c>
      <c r="N17" s="61">
        <f>'Informe nº 7c'!F35</f>
        <v>0</v>
      </c>
      <c r="O17" s="60">
        <f t="shared" si="0"/>
        <v>1</v>
      </c>
      <c r="P17" s="15"/>
    </row>
    <row r="18" spans="2:17">
      <c r="B18" s="53"/>
      <c r="C18" s="15"/>
      <c r="D18" s="1146"/>
      <c r="E18" s="1146"/>
      <c r="F18" s="1147"/>
      <c r="G18" s="1147"/>
      <c r="H18" s="40"/>
      <c r="I18" s="40"/>
      <c r="J18" s="40"/>
      <c r="K18"/>
      <c r="L18" s="15"/>
      <c r="M18" s="60">
        <v>10</v>
      </c>
      <c r="N18" s="61">
        <f>'Informe nº 7c'!F36</f>
        <v>0</v>
      </c>
      <c r="O18" s="60">
        <f t="shared" si="0"/>
        <v>1</v>
      </c>
      <c r="P18" s="15"/>
    </row>
    <row r="19" spans="2:17">
      <c r="B19" s="47"/>
      <c r="C19" s="34"/>
      <c r="D19" s="54"/>
      <c r="E19" s="55"/>
      <c r="F19" s="56"/>
      <c r="G19" s="34"/>
      <c r="H19" s="40"/>
      <c r="I19" s="40"/>
      <c r="J19" s="40"/>
      <c r="K19"/>
      <c r="L19" s="15"/>
      <c r="M19" s="60">
        <v>11</v>
      </c>
      <c r="N19" s="61">
        <f>'Informe nº 7c'!F37</f>
        <v>0</v>
      </c>
      <c r="O19" s="60">
        <f t="shared" si="0"/>
        <v>1</v>
      </c>
      <c r="P19" s="15"/>
    </row>
    <row r="20" spans="2:17">
      <c r="B20" s="53"/>
      <c r="C20" s="15"/>
      <c r="D20" s="1146"/>
      <c r="E20" s="1146"/>
      <c r="F20" s="1147"/>
      <c r="G20" s="1147"/>
      <c r="H20" s="40"/>
      <c r="I20" s="40"/>
      <c r="J20" s="40"/>
      <c r="K20"/>
      <c r="L20" s="15"/>
      <c r="M20" s="60">
        <v>12</v>
      </c>
      <c r="N20" s="61">
        <f>'Informe nº 7c'!F38</f>
        <v>0</v>
      </c>
      <c r="O20" s="60">
        <f t="shared" si="0"/>
        <v>1</v>
      </c>
      <c r="P20" s="15"/>
    </row>
    <row r="21" spans="2:17">
      <c r="B21" s="53"/>
      <c r="C21" s="15"/>
      <c r="D21" s="1146"/>
      <c r="E21" s="1146"/>
      <c r="F21" s="1147"/>
      <c r="G21" s="1147"/>
      <c r="H21" s="40"/>
      <c r="I21" s="40"/>
      <c r="J21" s="40"/>
      <c r="K21"/>
      <c r="L21" s="15"/>
      <c r="M21" s="60"/>
      <c r="N21" s="62" t="s">
        <v>291</v>
      </c>
      <c r="O21" s="67">
        <f>SUM(O9:O20)</f>
        <v>12</v>
      </c>
      <c r="P21" s="15"/>
    </row>
    <row r="22" spans="2:17" ht="13.5">
      <c r="B22" s="47"/>
      <c r="C22" s="34"/>
      <c r="D22" s="51"/>
      <c r="E22" s="57" t="s">
        <v>242</v>
      </c>
      <c r="F22" s="51"/>
      <c r="G22" s="14"/>
      <c r="H22" s="40"/>
      <c r="I22" s="40"/>
      <c r="J22"/>
      <c r="K22"/>
      <c r="L22" s="15"/>
      <c r="M22" s="60"/>
      <c r="N22" s="64" t="s">
        <v>221</v>
      </c>
      <c r="O22" s="63" t="str">
        <f>IF(O21&gt;=3,"SI","NO")</f>
        <v>SI</v>
      </c>
      <c r="P22" s="15"/>
      <c r="Q22" s="15"/>
    </row>
    <row r="23" spans="2:17">
      <c r="C23" s="14"/>
      <c r="D23" s="14"/>
      <c r="E23" s="57" t="s">
        <v>244</v>
      </c>
      <c r="F23" s="14"/>
      <c r="G23" s="14"/>
      <c r="I23" s="40"/>
      <c r="J23"/>
      <c r="K23"/>
      <c r="L23" s="15"/>
    </row>
    <row r="24" spans="2:17">
      <c r="C24" s="43"/>
      <c r="D24" s="43" t="s">
        <v>240</v>
      </c>
      <c r="E24" s="23">
        <f>COUNTIF(F11:F15,"SI")</f>
        <v>5</v>
      </c>
      <c r="J24"/>
    </row>
    <row r="26" spans="2:17" ht="15">
      <c r="C26" s="44"/>
      <c r="D26" s="43" t="s">
        <v>292</v>
      </c>
      <c r="E26" s="301" t="s">
        <v>248</v>
      </c>
    </row>
    <row r="27" spans="2:17" ht="18">
      <c r="C27" s="39"/>
      <c r="D27" s="45" t="s">
        <v>245</v>
      </c>
      <c r="E27" s="46" t="str">
        <f>IF(E24&gt;1,"MASA MUY ALTERADA","SIN CLASIFICAR")</f>
        <v>MASA MUY ALTERADA</v>
      </c>
    </row>
  </sheetData>
  <sheetProtection sheet="1" objects="1" scenarios="1" selectLockedCells="1" selectUnlockedCells="1"/>
  <mergeCells count="29">
    <mergeCell ref="D20:E20"/>
    <mergeCell ref="F20:G20"/>
    <mergeCell ref="D21:E21"/>
    <mergeCell ref="F21:G21"/>
    <mergeCell ref="F15:G15"/>
    <mergeCell ref="D16:E16"/>
    <mergeCell ref="F16:G16"/>
    <mergeCell ref="D17:E17"/>
    <mergeCell ref="F17:G17"/>
    <mergeCell ref="D18:E18"/>
    <mergeCell ref="F18:G18"/>
    <mergeCell ref="D13:E13"/>
    <mergeCell ref="F13:G13"/>
    <mergeCell ref="D14:E14"/>
    <mergeCell ref="F14:G14"/>
    <mergeCell ref="D15:E15"/>
    <mergeCell ref="D11:E11"/>
    <mergeCell ref="F11:G11"/>
    <mergeCell ref="C2:I2"/>
    <mergeCell ref="C3:I3"/>
    <mergeCell ref="B5:C5"/>
    <mergeCell ref="D5:I5"/>
    <mergeCell ref="B6:C6"/>
    <mergeCell ref="D6:I6"/>
    <mergeCell ref="B7:C7"/>
    <mergeCell ref="D7:I7"/>
    <mergeCell ref="D10:E10"/>
    <mergeCell ref="F10:G10"/>
    <mergeCell ref="B9:G9"/>
  </mergeCells>
  <phoneticPr fontId="53" type="noConversion"/>
  <pageMargins left="0.95" right="0.70866141732283472" top="0.62" bottom="0.43" header="0.31496062992125984" footer="0.31496062992125984"/>
  <pageSetup paperSize="9" orientation="landscape" horizontalDpi="30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9"/>
  <sheetViews>
    <sheetView showGridLines="0" zoomScaleNormal="100" workbookViewId="0">
      <selection activeCell="M6" sqref="M6"/>
    </sheetView>
  </sheetViews>
  <sheetFormatPr baseColWidth="10" defaultRowHeight="12.75"/>
  <cols>
    <col min="1" max="1" width="3.42578125" customWidth="1"/>
    <col min="2" max="8" width="14.28515625" customWidth="1"/>
    <col min="16" max="16" width="12.85546875" customWidth="1"/>
  </cols>
  <sheetData>
    <row r="1" spans="1:17" ht="12" customHeight="1">
      <c r="A1" s="16"/>
      <c r="B1" s="16"/>
      <c r="C1" s="17"/>
      <c r="D1" s="18"/>
      <c r="E1" s="18"/>
      <c r="F1" s="18"/>
      <c r="G1" s="18"/>
      <c r="H1" s="18"/>
    </row>
    <row r="2" spans="1:17" ht="12" customHeight="1">
      <c r="A2" s="16"/>
      <c r="B2" s="454" t="s">
        <v>23</v>
      </c>
      <c r="C2" s="1175" t="s">
        <v>204</v>
      </c>
      <c r="D2" s="1175"/>
      <c r="E2" s="1175"/>
      <c r="F2" s="1175"/>
      <c r="G2" s="1175"/>
      <c r="H2" s="1175"/>
    </row>
    <row r="3" spans="1:17" ht="12" customHeight="1">
      <c r="A3" s="16"/>
      <c r="B3" s="455" t="s">
        <v>186</v>
      </c>
      <c r="C3" s="1175" t="s">
        <v>446</v>
      </c>
      <c r="D3" s="1175"/>
      <c r="E3" s="1175"/>
      <c r="F3" s="1175"/>
      <c r="G3" s="1175"/>
      <c r="H3" s="1175"/>
    </row>
    <row r="4" spans="1:17" ht="12" customHeight="1"/>
    <row r="5" spans="1:17" ht="12" customHeight="1">
      <c r="B5" s="1015" t="s">
        <v>133</v>
      </c>
      <c r="C5" s="1015"/>
      <c r="D5" s="1015"/>
      <c r="E5" s="732"/>
      <c r="F5" s="732"/>
      <c r="G5" s="732"/>
      <c r="H5" s="732"/>
    </row>
    <row r="6" spans="1:17" ht="12" customHeight="1">
      <c r="B6" s="1015" t="s">
        <v>134</v>
      </c>
      <c r="C6" s="1015"/>
      <c r="D6" s="1015"/>
      <c r="E6" s="732"/>
      <c r="F6" s="732"/>
      <c r="G6" s="732"/>
      <c r="H6" s="732"/>
    </row>
    <row r="7" spans="1:17" ht="12" customHeight="1">
      <c r="B7" s="1030" t="s">
        <v>24</v>
      </c>
      <c r="C7" s="1030"/>
      <c r="D7" s="1030"/>
      <c r="E7" s="1158"/>
      <c r="F7" s="732"/>
      <c r="G7" s="732"/>
      <c r="H7" s="732"/>
    </row>
    <row r="8" spans="1:17" ht="12" customHeight="1"/>
    <row r="9" spans="1:17" ht="18" customHeight="1">
      <c r="B9" s="1159"/>
      <c r="C9" s="1159"/>
      <c r="D9" s="1159"/>
      <c r="E9" s="1159"/>
      <c r="F9" s="1159"/>
      <c r="G9" s="1159"/>
      <c r="H9" s="1159"/>
      <c r="L9" s="458" t="s">
        <v>289</v>
      </c>
    </row>
    <row r="10" spans="1:17" ht="13.5" thickBot="1">
      <c r="B10" s="18"/>
      <c r="C10" s="18"/>
      <c r="D10" s="18"/>
      <c r="E10" s="18"/>
      <c r="F10" s="18"/>
      <c r="G10" s="18"/>
      <c r="H10" s="18"/>
      <c r="I10" s="671" t="s">
        <v>189</v>
      </c>
      <c r="J10" s="671" t="s">
        <v>190</v>
      </c>
      <c r="K10" s="671" t="s">
        <v>191</v>
      </c>
      <c r="L10" s="149"/>
      <c r="M10" s="149"/>
      <c r="N10" s="149"/>
      <c r="O10" s="149"/>
      <c r="P10" s="149"/>
      <c r="Q10" s="149"/>
    </row>
    <row r="11" spans="1:17" ht="12.75" customHeight="1">
      <c r="B11" s="1151" t="s">
        <v>205</v>
      </c>
      <c r="C11" s="1152"/>
      <c r="D11" s="1152"/>
      <c r="E11" s="476" t="s">
        <v>187</v>
      </c>
      <c r="F11" s="474">
        <f>I11/10</f>
        <v>1</v>
      </c>
      <c r="G11" s="475">
        <f>J11/10</f>
        <v>1</v>
      </c>
      <c r="H11" s="554">
        <f>K11/10</f>
        <v>1</v>
      </c>
      <c r="I11" s="676">
        <v>10</v>
      </c>
      <c r="J11" s="676">
        <v>10</v>
      </c>
      <c r="K11" s="677">
        <v>10</v>
      </c>
      <c r="L11" s="149"/>
      <c r="M11" s="149"/>
      <c r="N11" s="149"/>
      <c r="O11" s="149"/>
      <c r="P11" s="149"/>
      <c r="Q11" s="149"/>
    </row>
    <row r="12" spans="1:17" ht="13.5" thickBot="1">
      <c r="B12" s="1153"/>
      <c r="C12" s="1154"/>
      <c r="D12" s="1154"/>
      <c r="E12" s="462" t="s">
        <v>188</v>
      </c>
      <c r="F12" s="459">
        <f>I12/100</f>
        <v>1</v>
      </c>
      <c r="G12" s="459">
        <f>J12/100</f>
        <v>1</v>
      </c>
      <c r="H12" s="549">
        <f>K12/100</f>
        <v>1</v>
      </c>
      <c r="I12" s="676">
        <v>100</v>
      </c>
      <c r="J12" s="676">
        <v>100</v>
      </c>
      <c r="K12" s="676">
        <v>100</v>
      </c>
      <c r="L12" s="149"/>
      <c r="M12" s="149"/>
      <c r="N12" s="149"/>
      <c r="O12" s="149"/>
      <c r="P12" s="149"/>
      <c r="Q12" s="149"/>
    </row>
    <row r="13" spans="1:17" ht="12" customHeight="1">
      <c r="B13" s="1172" t="s">
        <v>33</v>
      </c>
      <c r="C13" s="1160" t="s">
        <v>418</v>
      </c>
      <c r="D13" s="1160"/>
      <c r="E13" s="1161"/>
      <c r="F13" s="1162" t="s">
        <v>417</v>
      </c>
      <c r="G13" s="1162"/>
      <c r="H13" s="1163"/>
      <c r="I13" s="678"/>
      <c r="J13" s="678"/>
      <c r="K13" s="678"/>
      <c r="L13" s="149"/>
      <c r="M13" s="149"/>
      <c r="N13" s="149"/>
      <c r="O13" s="149"/>
      <c r="P13" s="149"/>
      <c r="Q13" s="149"/>
    </row>
    <row r="14" spans="1:17" ht="12" customHeight="1">
      <c r="B14" s="1173"/>
      <c r="C14" s="1168" t="s">
        <v>34</v>
      </c>
      <c r="D14" s="1168" t="s">
        <v>35</v>
      </c>
      <c r="E14" s="1170" t="s">
        <v>36</v>
      </c>
      <c r="F14" s="1164" t="s">
        <v>34</v>
      </c>
      <c r="G14" s="1164" t="s">
        <v>35</v>
      </c>
      <c r="H14" s="1166" t="s">
        <v>36</v>
      </c>
      <c r="I14" s="679">
        <f>MIN(N16:N27)</f>
        <v>0</v>
      </c>
      <c r="J14" s="679">
        <f>MIN(O16:O27)</f>
        <v>0</v>
      </c>
      <c r="K14" s="679">
        <f>MIN(P16:P27)</f>
        <v>0</v>
      </c>
      <c r="L14" s="149"/>
      <c r="M14" s="149"/>
      <c r="N14" s="149"/>
      <c r="O14" s="149"/>
      <c r="P14" s="149"/>
      <c r="Q14" s="149"/>
    </row>
    <row r="15" spans="1:17" ht="12" customHeight="1">
      <c r="B15" s="1174"/>
      <c r="C15" s="1169"/>
      <c r="D15" s="1169"/>
      <c r="E15" s="1171"/>
      <c r="F15" s="1165"/>
      <c r="G15" s="1165"/>
      <c r="H15" s="1167"/>
      <c r="I15" s="679">
        <f>F12*I14</f>
        <v>0</v>
      </c>
      <c r="J15" s="679">
        <f>G12*J14</f>
        <v>0</v>
      </c>
      <c r="K15" s="679">
        <f>H12*K14</f>
        <v>0</v>
      </c>
      <c r="L15" s="149"/>
      <c r="M15" s="149"/>
      <c r="N15" s="1156" t="s">
        <v>268</v>
      </c>
      <c r="O15" s="1156"/>
      <c r="P15" s="1156"/>
      <c r="Q15" s="149"/>
    </row>
    <row r="16" spans="1:17" ht="12" customHeight="1">
      <c r="B16" s="550">
        <f>'Informe nº2a'!B15</f>
        <v>0</v>
      </c>
      <c r="C16" s="464">
        <f>'Informe nº2a'!C15</f>
        <v>0</v>
      </c>
      <c r="D16" s="464">
        <f>'Informe nº2a'!D15</f>
        <v>0</v>
      </c>
      <c r="E16" s="464">
        <f>'Informe nº2a'!E15</f>
        <v>0</v>
      </c>
      <c r="F16" s="465">
        <f>I$15*(POWER(I16,(1/F$11)))</f>
        <v>0</v>
      </c>
      <c r="G16" s="465">
        <f t="shared" ref="G16:H27" si="0">J$15*(POWER(J16,(1/G$11)))</f>
        <v>0</v>
      </c>
      <c r="H16" s="551">
        <f t="shared" si="0"/>
        <v>0</v>
      </c>
      <c r="I16" s="679">
        <f>IF(C16&lt;0.001,0,C16/I$14)</f>
        <v>0</v>
      </c>
      <c r="J16" s="679">
        <f t="shared" ref="J16:K27" si="1">IF(D16&lt;0.001,0,D16/J$14)</f>
        <v>0</v>
      </c>
      <c r="K16" s="679">
        <f t="shared" si="1"/>
        <v>0</v>
      </c>
      <c r="L16" s="671" t="s">
        <v>54</v>
      </c>
      <c r="M16" s="149"/>
      <c r="N16" s="680" t="str">
        <f>IF(C16&lt;0.00095,"",C16)</f>
        <v/>
      </c>
      <c r="O16" s="680" t="str">
        <f t="shared" ref="O16:P27" si="2">IF(D16&lt;0.00095,"",D16)</f>
        <v/>
      </c>
      <c r="P16" s="680" t="str">
        <f t="shared" si="2"/>
        <v/>
      </c>
      <c r="Q16" s="149"/>
    </row>
    <row r="17" spans="2:17" ht="12" customHeight="1">
      <c r="B17" s="550">
        <f>'Informe nº2a'!B16</f>
        <v>0</v>
      </c>
      <c r="C17" s="464">
        <f>'Informe nº2a'!C16</f>
        <v>0</v>
      </c>
      <c r="D17" s="464">
        <f>'Informe nº2a'!D16</f>
        <v>0</v>
      </c>
      <c r="E17" s="464">
        <f>'Informe nº2a'!E16</f>
        <v>0</v>
      </c>
      <c r="F17" s="460">
        <f t="shared" ref="F17:F27" si="3">I$15*(POWER(I17,(1/F$11)))</f>
        <v>0</v>
      </c>
      <c r="G17" s="460">
        <f t="shared" si="0"/>
        <v>0</v>
      </c>
      <c r="H17" s="552">
        <f t="shared" si="0"/>
        <v>0</v>
      </c>
      <c r="I17" s="679">
        <f t="shared" ref="I17:I27" si="4">IF(C17&lt;0.001,0,C17/I$14)</f>
        <v>0</v>
      </c>
      <c r="J17" s="679">
        <f t="shared" si="1"/>
        <v>0</v>
      </c>
      <c r="K17" s="679">
        <f t="shared" si="1"/>
        <v>0</v>
      </c>
      <c r="L17" s="671" t="s">
        <v>55</v>
      </c>
      <c r="M17" s="149"/>
      <c r="N17" s="680" t="str">
        <f t="shared" ref="N17:N27" si="5">IF(C17&lt;0.00095,"",C17)</f>
        <v/>
      </c>
      <c r="O17" s="680" t="str">
        <f t="shared" si="2"/>
        <v/>
      </c>
      <c r="P17" s="680" t="str">
        <f t="shared" si="2"/>
        <v/>
      </c>
      <c r="Q17" s="149"/>
    </row>
    <row r="18" spans="2:17" ht="12" customHeight="1">
      <c r="B18" s="550">
        <f>'Informe nº2a'!B17</f>
        <v>0</v>
      </c>
      <c r="C18" s="464">
        <f>'Informe nº2a'!C17</f>
        <v>0</v>
      </c>
      <c r="D18" s="464">
        <f>'Informe nº2a'!D17</f>
        <v>0</v>
      </c>
      <c r="E18" s="464">
        <f>'Informe nº2a'!E17</f>
        <v>0</v>
      </c>
      <c r="F18" s="460">
        <f t="shared" si="3"/>
        <v>0</v>
      </c>
      <c r="G18" s="460">
        <f t="shared" si="0"/>
        <v>0</v>
      </c>
      <c r="H18" s="552">
        <f t="shared" si="0"/>
        <v>0</v>
      </c>
      <c r="I18" s="679">
        <f t="shared" si="4"/>
        <v>0</v>
      </c>
      <c r="J18" s="679">
        <f t="shared" si="1"/>
        <v>0</v>
      </c>
      <c r="K18" s="679">
        <f t="shared" si="1"/>
        <v>0</v>
      </c>
      <c r="L18" s="671" t="s">
        <v>56</v>
      </c>
      <c r="M18" s="149"/>
      <c r="N18" s="680" t="str">
        <f t="shared" si="5"/>
        <v/>
      </c>
      <c r="O18" s="680" t="str">
        <f t="shared" si="2"/>
        <v/>
      </c>
      <c r="P18" s="680" t="str">
        <f t="shared" si="2"/>
        <v/>
      </c>
      <c r="Q18" s="149"/>
    </row>
    <row r="19" spans="2:17" ht="12" customHeight="1">
      <c r="B19" s="550">
        <f>'Informe nº2a'!B18</f>
        <v>0</v>
      </c>
      <c r="C19" s="464">
        <f>'Informe nº2a'!C18</f>
        <v>0</v>
      </c>
      <c r="D19" s="464">
        <f>'Informe nº2a'!D18</f>
        <v>0</v>
      </c>
      <c r="E19" s="464">
        <f>'Informe nº2a'!E18</f>
        <v>0</v>
      </c>
      <c r="F19" s="460">
        <f t="shared" si="3"/>
        <v>0</v>
      </c>
      <c r="G19" s="460">
        <f t="shared" si="0"/>
        <v>0</v>
      </c>
      <c r="H19" s="552">
        <f t="shared" si="0"/>
        <v>0</v>
      </c>
      <c r="I19" s="679">
        <f t="shared" si="4"/>
        <v>0</v>
      </c>
      <c r="J19" s="679">
        <f t="shared" si="1"/>
        <v>0</v>
      </c>
      <c r="K19" s="679">
        <f t="shared" si="1"/>
        <v>0</v>
      </c>
      <c r="L19" s="671" t="s">
        <v>57</v>
      </c>
      <c r="M19" s="149"/>
      <c r="N19" s="680" t="str">
        <f t="shared" si="5"/>
        <v/>
      </c>
      <c r="O19" s="680" t="str">
        <f t="shared" si="2"/>
        <v/>
      </c>
      <c r="P19" s="680" t="str">
        <f t="shared" si="2"/>
        <v/>
      </c>
      <c r="Q19" s="149"/>
    </row>
    <row r="20" spans="2:17" ht="12" customHeight="1">
      <c r="B20" s="550">
        <f>'Informe nº2a'!B19</f>
        <v>0</v>
      </c>
      <c r="C20" s="464">
        <f>'Informe nº2a'!C19</f>
        <v>0</v>
      </c>
      <c r="D20" s="464">
        <f>'Informe nº2a'!D19</f>
        <v>0</v>
      </c>
      <c r="E20" s="464">
        <f>'Informe nº2a'!E19</f>
        <v>0</v>
      </c>
      <c r="F20" s="460">
        <f t="shared" si="3"/>
        <v>0</v>
      </c>
      <c r="G20" s="460">
        <f t="shared" si="0"/>
        <v>0</v>
      </c>
      <c r="H20" s="552">
        <f t="shared" si="0"/>
        <v>0</v>
      </c>
      <c r="I20" s="679">
        <f t="shared" si="4"/>
        <v>0</v>
      </c>
      <c r="J20" s="679">
        <f t="shared" si="1"/>
        <v>0</v>
      </c>
      <c r="K20" s="679">
        <f t="shared" si="1"/>
        <v>0</v>
      </c>
      <c r="L20" s="671" t="s">
        <v>58</v>
      </c>
      <c r="M20" s="149"/>
      <c r="N20" s="680" t="str">
        <f>IF(C20&lt;0.00095,"",C20)</f>
        <v/>
      </c>
      <c r="O20" s="680" t="str">
        <f t="shared" si="2"/>
        <v/>
      </c>
      <c r="P20" s="680" t="str">
        <f t="shared" si="2"/>
        <v/>
      </c>
      <c r="Q20" s="149"/>
    </row>
    <row r="21" spans="2:17" ht="12" customHeight="1">
      <c r="B21" s="550">
        <f>'Informe nº2a'!B20</f>
        <v>0</v>
      </c>
      <c r="C21" s="464">
        <f>'Informe nº2a'!C20</f>
        <v>0</v>
      </c>
      <c r="D21" s="464">
        <f>'Informe nº2a'!D20</f>
        <v>0</v>
      </c>
      <c r="E21" s="464">
        <f>'Informe nº2a'!E20</f>
        <v>0</v>
      </c>
      <c r="F21" s="460">
        <f t="shared" si="3"/>
        <v>0</v>
      </c>
      <c r="G21" s="460">
        <f t="shared" si="0"/>
        <v>0</v>
      </c>
      <c r="H21" s="552">
        <f t="shared" si="0"/>
        <v>0</v>
      </c>
      <c r="I21" s="679">
        <f t="shared" si="4"/>
        <v>0</v>
      </c>
      <c r="J21" s="679">
        <f t="shared" si="1"/>
        <v>0</v>
      </c>
      <c r="K21" s="679">
        <f t="shared" si="1"/>
        <v>0</v>
      </c>
      <c r="L21" s="671" t="s">
        <v>59</v>
      </c>
      <c r="M21" s="149"/>
      <c r="N21" s="680" t="str">
        <f t="shared" si="5"/>
        <v/>
      </c>
      <c r="O21" s="680" t="str">
        <f t="shared" si="2"/>
        <v/>
      </c>
      <c r="P21" s="680" t="str">
        <f t="shared" si="2"/>
        <v/>
      </c>
      <c r="Q21" s="149"/>
    </row>
    <row r="22" spans="2:17" ht="12" customHeight="1">
      <c r="B22" s="550">
        <f>'Informe nº2a'!B21</f>
        <v>0</v>
      </c>
      <c r="C22" s="464">
        <f>'Informe nº2a'!C21</f>
        <v>0</v>
      </c>
      <c r="D22" s="464">
        <f>'Informe nº2a'!D21</f>
        <v>0</v>
      </c>
      <c r="E22" s="464">
        <f>'Informe nº2a'!E21</f>
        <v>0</v>
      </c>
      <c r="F22" s="460">
        <f t="shared" si="3"/>
        <v>0</v>
      </c>
      <c r="G22" s="460">
        <f t="shared" si="0"/>
        <v>0</v>
      </c>
      <c r="H22" s="552">
        <f t="shared" si="0"/>
        <v>0</v>
      </c>
      <c r="I22" s="679">
        <f t="shared" si="4"/>
        <v>0</v>
      </c>
      <c r="J22" s="679">
        <f t="shared" si="1"/>
        <v>0</v>
      </c>
      <c r="K22" s="679">
        <f t="shared" si="1"/>
        <v>0</v>
      </c>
      <c r="L22" s="671" t="s">
        <v>64</v>
      </c>
      <c r="M22" s="149"/>
      <c r="N22" s="680" t="str">
        <f t="shared" si="5"/>
        <v/>
      </c>
      <c r="O22" s="680" t="str">
        <f t="shared" si="2"/>
        <v/>
      </c>
      <c r="P22" s="680" t="str">
        <f t="shared" si="2"/>
        <v/>
      </c>
      <c r="Q22" s="149"/>
    </row>
    <row r="23" spans="2:17" ht="12" customHeight="1">
      <c r="B23" s="550">
        <f>'Informe nº2a'!B22</f>
        <v>0</v>
      </c>
      <c r="C23" s="464">
        <f>'Informe nº2a'!C22</f>
        <v>0</v>
      </c>
      <c r="D23" s="464">
        <f>'Informe nº2a'!D22</f>
        <v>0</v>
      </c>
      <c r="E23" s="464">
        <f>'Informe nº2a'!E22</f>
        <v>0</v>
      </c>
      <c r="F23" s="460">
        <f t="shared" si="3"/>
        <v>0</v>
      </c>
      <c r="G23" s="460">
        <f t="shared" si="0"/>
        <v>0</v>
      </c>
      <c r="H23" s="552">
        <f t="shared" si="0"/>
        <v>0</v>
      </c>
      <c r="I23" s="679">
        <f t="shared" si="4"/>
        <v>0</v>
      </c>
      <c r="J23" s="679">
        <f t="shared" si="1"/>
        <v>0</v>
      </c>
      <c r="K23" s="679">
        <f t="shared" si="1"/>
        <v>0</v>
      </c>
      <c r="L23" s="671" t="s">
        <v>60</v>
      </c>
      <c r="M23" s="149"/>
      <c r="N23" s="680" t="str">
        <f t="shared" si="5"/>
        <v/>
      </c>
      <c r="O23" s="680" t="str">
        <f t="shared" si="2"/>
        <v/>
      </c>
      <c r="P23" s="680" t="str">
        <f t="shared" si="2"/>
        <v/>
      </c>
      <c r="Q23" s="149"/>
    </row>
    <row r="24" spans="2:17" ht="12" customHeight="1">
      <c r="B24" s="550">
        <f>'Informe nº2a'!B23</f>
        <v>0</v>
      </c>
      <c r="C24" s="464">
        <f>'Informe nº2a'!C23</f>
        <v>0</v>
      </c>
      <c r="D24" s="464">
        <f>'Informe nº2a'!D23</f>
        <v>0</v>
      </c>
      <c r="E24" s="464">
        <f>'Informe nº2a'!E23</f>
        <v>0</v>
      </c>
      <c r="F24" s="460">
        <f t="shared" si="3"/>
        <v>0</v>
      </c>
      <c r="G24" s="460">
        <f t="shared" si="0"/>
        <v>0</v>
      </c>
      <c r="H24" s="552">
        <f t="shared" si="0"/>
        <v>0</v>
      </c>
      <c r="I24" s="679">
        <f t="shared" si="4"/>
        <v>0</v>
      </c>
      <c r="J24" s="679">
        <f t="shared" si="1"/>
        <v>0</v>
      </c>
      <c r="K24" s="679">
        <f t="shared" si="1"/>
        <v>0</v>
      </c>
      <c r="L24" s="671" t="s">
        <v>61</v>
      </c>
      <c r="M24" s="149"/>
      <c r="N24" s="680" t="str">
        <f t="shared" si="5"/>
        <v/>
      </c>
      <c r="O24" s="680" t="str">
        <f t="shared" si="2"/>
        <v/>
      </c>
      <c r="P24" s="680" t="str">
        <f t="shared" si="2"/>
        <v/>
      </c>
      <c r="Q24" s="149"/>
    </row>
    <row r="25" spans="2:17" ht="12" customHeight="1">
      <c r="B25" s="550">
        <f>'Informe nº2a'!B24</f>
        <v>0</v>
      </c>
      <c r="C25" s="464">
        <f>'Informe nº2a'!C24</f>
        <v>0</v>
      </c>
      <c r="D25" s="464">
        <f>'Informe nº2a'!D24</f>
        <v>0</v>
      </c>
      <c r="E25" s="464">
        <f>'Informe nº2a'!E24</f>
        <v>0</v>
      </c>
      <c r="F25" s="460">
        <f t="shared" si="3"/>
        <v>0</v>
      </c>
      <c r="G25" s="460">
        <f t="shared" si="0"/>
        <v>0</v>
      </c>
      <c r="H25" s="552">
        <f t="shared" si="0"/>
        <v>0</v>
      </c>
      <c r="I25" s="679">
        <f t="shared" si="4"/>
        <v>0</v>
      </c>
      <c r="J25" s="679">
        <f t="shared" si="1"/>
        <v>0</v>
      </c>
      <c r="K25" s="679">
        <f t="shared" si="1"/>
        <v>0</v>
      </c>
      <c r="L25" s="671" t="s">
        <v>65</v>
      </c>
      <c r="M25" s="149"/>
      <c r="N25" s="680" t="str">
        <f t="shared" si="5"/>
        <v/>
      </c>
      <c r="O25" s="680" t="str">
        <f t="shared" si="2"/>
        <v/>
      </c>
      <c r="P25" s="680" t="str">
        <f t="shared" si="2"/>
        <v/>
      </c>
      <c r="Q25" s="149"/>
    </row>
    <row r="26" spans="2:17" ht="12" customHeight="1">
      <c r="B26" s="550">
        <f>'Informe nº2a'!B25</f>
        <v>0</v>
      </c>
      <c r="C26" s="464">
        <f>'Informe nº2a'!C25</f>
        <v>0</v>
      </c>
      <c r="D26" s="464">
        <f>'Informe nº2a'!D25</f>
        <v>0</v>
      </c>
      <c r="E26" s="464">
        <f>'Informe nº2a'!E25</f>
        <v>0</v>
      </c>
      <c r="F26" s="460">
        <f t="shared" si="3"/>
        <v>0</v>
      </c>
      <c r="G26" s="460">
        <f t="shared" si="0"/>
        <v>0</v>
      </c>
      <c r="H26" s="552">
        <f t="shared" si="0"/>
        <v>0</v>
      </c>
      <c r="I26" s="679">
        <f t="shared" si="4"/>
        <v>0</v>
      </c>
      <c r="J26" s="679">
        <f t="shared" si="1"/>
        <v>0</v>
      </c>
      <c r="K26" s="679">
        <f t="shared" si="1"/>
        <v>0</v>
      </c>
      <c r="L26" s="671" t="s">
        <v>62</v>
      </c>
      <c r="M26" s="149"/>
      <c r="N26" s="680" t="str">
        <f t="shared" si="5"/>
        <v/>
      </c>
      <c r="O26" s="680" t="str">
        <f t="shared" si="2"/>
        <v/>
      </c>
      <c r="P26" s="680" t="str">
        <f t="shared" si="2"/>
        <v/>
      </c>
      <c r="Q26" s="149"/>
    </row>
    <row r="27" spans="2:17" ht="12" customHeight="1" thickBot="1">
      <c r="B27" s="716">
        <f>'Informe nº2a'!B26</f>
        <v>0</v>
      </c>
      <c r="C27" s="717">
        <f>'Informe nº2a'!C26</f>
        <v>0</v>
      </c>
      <c r="D27" s="717">
        <f>'Informe nº2a'!D26</f>
        <v>0</v>
      </c>
      <c r="E27" s="717">
        <f>'Informe nº2a'!E26</f>
        <v>0</v>
      </c>
      <c r="F27" s="461">
        <f t="shared" si="3"/>
        <v>0</v>
      </c>
      <c r="G27" s="461">
        <f t="shared" si="0"/>
        <v>0</v>
      </c>
      <c r="H27" s="553">
        <f t="shared" si="0"/>
        <v>0</v>
      </c>
      <c r="I27" s="679">
        <f t="shared" si="4"/>
        <v>0</v>
      </c>
      <c r="J27" s="679">
        <f t="shared" si="1"/>
        <v>0</v>
      </c>
      <c r="K27" s="679">
        <f t="shared" si="1"/>
        <v>0</v>
      </c>
      <c r="L27" s="671" t="s">
        <v>63</v>
      </c>
      <c r="M27" s="149"/>
      <c r="N27" s="680" t="str">
        <f t="shared" si="5"/>
        <v/>
      </c>
      <c r="O27" s="680" t="str">
        <f t="shared" si="2"/>
        <v/>
      </c>
      <c r="P27" s="680" t="str">
        <f t="shared" si="2"/>
        <v/>
      </c>
      <c r="Q27" s="149"/>
    </row>
    <row r="28" spans="2:17" ht="12" customHeight="1" thickBot="1">
      <c r="B28" s="3"/>
      <c r="C28" s="3"/>
      <c r="D28" s="3"/>
      <c r="E28" s="3"/>
      <c r="F28" s="3"/>
      <c r="G28" s="3"/>
      <c r="H28" s="3"/>
      <c r="I28" s="149"/>
      <c r="J28" s="149"/>
      <c r="K28" s="149"/>
      <c r="L28" s="149"/>
      <c r="M28" s="149"/>
      <c r="N28" s="149"/>
      <c r="O28" s="149"/>
      <c r="P28" s="149"/>
      <c r="Q28" s="149"/>
    </row>
    <row r="29" spans="2:17" ht="12" customHeight="1">
      <c r="B29" s="3"/>
      <c r="C29" s="1099" t="s">
        <v>199</v>
      </c>
      <c r="D29" s="1157" t="s">
        <v>420</v>
      </c>
      <c r="E29" s="1157"/>
      <c r="F29" s="1157"/>
      <c r="G29" s="1157"/>
      <c r="H29" s="3"/>
      <c r="I29" s="149"/>
      <c r="J29" s="149"/>
      <c r="K29" s="149"/>
      <c r="L29" s="149"/>
      <c r="M29" s="149"/>
      <c r="N29" s="149"/>
      <c r="O29" s="149"/>
      <c r="P29" s="149"/>
      <c r="Q29" s="149"/>
    </row>
    <row r="30" spans="2:17" ht="12" customHeight="1">
      <c r="B30" s="3"/>
      <c r="C30" s="1155"/>
      <c r="D30" s="466" t="s">
        <v>34</v>
      </c>
      <c r="E30" s="466" t="s">
        <v>35</v>
      </c>
      <c r="F30" s="466" t="s">
        <v>36</v>
      </c>
      <c r="G30" s="466" t="s">
        <v>201</v>
      </c>
      <c r="H30" s="3"/>
      <c r="I30" s="149"/>
      <c r="J30" s="149"/>
      <c r="K30" s="149"/>
      <c r="L30" s="149"/>
      <c r="M30" s="149"/>
      <c r="N30" s="149"/>
      <c r="O30" s="149"/>
      <c r="P30" s="149"/>
      <c r="Q30" s="149"/>
    </row>
    <row r="31" spans="2:17" ht="12" customHeight="1">
      <c r="B31" s="3"/>
      <c r="C31" s="424" t="s">
        <v>200</v>
      </c>
      <c r="D31" s="467">
        <f>SUM(C16:C27)</f>
        <v>0</v>
      </c>
      <c r="E31" s="467">
        <f>SUM(D16:D27)</f>
        <v>0</v>
      </c>
      <c r="F31" s="467">
        <f>SUM(E16:E27)</f>
        <v>0</v>
      </c>
      <c r="G31" s="467">
        <f>0.25*(D31+F31)+0.5*(E31)</f>
        <v>0</v>
      </c>
      <c r="H31" s="3"/>
      <c r="I31" s="149"/>
      <c r="J31" s="149"/>
      <c r="K31" s="149"/>
      <c r="L31" s="149"/>
      <c r="M31" s="149"/>
      <c r="N31" s="149"/>
      <c r="O31" s="149"/>
      <c r="P31" s="149"/>
      <c r="Q31" s="149"/>
    </row>
    <row r="32" spans="2:17" ht="12" customHeight="1">
      <c r="B32" s="3"/>
      <c r="C32" s="424" t="s">
        <v>203</v>
      </c>
      <c r="D32" s="467">
        <f>SUM(F16:F27)</f>
        <v>0</v>
      </c>
      <c r="E32" s="467">
        <f>SUM(G16:G27)</f>
        <v>0</v>
      </c>
      <c r="F32" s="467">
        <f>SUM(H16:H27)</f>
        <v>0</v>
      </c>
      <c r="G32" s="467">
        <f>0.25*(D32+F32)+0.5*(E32)</f>
        <v>0</v>
      </c>
      <c r="H32" s="3"/>
      <c r="I32" s="675"/>
      <c r="J32" s="675"/>
      <c r="K32" s="675"/>
      <c r="L32" s="675"/>
      <c r="M32" s="675"/>
      <c r="N32" s="675"/>
      <c r="O32" s="675"/>
      <c r="P32" s="675"/>
    </row>
    <row r="33" spans="2:16" ht="12" customHeight="1" thickBot="1">
      <c r="B33" s="3"/>
      <c r="C33" s="468" t="s">
        <v>202</v>
      </c>
      <c r="D33" s="509" t="e">
        <f>D32*100/D31</f>
        <v>#DIV/0!</v>
      </c>
      <c r="E33" s="509" t="e">
        <f>E32*100/E31</f>
        <v>#DIV/0!</v>
      </c>
      <c r="F33" s="509" t="e">
        <f>F32*100/F31</f>
        <v>#DIV/0!</v>
      </c>
      <c r="G33" s="509" t="e">
        <f>0.25*(D33+F33)+0.5*(E33)</f>
        <v>#DIV/0!</v>
      </c>
      <c r="H33" s="3"/>
      <c r="I33" s="675"/>
      <c r="J33" s="675"/>
      <c r="K33" s="675"/>
      <c r="L33" s="675"/>
      <c r="M33" s="675"/>
      <c r="N33" s="675"/>
      <c r="O33" s="675"/>
      <c r="P33" s="675"/>
    </row>
    <row r="96" ht="13.5" thickBot="1"/>
    <row r="97" spans="2:3" ht="15">
      <c r="B97" s="469" t="s">
        <v>206</v>
      </c>
      <c r="C97" s="469" t="s">
        <v>421</v>
      </c>
    </row>
    <row r="98" spans="2:3" ht="14.25">
      <c r="B98" s="470" t="s">
        <v>207</v>
      </c>
      <c r="C98" s="471"/>
    </row>
    <row r="99" spans="2:3" ht="14.25">
      <c r="B99" s="470" t="s">
        <v>208</v>
      </c>
      <c r="C99" s="471"/>
    </row>
    <row r="100" spans="2:3" ht="14.25">
      <c r="B100" s="470" t="s">
        <v>209</v>
      </c>
      <c r="C100" s="471"/>
    </row>
    <row r="101" spans="2:3" ht="14.25">
      <c r="B101" s="470" t="s">
        <v>210</v>
      </c>
      <c r="C101" s="471"/>
    </row>
    <row r="102" spans="2:3" ht="14.25">
      <c r="B102" s="470" t="s">
        <v>211</v>
      </c>
      <c r="C102" s="471"/>
    </row>
    <row r="103" spans="2:3" ht="14.25">
      <c r="B103" s="470" t="s">
        <v>212</v>
      </c>
      <c r="C103" s="471"/>
    </row>
    <row r="104" spans="2:3" ht="14.25">
      <c r="B104" s="470" t="s">
        <v>213</v>
      </c>
      <c r="C104" s="471"/>
    </row>
    <row r="105" spans="2:3" ht="14.25">
      <c r="B105" s="470" t="s">
        <v>214</v>
      </c>
      <c r="C105" s="471"/>
    </row>
    <row r="106" spans="2:3" ht="14.25">
      <c r="B106" s="470" t="s">
        <v>215</v>
      </c>
      <c r="C106" s="471"/>
    </row>
    <row r="107" spans="2:3" ht="14.25">
      <c r="B107" s="470" t="s">
        <v>216</v>
      </c>
      <c r="C107" s="471"/>
    </row>
    <row r="108" spans="2:3" ht="14.25">
      <c r="B108" s="470" t="s">
        <v>217</v>
      </c>
      <c r="C108" s="471"/>
    </row>
    <row r="109" spans="2:3" ht="15" thickBot="1">
      <c r="B109" s="472" t="s">
        <v>218</v>
      </c>
      <c r="C109" s="473"/>
    </row>
  </sheetData>
  <sheetProtection sheet="1" objects="1" scenarios="1" selectLockedCells="1" selectUnlockedCells="1"/>
  <mergeCells count="22">
    <mergeCell ref="C2:H2"/>
    <mergeCell ref="C3:H3"/>
    <mergeCell ref="B5:D5"/>
    <mergeCell ref="E5:H5"/>
    <mergeCell ref="B6:D6"/>
    <mergeCell ref="E6:H6"/>
    <mergeCell ref="B11:D12"/>
    <mergeCell ref="C29:C30"/>
    <mergeCell ref="N15:P15"/>
    <mergeCell ref="D29:G29"/>
    <mergeCell ref="B7:D7"/>
    <mergeCell ref="E7:H7"/>
    <mergeCell ref="B9:H9"/>
    <mergeCell ref="C13:E13"/>
    <mergeCell ref="F13:H13"/>
    <mergeCell ref="F14:F15"/>
    <mergeCell ref="G14:G15"/>
    <mergeCell ref="H14:H15"/>
    <mergeCell ref="C14:C15"/>
    <mergeCell ref="D14:D15"/>
    <mergeCell ref="E14:E15"/>
    <mergeCell ref="B13:B15"/>
  </mergeCells>
  <phoneticPr fontId="24" type="noConversion"/>
  <pageMargins left="0.47244094488188981" right="0.31496062992125984" top="0.19685039370078741" bottom="0.19685039370078741" header="0" footer="0"/>
  <pageSetup paperSize="9" scale="91" orientation="portrait" horizontalDpi="1200" verticalDpi="12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4371" r:id="rId4" name="Spinner 3">
              <controlPr defaultSize="0" autoPict="0">
                <anchor moveWithCells="1" sizeWithCells="1">
                  <from>
                    <xdr:col>5</xdr:col>
                    <xdr:colOff>561975</xdr:colOff>
                    <xdr:row>10</xdr:row>
                    <xdr:rowOff>9525</xdr:rowOff>
                  </from>
                  <to>
                    <xdr:col>5</xdr:col>
                    <xdr:colOff>933450</xdr:colOff>
                    <xdr:row>11</xdr:row>
                    <xdr:rowOff>0</xdr:rowOff>
                  </to>
                </anchor>
              </controlPr>
            </control>
          </mc:Choice>
        </mc:AlternateContent>
        <mc:AlternateContent xmlns:mc="http://schemas.openxmlformats.org/markup-compatibility/2006">
          <mc:Choice Requires="x14">
            <control shapeId="314372" r:id="rId5" name="Spinner 4">
              <controlPr defaultSize="0" autoPict="0">
                <anchor moveWithCells="1" sizeWithCells="1">
                  <from>
                    <xdr:col>6</xdr:col>
                    <xdr:colOff>571500</xdr:colOff>
                    <xdr:row>10</xdr:row>
                    <xdr:rowOff>9525</xdr:rowOff>
                  </from>
                  <to>
                    <xdr:col>6</xdr:col>
                    <xdr:colOff>942975</xdr:colOff>
                    <xdr:row>11</xdr:row>
                    <xdr:rowOff>0</xdr:rowOff>
                  </to>
                </anchor>
              </controlPr>
            </control>
          </mc:Choice>
        </mc:AlternateContent>
        <mc:AlternateContent xmlns:mc="http://schemas.openxmlformats.org/markup-compatibility/2006">
          <mc:Choice Requires="x14">
            <control shapeId="314373" r:id="rId6" name="Spinner 5">
              <controlPr defaultSize="0" autoPict="0">
                <anchor moveWithCells="1" sizeWithCells="1">
                  <from>
                    <xdr:col>5</xdr:col>
                    <xdr:colOff>561975</xdr:colOff>
                    <xdr:row>11</xdr:row>
                    <xdr:rowOff>9525</xdr:rowOff>
                  </from>
                  <to>
                    <xdr:col>5</xdr:col>
                    <xdr:colOff>933450</xdr:colOff>
                    <xdr:row>12</xdr:row>
                    <xdr:rowOff>0</xdr:rowOff>
                  </to>
                </anchor>
              </controlPr>
            </control>
          </mc:Choice>
        </mc:AlternateContent>
        <mc:AlternateContent xmlns:mc="http://schemas.openxmlformats.org/markup-compatibility/2006">
          <mc:Choice Requires="x14">
            <control shapeId="314374" r:id="rId7" name="Spinner 6">
              <controlPr defaultSize="0" autoPict="0">
                <anchor moveWithCells="1" sizeWithCells="1">
                  <from>
                    <xdr:col>7</xdr:col>
                    <xdr:colOff>581025</xdr:colOff>
                    <xdr:row>10</xdr:row>
                    <xdr:rowOff>9525</xdr:rowOff>
                  </from>
                  <to>
                    <xdr:col>8</xdr:col>
                    <xdr:colOff>0</xdr:colOff>
                    <xdr:row>11</xdr:row>
                    <xdr:rowOff>0</xdr:rowOff>
                  </to>
                </anchor>
              </controlPr>
            </control>
          </mc:Choice>
        </mc:AlternateContent>
        <mc:AlternateContent xmlns:mc="http://schemas.openxmlformats.org/markup-compatibility/2006">
          <mc:Choice Requires="x14">
            <control shapeId="314375" r:id="rId8" name="Spinner 7">
              <controlPr defaultSize="0" autoPict="0">
                <anchor moveWithCells="1" sizeWithCells="1">
                  <from>
                    <xdr:col>6</xdr:col>
                    <xdr:colOff>571500</xdr:colOff>
                    <xdr:row>11</xdr:row>
                    <xdr:rowOff>9525</xdr:rowOff>
                  </from>
                  <to>
                    <xdr:col>6</xdr:col>
                    <xdr:colOff>942975</xdr:colOff>
                    <xdr:row>12</xdr:row>
                    <xdr:rowOff>0</xdr:rowOff>
                  </to>
                </anchor>
              </controlPr>
            </control>
          </mc:Choice>
        </mc:AlternateContent>
        <mc:AlternateContent xmlns:mc="http://schemas.openxmlformats.org/markup-compatibility/2006">
          <mc:Choice Requires="x14">
            <control shapeId="314376" r:id="rId9" name="Spinner 8">
              <controlPr defaultSize="0" autoPict="0">
                <anchor moveWithCells="1" sizeWithCells="1">
                  <from>
                    <xdr:col>7</xdr:col>
                    <xdr:colOff>581025</xdr:colOff>
                    <xdr:row>11</xdr:row>
                    <xdr:rowOff>9525</xdr:rowOff>
                  </from>
                  <to>
                    <xdr:col>8</xdr:col>
                    <xdr:colOff>0</xdr:colOff>
                    <xdr:row>12</xdr:row>
                    <xdr:rowOff>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3"/>
  <sheetViews>
    <sheetView showGridLines="0" zoomScaleNormal="100" workbookViewId="0">
      <selection activeCell="M6" sqref="M6"/>
    </sheetView>
  </sheetViews>
  <sheetFormatPr baseColWidth="10" defaultRowHeight="12.75"/>
  <cols>
    <col min="1" max="1" width="3.42578125" customWidth="1"/>
    <col min="2" max="8" width="14.28515625" customWidth="1"/>
    <col min="16" max="16" width="12.85546875" customWidth="1"/>
  </cols>
  <sheetData>
    <row r="1" spans="1:16" ht="12" customHeight="1">
      <c r="A1" s="16"/>
      <c r="B1" s="16"/>
      <c r="C1" s="17"/>
      <c r="D1" s="18"/>
      <c r="E1" s="18"/>
      <c r="F1" s="18"/>
      <c r="G1" s="18"/>
      <c r="H1" s="18"/>
    </row>
    <row r="2" spans="1:16" ht="12" customHeight="1">
      <c r="A2" s="16"/>
      <c r="B2" s="454" t="s">
        <v>23</v>
      </c>
      <c r="C2" s="1175" t="s">
        <v>204</v>
      </c>
      <c r="D2" s="1175"/>
      <c r="E2" s="1175"/>
      <c r="F2" s="1175"/>
      <c r="G2" s="1175"/>
      <c r="H2" s="1175"/>
    </row>
    <row r="3" spans="1:16" ht="12" customHeight="1">
      <c r="A3" s="16"/>
      <c r="B3" s="454" t="s">
        <v>267</v>
      </c>
      <c r="C3" s="1175" t="s">
        <v>447</v>
      </c>
      <c r="D3" s="1175"/>
      <c r="E3" s="1175"/>
      <c r="F3" s="1175"/>
      <c r="G3" s="1175"/>
      <c r="H3" s="1175"/>
    </row>
    <row r="4" spans="1:16" ht="12" customHeight="1"/>
    <row r="5" spans="1:16" ht="12" customHeight="1">
      <c r="B5" s="1015" t="s">
        <v>133</v>
      </c>
      <c r="C5" s="1015"/>
      <c r="D5" s="1015"/>
      <c r="E5" s="1180"/>
      <c r="F5" s="1180"/>
      <c r="G5" s="1180"/>
      <c r="H5" s="1180"/>
    </row>
    <row r="6" spans="1:16" ht="12" customHeight="1">
      <c r="B6" s="1015" t="s">
        <v>134</v>
      </c>
      <c r="C6" s="1015"/>
      <c r="D6" s="1015"/>
      <c r="E6" s="1180"/>
      <c r="F6" s="1180"/>
      <c r="G6" s="1180"/>
      <c r="H6" s="1180"/>
    </row>
    <row r="7" spans="1:16" ht="12" customHeight="1">
      <c r="B7" s="1030" t="s">
        <v>24</v>
      </c>
      <c r="C7" s="1030"/>
      <c r="D7" s="1030"/>
      <c r="E7" s="1183"/>
      <c r="F7" s="1180"/>
      <c r="G7" s="1180"/>
      <c r="H7" s="1180"/>
    </row>
    <row r="8" spans="1:16" ht="12" customHeight="1"/>
    <row r="9" spans="1:16" ht="18" customHeight="1">
      <c r="B9" s="1159"/>
      <c r="C9" s="1159"/>
      <c r="D9" s="1159"/>
      <c r="E9" s="1159"/>
      <c r="F9" s="1159"/>
      <c r="G9" s="1159"/>
      <c r="H9" s="1159"/>
    </row>
    <row r="10" spans="1:16" ht="13.5" thickBot="1">
      <c r="B10" s="18"/>
      <c r="C10" s="18"/>
      <c r="D10" s="18"/>
      <c r="E10" s="18"/>
      <c r="F10" s="18"/>
      <c r="G10" s="18"/>
      <c r="H10" s="18"/>
      <c r="I10" s="671" t="s">
        <v>189</v>
      </c>
      <c r="J10" s="671" t="s">
        <v>190</v>
      </c>
      <c r="K10" s="671" t="s">
        <v>191</v>
      </c>
      <c r="L10" s="149"/>
      <c r="M10" s="149"/>
      <c r="N10" s="149"/>
      <c r="O10" s="149"/>
      <c r="P10" s="149"/>
    </row>
    <row r="11" spans="1:16" ht="12.75" customHeight="1">
      <c r="B11" s="1151" t="s">
        <v>205</v>
      </c>
      <c r="C11" s="1152"/>
      <c r="D11" s="1152"/>
      <c r="E11" s="476" t="s">
        <v>187</v>
      </c>
      <c r="F11" s="474">
        <f>I11/10</f>
        <v>1</v>
      </c>
      <c r="G11" s="475">
        <f>J11/10</f>
        <v>1</v>
      </c>
      <c r="H11" s="554">
        <f>K11/10</f>
        <v>1</v>
      </c>
      <c r="I11" s="676">
        <v>10</v>
      </c>
      <c r="J11" s="676">
        <v>10</v>
      </c>
      <c r="K11" s="677">
        <v>10</v>
      </c>
      <c r="L11" s="149"/>
      <c r="M11" s="149"/>
      <c r="N11" s="149"/>
      <c r="O11" s="149"/>
      <c r="P11" s="149"/>
    </row>
    <row r="12" spans="1:16" ht="13.5" thickBot="1">
      <c r="B12" s="1153"/>
      <c r="C12" s="1154"/>
      <c r="D12" s="1154"/>
      <c r="E12" s="477" t="s">
        <v>188</v>
      </c>
      <c r="F12" s="478">
        <f>I12/100</f>
        <v>1</v>
      </c>
      <c r="G12" s="478">
        <f>J12/100</f>
        <v>1</v>
      </c>
      <c r="H12" s="555">
        <f>K12/100</f>
        <v>1</v>
      </c>
      <c r="I12" s="676">
        <v>100</v>
      </c>
      <c r="J12" s="676">
        <v>100</v>
      </c>
      <c r="K12" s="676">
        <v>100</v>
      </c>
      <c r="L12" s="149"/>
      <c r="M12" s="149"/>
      <c r="N12" s="149"/>
      <c r="O12" s="149"/>
      <c r="P12" s="149"/>
    </row>
    <row r="13" spans="1:16" ht="12" customHeight="1">
      <c r="B13" s="1173" t="s">
        <v>33</v>
      </c>
      <c r="C13" s="1160" t="s">
        <v>418</v>
      </c>
      <c r="D13" s="1160"/>
      <c r="E13" s="1161"/>
      <c r="F13" s="1162" t="s">
        <v>417</v>
      </c>
      <c r="G13" s="1162"/>
      <c r="H13" s="1163"/>
      <c r="I13" s="678"/>
      <c r="J13" s="678"/>
      <c r="K13" s="678"/>
      <c r="L13" s="149"/>
      <c r="M13" s="149"/>
      <c r="N13" s="149"/>
      <c r="O13" s="149"/>
      <c r="P13" s="149"/>
    </row>
    <row r="14" spans="1:16" ht="12" customHeight="1">
      <c r="B14" s="1173"/>
      <c r="C14" s="1185" t="s">
        <v>34</v>
      </c>
      <c r="D14" s="1185" t="s">
        <v>35</v>
      </c>
      <c r="E14" s="1187" t="s">
        <v>36</v>
      </c>
      <c r="F14" s="1189" t="s">
        <v>34</v>
      </c>
      <c r="G14" s="1189" t="s">
        <v>35</v>
      </c>
      <c r="H14" s="1181" t="s">
        <v>36</v>
      </c>
      <c r="I14" s="679">
        <f>MIN(N16:N27)</f>
        <v>0</v>
      </c>
      <c r="J14" s="679">
        <f>MIN(O16:O27)</f>
        <v>0</v>
      </c>
      <c r="K14" s="679">
        <f>MIN(P16:P27)</f>
        <v>0</v>
      </c>
      <c r="L14" s="149"/>
      <c r="M14" s="149"/>
      <c r="N14" s="149"/>
      <c r="O14" s="149"/>
      <c r="P14" s="149"/>
    </row>
    <row r="15" spans="1:16" ht="12" customHeight="1">
      <c r="B15" s="1176"/>
      <c r="C15" s="1186"/>
      <c r="D15" s="1186"/>
      <c r="E15" s="1188"/>
      <c r="F15" s="1190"/>
      <c r="G15" s="1190"/>
      <c r="H15" s="1182"/>
      <c r="I15" s="679">
        <f>F12*I14</f>
        <v>0</v>
      </c>
      <c r="J15" s="679">
        <f>G12*J14</f>
        <v>0</v>
      </c>
      <c r="K15" s="679">
        <f>H12*K14</f>
        <v>0</v>
      </c>
      <c r="L15" s="149"/>
      <c r="M15" s="149"/>
      <c r="N15" s="1179"/>
      <c r="O15" s="1179"/>
      <c r="P15" s="1179"/>
    </row>
    <row r="16" spans="1:16" ht="12" customHeight="1">
      <c r="B16" s="550">
        <f>'Informe nº2a'!B15</f>
        <v>0</v>
      </c>
      <c r="C16" s="562">
        <f>'Informe nº2a'!C15</f>
        <v>0</v>
      </c>
      <c r="D16" s="562">
        <f>'Informe nº2a'!D15</f>
        <v>0</v>
      </c>
      <c r="E16" s="562">
        <f>'Informe nº2a'!E15</f>
        <v>0</v>
      </c>
      <c r="F16" s="460">
        <f>I$15*(POWER(I16,(1/F$11)))</f>
        <v>0</v>
      </c>
      <c r="G16" s="460">
        <f t="shared" ref="G16:H27" si="0">J$15*(POWER(J16,(1/G$11)))</f>
        <v>0</v>
      </c>
      <c r="H16" s="552">
        <f t="shared" si="0"/>
        <v>0</v>
      </c>
      <c r="I16" s="679">
        <f>IF(C16&lt;0.001,0,C16/I$14)</f>
        <v>0</v>
      </c>
      <c r="J16" s="679">
        <f t="shared" ref="J16:K27" si="1">IF(D16&lt;0.001,0,D16/J$14)</f>
        <v>0</v>
      </c>
      <c r="K16" s="679">
        <f t="shared" si="1"/>
        <v>0</v>
      </c>
      <c r="L16" s="671" t="s">
        <v>54</v>
      </c>
      <c r="M16" s="149"/>
      <c r="N16" s="680" t="str">
        <f>IF(C16&lt;0.00095,"",C16)</f>
        <v/>
      </c>
      <c r="O16" s="680" t="str">
        <f t="shared" ref="O16:P27" si="2">IF(D16&lt;0.00095,"",D16)</f>
        <v/>
      </c>
      <c r="P16" s="680" t="str">
        <f t="shared" si="2"/>
        <v/>
      </c>
    </row>
    <row r="17" spans="2:16" ht="12" customHeight="1">
      <c r="B17" s="550">
        <f>'Informe nº2a'!B16</f>
        <v>0</v>
      </c>
      <c r="C17" s="562">
        <f>'Informe nº2a'!C16</f>
        <v>0</v>
      </c>
      <c r="D17" s="562">
        <f>'Informe nº2a'!D16</f>
        <v>0</v>
      </c>
      <c r="E17" s="562">
        <f>'Informe nº2a'!E16</f>
        <v>0</v>
      </c>
      <c r="F17" s="460">
        <f t="shared" ref="F17:F27" si="3">I$15*(POWER(I17,(1/F$11)))</f>
        <v>0</v>
      </c>
      <c r="G17" s="460">
        <f t="shared" si="0"/>
        <v>0</v>
      </c>
      <c r="H17" s="552">
        <f t="shared" si="0"/>
        <v>0</v>
      </c>
      <c r="I17" s="679">
        <f t="shared" ref="I17:I27" si="4">IF(C17&lt;0.001,0,C17/I$14)</f>
        <v>0</v>
      </c>
      <c r="J17" s="679">
        <f t="shared" si="1"/>
        <v>0</v>
      </c>
      <c r="K17" s="679">
        <f t="shared" si="1"/>
        <v>0</v>
      </c>
      <c r="L17" s="671" t="s">
        <v>55</v>
      </c>
      <c r="M17" s="149"/>
      <c r="N17" s="680" t="str">
        <f t="shared" ref="N17:N27" si="5">IF(C17&lt;0.00095,"",C17)</f>
        <v/>
      </c>
      <c r="O17" s="680" t="str">
        <f t="shared" si="2"/>
        <v/>
      </c>
      <c r="P17" s="680" t="str">
        <f t="shared" si="2"/>
        <v/>
      </c>
    </row>
    <row r="18" spans="2:16" ht="12" customHeight="1">
      <c r="B18" s="550">
        <f>'Informe nº2a'!B17</f>
        <v>0</v>
      </c>
      <c r="C18" s="562">
        <f>'Informe nº2a'!C17</f>
        <v>0</v>
      </c>
      <c r="D18" s="562">
        <f>'Informe nº2a'!D17</f>
        <v>0</v>
      </c>
      <c r="E18" s="562">
        <f>'Informe nº2a'!E17</f>
        <v>0</v>
      </c>
      <c r="F18" s="460">
        <f t="shared" si="3"/>
        <v>0</v>
      </c>
      <c r="G18" s="460">
        <f t="shared" si="0"/>
        <v>0</v>
      </c>
      <c r="H18" s="552">
        <f t="shared" si="0"/>
        <v>0</v>
      </c>
      <c r="I18" s="679">
        <f t="shared" si="4"/>
        <v>0</v>
      </c>
      <c r="J18" s="679">
        <f t="shared" si="1"/>
        <v>0</v>
      </c>
      <c r="K18" s="679">
        <f t="shared" si="1"/>
        <v>0</v>
      </c>
      <c r="L18" s="671" t="s">
        <v>56</v>
      </c>
      <c r="M18" s="149"/>
      <c r="N18" s="680" t="str">
        <f t="shared" si="5"/>
        <v/>
      </c>
      <c r="O18" s="680" t="str">
        <f t="shared" si="2"/>
        <v/>
      </c>
      <c r="P18" s="680" t="str">
        <f t="shared" si="2"/>
        <v/>
      </c>
    </row>
    <row r="19" spans="2:16" ht="12" customHeight="1">
      <c r="B19" s="550">
        <f>'Informe nº2a'!B18</f>
        <v>0</v>
      </c>
      <c r="C19" s="562">
        <f>'Informe nº2a'!C18</f>
        <v>0</v>
      </c>
      <c r="D19" s="562">
        <f>'Informe nº2a'!D18</f>
        <v>0</v>
      </c>
      <c r="E19" s="562">
        <f>'Informe nº2a'!E18</f>
        <v>0</v>
      </c>
      <c r="F19" s="460">
        <f t="shared" si="3"/>
        <v>0</v>
      </c>
      <c r="G19" s="460">
        <f t="shared" si="0"/>
        <v>0</v>
      </c>
      <c r="H19" s="552">
        <f t="shared" si="0"/>
        <v>0</v>
      </c>
      <c r="I19" s="679">
        <f t="shared" si="4"/>
        <v>0</v>
      </c>
      <c r="J19" s="679">
        <f t="shared" si="1"/>
        <v>0</v>
      </c>
      <c r="K19" s="679">
        <f t="shared" si="1"/>
        <v>0</v>
      </c>
      <c r="L19" s="671" t="s">
        <v>57</v>
      </c>
      <c r="M19" s="149"/>
      <c r="N19" s="680" t="str">
        <f t="shared" si="5"/>
        <v/>
      </c>
      <c r="O19" s="680" t="str">
        <f t="shared" si="2"/>
        <v/>
      </c>
      <c r="P19" s="680" t="str">
        <f t="shared" si="2"/>
        <v/>
      </c>
    </row>
    <row r="20" spans="2:16" ht="12" customHeight="1">
      <c r="B20" s="550">
        <f>'Informe nº2a'!B19</f>
        <v>0</v>
      </c>
      <c r="C20" s="562">
        <f>'Informe nº2a'!C19</f>
        <v>0</v>
      </c>
      <c r="D20" s="562">
        <f>'Informe nº2a'!D19</f>
        <v>0</v>
      </c>
      <c r="E20" s="562">
        <f>'Informe nº2a'!E19</f>
        <v>0</v>
      </c>
      <c r="F20" s="460">
        <f t="shared" si="3"/>
        <v>0</v>
      </c>
      <c r="G20" s="460">
        <f t="shared" si="0"/>
        <v>0</v>
      </c>
      <c r="H20" s="552">
        <f t="shared" si="0"/>
        <v>0</v>
      </c>
      <c r="I20" s="679">
        <f t="shared" si="4"/>
        <v>0</v>
      </c>
      <c r="J20" s="679">
        <f t="shared" si="1"/>
        <v>0</v>
      </c>
      <c r="K20" s="679">
        <f t="shared" si="1"/>
        <v>0</v>
      </c>
      <c r="L20" s="671" t="s">
        <v>58</v>
      </c>
      <c r="M20" s="149"/>
      <c r="N20" s="680" t="str">
        <f>IF(C20&lt;0.00095,"",C20)</f>
        <v/>
      </c>
      <c r="O20" s="680" t="str">
        <f t="shared" si="2"/>
        <v/>
      </c>
      <c r="P20" s="680" t="str">
        <f t="shared" si="2"/>
        <v/>
      </c>
    </row>
    <row r="21" spans="2:16" ht="12" customHeight="1">
      <c r="B21" s="550">
        <f>'Informe nº2a'!B20</f>
        <v>0</v>
      </c>
      <c r="C21" s="562">
        <f>'Informe nº2a'!C20</f>
        <v>0</v>
      </c>
      <c r="D21" s="562">
        <f>'Informe nº2a'!D20</f>
        <v>0</v>
      </c>
      <c r="E21" s="562">
        <f>'Informe nº2a'!E20</f>
        <v>0</v>
      </c>
      <c r="F21" s="460">
        <f t="shared" si="3"/>
        <v>0</v>
      </c>
      <c r="G21" s="460">
        <f t="shared" si="0"/>
        <v>0</v>
      </c>
      <c r="H21" s="552">
        <f t="shared" si="0"/>
        <v>0</v>
      </c>
      <c r="I21" s="679">
        <f t="shared" si="4"/>
        <v>0</v>
      </c>
      <c r="J21" s="679">
        <f t="shared" si="1"/>
        <v>0</v>
      </c>
      <c r="K21" s="679">
        <f t="shared" si="1"/>
        <v>0</v>
      </c>
      <c r="L21" s="671" t="s">
        <v>59</v>
      </c>
      <c r="M21" s="149"/>
      <c r="N21" s="680" t="str">
        <f t="shared" si="5"/>
        <v/>
      </c>
      <c r="O21" s="680" t="str">
        <f t="shared" si="2"/>
        <v/>
      </c>
      <c r="P21" s="680" t="str">
        <f t="shared" si="2"/>
        <v/>
      </c>
    </row>
    <row r="22" spans="2:16" ht="12" customHeight="1">
      <c r="B22" s="550">
        <f>'Informe nº2a'!B21</f>
        <v>0</v>
      </c>
      <c r="C22" s="562">
        <f>'Informe nº2a'!C21</f>
        <v>0</v>
      </c>
      <c r="D22" s="562">
        <f>'Informe nº2a'!D21</f>
        <v>0</v>
      </c>
      <c r="E22" s="562">
        <f>'Informe nº2a'!E21</f>
        <v>0</v>
      </c>
      <c r="F22" s="460">
        <f t="shared" si="3"/>
        <v>0</v>
      </c>
      <c r="G22" s="460">
        <f t="shared" si="0"/>
        <v>0</v>
      </c>
      <c r="H22" s="552">
        <f t="shared" si="0"/>
        <v>0</v>
      </c>
      <c r="I22" s="679">
        <f t="shared" si="4"/>
        <v>0</v>
      </c>
      <c r="J22" s="679">
        <f t="shared" si="1"/>
        <v>0</v>
      </c>
      <c r="K22" s="679">
        <f t="shared" si="1"/>
        <v>0</v>
      </c>
      <c r="L22" s="671" t="s">
        <v>64</v>
      </c>
      <c r="M22" s="149"/>
      <c r="N22" s="680" t="str">
        <f t="shared" si="5"/>
        <v/>
      </c>
      <c r="O22" s="680" t="str">
        <f t="shared" si="2"/>
        <v/>
      </c>
      <c r="P22" s="680" t="str">
        <f t="shared" si="2"/>
        <v/>
      </c>
    </row>
    <row r="23" spans="2:16" ht="12" customHeight="1">
      <c r="B23" s="550">
        <f>'Informe nº2a'!B22</f>
        <v>0</v>
      </c>
      <c r="C23" s="562">
        <f>'Informe nº2a'!C22</f>
        <v>0</v>
      </c>
      <c r="D23" s="562">
        <f>'Informe nº2a'!D22</f>
        <v>0</v>
      </c>
      <c r="E23" s="562">
        <f>'Informe nº2a'!E22</f>
        <v>0</v>
      </c>
      <c r="F23" s="460">
        <f t="shared" si="3"/>
        <v>0</v>
      </c>
      <c r="G23" s="460">
        <f t="shared" si="0"/>
        <v>0</v>
      </c>
      <c r="H23" s="552">
        <f t="shared" si="0"/>
        <v>0</v>
      </c>
      <c r="I23" s="679">
        <f t="shared" si="4"/>
        <v>0</v>
      </c>
      <c r="J23" s="679">
        <f t="shared" si="1"/>
        <v>0</v>
      </c>
      <c r="K23" s="679">
        <f t="shared" si="1"/>
        <v>0</v>
      </c>
      <c r="L23" s="671" t="s">
        <v>60</v>
      </c>
      <c r="M23" s="149"/>
      <c r="N23" s="680" t="str">
        <f t="shared" si="5"/>
        <v/>
      </c>
      <c r="O23" s="680" t="str">
        <f t="shared" si="2"/>
        <v/>
      </c>
      <c r="P23" s="680" t="str">
        <f t="shared" si="2"/>
        <v/>
      </c>
    </row>
    <row r="24" spans="2:16" ht="12" customHeight="1">
      <c r="B24" s="550">
        <f>'Informe nº2a'!B23</f>
        <v>0</v>
      </c>
      <c r="C24" s="562">
        <f>'Informe nº2a'!C23</f>
        <v>0</v>
      </c>
      <c r="D24" s="562">
        <f>'Informe nº2a'!D23</f>
        <v>0</v>
      </c>
      <c r="E24" s="562">
        <f>'Informe nº2a'!E23</f>
        <v>0</v>
      </c>
      <c r="F24" s="460">
        <f t="shared" si="3"/>
        <v>0</v>
      </c>
      <c r="G24" s="460">
        <f t="shared" si="0"/>
        <v>0</v>
      </c>
      <c r="H24" s="552">
        <f t="shared" si="0"/>
        <v>0</v>
      </c>
      <c r="I24" s="679">
        <f t="shared" si="4"/>
        <v>0</v>
      </c>
      <c r="J24" s="679">
        <f t="shared" si="1"/>
        <v>0</v>
      </c>
      <c r="K24" s="679">
        <f t="shared" si="1"/>
        <v>0</v>
      </c>
      <c r="L24" s="671" t="s">
        <v>61</v>
      </c>
      <c r="M24" s="149"/>
      <c r="N24" s="680" t="str">
        <f t="shared" si="5"/>
        <v/>
      </c>
      <c r="O24" s="680" t="str">
        <f t="shared" si="2"/>
        <v/>
      </c>
      <c r="P24" s="680" t="str">
        <f t="shared" si="2"/>
        <v/>
      </c>
    </row>
    <row r="25" spans="2:16" ht="12" customHeight="1">
      <c r="B25" s="550">
        <f>'Informe nº2a'!B24</f>
        <v>0</v>
      </c>
      <c r="C25" s="562">
        <f>'Informe nº2a'!C24</f>
        <v>0</v>
      </c>
      <c r="D25" s="562">
        <f>'Informe nº2a'!D24</f>
        <v>0</v>
      </c>
      <c r="E25" s="562">
        <f>'Informe nº2a'!E24</f>
        <v>0</v>
      </c>
      <c r="F25" s="460">
        <f t="shared" si="3"/>
        <v>0</v>
      </c>
      <c r="G25" s="460">
        <f t="shared" si="0"/>
        <v>0</v>
      </c>
      <c r="H25" s="552">
        <f t="shared" si="0"/>
        <v>0</v>
      </c>
      <c r="I25" s="679">
        <f t="shared" si="4"/>
        <v>0</v>
      </c>
      <c r="J25" s="679">
        <f t="shared" si="1"/>
        <v>0</v>
      </c>
      <c r="K25" s="679">
        <f t="shared" si="1"/>
        <v>0</v>
      </c>
      <c r="L25" s="671" t="s">
        <v>65</v>
      </c>
      <c r="M25" s="149"/>
      <c r="N25" s="680" t="str">
        <f t="shared" si="5"/>
        <v/>
      </c>
      <c r="O25" s="680" t="str">
        <f t="shared" si="2"/>
        <v/>
      </c>
      <c r="P25" s="680" t="str">
        <f t="shared" si="2"/>
        <v/>
      </c>
    </row>
    <row r="26" spans="2:16" ht="12" customHeight="1">
      <c r="B26" s="550">
        <f>'Informe nº2a'!B25</f>
        <v>0</v>
      </c>
      <c r="C26" s="562">
        <f>'Informe nº2a'!C25</f>
        <v>0</v>
      </c>
      <c r="D26" s="562">
        <f>'Informe nº2a'!D25</f>
        <v>0</v>
      </c>
      <c r="E26" s="562">
        <f>'Informe nº2a'!E25</f>
        <v>0</v>
      </c>
      <c r="F26" s="460">
        <f t="shared" si="3"/>
        <v>0</v>
      </c>
      <c r="G26" s="460">
        <f t="shared" si="0"/>
        <v>0</v>
      </c>
      <c r="H26" s="552">
        <f t="shared" si="0"/>
        <v>0</v>
      </c>
      <c r="I26" s="679">
        <f t="shared" si="4"/>
        <v>0</v>
      </c>
      <c r="J26" s="679">
        <f t="shared" si="1"/>
        <v>0</v>
      </c>
      <c r="K26" s="679">
        <f t="shared" si="1"/>
        <v>0</v>
      </c>
      <c r="L26" s="671" t="s">
        <v>62</v>
      </c>
      <c r="M26" s="149"/>
      <c r="N26" s="680" t="str">
        <f t="shared" si="5"/>
        <v/>
      </c>
      <c r="O26" s="680" t="str">
        <f t="shared" si="2"/>
        <v/>
      </c>
      <c r="P26" s="680" t="str">
        <f t="shared" si="2"/>
        <v/>
      </c>
    </row>
    <row r="27" spans="2:16" ht="12" customHeight="1" thickBot="1">
      <c r="B27" s="716">
        <f>'Informe nº2a'!B26</f>
        <v>0</v>
      </c>
      <c r="C27" s="718">
        <f>'Informe nº2a'!C26</f>
        <v>0</v>
      </c>
      <c r="D27" s="718">
        <f>'Informe nº2a'!D26</f>
        <v>0</v>
      </c>
      <c r="E27" s="718">
        <f>'Informe nº2a'!E26</f>
        <v>0</v>
      </c>
      <c r="F27" s="461">
        <f t="shared" si="3"/>
        <v>0</v>
      </c>
      <c r="G27" s="461">
        <f t="shared" si="0"/>
        <v>0</v>
      </c>
      <c r="H27" s="553">
        <f t="shared" si="0"/>
        <v>0</v>
      </c>
      <c r="I27" s="679">
        <f t="shared" si="4"/>
        <v>0</v>
      </c>
      <c r="J27" s="679">
        <f t="shared" si="1"/>
        <v>0</v>
      </c>
      <c r="K27" s="679">
        <f t="shared" si="1"/>
        <v>0</v>
      </c>
      <c r="L27" s="671" t="s">
        <v>63</v>
      </c>
      <c r="M27" s="149"/>
      <c r="N27" s="680" t="str">
        <f t="shared" si="5"/>
        <v/>
      </c>
      <c r="O27" s="680" t="str">
        <f t="shared" si="2"/>
        <v/>
      </c>
      <c r="P27" s="680" t="str">
        <f t="shared" si="2"/>
        <v/>
      </c>
    </row>
    <row r="28" spans="2:16" ht="12" customHeight="1" thickBot="1">
      <c r="B28" s="3"/>
      <c r="C28" s="3"/>
      <c r="D28" s="3"/>
      <c r="E28" s="3"/>
      <c r="F28" s="3"/>
      <c r="G28" s="3"/>
      <c r="H28" s="3"/>
      <c r="I28" s="149"/>
      <c r="J28" s="149"/>
      <c r="K28" s="149"/>
      <c r="L28" s="149"/>
      <c r="M28" s="149"/>
      <c r="N28" s="149"/>
      <c r="O28" s="149"/>
      <c r="P28" s="149"/>
    </row>
    <row r="29" spans="2:16" ht="12" customHeight="1">
      <c r="B29" s="3"/>
      <c r="C29" s="1177" t="s">
        <v>199</v>
      </c>
      <c r="D29" s="1184" t="s">
        <v>419</v>
      </c>
      <c r="E29" s="1184"/>
      <c r="F29" s="1184"/>
      <c r="G29" s="1184"/>
      <c r="H29" s="3"/>
      <c r="I29" s="3"/>
      <c r="J29" s="3"/>
      <c r="K29" s="3"/>
    </row>
    <row r="30" spans="2:16" ht="12" customHeight="1">
      <c r="B30" s="3"/>
      <c r="C30" s="1178"/>
      <c r="D30" s="463" t="s">
        <v>34</v>
      </c>
      <c r="E30" s="463" t="s">
        <v>35</v>
      </c>
      <c r="F30" s="463" t="s">
        <v>36</v>
      </c>
      <c r="G30" s="463" t="s">
        <v>201</v>
      </c>
      <c r="H30" s="3"/>
      <c r="I30" s="3"/>
      <c r="J30" s="3"/>
      <c r="K30" s="3"/>
    </row>
    <row r="31" spans="2:16" ht="12" customHeight="1">
      <c r="B31" s="3"/>
      <c r="C31" s="479" t="s">
        <v>200</v>
      </c>
      <c r="D31" s="480">
        <f>SUM(C16:C27)</f>
        <v>0</v>
      </c>
      <c r="E31" s="480">
        <f>SUM(D16:D27)</f>
        <v>0</v>
      </c>
      <c r="F31" s="480">
        <f>SUM(E16:E27)</f>
        <v>0</v>
      </c>
      <c r="G31" s="480">
        <f>0.25*(D31+F31)+0.5*(E31)</f>
        <v>0</v>
      </c>
      <c r="H31" s="3"/>
      <c r="I31" s="3"/>
      <c r="J31" s="3"/>
      <c r="K31" s="3"/>
    </row>
    <row r="32" spans="2:16" ht="12" customHeight="1">
      <c r="B32" s="3"/>
      <c r="C32" s="479" t="s">
        <v>203</v>
      </c>
      <c r="D32" s="480">
        <f>SUM(F16:F27)</f>
        <v>0</v>
      </c>
      <c r="E32" s="480">
        <f>SUM(G16:G27)</f>
        <v>0</v>
      </c>
      <c r="F32" s="480">
        <f>SUM(H16:H27)</f>
        <v>0</v>
      </c>
      <c r="G32" s="480">
        <f>0.25*(D32+F32)+0.5*(E32)</f>
        <v>0</v>
      </c>
      <c r="H32" s="3"/>
      <c r="I32" s="3"/>
      <c r="J32" s="3"/>
      <c r="K32" s="3"/>
    </row>
    <row r="33" spans="2:11" ht="12" customHeight="1" thickBot="1">
      <c r="B33" s="3"/>
      <c r="C33" s="481" t="s">
        <v>202</v>
      </c>
      <c r="D33" s="510" t="e">
        <f>D32*100/D31</f>
        <v>#DIV/0!</v>
      </c>
      <c r="E33" s="510" t="e">
        <f>E32*100/E31</f>
        <v>#DIV/0!</v>
      </c>
      <c r="F33" s="510" t="e">
        <f>F32*100/F31</f>
        <v>#DIV/0!</v>
      </c>
      <c r="G33" s="510" t="e">
        <f>0.25*(D33+F33)+0.5*(E33)</f>
        <v>#DIV/0!</v>
      </c>
      <c r="H33" s="3"/>
      <c r="I33" s="3"/>
      <c r="J33" s="3"/>
      <c r="K33" s="3"/>
    </row>
  </sheetData>
  <sheetProtection sheet="1" objects="1" scenarios="1" selectLockedCells="1" selectUnlockedCells="1"/>
  <mergeCells count="22">
    <mergeCell ref="D29:G29"/>
    <mergeCell ref="C14:C15"/>
    <mergeCell ref="D14:D15"/>
    <mergeCell ref="E14:E15"/>
    <mergeCell ref="F14:F15"/>
    <mergeCell ref="G14:G15"/>
    <mergeCell ref="B13:B15"/>
    <mergeCell ref="C29:C30"/>
    <mergeCell ref="N15:P15"/>
    <mergeCell ref="C2:H2"/>
    <mergeCell ref="C3:H3"/>
    <mergeCell ref="B5:D5"/>
    <mergeCell ref="E5:H5"/>
    <mergeCell ref="B6:D6"/>
    <mergeCell ref="E6:H6"/>
    <mergeCell ref="H14:H15"/>
    <mergeCell ref="B7:D7"/>
    <mergeCell ref="E7:H7"/>
    <mergeCell ref="B9:H9"/>
    <mergeCell ref="C13:E13"/>
    <mergeCell ref="F13:H13"/>
    <mergeCell ref="B11:D12"/>
  </mergeCells>
  <phoneticPr fontId="53" type="noConversion"/>
  <pageMargins left="0.70866141732283472" right="0.70866141732283472" top="0.74803149606299213" bottom="0.38" header="0.31496062992125984" footer="0.31496062992125984"/>
  <pageSetup paperSize="9" scale="85" orientation="portrait" horizontalDpi="300" r:id="rId1"/>
  <drawing r:id="rId2"/>
  <legacyDrawing r:id="rId3"/>
  <mc:AlternateContent xmlns:mc="http://schemas.openxmlformats.org/markup-compatibility/2006">
    <mc:Choice Requires="x14">
      <controls>
        <mc:AlternateContent xmlns:mc="http://schemas.openxmlformats.org/markup-compatibility/2006">
          <mc:Choice Requires="x14">
            <control shapeId="2521089" r:id="rId4" name="Spinner 1">
              <controlPr defaultSize="0" autoPict="0">
                <anchor moveWithCells="1" sizeWithCells="1">
                  <from>
                    <xdr:col>5</xdr:col>
                    <xdr:colOff>561975</xdr:colOff>
                    <xdr:row>10</xdr:row>
                    <xdr:rowOff>9525</xdr:rowOff>
                  </from>
                  <to>
                    <xdr:col>5</xdr:col>
                    <xdr:colOff>933450</xdr:colOff>
                    <xdr:row>11</xdr:row>
                    <xdr:rowOff>0</xdr:rowOff>
                  </to>
                </anchor>
              </controlPr>
            </control>
          </mc:Choice>
        </mc:AlternateContent>
        <mc:AlternateContent xmlns:mc="http://schemas.openxmlformats.org/markup-compatibility/2006">
          <mc:Choice Requires="x14">
            <control shapeId="2521090" r:id="rId5" name="Spinner 2">
              <controlPr defaultSize="0" autoPict="0">
                <anchor moveWithCells="1" sizeWithCells="1">
                  <from>
                    <xdr:col>6</xdr:col>
                    <xdr:colOff>571500</xdr:colOff>
                    <xdr:row>10</xdr:row>
                    <xdr:rowOff>9525</xdr:rowOff>
                  </from>
                  <to>
                    <xdr:col>6</xdr:col>
                    <xdr:colOff>942975</xdr:colOff>
                    <xdr:row>11</xdr:row>
                    <xdr:rowOff>0</xdr:rowOff>
                  </to>
                </anchor>
              </controlPr>
            </control>
          </mc:Choice>
        </mc:AlternateContent>
        <mc:AlternateContent xmlns:mc="http://schemas.openxmlformats.org/markup-compatibility/2006">
          <mc:Choice Requires="x14">
            <control shapeId="2521091" r:id="rId6" name="Spinner 3">
              <controlPr defaultSize="0" autoPict="0">
                <anchor moveWithCells="1" sizeWithCells="1">
                  <from>
                    <xdr:col>5</xdr:col>
                    <xdr:colOff>561975</xdr:colOff>
                    <xdr:row>11</xdr:row>
                    <xdr:rowOff>9525</xdr:rowOff>
                  </from>
                  <to>
                    <xdr:col>5</xdr:col>
                    <xdr:colOff>933450</xdr:colOff>
                    <xdr:row>12</xdr:row>
                    <xdr:rowOff>0</xdr:rowOff>
                  </to>
                </anchor>
              </controlPr>
            </control>
          </mc:Choice>
        </mc:AlternateContent>
        <mc:AlternateContent xmlns:mc="http://schemas.openxmlformats.org/markup-compatibility/2006">
          <mc:Choice Requires="x14">
            <control shapeId="2521092" r:id="rId7" name="Spinner 4">
              <controlPr defaultSize="0" autoPict="0">
                <anchor moveWithCells="1" sizeWithCells="1">
                  <from>
                    <xdr:col>7</xdr:col>
                    <xdr:colOff>581025</xdr:colOff>
                    <xdr:row>10</xdr:row>
                    <xdr:rowOff>9525</xdr:rowOff>
                  </from>
                  <to>
                    <xdr:col>8</xdr:col>
                    <xdr:colOff>0</xdr:colOff>
                    <xdr:row>11</xdr:row>
                    <xdr:rowOff>0</xdr:rowOff>
                  </to>
                </anchor>
              </controlPr>
            </control>
          </mc:Choice>
        </mc:AlternateContent>
        <mc:AlternateContent xmlns:mc="http://schemas.openxmlformats.org/markup-compatibility/2006">
          <mc:Choice Requires="x14">
            <control shapeId="2521093" r:id="rId8" name="Spinner 5">
              <controlPr defaultSize="0" autoPict="0">
                <anchor moveWithCells="1" sizeWithCells="1">
                  <from>
                    <xdr:col>6</xdr:col>
                    <xdr:colOff>571500</xdr:colOff>
                    <xdr:row>11</xdr:row>
                    <xdr:rowOff>9525</xdr:rowOff>
                  </from>
                  <to>
                    <xdr:col>6</xdr:col>
                    <xdr:colOff>942975</xdr:colOff>
                    <xdr:row>12</xdr:row>
                    <xdr:rowOff>0</xdr:rowOff>
                  </to>
                </anchor>
              </controlPr>
            </control>
          </mc:Choice>
        </mc:AlternateContent>
        <mc:AlternateContent xmlns:mc="http://schemas.openxmlformats.org/markup-compatibility/2006">
          <mc:Choice Requires="x14">
            <control shapeId="2521094" r:id="rId9" name="Spinner 6">
              <controlPr defaultSize="0" autoPict="0">
                <anchor moveWithCells="1" sizeWithCells="1">
                  <from>
                    <xdr:col>7</xdr:col>
                    <xdr:colOff>581025</xdr:colOff>
                    <xdr:row>11</xdr:row>
                    <xdr:rowOff>9525</xdr:rowOff>
                  </from>
                  <to>
                    <xdr:col>8</xdr:col>
                    <xdr:colOff>0</xdr:colOff>
                    <xdr:row>12</xdr:row>
                    <xdr:rowOff>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election activeCell="B2" sqref="B2"/>
    </sheetView>
  </sheetViews>
  <sheetFormatPr baseColWidth="10" defaultRowHeight="12.75"/>
  <cols>
    <col min="1" max="1" width="4.5703125" customWidth="1"/>
    <col min="4" max="4" width="17.7109375" customWidth="1"/>
    <col min="5" max="5" width="16.42578125" customWidth="1"/>
    <col min="6" max="6" width="20" customWidth="1"/>
    <col min="7" max="7" width="22" customWidth="1"/>
    <col min="8" max="8" width="18.7109375" customWidth="1"/>
    <col min="9" max="10" width="14.42578125" customWidth="1"/>
  </cols>
  <sheetData>
    <row r="1" spans="1:14" ht="12" customHeight="1">
      <c r="A1" s="587"/>
      <c r="B1" s="587"/>
      <c r="C1" s="587"/>
      <c r="D1" s="588"/>
      <c r="E1" s="588"/>
      <c r="F1" s="588"/>
      <c r="G1" s="588"/>
      <c r="H1" s="588"/>
      <c r="I1" s="588"/>
      <c r="J1" s="588"/>
    </row>
    <row r="2" spans="1:14" ht="12" customHeight="1">
      <c r="A2" s="587"/>
      <c r="B2" s="589" t="s">
        <v>23</v>
      </c>
      <c r="C2" s="1222" t="s">
        <v>204</v>
      </c>
      <c r="D2" s="1222"/>
      <c r="E2" s="1222"/>
      <c r="F2" s="1222"/>
      <c r="G2" s="1222"/>
      <c r="H2" s="1222"/>
      <c r="I2" s="590"/>
      <c r="J2" s="590"/>
    </row>
    <row r="3" spans="1:14" ht="12" customHeight="1">
      <c r="A3" s="587"/>
      <c r="B3" s="589" t="s">
        <v>449</v>
      </c>
      <c r="C3" s="1222" t="s">
        <v>448</v>
      </c>
      <c r="D3" s="1222"/>
      <c r="E3" s="1222"/>
      <c r="F3" s="1222"/>
      <c r="G3" s="1222"/>
      <c r="H3" s="1222"/>
      <c r="I3" s="590"/>
      <c r="J3" s="590"/>
    </row>
    <row r="4" spans="1:14" ht="12" customHeight="1"/>
    <row r="5" spans="1:14" ht="12" customHeight="1">
      <c r="B5" s="1015" t="s">
        <v>133</v>
      </c>
      <c r="C5" s="1015"/>
      <c r="D5" s="1015"/>
      <c r="E5" s="1208">
        <f>Carátula!E7</f>
        <v>0</v>
      </c>
      <c r="F5" s="1208"/>
      <c r="G5" s="1208"/>
      <c r="H5" s="1208"/>
      <c r="I5" s="591"/>
      <c r="J5" s="591"/>
    </row>
    <row r="6" spans="1:14" ht="12" customHeight="1">
      <c r="B6" s="1015" t="s">
        <v>134</v>
      </c>
      <c r="C6" s="1015"/>
      <c r="D6" s="1015"/>
      <c r="E6" s="1208">
        <f>Carátula!E8</f>
        <v>0</v>
      </c>
      <c r="F6" s="1208"/>
      <c r="G6" s="1208"/>
      <c r="H6" s="1208"/>
      <c r="I6" s="591"/>
      <c r="J6" s="591"/>
    </row>
    <row r="7" spans="1:14" ht="12" customHeight="1">
      <c r="B7" s="1030" t="s">
        <v>24</v>
      </c>
      <c r="C7" s="1030"/>
      <c r="D7" s="1030"/>
      <c r="E7" s="1208">
        <f>Carátula!E9</f>
        <v>0</v>
      </c>
      <c r="F7" s="1208"/>
      <c r="G7" s="1208"/>
      <c r="H7" s="1208"/>
      <c r="I7" s="591"/>
      <c r="J7" s="591"/>
    </row>
    <row r="8" spans="1:14" ht="12" customHeight="1"/>
    <row r="10" spans="1:14" ht="13.5" thickBot="1"/>
    <row r="11" spans="1:14">
      <c r="C11" s="1219" t="s">
        <v>470</v>
      </c>
      <c r="D11" s="1220"/>
      <c r="E11" s="1217" t="s">
        <v>0</v>
      </c>
      <c r="F11" s="1220" t="s">
        <v>471</v>
      </c>
      <c r="G11" s="1220"/>
      <c r="H11" s="1220"/>
    </row>
    <row r="12" spans="1:14" ht="13.5" thickBot="1">
      <c r="C12" s="1221"/>
      <c r="D12" s="1221"/>
      <c r="E12" s="1218"/>
      <c r="F12" s="1221"/>
      <c r="G12" s="1221"/>
      <c r="H12" s="1221"/>
    </row>
    <row r="13" spans="1:14" ht="15">
      <c r="C13" s="1209" t="s">
        <v>450</v>
      </c>
      <c r="D13" s="1210" t="s">
        <v>574</v>
      </c>
      <c r="E13" s="682" t="s">
        <v>451</v>
      </c>
      <c r="F13" s="692" t="s">
        <v>452</v>
      </c>
      <c r="G13" s="693">
        <f>0.64*'Informe nº4'!Q27</f>
        <v>0</v>
      </c>
      <c r="H13" s="692" t="s">
        <v>572</v>
      </c>
      <c r="I13" s="584"/>
      <c r="J13" s="584"/>
    </row>
    <row r="14" spans="1:14">
      <c r="C14" s="1191"/>
      <c r="D14" s="1211"/>
      <c r="E14" s="683" t="s">
        <v>453</v>
      </c>
      <c r="F14" s="694" t="s">
        <v>454</v>
      </c>
      <c r="G14" s="695">
        <f>'Informe nº4'!R27</f>
        <v>0</v>
      </c>
      <c r="H14" s="694" t="s">
        <v>455</v>
      </c>
      <c r="I14" s="584"/>
      <c r="J14" s="584"/>
    </row>
    <row r="15" spans="1:14" ht="25.5" customHeight="1">
      <c r="C15" s="1191"/>
      <c r="D15" s="1212"/>
      <c r="E15" s="684" t="s">
        <v>47</v>
      </c>
      <c r="F15" s="696" t="s">
        <v>456</v>
      </c>
      <c r="G15" s="1201" t="s">
        <v>561</v>
      </c>
      <c r="H15" s="1202"/>
      <c r="I15" s="586"/>
      <c r="J15" s="586"/>
      <c r="K15" s="149"/>
      <c r="L15" s="149"/>
      <c r="M15" s="149"/>
      <c r="N15" s="149"/>
    </row>
    <row r="16" spans="1:14" ht="15">
      <c r="C16" s="1191"/>
      <c r="D16" s="1213" t="s">
        <v>575</v>
      </c>
      <c r="E16" s="685" t="s">
        <v>451</v>
      </c>
      <c r="F16" s="697" t="s">
        <v>452</v>
      </c>
      <c r="G16" s="698">
        <f>0.64*L16</f>
        <v>0</v>
      </c>
      <c r="H16" s="699" t="s">
        <v>572</v>
      </c>
      <c r="I16" s="584"/>
      <c r="J16" s="584"/>
      <c r="K16" s="149" t="s">
        <v>465</v>
      </c>
      <c r="L16" s="276" cm="1">
        <f t="array" ref="L16:M16">'Informe nº4'!Q29:R29</f>
        <v>0</v>
      </c>
      <c r="M16" s="149">
        <v>0</v>
      </c>
      <c r="N16" s="149"/>
    </row>
    <row r="17" spans="3:14">
      <c r="C17" s="1191"/>
      <c r="D17" s="1211"/>
      <c r="E17" s="683" t="s">
        <v>453</v>
      </c>
      <c r="F17" s="694" t="s">
        <v>457</v>
      </c>
      <c r="G17" s="700" t="e">
        <f>L17/L18</f>
        <v>#DIV/0!</v>
      </c>
      <c r="H17" s="694" t="s">
        <v>466</v>
      </c>
      <c r="I17" s="584"/>
      <c r="J17" s="584"/>
      <c r="K17" s="149" t="s">
        <v>467</v>
      </c>
      <c r="L17" s="276">
        <f>SUM('Informe nº4'!E44:Q44)</f>
        <v>0</v>
      </c>
      <c r="M17" s="149"/>
      <c r="N17" s="149"/>
    </row>
    <row r="18" spans="3:14" ht="35.25" customHeight="1">
      <c r="C18" s="1191"/>
      <c r="D18" s="1212"/>
      <c r="E18" s="686" t="s">
        <v>47</v>
      </c>
      <c r="F18" s="696" t="s">
        <v>472</v>
      </c>
      <c r="G18" s="1201" t="s">
        <v>560</v>
      </c>
      <c r="H18" s="1202"/>
      <c r="I18" s="586"/>
      <c r="J18" s="586"/>
      <c r="K18" s="149" t="s">
        <v>102</v>
      </c>
      <c r="L18" s="276" cm="1">
        <f t="array" ref="L18:M18">'Informe nº4'!Q33:R33</f>
        <v>0</v>
      </c>
      <c r="M18" s="149">
        <v>0</v>
      </c>
      <c r="N18" s="149"/>
    </row>
    <row r="19" spans="3:14" ht="15">
      <c r="C19" s="1191"/>
      <c r="D19" s="1211" t="s">
        <v>576</v>
      </c>
      <c r="E19" s="685" t="s">
        <v>451</v>
      </c>
      <c r="F19" s="697" t="s">
        <v>452</v>
      </c>
      <c r="G19" s="698">
        <f>0.64*'Informe nº4'!Q28</f>
        <v>0</v>
      </c>
      <c r="H19" s="699" t="s">
        <v>572</v>
      </c>
      <c r="I19" s="584"/>
      <c r="J19" s="584"/>
      <c r="K19" s="149"/>
      <c r="L19" s="149"/>
      <c r="M19" s="149"/>
      <c r="N19" s="149"/>
    </row>
    <row r="20" spans="3:14">
      <c r="C20" s="1191"/>
      <c r="D20" s="1211"/>
      <c r="E20" s="687" t="s">
        <v>453</v>
      </c>
      <c r="F20" s="701" t="s">
        <v>454</v>
      </c>
      <c r="G20" s="702">
        <f>'Informe nº4'!R28</f>
        <v>0</v>
      </c>
      <c r="H20" s="703" t="s">
        <v>455</v>
      </c>
      <c r="I20" s="594"/>
      <c r="J20" s="594"/>
      <c r="K20" s="149"/>
      <c r="L20" s="149"/>
      <c r="M20" s="149"/>
      <c r="N20" s="149"/>
    </row>
    <row r="21" spans="3:14" ht="31.5" customHeight="1" thickBot="1">
      <c r="C21" s="1192"/>
      <c r="D21" s="1214"/>
      <c r="E21" s="688" t="s">
        <v>47</v>
      </c>
      <c r="F21" s="704" t="s">
        <v>472</v>
      </c>
      <c r="G21" s="1215" t="s">
        <v>560</v>
      </c>
      <c r="H21" s="1216"/>
      <c r="I21" s="595"/>
      <c r="J21" s="595"/>
      <c r="K21" s="149"/>
      <c r="L21" s="149"/>
      <c r="M21" s="149"/>
      <c r="N21" s="149"/>
    </row>
    <row r="22" spans="3:14" ht="15">
      <c r="C22" s="1191" t="s">
        <v>458</v>
      </c>
      <c r="D22" s="1193" t="s">
        <v>459</v>
      </c>
      <c r="E22" s="682" t="s">
        <v>451</v>
      </c>
      <c r="F22" s="705" t="s">
        <v>554</v>
      </c>
      <c r="G22" s="706">
        <f>L22</f>
        <v>0</v>
      </c>
      <c r="H22" s="707" t="s">
        <v>572</v>
      </c>
      <c r="I22" s="593"/>
      <c r="J22" s="593"/>
      <c r="K22" s="149" t="s">
        <v>468</v>
      </c>
      <c r="L22" s="276" cm="1">
        <f t="array" ref="L22:M22">'Informe nº4'!Q35:R35</f>
        <v>0</v>
      </c>
      <c r="M22" s="149">
        <v>0</v>
      </c>
      <c r="N22" s="149"/>
    </row>
    <row r="23" spans="3:14">
      <c r="C23" s="1191"/>
      <c r="D23" s="1194"/>
      <c r="E23" s="683" t="s">
        <v>52</v>
      </c>
      <c r="F23" s="694" t="s">
        <v>460</v>
      </c>
      <c r="G23" s="708">
        <f>L23</f>
        <v>0</v>
      </c>
      <c r="H23" s="690" t="s">
        <v>469</v>
      </c>
      <c r="I23" s="593"/>
      <c r="J23" s="593"/>
      <c r="K23" s="149" t="s">
        <v>102</v>
      </c>
      <c r="L23" s="276" cm="1">
        <f t="array" ref="L23:M23">'Informe nº4'!Q39:R39</f>
        <v>0</v>
      </c>
      <c r="M23" s="149">
        <v>0</v>
      </c>
      <c r="N23" s="149"/>
    </row>
    <row r="24" spans="3:14" ht="36.75" customHeight="1">
      <c r="C24" s="1191"/>
      <c r="D24" s="1195"/>
      <c r="E24" s="686" t="s">
        <v>47</v>
      </c>
      <c r="F24" s="696" t="s">
        <v>472</v>
      </c>
      <c r="G24" s="1196" t="s">
        <v>559</v>
      </c>
      <c r="H24" s="1197"/>
      <c r="I24" s="592"/>
      <c r="J24" s="592"/>
    </row>
    <row r="25" spans="3:14" ht="35.25" customHeight="1">
      <c r="C25" s="1191"/>
      <c r="D25" s="1198" t="s">
        <v>461</v>
      </c>
      <c r="E25" s="689" t="s">
        <v>451</v>
      </c>
      <c r="F25" s="709" t="s">
        <v>573</v>
      </c>
      <c r="G25" s="1199" t="s">
        <v>558</v>
      </c>
      <c r="H25" s="1199"/>
      <c r="I25" s="596"/>
      <c r="J25" s="596"/>
    </row>
    <row r="26" spans="3:14" ht="25.5">
      <c r="C26" s="1191"/>
      <c r="D26" s="1194"/>
      <c r="E26" s="690" t="s">
        <v>453</v>
      </c>
      <c r="F26" s="710" t="s">
        <v>462</v>
      </c>
      <c r="G26" s="1200" t="s">
        <v>463</v>
      </c>
      <c r="H26" s="1200"/>
      <c r="I26" s="586"/>
      <c r="J26" s="586"/>
    </row>
    <row r="27" spans="3:14" ht="36" customHeight="1">
      <c r="C27" s="1191"/>
      <c r="D27" s="1195"/>
      <c r="E27" s="686" t="s">
        <v>47</v>
      </c>
      <c r="F27" s="696" t="s">
        <v>472</v>
      </c>
      <c r="G27" s="1201" t="s">
        <v>557</v>
      </c>
      <c r="H27" s="1202"/>
      <c r="I27" s="585"/>
      <c r="J27" s="585"/>
    </row>
    <row r="28" spans="3:14" ht="33" customHeight="1">
      <c r="C28" s="1191"/>
      <c r="D28" s="1194" t="s">
        <v>464</v>
      </c>
      <c r="E28" s="689" t="s">
        <v>52</v>
      </c>
      <c r="F28" s="709" t="s">
        <v>473</v>
      </c>
      <c r="G28" s="1204" t="s">
        <v>555</v>
      </c>
      <c r="H28" s="1205"/>
      <c r="I28" s="586"/>
      <c r="J28" s="586"/>
    </row>
    <row r="29" spans="3:14" ht="42" customHeight="1" thickBot="1">
      <c r="C29" s="1192"/>
      <c r="D29" s="1203"/>
      <c r="E29" s="691" t="s">
        <v>47</v>
      </c>
      <c r="F29" s="711" t="s">
        <v>472</v>
      </c>
      <c r="G29" s="1206" t="s">
        <v>556</v>
      </c>
      <c r="H29" s="1207"/>
      <c r="I29" s="585"/>
      <c r="J29" s="585"/>
    </row>
  </sheetData>
  <sheetProtection sheet="1" objects="1" scenarios="1" selectLockedCells="1" selectUnlockedCells="1"/>
  <mergeCells count="28">
    <mergeCell ref="C2:H2"/>
    <mergeCell ref="C3:H3"/>
    <mergeCell ref="B5:D5"/>
    <mergeCell ref="E5:H5"/>
    <mergeCell ref="B6:D6"/>
    <mergeCell ref="E6:H6"/>
    <mergeCell ref="B7:D7"/>
    <mergeCell ref="E7:H7"/>
    <mergeCell ref="C13:C21"/>
    <mergeCell ref="D13:D15"/>
    <mergeCell ref="G15:H15"/>
    <mergeCell ref="D16:D18"/>
    <mergeCell ref="G18:H18"/>
    <mergeCell ref="D19:D21"/>
    <mergeCell ref="G21:H21"/>
    <mergeCell ref="E11:E12"/>
    <mergeCell ref="C11:D12"/>
    <mergeCell ref="F11:H12"/>
    <mergeCell ref="C22:C29"/>
    <mergeCell ref="D22:D24"/>
    <mergeCell ref="G24:H24"/>
    <mergeCell ref="D25:D27"/>
    <mergeCell ref="G25:H25"/>
    <mergeCell ref="G26:H26"/>
    <mergeCell ref="G27:H27"/>
    <mergeCell ref="D28:D29"/>
    <mergeCell ref="G28:H28"/>
    <mergeCell ref="G29:H29"/>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90"/>
  <sheetViews>
    <sheetView showGridLines="0" zoomScale="80" zoomScaleNormal="80" workbookViewId="0">
      <selection activeCell="B3" sqref="B3"/>
    </sheetView>
  </sheetViews>
  <sheetFormatPr baseColWidth="10" defaultRowHeight="12.75"/>
  <cols>
    <col min="2" max="2" width="15.28515625" customWidth="1"/>
    <col min="4" max="4" width="13.140625" customWidth="1"/>
    <col min="6" max="6" width="9.140625" customWidth="1"/>
    <col min="7" max="7" width="9.7109375" customWidth="1"/>
    <col min="8" max="8" width="10" customWidth="1"/>
    <col min="9" max="9" width="9.42578125" customWidth="1"/>
    <col min="10" max="10" width="6.7109375" customWidth="1"/>
    <col min="11" max="11" width="11" customWidth="1"/>
    <col min="12" max="12" width="9.85546875" customWidth="1"/>
    <col min="13" max="13" width="9.28515625" customWidth="1"/>
    <col min="19" max="19" width="17.7109375" customWidth="1"/>
  </cols>
  <sheetData>
    <row r="1" spans="2:19">
      <c r="C1" s="597"/>
      <c r="D1" s="598"/>
      <c r="E1" s="598"/>
      <c r="F1" s="598"/>
      <c r="G1" s="598"/>
      <c r="H1" s="598"/>
      <c r="I1" s="598"/>
      <c r="J1" s="598"/>
      <c r="K1" s="598"/>
      <c r="L1" s="598"/>
      <c r="M1" s="598"/>
      <c r="N1" s="458"/>
    </row>
    <row r="2" spans="2:19" ht="18">
      <c r="B2" s="354" t="s">
        <v>23</v>
      </c>
      <c r="C2" s="1009" t="s">
        <v>474</v>
      </c>
      <c r="D2" s="1009"/>
      <c r="E2" s="1009"/>
      <c r="F2" s="1009"/>
      <c r="G2" s="1009"/>
      <c r="H2" s="1009"/>
      <c r="I2" s="1009"/>
      <c r="J2" s="1009"/>
      <c r="K2" s="1009"/>
      <c r="L2" s="1009"/>
      <c r="M2" s="1009"/>
      <c r="N2" s="1009"/>
      <c r="O2" s="1009"/>
      <c r="P2" s="1009"/>
      <c r="Q2" s="1009"/>
      <c r="R2" s="1009"/>
      <c r="S2" s="1009"/>
    </row>
    <row r="3" spans="2:19" ht="18">
      <c r="B3" s="354" t="s">
        <v>498</v>
      </c>
      <c r="C3" s="1010" t="s">
        <v>499</v>
      </c>
      <c r="D3" s="1011"/>
      <c r="E3" s="1011"/>
      <c r="F3" s="1011"/>
      <c r="G3" s="1011"/>
      <c r="H3" s="1011"/>
      <c r="I3" s="1011"/>
      <c r="J3" s="1011"/>
      <c r="K3" s="1011"/>
      <c r="L3" s="1011"/>
      <c r="M3" s="1011"/>
      <c r="N3" s="1011"/>
      <c r="O3" s="1011"/>
      <c r="P3" s="1011"/>
      <c r="Q3" s="1011"/>
      <c r="R3" s="1011"/>
      <c r="S3" s="1011"/>
    </row>
    <row r="5" spans="2:19" ht="12" customHeight="1">
      <c r="B5" s="1015" t="s">
        <v>133</v>
      </c>
      <c r="C5" s="1015"/>
      <c r="D5" s="1015"/>
      <c r="E5" s="1208">
        <f>Carátula!E7</f>
        <v>0</v>
      </c>
      <c r="F5" s="1208"/>
      <c r="G5" s="1208"/>
      <c r="H5" s="1208"/>
      <c r="I5" s="626"/>
      <c r="J5" s="626"/>
    </row>
    <row r="6" spans="2:19" ht="12" customHeight="1">
      <c r="B6" s="1015" t="s">
        <v>134</v>
      </c>
      <c r="C6" s="1015"/>
      <c r="D6" s="1015"/>
      <c r="E6" s="1208">
        <f>Carátula!E8</f>
        <v>0</v>
      </c>
      <c r="F6" s="1208"/>
      <c r="G6" s="1208"/>
      <c r="H6" s="1208"/>
      <c r="I6" s="626"/>
      <c r="J6" s="626"/>
    </row>
    <row r="7" spans="2:19" ht="12" customHeight="1">
      <c r="B7" s="1030" t="s">
        <v>24</v>
      </c>
      <c r="C7" s="1030"/>
      <c r="D7" s="1030"/>
      <c r="E7" s="1208">
        <f>Carátula!E9</f>
        <v>0</v>
      </c>
      <c r="F7" s="1208"/>
      <c r="G7" s="1208"/>
      <c r="H7" s="1208"/>
      <c r="I7" s="626"/>
      <c r="J7" s="626"/>
    </row>
    <row r="10" spans="2:19" ht="26.25" customHeight="1">
      <c r="B10" s="1223" t="s">
        <v>500</v>
      </c>
      <c r="C10" s="1223"/>
      <c r="D10" s="1223"/>
      <c r="E10" s="1223"/>
      <c r="F10" s="1223"/>
      <c r="G10" s="1223"/>
      <c r="H10" s="1223"/>
      <c r="I10" s="1223"/>
      <c r="J10" s="1223"/>
      <c r="K10" s="1223"/>
      <c r="L10" s="1223"/>
      <c r="M10" s="1223"/>
      <c r="N10" s="1223"/>
      <c r="O10" s="1223"/>
      <c r="P10" s="1223"/>
      <c r="Q10" s="1223"/>
      <c r="R10" s="1223"/>
      <c r="S10" s="1223"/>
    </row>
    <row r="11" spans="2:19" ht="13.5" thickBot="1"/>
    <row r="12" spans="2:19" ht="12.75" customHeight="1">
      <c r="B12" s="1219" t="s">
        <v>477</v>
      </c>
      <c r="C12" s="1220"/>
      <c r="D12" s="1220"/>
      <c r="E12" s="1227" t="s">
        <v>563</v>
      </c>
      <c r="F12" s="1227"/>
      <c r="G12" s="1227"/>
      <c r="H12" s="1227"/>
      <c r="I12" s="1227"/>
      <c r="J12" s="1227"/>
      <c r="K12" s="1227"/>
      <c r="L12" s="1219" t="s">
        <v>562</v>
      </c>
      <c r="M12" s="1219"/>
      <c r="N12" s="1220" t="s">
        <v>478</v>
      </c>
      <c r="O12" s="1220"/>
      <c r="P12" s="1220"/>
      <c r="Q12" s="1220"/>
      <c r="R12" s="1220"/>
      <c r="S12" s="1220"/>
    </row>
    <row r="13" spans="2:19">
      <c r="B13" s="1224"/>
      <c r="C13" s="1224"/>
      <c r="D13" s="1224"/>
      <c r="E13" s="1228"/>
      <c r="F13" s="1228"/>
      <c r="G13" s="1228"/>
      <c r="H13" s="1228"/>
      <c r="I13" s="1228"/>
      <c r="J13" s="1228"/>
      <c r="K13" s="1228"/>
      <c r="L13" s="1226"/>
      <c r="M13" s="1226"/>
      <c r="N13" s="1224"/>
      <c r="O13" s="1224"/>
      <c r="P13" s="1224"/>
      <c r="Q13" s="1224"/>
      <c r="R13" s="1224"/>
      <c r="S13" s="1224"/>
    </row>
    <row r="14" spans="2:19" ht="32.25" customHeight="1" thickBot="1">
      <c r="B14" s="1221"/>
      <c r="C14" s="1221"/>
      <c r="D14" s="1221"/>
      <c r="E14" s="634" t="s">
        <v>479</v>
      </c>
      <c r="F14" s="1225" t="s">
        <v>1</v>
      </c>
      <c r="G14" s="1225"/>
      <c r="H14" s="1225"/>
      <c r="I14" s="1225"/>
      <c r="J14" s="1225"/>
      <c r="K14" s="634" t="s">
        <v>11</v>
      </c>
      <c r="L14" s="1221" t="s">
        <v>566</v>
      </c>
      <c r="M14" s="1221"/>
      <c r="N14" s="1221"/>
      <c r="O14" s="1221"/>
      <c r="P14" s="1221"/>
      <c r="Q14" s="1221"/>
      <c r="R14" s="1221"/>
      <c r="S14" s="1221"/>
    </row>
    <row r="15" spans="2:19" ht="44.25" customHeight="1">
      <c r="B15" s="1229" t="s">
        <v>96</v>
      </c>
      <c r="C15" s="1231" t="s">
        <v>451</v>
      </c>
      <c r="D15" s="1232"/>
      <c r="E15" s="599" t="s">
        <v>501</v>
      </c>
      <c r="F15" s="1232" t="s">
        <v>502</v>
      </c>
      <c r="G15" s="1233"/>
      <c r="H15" s="1233"/>
      <c r="I15" s="1233"/>
      <c r="J15" s="1233"/>
      <c r="K15" s="600">
        <f>'Informe nº 7d'!D16</f>
        <v>0</v>
      </c>
      <c r="L15" s="601" t="str">
        <f>IF(K15&lt;=0.4,"SI","")</f>
        <v>SI</v>
      </c>
      <c r="M15" s="601" t="str">
        <f>IF(K15&gt;0.4,"NO","")</f>
        <v/>
      </c>
      <c r="N15" s="1234" t="s">
        <v>503</v>
      </c>
      <c r="O15" s="1235"/>
      <c r="P15" s="1235"/>
      <c r="Q15" s="1235"/>
      <c r="R15" s="1235"/>
      <c r="S15" s="1235"/>
    </row>
    <row r="16" spans="2:19" ht="24" customHeight="1">
      <c r="B16" s="1229"/>
      <c r="C16" s="1236" t="s">
        <v>46</v>
      </c>
      <c r="D16" s="1237"/>
      <c r="E16" s="629" t="s">
        <v>504</v>
      </c>
      <c r="F16" s="1236" t="s">
        <v>505</v>
      </c>
      <c r="G16" s="1237"/>
      <c r="H16" s="1237"/>
      <c r="I16" s="1237"/>
      <c r="J16" s="1237"/>
      <c r="K16" s="627">
        <f>'Informe nº 7d'!D19</f>
        <v>0</v>
      </c>
      <c r="L16" s="628" t="str">
        <f t="shared" ref="L16:L17" si="0">IF(K16&lt;=0.4,"SI","")</f>
        <v>SI</v>
      </c>
      <c r="M16" s="628" t="str">
        <f t="shared" ref="M16:M17" si="1">IF(K16&gt;0.4,"NO","")</f>
        <v/>
      </c>
      <c r="N16" s="1238" t="s">
        <v>506</v>
      </c>
      <c r="O16" s="1239"/>
      <c r="P16" s="1239"/>
      <c r="Q16" s="1239"/>
      <c r="R16" s="1239"/>
      <c r="S16" s="1239"/>
    </row>
    <row r="17" spans="2:19" ht="26.25" customHeight="1" thickBot="1">
      <c r="B17" s="1230"/>
      <c r="C17" s="1241" t="s">
        <v>52</v>
      </c>
      <c r="D17" s="1242"/>
      <c r="E17" s="630" t="s">
        <v>578</v>
      </c>
      <c r="F17" s="1241" t="s">
        <v>507</v>
      </c>
      <c r="G17" s="1242"/>
      <c r="H17" s="1242"/>
      <c r="I17" s="1242"/>
      <c r="J17" s="1242"/>
      <c r="K17" s="606">
        <f>'Informe nº 7d'!D21</f>
        <v>0</v>
      </c>
      <c r="L17" s="631" t="str">
        <f t="shared" si="0"/>
        <v>SI</v>
      </c>
      <c r="M17" s="631" t="str">
        <f t="shared" si="1"/>
        <v/>
      </c>
      <c r="N17" s="1240"/>
      <c r="O17" s="1240"/>
      <c r="P17" s="1240"/>
      <c r="Q17" s="1240"/>
      <c r="R17" s="1240"/>
      <c r="S17" s="1240"/>
    </row>
    <row r="20" spans="2:19" ht="27" customHeight="1">
      <c r="B20" s="1223" t="s">
        <v>476</v>
      </c>
      <c r="C20" s="1223"/>
      <c r="D20" s="1223"/>
      <c r="E20" s="1223"/>
      <c r="F20" s="1223"/>
      <c r="G20" s="1223"/>
      <c r="H20" s="1223"/>
      <c r="I20" s="1223"/>
      <c r="J20" s="1223"/>
      <c r="K20" s="1223"/>
      <c r="L20" s="1223"/>
      <c r="M20" s="1223"/>
      <c r="N20" s="1223"/>
      <c r="O20" s="1223"/>
      <c r="P20" s="1223"/>
      <c r="Q20" s="1223"/>
      <c r="R20" s="1223"/>
      <c r="S20" s="1223"/>
    </row>
    <row r="21" spans="2:19" ht="13.5" thickBot="1"/>
    <row r="22" spans="2:19" ht="12.75" customHeight="1">
      <c r="B22" s="1219" t="s">
        <v>477</v>
      </c>
      <c r="C22" s="1220"/>
      <c r="D22" s="1220"/>
      <c r="E22" s="1227" t="s">
        <v>563</v>
      </c>
      <c r="F22" s="1227"/>
      <c r="G22" s="1227"/>
      <c r="H22" s="1227"/>
      <c r="I22" s="1227"/>
      <c r="J22" s="1227"/>
      <c r="K22" s="1227"/>
      <c r="L22" s="1219" t="s">
        <v>562</v>
      </c>
      <c r="M22" s="1219"/>
      <c r="N22" s="1220" t="s">
        <v>478</v>
      </c>
      <c r="O22" s="1220"/>
      <c r="P22" s="1220"/>
      <c r="Q22" s="1220"/>
      <c r="R22" s="1220"/>
      <c r="S22" s="1220"/>
    </row>
    <row r="23" spans="2:19">
      <c r="B23" s="1224"/>
      <c r="C23" s="1224"/>
      <c r="D23" s="1224"/>
      <c r="E23" s="1228"/>
      <c r="F23" s="1228"/>
      <c r="G23" s="1228"/>
      <c r="H23" s="1228"/>
      <c r="I23" s="1228"/>
      <c r="J23" s="1228"/>
      <c r="K23" s="1228"/>
      <c r="L23" s="1226"/>
      <c r="M23" s="1226"/>
      <c r="N23" s="1224"/>
      <c r="O23" s="1224"/>
      <c r="P23" s="1224"/>
      <c r="Q23" s="1224"/>
      <c r="R23" s="1224"/>
      <c r="S23" s="1224"/>
    </row>
    <row r="24" spans="2:19" ht="32.25" customHeight="1" thickBot="1">
      <c r="B24" s="1221"/>
      <c r="C24" s="1221"/>
      <c r="D24" s="1221"/>
      <c r="E24" s="634" t="s">
        <v>479</v>
      </c>
      <c r="F24" s="1225" t="s">
        <v>1</v>
      </c>
      <c r="G24" s="1225"/>
      <c r="H24" s="1225"/>
      <c r="I24" s="1225"/>
      <c r="J24" s="1225"/>
      <c r="K24" s="634" t="s">
        <v>11</v>
      </c>
      <c r="L24" s="1221" t="s">
        <v>566</v>
      </c>
      <c r="M24" s="1221"/>
      <c r="N24" s="1221"/>
      <c r="O24" s="1221"/>
      <c r="P24" s="1221"/>
      <c r="Q24" s="1221"/>
      <c r="R24" s="1221"/>
      <c r="S24" s="1221"/>
    </row>
    <row r="25" spans="2:19" ht="15" customHeight="1">
      <c r="B25" s="1250" t="s">
        <v>96</v>
      </c>
      <c r="C25" s="1252" t="s">
        <v>508</v>
      </c>
      <c r="D25" s="1253"/>
      <c r="E25" s="599" t="s">
        <v>509</v>
      </c>
      <c r="F25" s="1232" t="s">
        <v>510</v>
      </c>
      <c r="G25" s="1233"/>
      <c r="H25" s="1233"/>
      <c r="I25" s="1233"/>
      <c r="J25" s="1233"/>
      <c r="K25" s="600">
        <f>'Informe nº 7d'!D18</f>
        <v>0</v>
      </c>
      <c r="L25" s="601" t="str">
        <f>IF(K25&lt;=0.4,"SI","")</f>
        <v>SI</v>
      </c>
      <c r="M25" s="601" t="str">
        <f>IF(K25&gt;0.4,"NO","")</f>
        <v/>
      </c>
      <c r="N25" s="1254" t="s">
        <v>511</v>
      </c>
      <c r="O25" s="1254"/>
      <c r="P25" s="1254"/>
      <c r="Q25" s="1254"/>
      <c r="R25" s="1254"/>
      <c r="S25" s="1254"/>
    </row>
    <row r="26" spans="2:19">
      <c r="B26" s="1229"/>
      <c r="C26" s="1256" t="s">
        <v>7</v>
      </c>
      <c r="D26" s="1257"/>
      <c r="E26" s="602" t="s">
        <v>512</v>
      </c>
      <c r="F26" s="1256" t="s">
        <v>513</v>
      </c>
      <c r="G26" s="1257"/>
      <c r="H26" s="1257"/>
      <c r="I26" s="1257"/>
      <c r="J26" s="1257"/>
      <c r="K26" s="603">
        <f>'Informe nº 7d'!D20</f>
        <v>0</v>
      </c>
      <c r="L26" s="604" t="str">
        <f t="shared" ref="L26:L33" si="2">IF(K26&lt;=0.4,"SI","")</f>
        <v>SI</v>
      </c>
      <c r="M26" s="604" t="str">
        <f t="shared" ref="M26:M33" si="3">IF(K26&gt;0.4,"NO","")</f>
        <v/>
      </c>
      <c r="N26" s="1238"/>
      <c r="O26" s="1238"/>
      <c r="P26" s="1238"/>
      <c r="Q26" s="1238"/>
      <c r="R26" s="1238"/>
      <c r="S26" s="1238"/>
    </row>
    <row r="27" spans="2:19">
      <c r="B27" s="1229"/>
      <c r="C27" s="1256" t="s">
        <v>47</v>
      </c>
      <c r="D27" s="1256"/>
      <c r="E27" s="602" t="s">
        <v>514</v>
      </c>
      <c r="F27" s="1256" t="s">
        <v>515</v>
      </c>
      <c r="G27" s="1256"/>
      <c r="H27" s="1256"/>
      <c r="I27" s="1256"/>
      <c r="J27" s="1256"/>
      <c r="K27" s="603">
        <f>'Informe nº 7d'!D22</f>
        <v>0</v>
      </c>
      <c r="L27" s="604" t="str">
        <f t="shared" si="2"/>
        <v>SI</v>
      </c>
      <c r="M27" s="604" t="str">
        <f t="shared" si="3"/>
        <v/>
      </c>
      <c r="N27" s="1238"/>
      <c r="O27" s="1238"/>
      <c r="P27" s="1238"/>
      <c r="Q27" s="1238"/>
      <c r="R27" s="1238"/>
      <c r="S27" s="1238"/>
    </row>
    <row r="28" spans="2:19" ht="13.5" customHeight="1">
      <c r="B28" s="1251"/>
      <c r="C28" s="1249" t="s">
        <v>52</v>
      </c>
      <c r="D28" s="1248"/>
      <c r="E28" s="613" t="s">
        <v>578</v>
      </c>
      <c r="F28" s="1249" t="s">
        <v>507</v>
      </c>
      <c r="G28" s="1248"/>
      <c r="H28" s="1248"/>
      <c r="I28" s="1248"/>
      <c r="J28" s="1248"/>
      <c r="K28" s="614">
        <f>'Informe nº 7d'!D21</f>
        <v>0</v>
      </c>
      <c r="L28" s="615" t="str">
        <f t="shared" si="2"/>
        <v>SI</v>
      </c>
      <c r="M28" s="615" t="str">
        <f t="shared" si="3"/>
        <v/>
      </c>
      <c r="N28" s="1255"/>
      <c r="O28" s="1255"/>
      <c r="P28" s="1255"/>
      <c r="Q28" s="1255"/>
      <c r="R28" s="1255"/>
      <c r="S28" s="1255"/>
    </row>
    <row r="29" spans="2:19" ht="19.5" customHeight="1">
      <c r="B29" s="1243" t="s">
        <v>111</v>
      </c>
      <c r="C29" s="1245" t="s">
        <v>508</v>
      </c>
      <c r="D29" s="1245"/>
      <c r="E29" s="616" t="s">
        <v>516</v>
      </c>
      <c r="F29" s="1246" t="s">
        <v>517</v>
      </c>
      <c r="G29" s="1245"/>
      <c r="H29" s="1245"/>
      <c r="I29" s="1245"/>
      <c r="J29" s="1245"/>
      <c r="K29" s="617">
        <f>'Informe nº 7d'!D24</f>
        <v>0</v>
      </c>
      <c r="L29" s="618" t="str">
        <f t="shared" si="2"/>
        <v>SI</v>
      </c>
      <c r="M29" s="618" t="str">
        <f t="shared" si="3"/>
        <v/>
      </c>
      <c r="N29" s="1247" t="s">
        <v>518</v>
      </c>
      <c r="O29" s="1243"/>
      <c r="P29" s="1243"/>
      <c r="Q29" s="1243"/>
      <c r="R29" s="1243"/>
      <c r="S29" s="1243"/>
    </row>
    <row r="30" spans="2:19" ht="20.25" customHeight="1">
      <c r="B30" s="1244"/>
      <c r="C30" s="1248" t="s">
        <v>7</v>
      </c>
      <c r="D30" s="1248"/>
      <c r="E30" s="613" t="s">
        <v>519</v>
      </c>
      <c r="F30" s="1249" t="s">
        <v>520</v>
      </c>
      <c r="G30" s="1248"/>
      <c r="H30" s="1248"/>
      <c r="I30" s="1248"/>
      <c r="J30" s="1248"/>
      <c r="K30" s="614">
        <f>'Informe nº 7d'!D26</f>
        <v>0</v>
      </c>
      <c r="L30" s="615" t="str">
        <f t="shared" si="2"/>
        <v>SI</v>
      </c>
      <c r="M30" s="615" t="str">
        <f t="shared" si="3"/>
        <v/>
      </c>
      <c r="N30" s="1244"/>
      <c r="O30" s="1244"/>
      <c r="P30" s="1244"/>
      <c r="Q30" s="1244"/>
      <c r="R30" s="1244"/>
      <c r="S30" s="1244"/>
    </row>
    <row r="31" spans="2:19">
      <c r="B31" s="1258" t="s">
        <v>480</v>
      </c>
      <c r="C31" s="1259" t="s">
        <v>45</v>
      </c>
      <c r="D31" s="1259"/>
      <c r="E31" s="616" t="s">
        <v>521</v>
      </c>
      <c r="F31" s="1260" t="s">
        <v>481</v>
      </c>
      <c r="G31" s="1259"/>
      <c r="H31" s="1259"/>
      <c r="I31" s="1259"/>
      <c r="J31" s="1259"/>
      <c r="K31" s="617">
        <f>'Informe nº 7a'!D33</f>
        <v>0</v>
      </c>
      <c r="L31" s="618" t="str">
        <f t="shared" si="2"/>
        <v>SI</v>
      </c>
      <c r="M31" s="665" t="str">
        <f t="shared" si="3"/>
        <v/>
      </c>
      <c r="N31" s="1238" t="s">
        <v>482</v>
      </c>
      <c r="O31" s="1239"/>
      <c r="P31" s="1239"/>
      <c r="Q31" s="1239"/>
      <c r="R31" s="1239"/>
      <c r="S31" s="1239"/>
    </row>
    <row r="32" spans="2:19">
      <c r="B32" s="1239"/>
      <c r="C32" s="1257" t="s">
        <v>7</v>
      </c>
      <c r="D32" s="1257"/>
      <c r="E32" s="602" t="s">
        <v>522</v>
      </c>
      <c r="F32" s="1256" t="s">
        <v>523</v>
      </c>
      <c r="G32" s="1257"/>
      <c r="H32" s="1257"/>
      <c r="I32" s="1257"/>
      <c r="J32" s="1257"/>
      <c r="K32" s="603">
        <f>'Informe nº 7a'!D35</f>
        <v>0</v>
      </c>
      <c r="L32" s="604" t="str">
        <f t="shared" si="2"/>
        <v>SI</v>
      </c>
      <c r="M32" s="604" t="str">
        <f t="shared" si="3"/>
        <v/>
      </c>
      <c r="N32" s="1239"/>
      <c r="O32" s="1239"/>
      <c r="P32" s="1239"/>
      <c r="Q32" s="1239"/>
      <c r="R32" s="1239"/>
      <c r="S32" s="1239"/>
    </row>
    <row r="33" spans="2:19" ht="18.75" customHeight="1" thickBot="1">
      <c r="B33" s="1240"/>
      <c r="C33" s="1261" t="s">
        <v>8</v>
      </c>
      <c r="D33" s="1261"/>
      <c r="E33" s="605" t="s">
        <v>577</v>
      </c>
      <c r="F33" s="1262" t="s">
        <v>484</v>
      </c>
      <c r="G33" s="1261"/>
      <c r="H33" s="1261"/>
      <c r="I33" s="1261"/>
      <c r="J33" s="1261"/>
      <c r="K33" s="606">
        <f>'Informe nº 7a'!D36</f>
        <v>0</v>
      </c>
      <c r="L33" s="607" t="str">
        <f t="shared" si="2"/>
        <v>SI</v>
      </c>
      <c r="M33" s="607" t="str">
        <f t="shared" si="3"/>
        <v/>
      </c>
      <c r="N33" s="1240"/>
      <c r="O33" s="1240"/>
      <c r="P33" s="1240"/>
      <c r="Q33" s="1240"/>
      <c r="R33" s="1240"/>
      <c r="S33" s="1240"/>
    </row>
    <row r="36" spans="2:19" ht="27" customHeight="1">
      <c r="B36" s="1223" t="s">
        <v>485</v>
      </c>
      <c r="C36" s="1223"/>
      <c r="D36" s="1223"/>
      <c r="E36" s="1223"/>
      <c r="F36" s="1223"/>
      <c r="G36" s="1223"/>
      <c r="H36" s="1223"/>
      <c r="I36" s="1223"/>
      <c r="J36" s="1223"/>
      <c r="K36" s="1223"/>
      <c r="L36" s="1223"/>
      <c r="M36" s="1223"/>
      <c r="N36" s="1223"/>
      <c r="O36" s="1223"/>
      <c r="P36" s="1223"/>
      <c r="Q36" s="1223"/>
      <c r="R36" s="1223"/>
      <c r="S36" s="1223"/>
    </row>
    <row r="37" spans="2:19" ht="13.5" thickBot="1"/>
    <row r="38" spans="2:19" ht="12.75" customHeight="1">
      <c r="B38" s="1219" t="s">
        <v>477</v>
      </c>
      <c r="C38" s="1220"/>
      <c r="D38" s="1220"/>
      <c r="E38" s="1227" t="s">
        <v>563</v>
      </c>
      <c r="F38" s="1227"/>
      <c r="G38" s="1227"/>
      <c r="H38" s="1227"/>
      <c r="I38" s="1227"/>
      <c r="J38" s="1227"/>
      <c r="K38" s="1227"/>
      <c r="L38" s="1263" t="s">
        <v>562</v>
      </c>
      <c r="M38" s="1263"/>
      <c r="N38" s="1220" t="s">
        <v>478</v>
      </c>
      <c r="O38" s="1220"/>
      <c r="P38" s="1220"/>
      <c r="Q38" s="1220"/>
      <c r="R38" s="1220"/>
      <c r="S38" s="1220"/>
    </row>
    <row r="39" spans="2:19">
      <c r="B39" s="1224"/>
      <c r="C39" s="1224"/>
      <c r="D39" s="1224"/>
      <c r="E39" s="1228"/>
      <c r="F39" s="1228"/>
      <c r="G39" s="1228"/>
      <c r="H39" s="1228"/>
      <c r="I39" s="1228"/>
      <c r="J39" s="1228"/>
      <c r="K39" s="1228"/>
      <c r="L39" s="1264"/>
      <c r="M39" s="1264"/>
      <c r="N39" s="1224"/>
      <c r="O39" s="1224"/>
      <c r="P39" s="1224"/>
      <c r="Q39" s="1224"/>
      <c r="R39" s="1224"/>
      <c r="S39" s="1224"/>
    </row>
    <row r="40" spans="2:19" ht="32.25" customHeight="1" thickBot="1">
      <c r="B40" s="1221"/>
      <c r="C40" s="1221"/>
      <c r="D40" s="1221"/>
      <c r="E40" s="634" t="s">
        <v>479</v>
      </c>
      <c r="F40" s="1225" t="s">
        <v>1</v>
      </c>
      <c r="G40" s="1225"/>
      <c r="H40" s="1225"/>
      <c r="I40" s="1225"/>
      <c r="J40" s="1225"/>
      <c r="K40" s="634" t="s">
        <v>11</v>
      </c>
      <c r="L40" s="1221" t="s">
        <v>566</v>
      </c>
      <c r="M40" s="1221"/>
      <c r="N40" s="1221"/>
      <c r="O40" s="1221"/>
      <c r="P40" s="1221"/>
      <c r="Q40" s="1221"/>
      <c r="R40" s="1221"/>
      <c r="S40" s="1221"/>
    </row>
    <row r="41" spans="2:19" ht="18" customHeight="1">
      <c r="B41" s="1250" t="s">
        <v>96</v>
      </c>
      <c r="C41" s="1231" t="s">
        <v>524</v>
      </c>
      <c r="D41" s="1231"/>
      <c r="E41" s="1232" t="s">
        <v>525</v>
      </c>
      <c r="F41" s="1232" t="s">
        <v>526</v>
      </c>
      <c r="G41" s="1232"/>
      <c r="H41" s="1232"/>
      <c r="I41" s="1232"/>
      <c r="J41" s="1232"/>
      <c r="K41" s="1266">
        <f>'Informe nº 7d'!D17</f>
        <v>0</v>
      </c>
      <c r="L41" s="1233" t="str">
        <f>IF(K41&lt;=0.4,"SI","")</f>
        <v>SI</v>
      </c>
      <c r="M41" s="1233" t="str">
        <f>IF(K41&gt;0.4,"NO","")</f>
        <v/>
      </c>
      <c r="N41" s="1254" t="s">
        <v>527</v>
      </c>
      <c r="O41" s="1254"/>
      <c r="P41" s="1254"/>
      <c r="Q41" s="1254"/>
      <c r="R41" s="1254"/>
      <c r="S41" s="1254"/>
    </row>
    <row r="42" spans="2:19" ht="5.25" customHeight="1">
      <c r="B42" s="1229"/>
      <c r="C42" s="1265"/>
      <c r="D42" s="1265"/>
      <c r="E42" s="1236"/>
      <c r="F42" s="1236"/>
      <c r="G42" s="1236"/>
      <c r="H42" s="1236"/>
      <c r="I42" s="1236"/>
      <c r="J42" s="1236"/>
      <c r="K42" s="1267"/>
      <c r="L42" s="1237"/>
      <c r="M42" s="1237"/>
      <c r="N42" s="1238"/>
      <c r="O42" s="1238"/>
      <c r="P42" s="1238"/>
      <c r="Q42" s="1238"/>
      <c r="R42" s="1238"/>
      <c r="S42" s="1238"/>
    </row>
    <row r="43" spans="2:19" ht="18" customHeight="1">
      <c r="B43" s="1229"/>
      <c r="C43" s="1256" t="s">
        <v>47</v>
      </c>
      <c r="D43" s="1256"/>
      <c r="E43" s="602" t="s">
        <v>514</v>
      </c>
      <c r="F43" s="1256" t="s">
        <v>515</v>
      </c>
      <c r="G43" s="1256"/>
      <c r="H43" s="1256"/>
      <c r="I43" s="1256"/>
      <c r="J43" s="1256"/>
      <c r="K43" s="603">
        <f>'Informe nº 7d'!D22</f>
        <v>0</v>
      </c>
      <c r="L43" s="604" t="str">
        <f t="shared" ref="L43:L48" si="4">IF(K43&lt;=0.4,"SI","")</f>
        <v>SI</v>
      </c>
      <c r="M43" s="604" t="str">
        <f t="shared" ref="M43:M49" si="5">IF(K43&gt;0.4,"NO","")</f>
        <v/>
      </c>
      <c r="N43" s="1238"/>
      <c r="O43" s="1238"/>
      <c r="P43" s="1238"/>
      <c r="Q43" s="1238"/>
      <c r="R43" s="1238"/>
      <c r="S43" s="1238"/>
    </row>
    <row r="44" spans="2:19" ht="24" customHeight="1">
      <c r="B44" s="1251"/>
      <c r="C44" s="1249" t="s">
        <v>52</v>
      </c>
      <c r="D44" s="1248"/>
      <c r="E44" s="613" t="s">
        <v>578</v>
      </c>
      <c r="F44" s="1249" t="s">
        <v>507</v>
      </c>
      <c r="G44" s="1248"/>
      <c r="H44" s="1248"/>
      <c r="I44" s="1248"/>
      <c r="J44" s="1248"/>
      <c r="K44" s="614">
        <f>'Informe nº 7d'!D21</f>
        <v>0</v>
      </c>
      <c r="L44" s="615" t="str">
        <f>IF(K44&lt;=0.4,"SI","")</f>
        <v>SI</v>
      </c>
      <c r="M44" s="615" t="str">
        <f t="shared" si="5"/>
        <v/>
      </c>
      <c r="N44" s="1255"/>
      <c r="O44" s="1255"/>
      <c r="P44" s="1255"/>
      <c r="Q44" s="1255"/>
      <c r="R44" s="1255"/>
      <c r="S44" s="1255"/>
    </row>
    <row r="45" spans="2:19">
      <c r="B45" s="1243" t="s">
        <v>111</v>
      </c>
      <c r="C45" s="1260" t="s">
        <v>528</v>
      </c>
      <c r="D45" s="1259"/>
      <c r="E45" s="616" t="s">
        <v>529</v>
      </c>
      <c r="F45" s="1260" t="s">
        <v>530</v>
      </c>
      <c r="G45" s="1259"/>
      <c r="H45" s="1259"/>
      <c r="I45" s="1259"/>
      <c r="J45" s="1259"/>
      <c r="K45" s="617">
        <f>'Informe nº 7d'!D23</f>
        <v>0</v>
      </c>
      <c r="L45" s="618" t="str">
        <f t="shared" si="4"/>
        <v>SI</v>
      </c>
      <c r="M45" s="618" t="str">
        <f t="shared" si="5"/>
        <v/>
      </c>
      <c r="N45" s="1247" t="s">
        <v>531</v>
      </c>
      <c r="O45" s="1247"/>
      <c r="P45" s="1247"/>
      <c r="Q45" s="1247"/>
      <c r="R45" s="1247"/>
      <c r="S45" s="1247"/>
    </row>
    <row r="46" spans="2:19">
      <c r="B46" s="1239"/>
      <c r="C46" s="1256" t="s">
        <v>8</v>
      </c>
      <c r="D46" s="1257"/>
      <c r="E46" s="602" t="s">
        <v>532</v>
      </c>
      <c r="F46" s="1256" t="s">
        <v>533</v>
      </c>
      <c r="G46" s="1257"/>
      <c r="H46" s="1257"/>
      <c r="I46" s="1257"/>
      <c r="J46" s="1257"/>
      <c r="K46" s="603">
        <f>'Informe nº 7d'!D25</f>
        <v>0</v>
      </c>
      <c r="L46" s="604" t="str">
        <f t="shared" si="4"/>
        <v>SI</v>
      </c>
      <c r="M46" s="604" t="str">
        <f t="shared" si="5"/>
        <v/>
      </c>
      <c r="N46" s="1238"/>
      <c r="O46" s="1238"/>
      <c r="P46" s="1238"/>
      <c r="Q46" s="1238"/>
      <c r="R46" s="1238"/>
      <c r="S46" s="1238"/>
    </row>
    <row r="47" spans="2:19">
      <c r="B47" s="1239"/>
      <c r="C47" s="1256" t="s">
        <v>47</v>
      </c>
      <c r="D47" s="1257"/>
      <c r="E47" s="602" t="s">
        <v>534</v>
      </c>
      <c r="F47" s="1256" t="s">
        <v>535</v>
      </c>
      <c r="G47" s="1256"/>
      <c r="H47" s="1256"/>
      <c r="I47" s="1256"/>
      <c r="J47" s="1256"/>
      <c r="K47" s="603">
        <f>'Informe nº 7d'!D29</f>
        <v>0</v>
      </c>
      <c r="L47" s="604" t="str">
        <f t="shared" si="4"/>
        <v>SI</v>
      </c>
      <c r="M47" s="604"/>
      <c r="N47" s="1238"/>
      <c r="O47" s="1238"/>
      <c r="P47" s="1238"/>
      <c r="Q47" s="1238"/>
      <c r="R47" s="1238"/>
      <c r="S47" s="1238"/>
    </row>
    <row r="48" spans="2:19">
      <c r="B48" s="1244"/>
      <c r="C48" s="1268" t="s">
        <v>52</v>
      </c>
      <c r="D48" s="1269"/>
      <c r="E48" s="613" t="s">
        <v>536</v>
      </c>
      <c r="F48" s="1268" t="s">
        <v>537</v>
      </c>
      <c r="G48" s="1268"/>
      <c r="H48" s="1268"/>
      <c r="I48" s="1268"/>
      <c r="J48" s="1268"/>
      <c r="K48" s="614">
        <f>'Informe nº 7d'!D27</f>
        <v>0</v>
      </c>
      <c r="L48" s="615" t="str">
        <f t="shared" si="4"/>
        <v>SI</v>
      </c>
      <c r="M48" s="615"/>
      <c r="N48" s="1255"/>
      <c r="O48" s="1255"/>
      <c r="P48" s="1255"/>
      <c r="Q48" s="1255"/>
      <c r="R48" s="1255"/>
      <c r="S48" s="1255"/>
    </row>
    <row r="49" spans="2:19">
      <c r="B49" s="1258" t="s">
        <v>480</v>
      </c>
      <c r="C49" s="1239" t="s">
        <v>7</v>
      </c>
      <c r="D49" s="1239"/>
      <c r="E49" s="1229" t="s">
        <v>522</v>
      </c>
      <c r="F49" s="1229" t="s">
        <v>538</v>
      </c>
      <c r="G49" s="1229"/>
      <c r="H49" s="1229"/>
      <c r="I49" s="1229"/>
      <c r="J49" s="1229"/>
      <c r="K49" s="1270">
        <f>'Informe nº 7a'!D35</f>
        <v>0</v>
      </c>
      <c r="L49" s="1239" t="str">
        <f>IF(K49&lt;=0.4,"SI","")</f>
        <v>SI</v>
      </c>
      <c r="M49" s="1239" t="str">
        <f t="shared" si="5"/>
        <v/>
      </c>
      <c r="N49" s="1238" t="s">
        <v>487</v>
      </c>
      <c r="O49" s="1239"/>
      <c r="P49" s="1239"/>
      <c r="Q49" s="1239"/>
      <c r="R49" s="1239"/>
      <c r="S49" s="1239"/>
    </row>
    <row r="50" spans="2:19">
      <c r="B50" s="1239"/>
      <c r="C50" s="1239"/>
      <c r="D50" s="1239"/>
      <c r="E50" s="1229"/>
      <c r="F50" s="1229"/>
      <c r="G50" s="1229"/>
      <c r="H50" s="1229"/>
      <c r="I50" s="1229"/>
      <c r="J50" s="1229"/>
      <c r="K50" s="1270"/>
      <c r="L50" s="1239"/>
      <c r="M50" s="1239"/>
      <c r="N50" s="1239"/>
      <c r="O50" s="1239"/>
      <c r="P50" s="1239"/>
      <c r="Q50" s="1239"/>
      <c r="R50" s="1239"/>
      <c r="S50" s="1239"/>
    </row>
    <row r="51" spans="2:19" ht="10.5" customHeight="1" thickBot="1">
      <c r="B51" s="1240"/>
      <c r="C51" s="1240"/>
      <c r="D51" s="1240"/>
      <c r="E51" s="1230"/>
      <c r="F51" s="1230"/>
      <c r="G51" s="1230"/>
      <c r="H51" s="1230"/>
      <c r="I51" s="1230"/>
      <c r="J51" s="1230"/>
      <c r="K51" s="1271"/>
      <c r="L51" s="1240"/>
      <c r="M51" s="1240"/>
      <c r="N51" s="1240"/>
      <c r="O51" s="1240"/>
      <c r="P51" s="1240"/>
      <c r="Q51" s="1240"/>
      <c r="R51" s="1240"/>
      <c r="S51" s="1240"/>
    </row>
    <row r="54" spans="2:19" ht="27" customHeight="1">
      <c r="B54" s="1223" t="s">
        <v>488</v>
      </c>
      <c r="C54" s="1223"/>
      <c r="D54" s="1223"/>
      <c r="E54" s="1223"/>
      <c r="F54" s="1223"/>
      <c r="G54" s="1223"/>
      <c r="H54" s="1223"/>
      <c r="I54" s="1223"/>
      <c r="J54" s="1223"/>
      <c r="K54" s="1223"/>
      <c r="L54" s="1223"/>
      <c r="M54" s="1223"/>
      <c r="N54" s="1223"/>
      <c r="O54" s="1223"/>
      <c r="P54" s="1223"/>
      <c r="Q54" s="1223"/>
      <c r="R54" s="1223"/>
      <c r="S54" s="1223"/>
    </row>
    <row r="55" spans="2:19" ht="13.5" thickBot="1"/>
    <row r="56" spans="2:19" ht="12.75" customHeight="1">
      <c r="B56" s="1219" t="s">
        <v>477</v>
      </c>
      <c r="C56" s="1220"/>
      <c r="D56" s="1220"/>
      <c r="E56" s="1227" t="s">
        <v>563</v>
      </c>
      <c r="F56" s="1227"/>
      <c r="G56" s="1227"/>
      <c r="H56" s="1227"/>
      <c r="I56" s="1227"/>
      <c r="J56" s="1227"/>
      <c r="K56" s="1227"/>
      <c r="L56" s="1263" t="s">
        <v>562</v>
      </c>
      <c r="M56" s="1263"/>
      <c r="N56" s="1220" t="s">
        <v>478</v>
      </c>
      <c r="O56" s="1220"/>
      <c r="P56" s="1220"/>
      <c r="Q56" s="1220"/>
      <c r="R56" s="1220"/>
      <c r="S56" s="1220"/>
    </row>
    <row r="57" spans="2:19">
      <c r="B57" s="1224"/>
      <c r="C57" s="1224"/>
      <c r="D57" s="1224"/>
      <c r="E57" s="1228"/>
      <c r="F57" s="1228"/>
      <c r="G57" s="1228"/>
      <c r="H57" s="1228"/>
      <c r="I57" s="1228"/>
      <c r="J57" s="1228"/>
      <c r="K57" s="1228"/>
      <c r="L57" s="1264"/>
      <c r="M57" s="1264"/>
      <c r="N57" s="1224"/>
      <c r="O57" s="1224"/>
      <c r="P57" s="1224"/>
      <c r="Q57" s="1224"/>
      <c r="R57" s="1224"/>
      <c r="S57" s="1224"/>
    </row>
    <row r="58" spans="2:19" ht="32.25" customHeight="1" thickBot="1">
      <c r="B58" s="1221"/>
      <c r="C58" s="1221"/>
      <c r="D58" s="1221"/>
      <c r="E58" s="634" t="s">
        <v>479</v>
      </c>
      <c r="F58" s="1225" t="s">
        <v>1</v>
      </c>
      <c r="G58" s="1225"/>
      <c r="H58" s="1225"/>
      <c r="I58" s="1225"/>
      <c r="J58" s="1225"/>
      <c r="K58" s="634" t="s">
        <v>11</v>
      </c>
      <c r="L58" s="1221" t="s">
        <v>566</v>
      </c>
      <c r="M58" s="1221"/>
      <c r="N58" s="1221"/>
      <c r="O58" s="1221"/>
      <c r="P58" s="1221"/>
      <c r="Q58" s="1221"/>
      <c r="R58" s="1221"/>
      <c r="S58" s="1221"/>
    </row>
    <row r="59" spans="2:19" ht="28.5" customHeight="1">
      <c r="B59" s="1250" t="s">
        <v>96</v>
      </c>
      <c r="C59" s="1231" t="s">
        <v>451</v>
      </c>
      <c r="D59" s="1231"/>
      <c r="E59" s="599" t="s">
        <v>539</v>
      </c>
      <c r="F59" s="1232" t="s">
        <v>540</v>
      </c>
      <c r="G59" s="1232"/>
      <c r="H59" s="1232"/>
      <c r="I59" s="1232"/>
      <c r="J59" s="1232"/>
      <c r="K59" s="600">
        <f>'Informe nº 7d'!D15</f>
        <v>0</v>
      </c>
      <c r="L59" s="601" t="str">
        <f t="shared" ref="L59:L65" si="6">IF(K59&lt;=0.4,"SI","")</f>
        <v>SI</v>
      </c>
      <c r="M59" s="601" t="str">
        <f t="shared" ref="M59:M66" si="7">IF(K59&gt;0.4,"NO","")</f>
        <v/>
      </c>
      <c r="N59" s="1254" t="s">
        <v>564</v>
      </c>
      <c r="O59" s="1254"/>
      <c r="P59" s="1254"/>
      <c r="Q59" s="1254"/>
      <c r="R59" s="1254"/>
      <c r="S59" s="1254"/>
    </row>
    <row r="60" spans="2:19" ht="24.75" customHeight="1">
      <c r="B60" s="1251"/>
      <c r="C60" s="1249" t="s">
        <v>47</v>
      </c>
      <c r="D60" s="1249"/>
      <c r="E60" s="613" t="s">
        <v>514</v>
      </c>
      <c r="F60" s="1249" t="s">
        <v>515</v>
      </c>
      <c r="G60" s="1249"/>
      <c r="H60" s="1249"/>
      <c r="I60" s="1249"/>
      <c r="J60" s="1249"/>
      <c r="K60" s="614">
        <f>'Informe nº 7d'!D22</f>
        <v>0</v>
      </c>
      <c r="L60" s="615" t="str">
        <f t="shared" si="6"/>
        <v>SI</v>
      </c>
      <c r="M60" s="615" t="str">
        <f t="shared" si="7"/>
        <v/>
      </c>
      <c r="N60" s="1255"/>
      <c r="O60" s="1255"/>
      <c r="P60" s="1255"/>
      <c r="Q60" s="1255"/>
      <c r="R60" s="1255"/>
      <c r="S60" s="1255"/>
    </row>
    <row r="61" spans="2:19">
      <c r="B61" s="1243" t="s">
        <v>111</v>
      </c>
      <c r="C61" s="1246" t="s">
        <v>528</v>
      </c>
      <c r="D61" s="1245"/>
      <c r="E61" s="616" t="s">
        <v>529</v>
      </c>
      <c r="F61" s="1246" t="s">
        <v>530</v>
      </c>
      <c r="G61" s="1245"/>
      <c r="H61" s="1245"/>
      <c r="I61" s="1245"/>
      <c r="J61" s="1245"/>
      <c r="K61" s="619">
        <f>'Informe nº 7d'!D23</f>
        <v>0</v>
      </c>
      <c r="L61" s="618" t="str">
        <f t="shared" si="6"/>
        <v>SI</v>
      </c>
      <c r="M61" s="618" t="str">
        <f t="shared" si="7"/>
        <v/>
      </c>
      <c r="N61" s="1247" t="s">
        <v>567</v>
      </c>
      <c r="O61" s="1247"/>
      <c r="P61" s="1247"/>
      <c r="Q61" s="1247"/>
      <c r="R61" s="1247"/>
      <c r="S61" s="1247"/>
    </row>
    <row r="62" spans="2:19">
      <c r="B62" s="1239"/>
      <c r="C62" s="1236" t="s">
        <v>8</v>
      </c>
      <c r="D62" s="1237"/>
      <c r="E62" s="602" t="s">
        <v>532</v>
      </c>
      <c r="F62" s="1236" t="s">
        <v>533</v>
      </c>
      <c r="G62" s="1237"/>
      <c r="H62" s="1237"/>
      <c r="I62" s="1237"/>
      <c r="J62" s="1237"/>
      <c r="K62" s="603">
        <f>'Informe nº 7d'!D25</f>
        <v>0</v>
      </c>
      <c r="L62" s="604" t="str">
        <f t="shared" si="6"/>
        <v>SI</v>
      </c>
      <c r="M62" s="604" t="str">
        <f t="shared" si="7"/>
        <v/>
      </c>
      <c r="N62" s="1238"/>
      <c r="O62" s="1238"/>
      <c r="P62" s="1238"/>
      <c r="Q62" s="1238"/>
      <c r="R62" s="1238"/>
      <c r="S62" s="1238"/>
    </row>
    <row r="63" spans="2:19">
      <c r="B63" s="1239"/>
      <c r="C63" s="1236" t="s">
        <v>47</v>
      </c>
      <c r="D63" s="1237"/>
      <c r="E63" s="602" t="s">
        <v>534</v>
      </c>
      <c r="F63" s="1236" t="s">
        <v>535</v>
      </c>
      <c r="G63" s="1236"/>
      <c r="H63" s="1236"/>
      <c r="I63" s="1236"/>
      <c r="J63" s="1236"/>
      <c r="K63" s="603">
        <f>'Informe nº 7d'!D29</f>
        <v>0</v>
      </c>
      <c r="L63" s="604" t="str">
        <f t="shared" si="6"/>
        <v>SI</v>
      </c>
      <c r="M63" s="604" t="str">
        <f t="shared" si="7"/>
        <v/>
      </c>
      <c r="N63" s="1238"/>
      <c r="O63" s="1238"/>
      <c r="P63" s="1238"/>
      <c r="Q63" s="1238"/>
      <c r="R63" s="1238"/>
      <c r="S63" s="1238"/>
    </row>
    <row r="64" spans="2:19">
      <c r="B64" s="1239"/>
      <c r="C64" s="1236" t="s">
        <v>52</v>
      </c>
      <c r="D64" s="1236"/>
      <c r="E64" s="602" t="s">
        <v>536</v>
      </c>
      <c r="F64" s="1236" t="s">
        <v>537</v>
      </c>
      <c r="G64" s="1236"/>
      <c r="H64" s="1236"/>
      <c r="I64" s="1236"/>
      <c r="J64" s="1236"/>
      <c r="K64" s="603">
        <f>'Informe nº 7d'!D27</f>
        <v>0</v>
      </c>
      <c r="L64" s="604" t="str">
        <f t="shared" si="6"/>
        <v>SI</v>
      </c>
      <c r="M64" s="604" t="str">
        <f t="shared" si="7"/>
        <v/>
      </c>
      <c r="N64" s="1238"/>
      <c r="O64" s="1238"/>
      <c r="P64" s="1238"/>
      <c r="Q64" s="1238"/>
      <c r="R64" s="1238"/>
      <c r="S64" s="1238"/>
    </row>
    <row r="65" spans="2:19">
      <c r="B65" s="1244"/>
      <c r="C65" s="1249" t="s">
        <v>464</v>
      </c>
      <c r="D65" s="1249"/>
      <c r="E65" s="613" t="s">
        <v>543</v>
      </c>
      <c r="F65" s="1249" t="s">
        <v>544</v>
      </c>
      <c r="G65" s="1249"/>
      <c r="H65" s="1249"/>
      <c r="I65" s="1249"/>
      <c r="J65" s="1249"/>
      <c r="K65" s="614">
        <f>'Informe nº 7d'!D28</f>
        <v>0</v>
      </c>
      <c r="L65" s="628" t="str">
        <f t="shared" si="6"/>
        <v>SI</v>
      </c>
      <c r="M65" s="615" t="str">
        <f t="shared" si="7"/>
        <v/>
      </c>
      <c r="N65" s="1255"/>
      <c r="O65" s="1255"/>
      <c r="P65" s="1255"/>
      <c r="Q65" s="1255"/>
      <c r="R65" s="1255"/>
      <c r="S65" s="1255"/>
    </row>
    <row r="66" spans="2:19" ht="12.75" customHeight="1">
      <c r="B66" s="1258" t="s">
        <v>480</v>
      </c>
      <c r="C66" s="1246" t="s">
        <v>489</v>
      </c>
      <c r="D66" s="1245"/>
      <c r="E66" s="1246" t="s">
        <v>579</v>
      </c>
      <c r="F66" s="1246" t="s">
        <v>490</v>
      </c>
      <c r="G66" s="1246"/>
      <c r="H66" s="1246"/>
      <c r="I66" s="1246"/>
      <c r="J66" s="1246"/>
      <c r="K66" s="1273">
        <f>'Informe nº 7a'!D34</f>
        <v>0</v>
      </c>
      <c r="L66" s="1245" t="str">
        <f>IF(K66&lt;=0.4,"SI","")</f>
        <v>SI</v>
      </c>
      <c r="M66" s="1245" t="str">
        <f t="shared" si="7"/>
        <v/>
      </c>
      <c r="N66" s="1274" t="s">
        <v>491</v>
      </c>
      <c r="O66" s="1274"/>
      <c r="P66" s="1274"/>
      <c r="Q66" s="1274"/>
      <c r="R66" s="1274"/>
      <c r="S66" s="1274"/>
    </row>
    <row r="67" spans="2:19" ht="1.5" customHeight="1">
      <c r="B67" s="1258"/>
      <c r="C67" s="1237"/>
      <c r="D67" s="1237"/>
      <c r="E67" s="1236"/>
      <c r="F67" s="1236"/>
      <c r="G67" s="1236"/>
      <c r="H67" s="1236"/>
      <c r="I67" s="1236"/>
      <c r="J67" s="1236"/>
      <c r="K67" s="1267"/>
      <c r="L67" s="1237"/>
      <c r="M67" s="1237"/>
      <c r="N67" s="1265"/>
      <c r="O67" s="1265"/>
      <c r="P67" s="1265"/>
      <c r="Q67" s="1265"/>
      <c r="R67" s="1265"/>
      <c r="S67" s="1265"/>
    </row>
    <row r="68" spans="2:19" ht="3" customHeight="1">
      <c r="B68" s="1258"/>
      <c r="C68" s="1237"/>
      <c r="D68" s="1237"/>
      <c r="E68" s="1236"/>
      <c r="F68" s="1236"/>
      <c r="G68" s="1236"/>
      <c r="H68" s="1236"/>
      <c r="I68" s="1236"/>
      <c r="J68" s="1236"/>
      <c r="K68" s="1267"/>
      <c r="L68" s="1237"/>
      <c r="M68" s="1237"/>
      <c r="N68" s="1265"/>
      <c r="O68" s="1265"/>
      <c r="P68" s="1265"/>
      <c r="Q68" s="1265"/>
      <c r="R68" s="1265"/>
      <c r="S68" s="1265"/>
    </row>
    <row r="69" spans="2:19">
      <c r="B69" s="1258"/>
      <c r="C69" s="1236" t="s">
        <v>9</v>
      </c>
      <c r="D69" s="1237"/>
      <c r="E69" s="602" t="s">
        <v>580</v>
      </c>
      <c r="F69" s="1236" t="s">
        <v>492</v>
      </c>
      <c r="G69" s="1237"/>
      <c r="H69" s="1237"/>
      <c r="I69" s="1237"/>
      <c r="J69" s="1237"/>
      <c r="K69" s="603">
        <f>'Informe nº 7a'!D37</f>
        <v>0</v>
      </c>
      <c r="L69" s="604" t="str">
        <f>IF(K69&lt;=0.4,"SI","")</f>
        <v>SI</v>
      </c>
      <c r="M69" s="604" t="str">
        <f>IF(K69&gt;0.4,"NO","")</f>
        <v/>
      </c>
      <c r="N69" s="1265"/>
      <c r="O69" s="1265"/>
      <c r="P69" s="1265"/>
      <c r="Q69" s="1265"/>
      <c r="R69" s="1265"/>
      <c r="S69" s="1265"/>
    </row>
    <row r="70" spans="2:19" ht="13.5" thickBot="1">
      <c r="B70" s="1272"/>
      <c r="C70" s="1241" t="s">
        <v>10</v>
      </c>
      <c r="D70" s="1241"/>
      <c r="E70" s="605" t="s">
        <v>581</v>
      </c>
      <c r="F70" s="1241" t="s">
        <v>493</v>
      </c>
      <c r="G70" s="1242"/>
      <c r="H70" s="1242"/>
      <c r="I70" s="1242"/>
      <c r="J70" s="1242"/>
      <c r="K70" s="606">
        <f>'Informe nº 7a'!D38</f>
        <v>0</v>
      </c>
      <c r="L70" s="607" t="str">
        <f>IF(K70&lt;=0.4,"SI","")</f>
        <v>SI</v>
      </c>
      <c r="M70" s="607" t="str">
        <f>IF(K70&gt;0.4,"NO","")</f>
        <v/>
      </c>
      <c r="N70" s="1275"/>
      <c r="O70" s="1275"/>
      <c r="P70" s="1275"/>
      <c r="Q70" s="1275"/>
      <c r="R70" s="1275"/>
      <c r="S70" s="1275"/>
    </row>
    <row r="71" spans="2:19">
      <c r="L71" s="612"/>
    </row>
    <row r="73" spans="2:19" ht="27" customHeight="1">
      <c r="B73" s="1223" t="s">
        <v>494</v>
      </c>
      <c r="C73" s="1223"/>
      <c r="D73" s="1223"/>
      <c r="E73" s="1223"/>
      <c r="F73" s="1223"/>
      <c r="G73" s="1223"/>
      <c r="H73" s="1223"/>
      <c r="I73" s="1223"/>
      <c r="J73" s="1223"/>
      <c r="K73" s="1223"/>
      <c r="L73" s="1223"/>
      <c r="M73" s="1223"/>
      <c r="N73" s="1223"/>
      <c r="O73" s="1223"/>
      <c r="P73" s="1223"/>
      <c r="Q73" s="1223"/>
      <c r="R73" s="1223"/>
      <c r="S73" s="1223"/>
    </row>
    <row r="74" spans="2:19" ht="13.5" thickBot="1"/>
    <row r="75" spans="2:19" ht="12.75" customHeight="1">
      <c r="B75" s="1219" t="s">
        <v>477</v>
      </c>
      <c r="C75" s="1220"/>
      <c r="D75" s="1220"/>
      <c r="E75" s="1227" t="s">
        <v>563</v>
      </c>
      <c r="F75" s="1227"/>
      <c r="G75" s="1227"/>
      <c r="H75" s="1227"/>
      <c r="I75" s="1227"/>
      <c r="J75" s="1227"/>
      <c r="K75" s="1227"/>
      <c r="L75" s="1263" t="s">
        <v>562</v>
      </c>
      <c r="M75" s="1263"/>
      <c r="N75" s="1220" t="s">
        <v>478</v>
      </c>
      <c r="O75" s="1220"/>
      <c r="P75" s="1220"/>
      <c r="Q75" s="1220"/>
      <c r="R75" s="1220"/>
      <c r="S75" s="1220"/>
    </row>
    <row r="76" spans="2:19">
      <c r="B76" s="1224"/>
      <c r="C76" s="1224"/>
      <c r="D76" s="1224"/>
      <c r="E76" s="1228"/>
      <c r="F76" s="1228"/>
      <c r="G76" s="1228"/>
      <c r="H76" s="1228"/>
      <c r="I76" s="1228"/>
      <c r="J76" s="1228"/>
      <c r="K76" s="1228"/>
      <c r="L76" s="1264"/>
      <c r="M76" s="1264"/>
      <c r="N76" s="1224"/>
      <c r="O76" s="1224"/>
      <c r="P76" s="1224"/>
      <c r="Q76" s="1224"/>
      <c r="R76" s="1224"/>
      <c r="S76" s="1224"/>
    </row>
    <row r="77" spans="2:19" ht="32.25" customHeight="1" thickBot="1">
      <c r="B77" s="1221"/>
      <c r="C77" s="1221"/>
      <c r="D77" s="1221"/>
      <c r="E77" s="634" t="s">
        <v>479</v>
      </c>
      <c r="F77" s="1225" t="s">
        <v>1</v>
      </c>
      <c r="G77" s="1225"/>
      <c r="H77" s="1225"/>
      <c r="I77" s="1225"/>
      <c r="J77" s="1225"/>
      <c r="K77" s="634" t="s">
        <v>11</v>
      </c>
      <c r="L77" s="1221" t="s">
        <v>566</v>
      </c>
      <c r="M77" s="1221"/>
      <c r="N77" s="1221"/>
      <c r="O77" s="1221"/>
      <c r="P77" s="1221"/>
      <c r="Q77" s="1221"/>
      <c r="R77" s="1221"/>
      <c r="S77" s="1221"/>
    </row>
    <row r="78" spans="2:19" ht="19.5" customHeight="1">
      <c r="B78" s="1250" t="s">
        <v>96</v>
      </c>
      <c r="C78" s="1231" t="s">
        <v>451</v>
      </c>
      <c r="D78" s="1231"/>
      <c r="E78" s="599" t="s">
        <v>539</v>
      </c>
      <c r="F78" s="1232" t="s">
        <v>540</v>
      </c>
      <c r="G78" s="1232"/>
      <c r="H78" s="1232"/>
      <c r="I78" s="1232"/>
      <c r="J78" s="1232"/>
      <c r="K78" s="600">
        <f>'Informe nº 7d'!D15</f>
        <v>0</v>
      </c>
      <c r="L78" s="601" t="str">
        <f t="shared" ref="L78:L85" si="8">IF(K78&lt;=0.4,"SI","")</f>
        <v>SI</v>
      </c>
      <c r="M78" s="658" t="str">
        <f t="shared" ref="M78:M86" si="9">IF(K78&gt;0.4,"NO","")</f>
        <v/>
      </c>
      <c r="N78" s="1254" t="s">
        <v>545</v>
      </c>
      <c r="O78" s="1254"/>
      <c r="P78" s="1254"/>
      <c r="Q78" s="1254"/>
      <c r="R78" s="1254"/>
      <c r="S78" s="1254"/>
    </row>
    <row r="79" spans="2:19" ht="16.5" customHeight="1">
      <c r="B79" s="1229"/>
      <c r="C79" s="1265" t="s">
        <v>546</v>
      </c>
      <c r="D79" s="1265"/>
      <c r="E79" s="602" t="s">
        <v>504</v>
      </c>
      <c r="F79" s="1236" t="s">
        <v>547</v>
      </c>
      <c r="G79" s="1236"/>
      <c r="H79" s="1236"/>
      <c r="I79" s="1236"/>
      <c r="J79" s="1236"/>
      <c r="K79" s="603">
        <f>'Informe nº 7d'!D19</f>
        <v>0</v>
      </c>
      <c r="L79" s="604" t="str">
        <f t="shared" si="8"/>
        <v>SI</v>
      </c>
      <c r="M79" s="659" t="str">
        <f t="shared" si="9"/>
        <v/>
      </c>
      <c r="N79" s="1238"/>
      <c r="O79" s="1238"/>
      <c r="P79" s="1238"/>
      <c r="Q79" s="1238"/>
      <c r="R79" s="1238"/>
      <c r="S79" s="1238"/>
    </row>
    <row r="80" spans="2:19" ht="18.75" customHeight="1">
      <c r="B80" s="1251"/>
      <c r="C80" s="1249" t="s">
        <v>47</v>
      </c>
      <c r="D80" s="1249"/>
      <c r="E80" s="613" t="s">
        <v>514</v>
      </c>
      <c r="F80" s="1249" t="s">
        <v>515</v>
      </c>
      <c r="G80" s="1249"/>
      <c r="H80" s="1249"/>
      <c r="I80" s="1249"/>
      <c r="J80" s="1249"/>
      <c r="K80" s="614">
        <f>'Informe nº 7d'!D22</f>
        <v>0</v>
      </c>
      <c r="L80" s="615" t="str">
        <f t="shared" si="8"/>
        <v>SI</v>
      </c>
      <c r="M80" s="615" t="str">
        <f t="shared" si="9"/>
        <v/>
      </c>
      <c r="N80" s="1255"/>
      <c r="O80" s="1255"/>
      <c r="P80" s="1255"/>
      <c r="Q80" s="1255"/>
      <c r="R80" s="1255"/>
      <c r="S80" s="1255"/>
    </row>
    <row r="81" spans="2:19">
      <c r="B81" s="1243" t="s">
        <v>111</v>
      </c>
      <c r="C81" s="1246" t="s">
        <v>528</v>
      </c>
      <c r="D81" s="1245"/>
      <c r="E81" s="616" t="s">
        <v>529</v>
      </c>
      <c r="F81" s="1246" t="s">
        <v>530</v>
      </c>
      <c r="G81" s="1245"/>
      <c r="H81" s="1245"/>
      <c r="I81" s="1245"/>
      <c r="J81" s="1245"/>
      <c r="K81" s="619">
        <f>'Informe nº 7d'!D23</f>
        <v>0</v>
      </c>
      <c r="L81" s="618" t="str">
        <f t="shared" si="8"/>
        <v>SI</v>
      </c>
      <c r="M81" s="618" t="str">
        <f t="shared" si="9"/>
        <v/>
      </c>
      <c r="N81" s="1247" t="s">
        <v>548</v>
      </c>
      <c r="O81" s="1247"/>
      <c r="P81" s="1247"/>
      <c r="Q81" s="1247"/>
      <c r="R81" s="1247"/>
      <c r="S81" s="1247"/>
    </row>
    <row r="82" spans="2:19">
      <c r="B82" s="1239"/>
      <c r="C82" s="1236" t="s">
        <v>8</v>
      </c>
      <c r="D82" s="1237"/>
      <c r="E82" s="602" t="s">
        <v>532</v>
      </c>
      <c r="F82" s="1236" t="s">
        <v>533</v>
      </c>
      <c r="G82" s="1237"/>
      <c r="H82" s="1237"/>
      <c r="I82" s="1237"/>
      <c r="J82" s="1237"/>
      <c r="K82" s="603">
        <f>'Informe nº 7d'!D25</f>
        <v>0</v>
      </c>
      <c r="L82" s="604" t="str">
        <f t="shared" si="8"/>
        <v>SI</v>
      </c>
      <c r="M82" s="604" t="str">
        <f t="shared" si="9"/>
        <v/>
      </c>
      <c r="N82" s="1238"/>
      <c r="O82" s="1238"/>
      <c r="P82" s="1238"/>
      <c r="Q82" s="1238"/>
      <c r="R82" s="1238"/>
      <c r="S82" s="1238"/>
    </row>
    <row r="83" spans="2:19">
      <c r="B83" s="1239"/>
      <c r="C83" s="1236" t="s">
        <v>47</v>
      </c>
      <c r="D83" s="1237"/>
      <c r="E83" s="602" t="s">
        <v>534</v>
      </c>
      <c r="F83" s="1236" t="s">
        <v>535</v>
      </c>
      <c r="G83" s="1236"/>
      <c r="H83" s="1236"/>
      <c r="I83" s="1236"/>
      <c r="J83" s="1236"/>
      <c r="K83" s="603">
        <f>'Informe nº 7d'!D29</f>
        <v>0</v>
      </c>
      <c r="L83" s="604" t="str">
        <f t="shared" si="8"/>
        <v>SI</v>
      </c>
      <c r="M83" s="604" t="str">
        <f t="shared" si="9"/>
        <v/>
      </c>
      <c r="N83" s="1238"/>
      <c r="O83" s="1238"/>
      <c r="P83" s="1238"/>
      <c r="Q83" s="1238"/>
      <c r="R83" s="1238"/>
      <c r="S83" s="1238"/>
    </row>
    <row r="84" spans="2:19">
      <c r="B84" s="1239"/>
      <c r="C84" s="1236" t="s">
        <v>52</v>
      </c>
      <c r="D84" s="1236"/>
      <c r="E84" s="602" t="s">
        <v>536</v>
      </c>
      <c r="F84" s="1236" t="s">
        <v>537</v>
      </c>
      <c r="G84" s="1236"/>
      <c r="H84" s="1236"/>
      <c r="I84" s="1236"/>
      <c r="J84" s="1236"/>
      <c r="K84" s="603">
        <f>'Informe nº 7d'!D27</f>
        <v>0</v>
      </c>
      <c r="L84" s="604" t="str">
        <f t="shared" si="8"/>
        <v>SI</v>
      </c>
      <c r="M84" s="604" t="str">
        <f t="shared" si="9"/>
        <v/>
      </c>
      <c r="N84" s="1238"/>
      <c r="O84" s="1238"/>
      <c r="P84" s="1238"/>
      <c r="Q84" s="1238"/>
      <c r="R84" s="1238"/>
      <c r="S84" s="1238"/>
    </row>
    <row r="85" spans="2:19">
      <c r="B85" s="1244"/>
      <c r="C85" s="1249" t="s">
        <v>464</v>
      </c>
      <c r="D85" s="1249"/>
      <c r="E85" s="613" t="s">
        <v>543</v>
      </c>
      <c r="F85" s="1249" t="s">
        <v>544</v>
      </c>
      <c r="G85" s="1249"/>
      <c r="H85" s="1249"/>
      <c r="I85" s="1249"/>
      <c r="J85" s="1249"/>
      <c r="K85" s="614">
        <f>'Informe nº 7d'!D28</f>
        <v>0</v>
      </c>
      <c r="L85" s="628" t="str">
        <f t="shared" si="8"/>
        <v>SI</v>
      </c>
      <c r="M85" s="615" t="str">
        <f t="shared" si="9"/>
        <v/>
      </c>
      <c r="N85" s="1255"/>
      <c r="O85" s="1255"/>
      <c r="P85" s="1255"/>
      <c r="Q85" s="1255"/>
      <c r="R85" s="1255"/>
      <c r="S85" s="1255"/>
    </row>
    <row r="86" spans="2:19" ht="12.75" customHeight="1">
      <c r="B86" s="1258" t="s">
        <v>480</v>
      </c>
      <c r="C86" s="1246" t="s">
        <v>489</v>
      </c>
      <c r="D86" s="1245"/>
      <c r="E86" s="1246" t="s">
        <v>579</v>
      </c>
      <c r="F86" s="1246" t="s">
        <v>490</v>
      </c>
      <c r="G86" s="1246"/>
      <c r="H86" s="1246"/>
      <c r="I86" s="1246"/>
      <c r="J86" s="1246"/>
      <c r="K86" s="1273">
        <f>'Informe nº 7a'!D34</f>
        <v>0</v>
      </c>
      <c r="L86" s="1245" t="str">
        <f>IF(K86&lt;=0.4,"SI","")</f>
        <v>SI</v>
      </c>
      <c r="M86" s="1245" t="str">
        <f t="shared" si="9"/>
        <v/>
      </c>
      <c r="N86" s="1238" t="s">
        <v>495</v>
      </c>
      <c r="O86" s="1238"/>
      <c r="P86" s="1238"/>
      <c r="Q86" s="1238"/>
      <c r="R86" s="1238"/>
      <c r="S86" s="1238"/>
    </row>
    <row r="87" spans="2:19" ht="1.5" customHeight="1">
      <c r="B87" s="1258"/>
      <c r="C87" s="1237"/>
      <c r="D87" s="1237"/>
      <c r="E87" s="1236"/>
      <c r="F87" s="1236"/>
      <c r="G87" s="1236"/>
      <c r="H87" s="1236"/>
      <c r="I87" s="1236"/>
      <c r="J87" s="1236"/>
      <c r="K87" s="1267"/>
      <c r="L87" s="1237"/>
      <c r="M87" s="1237"/>
      <c r="N87" s="1238"/>
      <c r="O87" s="1238"/>
      <c r="P87" s="1238"/>
      <c r="Q87" s="1238"/>
      <c r="R87" s="1238"/>
      <c r="S87" s="1238"/>
    </row>
    <row r="88" spans="2:19" ht="4.5" hidden="1" customHeight="1">
      <c r="B88" s="1258"/>
      <c r="C88" s="1237"/>
      <c r="D88" s="1237"/>
      <c r="E88" s="1236"/>
      <c r="F88" s="1236"/>
      <c r="G88" s="1236"/>
      <c r="H88" s="1236"/>
      <c r="I88" s="1236"/>
      <c r="J88" s="1236"/>
      <c r="K88" s="1267"/>
      <c r="L88" s="1237"/>
      <c r="M88" s="1237"/>
      <c r="N88" s="1238"/>
      <c r="O88" s="1238"/>
      <c r="P88" s="1238"/>
      <c r="Q88" s="1238"/>
      <c r="R88" s="1238"/>
      <c r="S88" s="1238"/>
    </row>
    <row r="89" spans="2:19">
      <c r="B89" s="1258"/>
      <c r="C89" s="1236" t="s">
        <v>7</v>
      </c>
      <c r="D89" s="1237"/>
      <c r="E89" s="602" t="s">
        <v>522</v>
      </c>
      <c r="F89" s="1236" t="s">
        <v>538</v>
      </c>
      <c r="G89" s="1237"/>
      <c r="H89" s="1237"/>
      <c r="I89" s="1237"/>
      <c r="J89" s="1237"/>
      <c r="K89" s="603">
        <f>'Informe nº 7a'!D35</f>
        <v>0</v>
      </c>
      <c r="L89" s="604" t="str">
        <f>IF(K89&lt;=0.4,"SI","")</f>
        <v>SI</v>
      </c>
      <c r="M89" s="604" t="str">
        <f>IF(K89&gt;0.4,"NO","")</f>
        <v/>
      </c>
      <c r="N89" s="1238"/>
      <c r="O89" s="1238"/>
      <c r="P89" s="1238"/>
      <c r="Q89" s="1238"/>
      <c r="R89" s="1238"/>
      <c r="S89" s="1238"/>
    </row>
    <row r="90" spans="2:19" ht="13.5" thickBot="1">
      <c r="B90" s="1272"/>
      <c r="C90" s="1241" t="s">
        <v>9</v>
      </c>
      <c r="D90" s="1242"/>
      <c r="E90" s="605" t="s">
        <v>580</v>
      </c>
      <c r="F90" s="1241" t="s">
        <v>492</v>
      </c>
      <c r="G90" s="1242"/>
      <c r="H90" s="1242"/>
      <c r="I90" s="1242"/>
      <c r="J90" s="1242"/>
      <c r="K90" s="606">
        <f>'Informe nº 7a'!D37</f>
        <v>0</v>
      </c>
      <c r="L90" s="607" t="str">
        <f>IF(K90&lt;=0.4,"SI","")</f>
        <v>SI</v>
      </c>
      <c r="M90" s="607" t="str">
        <f>IF(K90&gt;0.4,"NO","")</f>
        <v/>
      </c>
      <c r="N90" s="1276"/>
      <c r="O90" s="1276"/>
      <c r="P90" s="1276"/>
      <c r="Q90" s="1276"/>
      <c r="R90" s="1276"/>
      <c r="S90" s="1276"/>
    </row>
  </sheetData>
  <sheetProtection sheet="1" selectLockedCells="1" selectUnlockedCells="1"/>
  <mergeCells count="168">
    <mergeCell ref="B86:B90"/>
    <mergeCell ref="C86:D88"/>
    <mergeCell ref="E86:E88"/>
    <mergeCell ref="F86:J88"/>
    <mergeCell ref="B81:B85"/>
    <mergeCell ref="C81:D81"/>
    <mergeCell ref="F81:J81"/>
    <mergeCell ref="N81:S85"/>
    <mergeCell ref="C82:D82"/>
    <mergeCell ref="F82:J82"/>
    <mergeCell ref="C83:D83"/>
    <mergeCell ref="F83:J83"/>
    <mergeCell ref="C84:D84"/>
    <mergeCell ref="F84:J84"/>
    <mergeCell ref="K86:K88"/>
    <mergeCell ref="L86:L88"/>
    <mergeCell ref="M86:M88"/>
    <mergeCell ref="N86:S90"/>
    <mergeCell ref="C89:D89"/>
    <mergeCell ref="F89:J89"/>
    <mergeCell ref="C90:D90"/>
    <mergeCell ref="F90:J90"/>
    <mergeCell ref="C85:D85"/>
    <mergeCell ref="F85:J85"/>
    <mergeCell ref="B78:B80"/>
    <mergeCell ref="C78:D78"/>
    <mergeCell ref="F78:J78"/>
    <mergeCell ref="N78:S80"/>
    <mergeCell ref="C79:D79"/>
    <mergeCell ref="F79:J79"/>
    <mergeCell ref="C80:D80"/>
    <mergeCell ref="F80:J80"/>
    <mergeCell ref="B73:S73"/>
    <mergeCell ref="B75:D77"/>
    <mergeCell ref="N75:S77"/>
    <mergeCell ref="F77:J77"/>
    <mergeCell ref="L77:M77"/>
    <mergeCell ref="L75:M76"/>
    <mergeCell ref="E75:K76"/>
    <mergeCell ref="B66:B70"/>
    <mergeCell ref="C66:D68"/>
    <mergeCell ref="E66:E68"/>
    <mergeCell ref="F66:J68"/>
    <mergeCell ref="B61:B65"/>
    <mergeCell ref="C61:D61"/>
    <mergeCell ref="F61:J61"/>
    <mergeCell ref="N61:S65"/>
    <mergeCell ref="C62:D62"/>
    <mergeCell ref="F62:J62"/>
    <mergeCell ref="C63:D63"/>
    <mergeCell ref="F63:J63"/>
    <mergeCell ref="C64:D64"/>
    <mergeCell ref="F64:J64"/>
    <mergeCell ref="K66:K68"/>
    <mergeCell ref="L66:L68"/>
    <mergeCell ref="M66:M68"/>
    <mergeCell ref="N66:S70"/>
    <mergeCell ref="C69:D69"/>
    <mergeCell ref="F69:J69"/>
    <mergeCell ref="C70:D70"/>
    <mergeCell ref="F70:J70"/>
    <mergeCell ref="C65:D65"/>
    <mergeCell ref="F65:J65"/>
    <mergeCell ref="B59:B60"/>
    <mergeCell ref="C59:D59"/>
    <mergeCell ref="F59:J59"/>
    <mergeCell ref="N59:S60"/>
    <mergeCell ref="C60:D60"/>
    <mergeCell ref="F60:J60"/>
    <mergeCell ref="M49:M51"/>
    <mergeCell ref="N49:S51"/>
    <mergeCell ref="B54:S54"/>
    <mergeCell ref="B56:D58"/>
    <mergeCell ref="N56:S58"/>
    <mergeCell ref="F58:J58"/>
    <mergeCell ref="L58:M58"/>
    <mergeCell ref="B49:B51"/>
    <mergeCell ref="C49:D51"/>
    <mergeCell ref="E49:E51"/>
    <mergeCell ref="F49:J51"/>
    <mergeCell ref="K49:K51"/>
    <mergeCell ref="L49:L51"/>
    <mergeCell ref="L56:M57"/>
    <mergeCell ref="E56:K57"/>
    <mergeCell ref="B45:B48"/>
    <mergeCell ref="C45:D45"/>
    <mergeCell ref="F45:J45"/>
    <mergeCell ref="N45:S48"/>
    <mergeCell ref="C46:D46"/>
    <mergeCell ref="F46:J46"/>
    <mergeCell ref="C47:D47"/>
    <mergeCell ref="F47:J47"/>
    <mergeCell ref="C48:D48"/>
    <mergeCell ref="F48:J48"/>
    <mergeCell ref="M41:M42"/>
    <mergeCell ref="N41:S44"/>
    <mergeCell ref="C43:D43"/>
    <mergeCell ref="F43:J43"/>
    <mergeCell ref="C44:D44"/>
    <mergeCell ref="F44:J44"/>
    <mergeCell ref="B41:B44"/>
    <mergeCell ref="C41:D42"/>
    <mergeCell ref="E41:E42"/>
    <mergeCell ref="F41:J42"/>
    <mergeCell ref="K41:K42"/>
    <mergeCell ref="L41:L42"/>
    <mergeCell ref="B36:S36"/>
    <mergeCell ref="B38:D40"/>
    <mergeCell ref="N38:S40"/>
    <mergeCell ref="F40:J40"/>
    <mergeCell ref="L40:M40"/>
    <mergeCell ref="B31:B33"/>
    <mergeCell ref="C31:D31"/>
    <mergeCell ref="F31:J31"/>
    <mergeCell ref="N31:S33"/>
    <mergeCell ref="C32:D32"/>
    <mergeCell ref="F32:J32"/>
    <mergeCell ref="C33:D33"/>
    <mergeCell ref="F33:J33"/>
    <mergeCell ref="L38:M39"/>
    <mergeCell ref="E38:K39"/>
    <mergeCell ref="B29:B30"/>
    <mergeCell ref="C29:D29"/>
    <mergeCell ref="F29:J29"/>
    <mergeCell ref="N29:S30"/>
    <mergeCell ref="C30:D30"/>
    <mergeCell ref="F30:J30"/>
    <mergeCell ref="B25:B28"/>
    <mergeCell ref="C25:D25"/>
    <mergeCell ref="F25:J25"/>
    <mergeCell ref="N25:S28"/>
    <mergeCell ref="C26:D26"/>
    <mergeCell ref="F26:J26"/>
    <mergeCell ref="C27:D27"/>
    <mergeCell ref="F27:J27"/>
    <mergeCell ref="C28:D28"/>
    <mergeCell ref="F28:J28"/>
    <mergeCell ref="B22:D24"/>
    <mergeCell ref="N22:S24"/>
    <mergeCell ref="F24:J24"/>
    <mergeCell ref="L24:M24"/>
    <mergeCell ref="B15:B17"/>
    <mergeCell ref="C15:D15"/>
    <mergeCell ref="F15:J15"/>
    <mergeCell ref="N15:S15"/>
    <mergeCell ref="C16:D16"/>
    <mergeCell ref="F16:J16"/>
    <mergeCell ref="N16:S17"/>
    <mergeCell ref="C17:D17"/>
    <mergeCell ref="F17:J17"/>
    <mergeCell ref="L22:M23"/>
    <mergeCell ref="E22:K23"/>
    <mergeCell ref="C2:S2"/>
    <mergeCell ref="C3:S3"/>
    <mergeCell ref="B10:S10"/>
    <mergeCell ref="B12:D14"/>
    <mergeCell ref="N12:S14"/>
    <mergeCell ref="F14:J14"/>
    <mergeCell ref="L14:M14"/>
    <mergeCell ref="B20:S20"/>
    <mergeCell ref="B5:D5"/>
    <mergeCell ref="E5:H5"/>
    <mergeCell ref="B6:D6"/>
    <mergeCell ref="E6:H6"/>
    <mergeCell ref="B7:D7"/>
    <mergeCell ref="E7:H7"/>
    <mergeCell ref="L12:M13"/>
    <mergeCell ref="E12:K1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1"/>
  <sheetViews>
    <sheetView showGridLines="0" zoomScale="80" zoomScaleNormal="80" workbookViewId="0">
      <selection activeCell="B2" sqref="B2"/>
    </sheetView>
  </sheetViews>
  <sheetFormatPr baseColWidth="10" defaultRowHeight="12.75"/>
  <cols>
    <col min="2" max="2" width="14.7109375" customWidth="1"/>
    <col min="4" max="4" width="12.7109375" customWidth="1"/>
    <col min="6" max="6" width="9.28515625" customWidth="1"/>
    <col min="7" max="7" width="9.7109375" customWidth="1"/>
    <col min="8" max="9" width="9.42578125" customWidth="1"/>
    <col min="10" max="10" width="8.28515625" customWidth="1"/>
    <col min="12" max="12" width="11.5703125" customWidth="1"/>
    <col min="13" max="13" width="8.7109375" customWidth="1"/>
    <col min="19" max="19" width="17.7109375" customWidth="1"/>
  </cols>
  <sheetData>
    <row r="1" spans="2:19">
      <c r="C1" s="597"/>
      <c r="D1" s="598"/>
      <c r="E1" s="598"/>
      <c r="F1" s="598"/>
      <c r="G1" s="598"/>
      <c r="H1" s="598"/>
      <c r="I1" s="598"/>
      <c r="J1" s="598"/>
      <c r="K1" s="598"/>
      <c r="L1" s="598"/>
      <c r="M1" s="598"/>
      <c r="N1" s="458"/>
    </row>
    <row r="2" spans="2:19" ht="18">
      <c r="B2" s="354" t="s">
        <v>23</v>
      </c>
      <c r="C2" s="1009" t="s">
        <v>474</v>
      </c>
      <c r="D2" s="1009"/>
      <c r="E2" s="1009"/>
      <c r="F2" s="1009"/>
      <c r="G2" s="1009"/>
      <c r="H2" s="1009"/>
      <c r="I2" s="1009"/>
      <c r="J2" s="1009"/>
      <c r="K2" s="1009"/>
      <c r="L2" s="1009"/>
      <c r="M2" s="1009"/>
      <c r="N2" s="1009"/>
      <c r="O2" s="1009"/>
      <c r="P2" s="1009"/>
      <c r="Q2" s="1009"/>
      <c r="R2" s="1009"/>
      <c r="S2" s="1009"/>
    </row>
    <row r="3" spans="2:19" ht="18">
      <c r="B3" s="354" t="s">
        <v>549</v>
      </c>
      <c r="C3" s="1010" t="s">
        <v>550</v>
      </c>
      <c r="D3" s="1011"/>
      <c r="E3" s="1011"/>
      <c r="F3" s="1011"/>
      <c r="G3" s="1011"/>
      <c r="H3" s="1011"/>
      <c r="I3" s="1011"/>
      <c r="J3" s="1011"/>
      <c r="K3" s="1011"/>
      <c r="L3" s="1011"/>
      <c r="M3" s="1011"/>
      <c r="N3" s="1011"/>
      <c r="O3" s="1011"/>
      <c r="P3" s="1011"/>
      <c r="Q3" s="1011"/>
      <c r="R3" s="1011"/>
      <c r="S3" s="1011"/>
    </row>
    <row r="4" spans="2:19" ht="11.25" customHeight="1"/>
    <row r="5" spans="2:19" ht="12" customHeight="1">
      <c r="B5" s="1015" t="s">
        <v>133</v>
      </c>
      <c r="C5" s="1015"/>
      <c r="D5" s="1015"/>
      <c r="E5" s="1208">
        <f>Carátula!E7</f>
        <v>0</v>
      </c>
      <c r="F5" s="1208"/>
      <c r="G5" s="1208"/>
      <c r="H5" s="1208"/>
      <c r="I5" s="626"/>
      <c r="J5" s="626"/>
    </row>
    <row r="6" spans="2:19" ht="12" customHeight="1">
      <c r="B6" s="1015" t="s">
        <v>134</v>
      </c>
      <c r="C6" s="1015"/>
      <c r="D6" s="1015"/>
      <c r="E6" s="1208">
        <f>Carátula!E8</f>
        <v>0</v>
      </c>
      <c r="F6" s="1208"/>
      <c r="G6" s="1208"/>
      <c r="H6" s="1208"/>
      <c r="I6" s="626"/>
      <c r="J6" s="626"/>
    </row>
    <row r="7" spans="2:19" ht="12" customHeight="1">
      <c r="B7" s="1030" t="s">
        <v>24</v>
      </c>
      <c r="C7" s="1030"/>
      <c r="D7" s="1030"/>
      <c r="E7" s="1208">
        <f>Carátula!E9</f>
        <v>0</v>
      </c>
      <c r="F7" s="1208"/>
      <c r="G7" s="1208"/>
      <c r="H7" s="1208"/>
      <c r="I7" s="626"/>
      <c r="J7" s="626"/>
    </row>
    <row r="9" spans="2:19" ht="11.25" customHeight="1"/>
    <row r="10" spans="2:19" ht="27" customHeight="1">
      <c r="B10" s="1223" t="s">
        <v>476</v>
      </c>
      <c r="C10" s="1223"/>
      <c r="D10" s="1223"/>
      <c r="E10" s="1223"/>
      <c r="F10" s="1223"/>
      <c r="G10" s="1223"/>
      <c r="H10" s="1223"/>
      <c r="I10" s="1223"/>
      <c r="J10" s="1223"/>
      <c r="K10" s="1223"/>
      <c r="L10" s="1223"/>
      <c r="M10" s="1223"/>
      <c r="N10" s="1223"/>
      <c r="O10" s="1223"/>
      <c r="P10" s="1223"/>
      <c r="Q10" s="1223"/>
      <c r="R10" s="1223"/>
      <c r="S10" s="1223"/>
    </row>
    <row r="11" spans="2:19" ht="13.5" thickBot="1"/>
    <row r="12" spans="2:19" ht="12.75" customHeight="1">
      <c r="B12" s="1219" t="s">
        <v>477</v>
      </c>
      <c r="C12" s="1220"/>
      <c r="D12" s="1220"/>
      <c r="E12" s="1227" t="s">
        <v>563</v>
      </c>
      <c r="F12" s="1227"/>
      <c r="G12" s="1227"/>
      <c r="H12" s="1227"/>
      <c r="I12" s="1227"/>
      <c r="J12" s="1227"/>
      <c r="K12" s="1227"/>
      <c r="L12" s="1219" t="s">
        <v>562</v>
      </c>
      <c r="M12" s="1219"/>
      <c r="N12" s="1220" t="s">
        <v>478</v>
      </c>
      <c r="O12" s="1220"/>
      <c r="P12" s="1220"/>
      <c r="Q12" s="1220"/>
      <c r="R12" s="1220"/>
      <c r="S12" s="1220"/>
    </row>
    <row r="13" spans="2:19">
      <c r="B13" s="1224"/>
      <c r="C13" s="1224"/>
      <c r="D13" s="1224"/>
      <c r="E13" s="1228"/>
      <c r="F13" s="1228"/>
      <c r="G13" s="1228"/>
      <c r="H13" s="1228"/>
      <c r="I13" s="1228"/>
      <c r="J13" s="1228"/>
      <c r="K13" s="1228"/>
      <c r="L13" s="1226"/>
      <c r="M13" s="1226"/>
      <c r="N13" s="1224"/>
      <c r="O13" s="1224"/>
      <c r="P13" s="1224"/>
      <c r="Q13" s="1224"/>
      <c r="R13" s="1224"/>
      <c r="S13" s="1224"/>
    </row>
    <row r="14" spans="2:19" ht="32.25" customHeight="1" thickBot="1">
      <c r="B14" s="1221"/>
      <c r="C14" s="1221"/>
      <c r="D14" s="1221"/>
      <c r="E14" s="634" t="s">
        <v>479</v>
      </c>
      <c r="F14" s="1225" t="s">
        <v>1</v>
      </c>
      <c r="G14" s="1225"/>
      <c r="H14" s="1225"/>
      <c r="I14" s="1225"/>
      <c r="J14" s="1225"/>
      <c r="K14" s="634" t="s">
        <v>11</v>
      </c>
      <c r="L14" s="1221" t="s">
        <v>565</v>
      </c>
      <c r="M14" s="1221"/>
      <c r="N14" s="1221"/>
      <c r="O14" s="1221"/>
      <c r="P14" s="1221"/>
      <c r="Q14" s="1221"/>
      <c r="R14" s="1221"/>
      <c r="S14" s="1221"/>
    </row>
    <row r="15" spans="2:19">
      <c r="B15" s="1258" t="s">
        <v>480</v>
      </c>
      <c r="C15" s="1277" t="s">
        <v>45</v>
      </c>
      <c r="D15" s="1277"/>
      <c r="E15" s="1279" t="s">
        <v>521</v>
      </c>
      <c r="F15" s="1250" t="s">
        <v>481</v>
      </c>
      <c r="G15" s="1250"/>
      <c r="H15" s="1250"/>
      <c r="I15" s="1250"/>
      <c r="J15" s="1250"/>
      <c r="K15" s="1282">
        <f>'Informe nº 7b'!D30</f>
        <v>0</v>
      </c>
      <c r="L15" s="1277" t="str">
        <f t="shared" ref="L15:L17" si="0">IF(K15&lt;=0.4,"SI","")</f>
        <v>SI</v>
      </c>
      <c r="M15" s="1277" t="str">
        <f t="shared" ref="M15:M17" si="1">IF(K15&gt;0.4,"NO","")</f>
        <v/>
      </c>
      <c r="N15" s="1238" t="s">
        <v>482</v>
      </c>
      <c r="O15" s="1239"/>
      <c r="P15" s="1239"/>
      <c r="Q15" s="1239"/>
      <c r="R15" s="1239"/>
      <c r="S15" s="1239"/>
    </row>
    <row r="16" spans="2:19" ht="5.25" customHeight="1">
      <c r="B16" s="1239"/>
      <c r="C16" s="1278"/>
      <c r="D16" s="1278"/>
      <c r="E16" s="1280"/>
      <c r="F16" s="1281"/>
      <c r="G16" s="1281"/>
      <c r="H16" s="1281"/>
      <c r="I16" s="1281"/>
      <c r="J16" s="1281"/>
      <c r="K16" s="1283"/>
      <c r="L16" s="1278"/>
      <c r="M16" s="1278"/>
      <c r="N16" s="1239"/>
      <c r="O16" s="1239"/>
      <c r="P16" s="1239"/>
      <c r="Q16" s="1239"/>
      <c r="R16" s="1239"/>
      <c r="S16" s="1239"/>
    </row>
    <row r="17" spans="2:19" ht="21" customHeight="1" thickBot="1">
      <c r="B17" s="1240"/>
      <c r="C17" s="1242" t="s">
        <v>8</v>
      </c>
      <c r="D17" s="1242"/>
      <c r="E17" s="715" t="s">
        <v>577</v>
      </c>
      <c r="F17" s="1241" t="s">
        <v>484</v>
      </c>
      <c r="G17" s="1242"/>
      <c r="H17" s="1242"/>
      <c r="I17" s="1242"/>
      <c r="J17" s="1242"/>
      <c r="K17" s="606">
        <f>'Informe nº 7b'!D32</f>
        <v>0</v>
      </c>
      <c r="L17" s="607" t="str">
        <f t="shared" si="0"/>
        <v>SI</v>
      </c>
      <c r="M17" s="607" t="str">
        <f t="shared" si="1"/>
        <v/>
      </c>
      <c r="N17" s="1240"/>
      <c r="O17" s="1240"/>
      <c r="P17" s="1240"/>
      <c r="Q17" s="1240"/>
      <c r="R17" s="1240"/>
      <c r="S17" s="1240"/>
    </row>
    <row r="20" spans="2:19" ht="27" customHeight="1">
      <c r="B20" s="1223" t="s">
        <v>485</v>
      </c>
      <c r="C20" s="1223"/>
      <c r="D20" s="1223"/>
      <c r="E20" s="1223"/>
      <c r="F20" s="1223"/>
      <c r="G20" s="1223"/>
      <c r="H20" s="1223"/>
      <c r="I20" s="1223"/>
      <c r="J20" s="1223"/>
      <c r="K20" s="1223"/>
      <c r="L20" s="1223"/>
      <c r="M20" s="1223"/>
      <c r="N20" s="1223"/>
      <c r="O20" s="1223"/>
      <c r="P20" s="1223"/>
      <c r="Q20" s="1223"/>
      <c r="R20" s="1223"/>
      <c r="S20" s="1223"/>
    </row>
    <row r="21" spans="2:19" ht="13.5" thickBot="1"/>
    <row r="22" spans="2:19" ht="12.75" customHeight="1">
      <c r="B22" s="1219" t="s">
        <v>477</v>
      </c>
      <c r="C22" s="1220"/>
      <c r="D22" s="1220"/>
      <c r="E22" s="1227" t="s">
        <v>563</v>
      </c>
      <c r="F22" s="1227"/>
      <c r="G22" s="1227"/>
      <c r="H22" s="1227"/>
      <c r="I22" s="1227"/>
      <c r="J22" s="1227"/>
      <c r="K22" s="1227"/>
      <c r="L22" s="1219" t="s">
        <v>562</v>
      </c>
      <c r="M22" s="1219"/>
      <c r="N22" s="1220" t="s">
        <v>478</v>
      </c>
      <c r="O22" s="1220"/>
      <c r="P22" s="1220"/>
      <c r="Q22" s="1220"/>
      <c r="R22" s="1220"/>
      <c r="S22" s="1220"/>
    </row>
    <row r="23" spans="2:19">
      <c r="B23" s="1224"/>
      <c r="C23" s="1224"/>
      <c r="D23" s="1224"/>
      <c r="E23" s="1228"/>
      <c r="F23" s="1228"/>
      <c r="G23" s="1228"/>
      <c r="H23" s="1228"/>
      <c r="I23" s="1228"/>
      <c r="J23" s="1228"/>
      <c r="K23" s="1228"/>
      <c r="L23" s="1226"/>
      <c r="M23" s="1226"/>
      <c r="N23" s="1224"/>
      <c r="O23" s="1224"/>
      <c r="P23" s="1224"/>
      <c r="Q23" s="1224"/>
      <c r="R23" s="1224"/>
      <c r="S23" s="1224"/>
    </row>
    <row r="24" spans="2:19" ht="32.25" customHeight="1" thickBot="1">
      <c r="B24" s="1221"/>
      <c r="C24" s="1221"/>
      <c r="D24" s="1221"/>
      <c r="E24" s="634" t="s">
        <v>479</v>
      </c>
      <c r="F24" s="1225" t="s">
        <v>1</v>
      </c>
      <c r="G24" s="1225"/>
      <c r="H24" s="1225"/>
      <c r="I24" s="1225"/>
      <c r="J24" s="1225"/>
      <c r="K24" s="634" t="s">
        <v>11</v>
      </c>
      <c r="L24" s="1221" t="s">
        <v>566</v>
      </c>
      <c r="M24" s="1221"/>
      <c r="N24" s="1221"/>
      <c r="O24" s="1221"/>
      <c r="P24" s="1221"/>
      <c r="Q24" s="1221"/>
      <c r="R24" s="1221"/>
      <c r="S24" s="1221"/>
    </row>
    <row r="25" spans="2:19">
      <c r="B25" s="1258" t="s">
        <v>480</v>
      </c>
      <c r="C25" s="1239" t="s">
        <v>7</v>
      </c>
      <c r="D25" s="1239"/>
      <c r="E25" s="1229" t="s">
        <v>577</v>
      </c>
      <c r="F25" s="1229" t="s">
        <v>484</v>
      </c>
      <c r="G25" s="1229"/>
      <c r="H25" s="1229"/>
      <c r="I25" s="1229"/>
      <c r="J25" s="1229"/>
      <c r="K25" s="1270">
        <f>'Informe nº 7b'!D32</f>
        <v>0</v>
      </c>
      <c r="L25" s="1239" t="str">
        <f>IF(K25&lt;=0.4,"SI","")</f>
        <v>SI</v>
      </c>
      <c r="M25" s="1239" t="str">
        <f t="shared" ref="M25" si="2">IF(K25&gt;0.4,"NO","")</f>
        <v/>
      </c>
      <c r="N25" s="1238" t="s">
        <v>487</v>
      </c>
      <c r="O25" s="1239"/>
      <c r="P25" s="1239"/>
      <c r="Q25" s="1239"/>
      <c r="R25" s="1239"/>
      <c r="S25" s="1239"/>
    </row>
    <row r="26" spans="2:19">
      <c r="B26" s="1239"/>
      <c r="C26" s="1239"/>
      <c r="D26" s="1239"/>
      <c r="E26" s="1229"/>
      <c r="F26" s="1229"/>
      <c r="G26" s="1229"/>
      <c r="H26" s="1229"/>
      <c r="I26" s="1229"/>
      <c r="J26" s="1229"/>
      <c r="K26" s="1270"/>
      <c r="L26" s="1239"/>
      <c r="M26" s="1239"/>
      <c r="N26" s="1239"/>
      <c r="O26" s="1239"/>
      <c r="P26" s="1239"/>
      <c r="Q26" s="1239"/>
      <c r="R26" s="1239"/>
      <c r="S26" s="1239"/>
    </row>
    <row r="27" spans="2:19" ht="13.5" thickBot="1">
      <c r="B27" s="1240"/>
      <c r="C27" s="1240"/>
      <c r="D27" s="1240"/>
      <c r="E27" s="1230"/>
      <c r="F27" s="1230"/>
      <c r="G27" s="1230"/>
      <c r="H27" s="1230"/>
      <c r="I27" s="1230"/>
      <c r="J27" s="1230"/>
      <c r="K27" s="1271"/>
      <c r="L27" s="1240"/>
      <c r="M27" s="1240"/>
      <c r="N27" s="1240"/>
      <c r="O27" s="1240"/>
      <c r="P27" s="1240"/>
      <c r="Q27" s="1240"/>
      <c r="R27" s="1240"/>
      <c r="S27" s="1240"/>
    </row>
    <row r="30" spans="2:19" ht="27" customHeight="1">
      <c r="B30" s="1223" t="s">
        <v>488</v>
      </c>
      <c r="C30" s="1223"/>
      <c r="D30" s="1223"/>
      <c r="E30" s="1223"/>
      <c r="F30" s="1223"/>
      <c r="G30" s="1223"/>
      <c r="H30" s="1223"/>
      <c r="I30" s="1223"/>
      <c r="J30" s="1223"/>
      <c r="K30" s="1223"/>
      <c r="L30" s="1223"/>
      <c r="M30" s="1223"/>
      <c r="N30" s="1223"/>
      <c r="O30" s="1223"/>
      <c r="P30" s="1223"/>
      <c r="Q30" s="1223"/>
      <c r="R30" s="1223"/>
      <c r="S30" s="1223"/>
    </row>
    <row r="31" spans="2:19" ht="13.5" thickBot="1"/>
    <row r="32" spans="2:19" ht="12.75" customHeight="1">
      <c r="B32" s="1219" t="s">
        <v>477</v>
      </c>
      <c r="C32" s="1220"/>
      <c r="D32" s="1220"/>
      <c r="E32" s="1227" t="s">
        <v>563</v>
      </c>
      <c r="F32" s="1227"/>
      <c r="G32" s="1227"/>
      <c r="H32" s="1227"/>
      <c r="I32" s="1227"/>
      <c r="J32" s="1227"/>
      <c r="K32" s="1227"/>
      <c r="L32" s="1263" t="s">
        <v>562</v>
      </c>
      <c r="M32" s="1263"/>
      <c r="N32" s="1220" t="s">
        <v>478</v>
      </c>
      <c r="O32" s="1220"/>
      <c r="P32" s="1220"/>
      <c r="Q32" s="1220"/>
      <c r="R32" s="1220"/>
      <c r="S32" s="1220"/>
    </row>
    <row r="33" spans="2:19">
      <c r="B33" s="1224"/>
      <c r="C33" s="1224"/>
      <c r="D33" s="1224"/>
      <c r="E33" s="1228"/>
      <c r="F33" s="1228"/>
      <c r="G33" s="1228"/>
      <c r="H33" s="1228"/>
      <c r="I33" s="1228"/>
      <c r="J33" s="1228"/>
      <c r="K33" s="1228"/>
      <c r="L33" s="1264"/>
      <c r="M33" s="1264"/>
      <c r="N33" s="1224"/>
      <c r="O33" s="1224"/>
      <c r="P33" s="1224"/>
      <c r="Q33" s="1224"/>
      <c r="R33" s="1224"/>
      <c r="S33" s="1224"/>
    </row>
    <row r="34" spans="2:19" ht="32.25" customHeight="1" thickBot="1">
      <c r="B34" s="1221"/>
      <c r="C34" s="1221"/>
      <c r="D34" s="1221"/>
      <c r="E34" s="634" t="s">
        <v>479</v>
      </c>
      <c r="F34" s="1225" t="s">
        <v>1</v>
      </c>
      <c r="G34" s="1225"/>
      <c r="H34" s="1225"/>
      <c r="I34" s="1225"/>
      <c r="J34" s="1225"/>
      <c r="K34" s="634" t="s">
        <v>11</v>
      </c>
      <c r="L34" s="1221" t="s">
        <v>566</v>
      </c>
      <c r="M34" s="1221"/>
      <c r="N34" s="1221"/>
      <c r="O34" s="1221"/>
      <c r="P34" s="1221"/>
      <c r="Q34" s="1221"/>
      <c r="R34" s="1221"/>
      <c r="S34" s="1221"/>
    </row>
    <row r="35" spans="2:19" ht="12.75" customHeight="1">
      <c r="B35" s="1258" t="s">
        <v>480</v>
      </c>
      <c r="C35" s="1232" t="s">
        <v>489</v>
      </c>
      <c r="D35" s="1233"/>
      <c r="E35" s="1232" t="s">
        <v>579</v>
      </c>
      <c r="F35" s="1232" t="s">
        <v>490</v>
      </c>
      <c r="G35" s="1232"/>
      <c r="H35" s="1232"/>
      <c r="I35" s="1232"/>
      <c r="J35" s="1232"/>
      <c r="K35" s="1266">
        <f>'Informe nº 7b'!D31</f>
        <v>0</v>
      </c>
      <c r="L35" s="1233" t="str">
        <f>IF(K35&lt;=0.4,"SI","")</f>
        <v>SI</v>
      </c>
      <c r="M35" s="1233" t="str">
        <f t="shared" ref="M35" si="3">IF(K35&gt;0.4,"NO","")</f>
        <v/>
      </c>
      <c r="N35" s="1238" t="s">
        <v>491</v>
      </c>
      <c r="O35" s="1238"/>
      <c r="P35" s="1238"/>
      <c r="Q35" s="1238"/>
      <c r="R35" s="1238"/>
      <c r="S35" s="1238"/>
    </row>
    <row r="36" spans="2:19" ht="3" customHeight="1">
      <c r="B36" s="1258"/>
      <c r="C36" s="1237"/>
      <c r="D36" s="1237"/>
      <c r="E36" s="1236"/>
      <c r="F36" s="1236"/>
      <c r="G36" s="1236"/>
      <c r="H36" s="1236"/>
      <c r="I36" s="1236"/>
      <c r="J36" s="1236"/>
      <c r="K36" s="1267"/>
      <c r="L36" s="1237"/>
      <c r="M36" s="1237"/>
      <c r="N36" s="1238"/>
      <c r="O36" s="1238"/>
      <c r="P36" s="1238"/>
      <c r="Q36" s="1238"/>
      <c r="R36" s="1238"/>
      <c r="S36" s="1238"/>
    </row>
    <row r="37" spans="2:19" hidden="1">
      <c r="B37" s="1258"/>
      <c r="C37" s="1237"/>
      <c r="D37" s="1237"/>
      <c r="E37" s="1236"/>
      <c r="F37" s="1236"/>
      <c r="G37" s="1236"/>
      <c r="H37" s="1236"/>
      <c r="I37" s="1236"/>
      <c r="J37" s="1236"/>
      <c r="K37" s="1267"/>
      <c r="L37" s="1237"/>
      <c r="M37" s="1237"/>
      <c r="N37" s="1238"/>
      <c r="O37" s="1238"/>
      <c r="P37" s="1238"/>
      <c r="Q37" s="1238"/>
      <c r="R37" s="1238"/>
      <c r="S37" s="1238"/>
    </row>
    <row r="38" spans="2:19">
      <c r="B38" s="1258"/>
      <c r="C38" s="1256" t="s">
        <v>9</v>
      </c>
      <c r="D38" s="1257"/>
      <c r="E38" s="602" t="s">
        <v>580</v>
      </c>
      <c r="F38" s="1256" t="s">
        <v>492</v>
      </c>
      <c r="G38" s="1257"/>
      <c r="H38" s="1257"/>
      <c r="I38" s="1257"/>
      <c r="J38" s="1257"/>
      <c r="K38" s="608">
        <f>'Informe nº 7b'!D33</f>
        <v>0</v>
      </c>
      <c r="L38" s="628" t="str">
        <f>IF(K38&lt;=0.4,"SI","")</f>
        <v>SI</v>
      </c>
      <c r="M38" s="604" t="str">
        <f>IF(K38&gt;0.4,"NO","")</f>
        <v/>
      </c>
      <c r="N38" s="1238"/>
      <c r="O38" s="1238"/>
      <c r="P38" s="1238"/>
      <c r="Q38" s="1238"/>
      <c r="R38" s="1238"/>
      <c r="S38" s="1238"/>
    </row>
    <row r="39" spans="2:19" ht="13.5" thickBot="1">
      <c r="B39" s="1272"/>
      <c r="C39" s="1262" t="s">
        <v>10</v>
      </c>
      <c r="D39" s="1262"/>
      <c r="E39" s="605" t="s">
        <v>581</v>
      </c>
      <c r="F39" s="1262" t="s">
        <v>493</v>
      </c>
      <c r="G39" s="1261"/>
      <c r="H39" s="1261"/>
      <c r="I39" s="1261"/>
      <c r="J39" s="1261"/>
      <c r="K39" s="610">
        <f>'Informe nº 7b'!D34</f>
        <v>0</v>
      </c>
      <c r="L39" s="631" t="str">
        <f>IF(K39&lt;=0.4,"SI","")</f>
        <v>SI</v>
      </c>
      <c r="M39" s="607" t="str">
        <f>IF(K39&gt;0.4,"NO","")</f>
        <v/>
      </c>
      <c r="N39" s="1276"/>
      <c r="O39" s="1276"/>
      <c r="P39" s="1276"/>
      <c r="Q39" s="1276"/>
      <c r="R39" s="1276"/>
      <c r="S39" s="1276"/>
    </row>
    <row r="40" spans="2:19">
      <c r="L40" s="612"/>
    </row>
    <row r="42" spans="2:19" ht="27" customHeight="1">
      <c r="B42" s="1223" t="s">
        <v>494</v>
      </c>
      <c r="C42" s="1223"/>
      <c r="D42" s="1223"/>
      <c r="E42" s="1223"/>
      <c r="F42" s="1223"/>
      <c r="G42" s="1223"/>
      <c r="H42" s="1223"/>
      <c r="I42" s="1223"/>
      <c r="J42" s="1223"/>
      <c r="K42" s="1223"/>
      <c r="L42" s="1223"/>
      <c r="M42" s="1223"/>
      <c r="N42" s="1223"/>
      <c r="O42" s="1223"/>
      <c r="P42" s="1223"/>
      <c r="Q42" s="1223"/>
      <c r="R42" s="1223"/>
      <c r="S42" s="1223"/>
    </row>
    <row r="43" spans="2:19" ht="13.5" thickBot="1"/>
    <row r="44" spans="2:19" ht="12.75" customHeight="1">
      <c r="B44" s="1219" t="s">
        <v>477</v>
      </c>
      <c r="C44" s="1220"/>
      <c r="D44" s="1220"/>
      <c r="E44" s="1227" t="s">
        <v>563</v>
      </c>
      <c r="F44" s="1227"/>
      <c r="G44" s="1227"/>
      <c r="H44" s="1227"/>
      <c r="I44" s="1227"/>
      <c r="J44" s="1227"/>
      <c r="K44" s="1227"/>
      <c r="L44" s="1263" t="s">
        <v>562</v>
      </c>
      <c r="M44" s="1263"/>
      <c r="N44" s="1220" t="s">
        <v>478</v>
      </c>
      <c r="O44" s="1220"/>
      <c r="P44" s="1220"/>
      <c r="Q44" s="1220"/>
      <c r="R44" s="1220"/>
      <c r="S44" s="1220"/>
    </row>
    <row r="45" spans="2:19">
      <c r="B45" s="1224"/>
      <c r="C45" s="1224"/>
      <c r="D45" s="1224"/>
      <c r="E45" s="1228"/>
      <c r="F45" s="1228"/>
      <c r="G45" s="1228"/>
      <c r="H45" s="1228"/>
      <c r="I45" s="1228"/>
      <c r="J45" s="1228"/>
      <c r="K45" s="1228"/>
      <c r="L45" s="1264"/>
      <c r="M45" s="1264"/>
      <c r="N45" s="1224"/>
      <c r="O45" s="1224"/>
      <c r="P45" s="1224"/>
      <c r="Q45" s="1224"/>
      <c r="R45" s="1224"/>
      <c r="S45" s="1224"/>
    </row>
    <row r="46" spans="2:19" ht="32.25" customHeight="1" thickBot="1">
      <c r="B46" s="1221"/>
      <c r="C46" s="1221"/>
      <c r="D46" s="1221"/>
      <c r="E46" s="634" t="s">
        <v>479</v>
      </c>
      <c r="F46" s="1225" t="s">
        <v>1</v>
      </c>
      <c r="G46" s="1225"/>
      <c r="H46" s="1225"/>
      <c r="I46" s="1225"/>
      <c r="J46" s="1225"/>
      <c r="K46" s="634" t="s">
        <v>11</v>
      </c>
      <c r="L46" s="1221" t="s">
        <v>566</v>
      </c>
      <c r="M46" s="1221"/>
      <c r="N46" s="1221"/>
      <c r="O46" s="1221"/>
      <c r="P46" s="1221"/>
      <c r="Q46" s="1221"/>
      <c r="R46" s="1221"/>
      <c r="S46" s="1221"/>
    </row>
    <row r="47" spans="2:19" ht="12.75" customHeight="1">
      <c r="B47" s="1258" t="s">
        <v>480</v>
      </c>
      <c r="C47" s="1250" t="s">
        <v>489</v>
      </c>
      <c r="D47" s="1250"/>
      <c r="E47" s="1250" t="s">
        <v>579</v>
      </c>
      <c r="F47" s="1250" t="s">
        <v>490</v>
      </c>
      <c r="G47" s="1250"/>
      <c r="H47" s="1250"/>
      <c r="I47" s="1250"/>
      <c r="J47" s="1250"/>
      <c r="K47" s="1282">
        <f>'Informe nº 7b'!D31</f>
        <v>0</v>
      </c>
      <c r="L47" s="1277" t="str">
        <f>IF(K47&lt;=0.4,"SI","")</f>
        <v>SI</v>
      </c>
      <c r="M47" s="1277" t="str">
        <f t="shared" ref="M47" si="4">IF(K47&gt;0.4,"NO","")</f>
        <v/>
      </c>
      <c r="N47" s="1238" t="s">
        <v>495</v>
      </c>
      <c r="O47" s="1238"/>
      <c r="P47" s="1238"/>
      <c r="Q47" s="1238"/>
      <c r="R47" s="1238"/>
      <c r="S47" s="1238"/>
    </row>
    <row r="48" spans="2:19" ht="1.5" customHeight="1">
      <c r="B48" s="1258"/>
      <c r="C48" s="1284"/>
      <c r="D48" s="1284"/>
      <c r="E48" s="1284"/>
      <c r="F48" s="1284"/>
      <c r="G48" s="1284"/>
      <c r="H48" s="1284"/>
      <c r="I48" s="1284"/>
      <c r="J48" s="1284"/>
      <c r="K48" s="1285"/>
      <c r="L48" s="1286"/>
      <c r="M48" s="1286"/>
      <c r="N48" s="1238"/>
      <c r="O48" s="1238"/>
      <c r="P48" s="1238"/>
      <c r="Q48" s="1238"/>
      <c r="R48" s="1238"/>
      <c r="S48" s="1238"/>
    </row>
    <row r="49" spans="2:19" ht="0.75" hidden="1" customHeight="1">
      <c r="B49" s="1258"/>
      <c r="C49" s="1284"/>
      <c r="D49" s="1284"/>
      <c r="E49" s="1284"/>
      <c r="F49" s="1284"/>
      <c r="G49" s="1284"/>
      <c r="H49" s="1284"/>
      <c r="I49" s="1284"/>
      <c r="J49" s="1284"/>
      <c r="K49" s="1285"/>
      <c r="L49" s="1286"/>
      <c r="M49" s="1286"/>
      <c r="N49" s="1238"/>
      <c r="O49" s="1238"/>
      <c r="P49" s="1238"/>
      <c r="Q49" s="1238"/>
      <c r="R49" s="1238"/>
      <c r="S49" s="1238"/>
    </row>
    <row r="50" spans="2:19">
      <c r="B50" s="1258"/>
      <c r="C50" s="1281"/>
      <c r="D50" s="1281"/>
      <c r="E50" s="1281"/>
      <c r="F50" s="1281"/>
      <c r="G50" s="1281"/>
      <c r="H50" s="1281"/>
      <c r="I50" s="1281"/>
      <c r="J50" s="1281"/>
      <c r="K50" s="1283"/>
      <c r="L50" s="1278"/>
      <c r="M50" s="1278"/>
      <c r="N50" s="1238"/>
      <c r="O50" s="1238"/>
      <c r="P50" s="1238"/>
      <c r="Q50" s="1238"/>
      <c r="R50" s="1238"/>
      <c r="S50" s="1238"/>
    </row>
    <row r="51" spans="2:19" ht="23.25" customHeight="1" thickBot="1">
      <c r="B51" s="1272"/>
      <c r="C51" s="1241" t="s">
        <v>9</v>
      </c>
      <c r="D51" s="1242"/>
      <c r="E51" s="605" t="s">
        <v>580</v>
      </c>
      <c r="F51" s="1262" t="s">
        <v>492</v>
      </c>
      <c r="G51" s="1261"/>
      <c r="H51" s="1261"/>
      <c r="I51" s="1261"/>
      <c r="J51" s="1261"/>
      <c r="K51" s="606">
        <f>'Informe nº 7b'!D33</f>
        <v>0</v>
      </c>
      <c r="L51" s="713" t="str">
        <f>IF(K51&lt;=0.4,"SI","")</f>
        <v>SI</v>
      </c>
      <c r="M51" s="713" t="str">
        <f>IF(K51&gt;0.4,"NO","")</f>
        <v/>
      </c>
      <c r="N51" s="1276"/>
      <c r="O51" s="1276"/>
      <c r="P51" s="1276"/>
      <c r="Q51" s="1276"/>
      <c r="R51" s="1276"/>
      <c r="S51" s="1276"/>
    </row>
  </sheetData>
  <sheetProtection sheet="1" selectLockedCells="1" selectUnlockedCells="1"/>
  <mergeCells count="76">
    <mergeCell ref="N47:S51"/>
    <mergeCell ref="C51:D51"/>
    <mergeCell ref="F51:J51"/>
    <mergeCell ref="L47:L50"/>
    <mergeCell ref="M47:M50"/>
    <mergeCell ref="B47:B51"/>
    <mergeCell ref="C47:D50"/>
    <mergeCell ref="E47:E50"/>
    <mergeCell ref="F47:J50"/>
    <mergeCell ref="K47:K50"/>
    <mergeCell ref="B42:S42"/>
    <mergeCell ref="B44:D46"/>
    <mergeCell ref="N44:S46"/>
    <mergeCell ref="F46:J46"/>
    <mergeCell ref="L46:M46"/>
    <mergeCell ref="L44:M45"/>
    <mergeCell ref="E44:K45"/>
    <mergeCell ref="M35:M37"/>
    <mergeCell ref="N35:S39"/>
    <mergeCell ref="C38:D38"/>
    <mergeCell ref="F38:J38"/>
    <mergeCell ref="C39:D39"/>
    <mergeCell ref="F39:J39"/>
    <mergeCell ref="L35:L37"/>
    <mergeCell ref="B35:B39"/>
    <mergeCell ref="C35:D37"/>
    <mergeCell ref="E35:E37"/>
    <mergeCell ref="F35:J37"/>
    <mergeCell ref="K35:K37"/>
    <mergeCell ref="M25:M27"/>
    <mergeCell ref="N25:S27"/>
    <mergeCell ref="B30:S30"/>
    <mergeCell ref="B32:D34"/>
    <mergeCell ref="N32:S34"/>
    <mergeCell ref="F34:J34"/>
    <mergeCell ref="L34:M34"/>
    <mergeCell ref="B25:B27"/>
    <mergeCell ref="C25:D27"/>
    <mergeCell ref="E25:E27"/>
    <mergeCell ref="F25:J27"/>
    <mergeCell ref="K25:K27"/>
    <mergeCell ref="L25:L27"/>
    <mergeCell ref="L32:M33"/>
    <mergeCell ref="E32:K33"/>
    <mergeCell ref="B20:S20"/>
    <mergeCell ref="B22:D24"/>
    <mergeCell ref="N22:S24"/>
    <mergeCell ref="F24:J24"/>
    <mergeCell ref="L24:M24"/>
    <mergeCell ref="L22:M23"/>
    <mergeCell ref="E22:K23"/>
    <mergeCell ref="B15:B17"/>
    <mergeCell ref="N15:S17"/>
    <mergeCell ref="C17:D17"/>
    <mergeCell ref="F17:J17"/>
    <mergeCell ref="C15:D16"/>
    <mergeCell ref="E15:E16"/>
    <mergeCell ref="F15:J16"/>
    <mergeCell ref="K15:K16"/>
    <mergeCell ref="L15:L16"/>
    <mergeCell ref="M15:M16"/>
    <mergeCell ref="C2:S2"/>
    <mergeCell ref="C3:S3"/>
    <mergeCell ref="B10:S10"/>
    <mergeCell ref="B12:D14"/>
    <mergeCell ref="N12:S14"/>
    <mergeCell ref="F14:J14"/>
    <mergeCell ref="L14:M14"/>
    <mergeCell ref="B5:D5"/>
    <mergeCell ref="E5:H5"/>
    <mergeCell ref="B6:D6"/>
    <mergeCell ref="E6:H6"/>
    <mergeCell ref="B7:D7"/>
    <mergeCell ref="E7:H7"/>
    <mergeCell ref="L12:M13"/>
    <mergeCell ref="E12:K13"/>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90"/>
  <sheetViews>
    <sheetView showGridLines="0" zoomScale="80" zoomScaleNormal="80" workbookViewId="0">
      <selection activeCell="B3" sqref="B3"/>
    </sheetView>
  </sheetViews>
  <sheetFormatPr baseColWidth="10" defaultRowHeight="12.75"/>
  <cols>
    <col min="2" max="2" width="15.140625" customWidth="1"/>
    <col min="4" max="4" width="13" customWidth="1"/>
    <col min="6" max="6" width="7.85546875" customWidth="1"/>
    <col min="7" max="8" width="9.85546875" customWidth="1"/>
    <col min="9" max="10" width="8.42578125" customWidth="1"/>
    <col min="12" max="12" width="9.42578125" customWidth="1"/>
    <col min="13" max="13" width="8.85546875" customWidth="1"/>
    <col min="19" max="19" width="17.7109375" customWidth="1"/>
  </cols>
  <sheetData>
    <row r="1" spans="2:19">
      <c r="C1" s="597"/>
      <c r="D1" s="598"/>
      <c r="E1" s="598"/>
      <c r="F1" s="598"/>
      <c r="G1" s="598"/>
      <c r="H1" s="598"/>
      <c r="I1" s="598"/>
      <c r="J1" s="598"/>
      <c r="K1" s="598"/>
      <c r="L1" s="598"/>
      <c r="M1" s="598"/>
      <c r="N1" s="458"/>
    </row>
    <row r="2" spans="2:19" ht="18">
      <c r="B2" s="354" t="s">
        <v>23</v>
      </c>
      <c r="C2" s="1009" t="s">
        <v>474</v>
      </c>
      <c r="D2" s="1009"/>
      <c r="E2" s="1009"/>
      <c r="F2" s="1009"/>
      <c r="G2" s="1009"/>
      <c r="H2" s="1009"/>
      <c r="I2" s="1009"/>
      <c r="J2" s="1009"/>
      <c r="K2" s="1009"/>
      <c r="L2" s="1009"/>
      <c r="M2" s="1009"/>
      <c r="N2" s="1009"/>
      <c r="O2" s="1009"/>
      <c r="P2" s="1009"/>
      <c r="Q2" s="1009"/>
      <c r="R2" s="1009"/>
      <c r="S2" s="1009"/>
    </row>
    <row r="3" spans="2:19" ht="18">
      <c r="B3" s="354" t="s">
        <v>551</v>
      </c>
      <c r="C3" s="1010" t="s">
        <v>552</v>
      </c>
      <c r="D3" s="1011"/>
      <c r="E3" s="1011"/>
      <c r="F3" s="1011"/>
      <c r="G3" s="1011"/>
      <c r="H3" s="1011"/>
      <c r="I3" s="1011"/>
      <c r="J3" s="1011"/>
      <c r="K3" s="1011"/>
      <c r="L3" s="1011"/>
      <c r="M3" s="1011"/>
      <c r="N3" s="1011"/>
      <c r="O3" s="1011"/>
      <c r="P3" s="1011"/>
      <c r="Q3" s="1011"/>
      <c r="R3" s="1011"/>
      <c r="S3" s="1011"/>
    </row>
    <row r="5" spans="2:19" ht="12" customHeight="1">
      <c r="B5" s="1015" t="s">
        <v>133</v>
      </c>
      <c r="C5" s="1015"/>
      <c r="D5" s="1015"/>
      <c r="E5" s="1208">
        <f>Carátula!E7</f>
        <v>0</v>
      </c>
      <c r="F5" s="1208"/>
      <c r="G5" s="1208"/>
      <c r="H5" s="1208"/>
      <c r="I5" s="626"/>
      <c r="J5" s="626"/>
    </row>
    <row r="6" spans="2:19" ht="12" customHeight="1">
      <c r="B6" s="1015" t="s">
        <v>134</v>
      </c>
      <c r="C6" s="1015"/>
      <c r="D6" s="1015"/>
      <c r="E6" s="1208">
        <f>Carátula!E8</f>
        <v>0</v>
      </c>
      <c r="F6" s="1208"/>
      <c r="G6" s="1208"/>
      <c r="H6" s="1208"/>
      <c r="I6" s="626"/>
      <c r="J6" s="626"/>
    </row>
    <row r="7" spans="2:19" ht="12" customHeight="1">
      <c r="B7" s="1030" t="s">
        <v>24</v>
      </c>
      <c r="C7" s="1030"/>
      <c r="D7" s="1030"/>
      <c r="E7" s="1208">
        <f>Carátula!E9</f>
        <v>0</v>
      </c>
      <c r="F7" s="1208"/>
      <c r="G7" s="1208"/>
      <c r="H7" s="1208"/>
      <c r="I7" s="626"/>
      <c r="J7" s="626"/>
    </row>
    <row r="10" spans="2:19" ht="26.25" customHeight="1">
      <c r="B10" s="1223" t="s">
        <v>500</v>
      </c>
      <c r="C10" s="1223"/>
      <c r="D10" s="1223"/>
      <c r="E10" s="1223"/>
      <c r="F10" s="1223"/>
      <c r="G10" s="1223"/>
      <c r="H10" s="1223"/>
      <c r="I10" s="1223"/>
      <c r="J10" s="1223"/>
      <c r="K10" s="1223"/>
      <c r="L10" s="1223"/>
      <c r="M10" s="1223"/>
      <c r="N10" s="1223"/>
      <c r="O10" s="1223"/>
      <c r="P10" s="1223"/>
      <c r="Q10" s="1223"/>
      <c r="R10" s="1223"/>
      <c r="S10" s="1223"/>
    </row>
    <row r="11" spans="2:19" ht="13.5" thickBot="1"/>
    <row r="12" spans="2:19" ht="12.75" customHeight="1">
      <c r="B12" s="1219" t="s">
        <v>477</v>
      </c>
      <c r="C12" s="1220"/>
      <c r="D12" s="1220"/>
      <c r="E12" s="1227" t="s">
        <v>563</v>
      </c>
      <c r="F12" s="1227"/>
      <c r="G12" s="1227"/>
      <c r="H12" s="1227"/>
      <c r="I12" s="1227"/>
      <c r="J12" s="1227"/>
      <c r="K12" s="1227"/>
      <c r="L12" s="1263" t="s">
        <v>562</v>
      </c>
      <c r="M12" s="1263"/>
      <c r="N12" s="1220" t="s">
        <v>478</v>
      </c>
      <c r="O12" s="1220"/>
      <c r="P12" s="1220"/>
      <c r="Q12" s="1220"/>
      <c r="R12" s="1220"/>
      <c r="S12" s="1220"/>
    </row>
    <row r="13" spans="2:19">
      <c r="B13" s="1224"/>
      <c r="C13" s="1224"/>
      <c r="D13" s="1224"/>
      <c r="E13" s="1228"/>
      <c r="F13" s="1228"/>
      <c r="G13" s="1228"/>
      <c r="H13" s="1228"/>
      <c r="I13" s="1228"/>
      <c r="J13" s="1228"/>
      <c r="K13" s="1228"/>
      <c r="L13" s="1264"/>
      <c r="M13" s="1264"/>
      <c r="N13" s="1224"/>
      <c r="O13" s="1224"/>
      <c r="P13" s="1224"/>
      <c r="Q13" s="1224"/>
      <c r="R13" s="1224"/>
      <c r="S13" s="1224"/>
    </row>
    <row r="14" spans="2:19" ht="32.25" customHeight="1" thickBot="1">
      <c r="B14" s="1221"/>
      <c r="C14" s="1221"/>
      <c r="D14" s="1221"/>
      <c r="E14" s="634" t="s">
        <v>479</v>
      </c>
      <c r="F14" s="1225" t="s">
        <v>1</v>
      </c>
      <c r="G14" s="1225"/>
      <c r="H14" s="1225"/>
      <c r="I14" s="1225"/>
      <c r="J14" s="1225"/>
      <c r="K14" s="634" t="s">
        <v>11</v>
      </c>
      <c r="L14" s="1221" t="s">
        <v>565</v>
      </c>
      <c r="M14" s="1221"/>
      <c r="N14" s="1221"/>
      <c r="O14" s="1221"/>
      <c r="P14" s="1221"/>
      <c r="Q14" s="1221"/>
      <c r="R14" s="1221"/>
      <c r="S14" s="1221"/>
    </row>
    <row r="15" spans="2:19" ht="45.75" customHeight="1">
      <c r="B15" s="1229" t="s">
        <v>96</v>
      </c>
      <c r="C15" s="1287" t="s">
        <v>451</v>
      </c>
      <c r="D15" s="1288"/>
      <c r="E15" s="620" t="s">
        <v>501</v>
      </c>
      <c r="F15" s="1288" t="s">
        <v>502</v>
      </c>
      <c r="G15" s="1289"/>
      <c r="H15" s="1289"/>
      <c r="I15" s="1289"/>
      <c r="J15" s="1289"/>
      <c r="K15" s="621">
        <f>'Informe nº 7d'!D16</f>
        <v>0</v>
      </c>
      <c r="L15" s="622" t="str">
        <f>IF(K15&lt;=0.4,"SI","")</f>
        <v>SI</v>
      </c>
      <c r="M15" s="622" t="str">
        <f>IF(K15&gt;0.4,"NO","")</f>
        <v/>
      </c>
      <c r="N15" s="1287" t="s">
        <v>503</v>
      </c>
      <c r="O15" s="1289"/>
      <c r="P15" s="1289"/>
      <c r="Q15" s="1289"/>
      <c r="R15" s="1289"/>
      <c r="S15" s="1289"/>
    </row>
    <row r="16" spans="2:19" ht="23.25" customHeight="1">
      <c r="B16" s="1229"/>
      <c r="C16" s="1281" t="s">
        <v>46</v>
      </c>
      <c r="D16" s="1278"/>
      <c r="E16" s="623" t="s">
        <v>504</v>
      </c>
      <c r="F16" s="1281" t="s">
        <v>547</v>
      </c>
      <c r="G16" s="1278"/>
      <c r="H16" s="1278"/>
      <c r="I16" s="1278"/>
      <c r="J16" s="1278"/>
      <c r="K16" s="624">
        <f>'Informe nº 7d'!D19</f>
        <v>0</v>
      </c>
      <c r="L16" s="625" t="str">
        <f t="shared" ref="L16:L17" si="0">IF(K16&lt;=0.4,"SI","")</f>
        <v>SI</v>
      </c>
      <c r="M16" s="625" t="str">
        <f t="shared" ref="M16:M17" si="1">IF(K16&gt;0.4,"NO","")</f>
        <v/>
      </c>
      <c r="N16" s="1238" t="s">
        <v>506</v>
      </c>
      <c r="O16" s="1239"/>
      <c r="P16" s="1239"/>
      <c r="Q16" s="1239"/>
      <c r="R16" s="1239"/>
      <c r="S16" s="1239"/>
    </row>
    <row r="17" spans="2:19" ht="24" customHeight="1" thickBot="1">
      <c r="B17" s="1230"/>
      <c r="C17" s="1241" t="s">
        <v>52</v>
      </c>
      <c r="D17" s="1242"/>
      <c r="E17" s="605" t="s">
        <v>578</v>
      </c>
      <c r="F17" s="1241" t="s">
        <v>507</v>
      </c>
      <c r="G17" s="1242"/>
      <c r="H17" s="1242"/>
      <c r="I17" s="1242"/>
      <c r="J17" s="1242"/>
      <c r="K17" s="606">
        <f>'Informe nº 7d'!D21</f>
        <v>0</v>
      </c>
      <c r="L17" s="607" t="str">
        <f t="shared" si="0"/>
        <v>SI</v>
      </c>
      <c r="M17" s="607" t="str">
        <f t="shared" si="1"/>
        <v/>
      </c>
      <c r="N17" s="1240"/>
      <c r="O17" s="1240"/>
      <c r="P17" s="1240"/>
      <c r="Q17" s="1240"/>
      <c r="R17" s="1240"/>
      <c r="S17" s="1240"/>
    </row>
    <row r="20" spans="2:19" ht="27" customHeight="1">
      <c r="B20" s="1223" t="s">
        <v>476</v>
      </c>
      <c r="C20" s="1223"/>
      <c r="D20" s="1223"/>
      <c r="E20" s="1223"/>
      <c r="F20" s="1223"/>
      <c r="G20" s="1223"/>
      <c r="H20" s="1223"/>
      <c r="I20" s="1223"/>
      <c r="J20" s="1223"/>
      <c r="K20" s="1223"/>
      <c r="L20" s="1223"/>
      <c r="M20" s="1223"/>
      <c r="N20" s="1223"/>
      <c r="O20" s="1223"/>
      <c r="P20" s="1223"/>
      <c r="Q20" s="1223"/>
      <c r="R20" s="1223"/>
      <c r="S20" s="1223"/>
    </row>
    <row r="21" spans="2:19" ht="13.5" thickBot="1"/>
    <row r="22" spans="2:19" ht="12.75" customHeight="1">
      <c r="B22" s="1219" t="s">
        <v>477</v>
      </c>
      <c r="C22" s="1220"/>
      <c r="D22" s="1220"/>
      <c r="E22" s="1227" t="s">
        <v>563</v>
      </c>
      <c r="F22" s="1227"/>
      <c r="G22" s="1227"/>
      <c r="H22" s="1227"/>
      <c r="I22" s="1227"/>
      <c r="J22" s="1227"/>
      <c r="K22" s="1227"/>
      <c r="L22" s="1263" t="s">
        <v>562</v>
      </c>
      <c r="M22" s="1263"/>
      <c r="N22" s="1220" t="s">
        <v>478</v>
      </c>
      <c r="O22" s="1220"/>
      <c r="P22" s="1220"/>
      <c r="Q22" s="1220"/>
      <c r="R22" s="1220"/>
      <c r="S22" s="1220"/>
    </row>
    <row r="23" spans="2:19">
      <c r="B23" s="1224"/>
      <c r="C23" s="1224"/>
      <c r="D23" s="1224"/>
      <c r="E23" s="1228"/>
      <c r="F23" s="1228"/>
      <c r="G23" s="1228"/>
      <c r="H23" s="1228"/>
      <c r="I23" s="1228"/>
      <c r="J23" s="1228"/>
      <c r="K23" s="1228"/>
      <c r="L23" s="1264"/>
      <c r="M23" s="1264"/>
      <c r="N23" s="1224"/>
      <c r="O23" s="1224"/>
      <c r="P23" s="1224"/>
      <c r="Q23" s="1224"/>
      <c r="R23" s="1224"/>
      <c r="S23" s="1224"/>
    </row>
    <row r="24" spans="2:19" ht="32.25" customHeight="1" thickBot="1">
      <c r="B24" s="1221"/>
      <c r="C24" s="1221"/>
      <c r="D24" s="1221"/>
      <c r="E24" s="634" t="s">
        <v>479</v>
      </c>
      <c r="F24" s="1225" t="s">
        <v>1</v>
      </c>
      <c r="G24" s="1225"/>
      <c r="H24" s="1225"/>
      <c r="I24" s="1225"/>
      <c r="J24" s="1225"/>
      <c r="K24" s="634" t="s">
        <v>11</v>
      </c>
      <c r="L24" s="1221" t="s">
        <v>566</v>
      </c>
      <c r="M24" s="1221"/>
      <c r="N24" s="1221"/>
      <c r="O24" s="1221"/>
      <c r="P24" s="1221"/>
      <c r="Q24" s="1221"/>
      <c r="R24" s="1221"/>
      <c r="S24" s="1221"/>
    </row>
    <row r="25" spans="2:19" ht="15" customHeight="1">
      <c r="B25" s="1232" t="s">
        <v>96</v>
      </c>
      <c r="C25" s="1231" t="s">
        <v>508</v>
      </c>
      <c r="D25" s="1232"/>
      <c r="E25" s="599" t="s">
        <v>509</v>
      </c>
      <c r="F25" s="1232" t="s">
        <v>510</v>
      </c>
      <c r="G25" s="1233"/>
      <c r="H25" s="1233"/>
      <c r="I25" s="1233"/>
      <c r="J25" s="1233"/>
      <c r="K25" s="600">
        <f>'Informe nº 7d'!D18</f>
        <v>0</v>
      </c>
      <c r="L25" s="601" t="str">
        <f>IF(K25&lt;=0.4,"SI","")</f>
        <v>SI</v>
      </c>
      <c r="M25" s="601" t="str">
        <f>IF(K25&gt;0.4,"NO","")</f>
        <v/>
      </c>
      <c r="N25" s="1231" t="s">
        <v>511</v>
      </c>
      <c r="O25" s="1231"/>
      <c r="P25" s="1231"/>
      <c r="Q25" s="1231"/>
      <c r="R25" s="1231"/>
      <c r="S25" s="1231"/>
    </row>
    <row r="26" spans="2:19">
      <c r="B26" s="1236"/>
      <c r="C26" s="1236" t="s">
        <v>7</v>
      </c>
      <c r="D26" s="1237"/>
      <c r="E26" s="602" t="s">
        <v>512</v>
      </c>
      <c r="F26" s="1236" t="s">
        <v>513</v>
      </c>
      <c r="G26" s="1237"/>
      <c r="H26" s="1237"/>
      <c r="I26" s="1237"/>
      <c r="J26" s="1237"/>
      <c r="K26" s="603">
        <f>'Informe nº 7d'!D20</f>
        <v>0</v>
      </c>
      <c r="L26" s="604" t="str">
        <f t="shared" ref="L26:L33" si="2">IF(K26&lt;=0.4,"SI","")</f>
        <v>SI</v>
      </c>
      <c r="M26" s="604" t="str">
        <f t="shared" ref="M26:M33" si="3">IF(K26&gt;0.4,"NO","")</f>
        <v/>
      </c>
      <c r="N26" s="1265"/>
      <c r="O26" s="1265"/>
      <c r="P26" s="1265"/>
      <c r="Q26" s="1265"/>
      <c r="R26" s="1265"/>
      <c r="S26" s="1265"/>
    </row>
    <row r="27" spans="2:19">
      <c r="B27" s="1236"/>
      <c r="C27" s="1236" t="s">
        <v>47</v>
      </c>
      <c r="D27" s="1236"/>
      <c r="E27" s="602" t="s">
        <v>514</v>
      </c>
      <c r="F27" s="1236" t="s">
        <v>515</v>
      </c>
      <c r="G27" s="1236"/>
      <c r="H27" s="1236"/>
      <c r="I27" s="1236"/>
      <c r="J27" s="1236"/>
      <c r="K27" s="603">
        <f>'Informe nº 7d'!D22</f>
        <v>0</v>
      </c>
      <c r="L27" s="604" t="str">
        <f t="shared" si="2"/>
        <v>SI</v>
      </c>
      <c r="M27" s="604" t="str">
        <f t="shared" si="3"/>
        <v/>
      </c>
      <c r="N27" s="1265"/>
      <c r="O27" s="1265"/>
      <c r="P27" s="1265"/>
      <c r="Q27" s="1265"/>
      <c r="R27" s="1265"/>
      <c r="S27" s="1265"/>
    </row>
    <row r="28" spans="2:19" ht="12" customHeight="1">
      <c r="B28" s="1249"/>
      <c r="C28" s="1249" t="s">
        <v>52</v>
      </c>
      <c r="D28" s="1248"/>
      <c r="E28" s="613" t="s">
        <v>578</v>
      </c>
      <c r="F28" s="1249" t="s">
        <v>507</v>
      </c>
      <c r="G28" s="1248"/>
      <c r="H28" s="1248"/>
      <c r="I28" s="1248"/>
      <c r="J28" s="1248"/>
      <c r="K28" s="614">
        <f>'Informe nº 7d'!D21</f>
        <v>0</v>
      </c>
      <c r="L28" s="615" t="str">
        <f t="shared" si="2"/>
        <v>SI</v>
      </c>
      <c r="M28" s="615" t="str">
        <f t="shared" si="3"/>
        <v/>
      </c>
      <c r="N28" s="1290"/>
      <c r="O28" s="1290"/>
      <c r="P28" s="1290"/>
      <c r="Q28" s="1290"/>
      <c r="R28" s="1290"/>
      <c r="S28" s="1290"/>
    </row>
    <row r="29" spans="2:19" ht="28.5" customHeight="1">
      <c r="B29" s="1243" t="s">
        <v>111</v>
      </c>
      <c r="C29" s="1245" t="s">
        <v>508</v>
      </c>
      <c r="D29" s="1245"/>
      <c r="E29" s="616" t="s">
        <v>516</v>
      </c>
      <c r="F29" s="1246" t="s">
        <v>517</v>
      </c>
      <c r="G29" s="1245"/>
      <c r="H29" s="1245"/>
      <c r="I29" s="1245"/>
      <c r="J29" s="1245"/>
      <c r="K29" s="617">
        <f>'Informe nº 7d'!D24</f>
        <v>0</v>
      </c>
      <c r="L29" s="618" t="str">
        <f t="shared" si="2"/>
        <v>SI</v>
      </c>
      <c r="M29" s="618" t="str">
        <f t="shared" si="3"/>
        <v/>
      </c>
      <c r="N29" s="1247" t="s">
        <v>518</v>
      </c>
      <c r="O29" s="1243"/>
      <c r="P29" s="1243"/>
      <c r="Q29" s="1243"/>
      <c r="R29" s="1243"/>
      <c r="S29" s="1243"/>
    </row>
    <row r="30" spans="2:19" ht="24.75" customHeight="1">
      <c r="B30" s="1244"/>
      <c r="C30" s="1248" t="s">
        <v>7</v>
      </c>
      <c r="D30" s="1248"/>
      <c r="E30" s="613" t="s">
        <v>519</v>
      </c>
      <c r="F30" s="1249" t="s">
        <v>520</v>
      </c>
      <c r="G30" s="1248"/>
      <c r="H30" s="1248"/>
      <c r="I30" s="1248"/>
      <c r="J30" s="1248"/>
      <c r="K30" s="614">
        <f>'Informe nº 7d'!D26</f>
        <v>0</v>
      </c>
      <c r="L30" s="615" t="str">
        <f t="shared" si="2"/>
        <v>SI</v>
      </c>
      <c r="M30" s="615" t="str">
        <f t="shared" si="3"/>
        <v/>
      </c>
      <c r="N30" s="1244"/>
      <c r="O30" s="1244"/>
      <c r="P30" s="1244"/>
      <c r="Q30" s="1244"/>
      <c r="R30" s="1244"/>
      <c r="S30" s="1244"/>
    </row>
    <row r="31" spans="2:19" ht="16.5" customHeight="1">
      <c r="B31" s="1258" t="s">
        <v>480</v>
      </c>
      <c r="C31" s="1245" t="s">
        <v>45</v>
      </c>
      <c r="D31" s="1245"/>
      <c r="E31" s="616" t="s">
        <v>85</v>
      </c>
      <c r="F31" s="1246" t="s">
        <v>481</v>
      </c>
      <c r="G31" s="1245"/>
      <c r="H31" s="1245"/>
      <c r="I31" s="1245"/>
      <c r="J31" s="1245"/>
      <c r="K31" s="617">
        <f>'Informe nº 7c'!D15</f>
        <v>0</v>
      </c>
      <c r="L31" s="618" t="str">
        <f t="shared" si="2"/>
        <v>SI</v>
      </c>
      <c r="M31" s="712" t="str">
        <f t="shared" si="3"/>
        <v/>
      </c>
      <c r="N31" s="1238" t="s">
        <v>482</v>
      </c>
      <c r="O31" s="1239"/>
      <c r="P31" s="1239"/>
      <c r="Q31" s="1239"/>
      <c r="R31" s="1239"/>
      <c r="S31" s="1239"/>
    </row>
    <row r="32" spans="2:19" ht="17.25" customHeight="1">
      <c r="B32" s="1239"/>
      <c r="C32" s="1237" t="s">
        <v>7</v>
      </c>
      <c r="D32" s="1237"/>
      <c r="E32" s="602" t="s">
        <v>87</v>
      </c>
      <c r="F32" s="1236" t="s">
        <v>486</v>
      </c>
      <c r="G32" s="1237"/>
      <c r="H32" s="1237"/>
      <c r="I32" s="1237"/>
      <c r="J32" s="1237"/>
      <c r="K32" s="603">
        <f>'Informe nº 7c'!D17</f>
        <v>0</v>
      </c>
      <c r="L32" s="604" t="str">
        <f t="shared" si="2"/>
        <v>SI</v>
      </c>
      <c r="M32" s="714" t="str">
        <f t="shared" si="3"/>
        <v/>
      </c>
      <c r="N32" s="1239"/>
      <c r="O32" s="1239"/>
      <c r="P32" s="1239"/>
      <c r="Q32" s="1239"/>
      <c r="R32" s="1239"/>
      <c r="S32" s="1239"/>
    </row>
    <row r="33" spans="2:19" ht="20.25" customHeight="1" thickBot="1">
      <c r="B33" s="1240"/>
      <c r="C33" s="1242" t="s">
        <v>8</v>
      </c>
      <c r="D33" s="1242"/>
      <c r="E33" s="605" t="s">
        <v>90</v>
      </c>
      <c r="F33" s="1241" t="s">
        <v>484</v>
      </c>
      <c r="G33" s="1242"/>
      <c r="H33" s="1242"/>
      <c r="I33" s="1242"/>
      <c r="J33" s="1242"/>
      <c r="K33" s="606">
        <f>'Informe nº 7c'!D19</f>
        <v>0</v>
      </c>
      <c r="L33" s="607" t="str">
        <f t="shared" si="2"/>
        <v>SI</v>
      </c>
      <c r="M33" s="607" t="str">
        <f t="shared" si="3"/>
        <v/>
      </c>
      <c r="N33" s="1240"/>
      <c r="O33" s="1240"/>
      <c r="P33" s="1240"/>
      <c r="Q33" s="1240"/>
      <c r="R33" s="1240"/>
      <c r="S33" s="1240"/>
    </row>
    <row r="36" spans="2:19" ht="27" customHeight="1">
      <c r="B36" s="1223" t="s">
        <v>485</v>
      </c>
      <c r="C36" s="1223"/>
      <c r="D36" s="1223"/>
      <c r="E36" s="1223"/>
      <c r="F36" s="1223"/>
      <c r="G36" s="1223"/>
      <c r="H36" s="1223"/>
      <c r="I36" s="1223"/>
      <c r="J36" s="1223"/>
      <c r="K36" s="1223"/>
      <c r="L36" s="1223"/>
      <c r="M36" s="1223"/>
      <c r="N36" s="1223"/>
      <c r="O36" s="1223"/>
      <c r="P36" s="1223"/>
      <c r="Q36" s="1223"/>
      <c r="R36" s="1223"/>
      <c r="S36" s="1223"/>
    </row>
    <row r="37" spans="2:19" ht="13.5" thickBot="1"/>
    <row r="38" spans="2:19" ht="12.75" customHeight="1">
      <c r="B38" s="1219" t="s">
        <v>477</v>
      </c>
      <c r="C38" s="1220"/>
      <c r="D38" s="1220"/>
      <c r="E38" s="1227" t="s">
        <v>563</v>
      </c>
      <c r="F38" s="1227"/>
      <c r="G38" s="1227"/>
      <c r="H38" s="1227"/>
      <c r="I38" s="1227"/>
      <c r="J38" s="1227"/>
      <c r="K38" s="1227"/>
      <c r="L38" s="1263" t="s">
        <v>562</v>
      </c>
      <c r="M38" s="1263"/>
      <c r="N38" s="1220" t="s">
        <v>478</v>
      </c>
      <c r="O38" s="1220"/>
      <c r="P38" s="1220"/>
      <c r="Q38" s="1220"/>
      <c r="R38" s="1220"/>
      <c r="S38" s="1220"/>
    </row>
    <row r="39" spans="2:19">
      <c r="B39" s="1224"/>
      <c r="C39" s="1224"/>
      <c r="D39" s="1224"/>
      <c r="E39" s="1228"/>
      <c r="F39" s="1228"/>
      <c r="G39" s="1228"/>
      <c r="H39" s="1228"/>
      <c r="I39" s="1228"/>
      <c r="J39" s="1228"/>
      <c r="K39" s="1228"/>
      <c r="L39" s="1264"/>
      <c r="M39" s="1264"/>
      <c r="N39" s="1224"/>
      <c r="O39" s="1224"/>
      <c r="P39" s="1224"/>
      <c r="Q39" s="1224"/>
      <c r="R39" s="1224"/>
      <c r="S39" s="1224"/>
    </row>
    <row r="40" spans="2:19" ht="32.25" customHeight="1" thickBot="1">
      <c r="B40" s="1221"/>
      <c r="C40" s="1221"/>
      <c r="D40" s="1221"/>
      <c r="E40" s="634" t="s">
        <v>479</v>
      </c>
      <c r="F40" s="1225" t="s">
        <v>1</v>
      </c>
      <c r="G40" s="1225"/>
      <c r="H40" s="1225"/>
      <c r="I40" s="1225"/>
      <c r="J40" s="1225"/>
      <c r="K40" s="634" t="s">
        <v>11</v>
      </c>
      <c r="L40" s="1221" t="s">
        <v>566</v>
      </c>
      <c r="M40" s="1221"/>
      <c r="N40" s="1221"/>
      <c r="O40" s="1221"/>
      <c r="P40" s="1221"/>
      <c r="Q40" s="1221"/>
      <c r="R40" s="1221"/>
      <c r="S40" s="1221"/>
    </row>
    <row r="41" spans="2:19" ht="21.75" customHeight="1">
      <c r="B41" s="1250" t="s">
        <v>96</v>
      </c>
      <c r="C41" s="1231" t="s">
        <v>524</v>
      </c>
      <c r="D41" s="1231"/>
      <c r="E41" s="1232" t="s">
        <v>525</v>
      </c>
      <c r="F41" s="1232" t="s">
        <v>526</v>
      </c>
      <c r="G41" s="1232"/>
      <c r="H41" s="1232"/>
      <c r="I41" s="1232"/>
      <c r="J41" s="1232"/>
      <c r="K41" s="1266">
        <f>'Informe nº 7d'!D17</f>
        <v>0</v>
      </c>
      <c r="L41" s="1233" t="str">
        <f>IF(K41&lt;=0.4,"SI","")</f>
        <v>SI</v>
      </c>
      <c r="M41" s="1233" t="str">
        <f>IF(K41&gt;0.4,"NO","")</f>
        <v/>
      </c>
      <c r="N41" s="1254" t="s">
        <v>527</v>
      </c>
      <c r="O41" s="1254"/>
      <c r="P41" s="1254"/>
      <c r="Q41" s="1254"/>
      <c r="R41" s="1254"/>
      <c r="S41" s="1254"/>
    </row>
    <row r="42" spans="2:19" ht="4.5" customHeight="1">
      <c r="B42" s="1229"/>
      <c r="C42" s="1265"/>
      <c r="D42" s="1265"/>
      <c r="E42" s="1236"/>
      <c r="F42" s="1236"/>
      <c r="G42" s="1236"/>
      <c r="H42" s="1236"/>
      <c r="I42" s="1236"/>
      <c r="J42" s="1236"/>
      <c r="K42" s="1267"/>
      <c r="L42" s="1237"/>
      <c r="M42" s="1237"/>
      <c r="N42" s="1238"/>
      <c r="O42" s="1238"/>
      <c r="P42" s="1238"/>
      <c r="Q42" s="1238"/>
      <c r="R42" s="1238"/>
      <c r="S42" s="1238"/>
    </row>
    <row r="43" spans="2:19" ht="21" customHeight="1">
      <c r="B43" s="1229"/>
      <c r="C43" s="1236" t="s">
        <v>47</v>
      </c>
      <c r="D43" s="1236"/>
      <c r="E43" s="629" t="s">
        <v>514</v>
      </c>
      <c r="F43" s="1236" t="s">
        <v>515</v>
      </c>
      <c r="G43" s="1236"/>
      <c r="H43" s="1236"/>
      <c r="I43" s="1236"/>
      <c r="J43" s="1236"/>
      <c r="K43" s="627">
        <f>'Informe nº 7d'!D22</f>
        <v>0</v>
      </c>
      <c r="L43" s="628" t="str">
        <f t="shared" ref="L43:L48" si="4">IF(K43&lt;=0.4,"SI","")</f>
        <v>SI</v>
      </c>
      <c r="M43" s="604" t="str">
        <f t="shared" ref="M43:M49" si="5">IF(K43&gt;0.4,"NO","")</f>
        <v/>
      </c>
      <c r="N43" s="1238"/>
      <c r="O43" s="1238"/>
      <c r="P43" s="1238"/>
      <c r="Q43" s="1238"/>
      <c r="R43" s="1238"/>
      <c r="S43" s="1238"/>
    </row>
    <row r="44" spans="2:19" ht="24" customHeight="1">
      <c r="B44" s="1251"/>
      <c r="C44" s="1249" t="s">
        <v>52</v>
      </c>
      <c r="D44" s="1248"/>
      <c r="E44" s="632" t="s">
        <v>578</v>
      </c>
      <c r="F44" s="1249" t="s">
        <v>507</v>
      </c>
      <c r="G44" s="1248"/>
      <c r="H44" s="1248"/>
      <c r="I44" s="1248"/>
      <c r="J44" s="1248"/>
      <c r="K44" s="614">
        <f>'Informe nº 7d'!D21</f>
        <v>0</v>
      </c>
      <c r="L44" s="633" t="str">
        <f>IF(K44&lt;=0.4,"SI","")</f>
        <v>SI</v>
      </c>
      <c r="M44" s="615" t="str">
        <f t="shared" si="5"/>
        <v/>
      </c>
      <c r="N44" s="1255"/>
      <c r="O44" s="1255"/>
      <c r="P44" s="1255"/>
      <c r="Q44" s="1255"/>
      <c r="R44" s="1255"/>
      <c r="S44" s="1255"/>
    </row>
    <row r="45" spans="2:19">
      <c r="B45" s="1243" t="s">
        <v>111</v>
      </c>
      <c r="C45" s="1260" t="s">
        <v>528</v>
      </c>
      <c r="D45" s="1259"/>
      <c r="E45" s="616" t="s">
        <v>529</v>
      </c>
      <c r="F45" s="1260" t="s">
        <v>530</v>
      </c>
      <c r="G45" s="1259"/>
      <c r="H45" s="1259"/>
      <c r="I45" s="1259"/>
      <c r="J45" s="1259"/>
      <c r="K45" s="617">
        <f>'Informe nº 7d'!D23</f>
        <v>0</v>
      </c>
      <c r="L45" s="618" t="str">
        <f t="shared" si="4"/>
        <v>SI</v>
      </c>
      <c r="M45" s="618" t="str">
        <f t="shared" si="5"/>
        <v/>
      </c>
      <c r="N45" s="1247" t="s">
        <v>531</v>
      </c>
      <c r="O45" s="1247"/>
      <c r="P45" s="1247"/>
      <c r="Q45" s="1247"/>
      <c r="R45" s="1247"/>
      <c r="S45" s="1247"/>
    </row>
    <row r="46" spans="2:19">
      <c r="B46" s="1239"/>
      <c r="C46" s="1256" t="s">
        <v>8</v>
      </c>
      <c r="D46" s="1257"/>
      <c r="E46" s="602" t="s">
        <v>532</v>
      </c>
      <c r="F46" s="1256" t="s">
        <v>533</v>
      </c>
      <c r="G46" s="1257"/>
      <c r="H46" s="1257"/>
      <c r="I46" s="1257"/>
      <c r="J46" s="1257"/>
      <c r="K46" s="603">
        <f>'Informe nº 7d'!D25</f>
        <v>0</v>
      </c>
      <c r="L46" s="604" t="str">
        <f t="shared" si="4"/>
        <v>SI</v>
      </c>
      <c r="M46" s="604" t="str">
        <f t="shared" si="5"/>
        <v/>
      </c>
      <c r="N46" s="1238"/>
      <c r="O46" s="1238"/>
      <c r="P46" s="1238"/>
      <c r="Q46" s="1238"/>
      <c r="R46" s="1238"/>
      <c r="S46" s="1238"/>
    </row>
    <row r="47" spans="2:19">
      <c r="B47" s="1239"/>
      <c r="C47" s="1256" t="s">
        <v>47</v>
      </c>
      <c r="D47" s="1257"/>
      <c r="E47" s="602" t="s">
        <v>534</v>
      </c>
      <c r="F47" s="1256" t="s">
        <v>535</v>
      </c>
      <c r="G47" s="1256"/>
      <c r="H47" s="1256"/>
      <c r="I47" s="1256"/>
      <c r="J47" s="1256"/>
      <c r="K47" s="603">
        <f>'Informe nº 7d'!D29</f>
        <v>0</v>
      </c>
      <c r="L47" s="604" t="str">
        <f t="shared" si="4"/>
        <v>SI</v>
      </c>
      <c r="M47" s="604"/>
      <c r="N47" s="1238"/>
      <c r="O47" s="1238"/>
      <c r="P47" s="1238"/>
      <c r="Q47" s="1238"/>
      <c r="R47" s="1238"/>
      <c r="S47" s="1238"/>
    </row>
    <row r="48" spans="2:19">
      <c r="B48" s="1244"/>
      <c r="C48" s="1268" t="s">
        <v>52</v>
      </c>
      <c r="D48" s="1269"/>
      <c r="E48" s="613" t="s">
        <v>536</v>
      </c>
      <c r="F48" s="1268" t="s">
        <v>537</v>
      </c>
      <c r="G48" s="1268"/>
      <c r="H48" s="1268"/>
      <c r="I48" s="1268"/>
      <c r="J48" s="1268"/>
      <c r="K48" s="614">
        <f>'Informe nº 7d'!D27</f>
        <v>0</v>
      </c>
      <c r="L48" s="615" t="str">
        <f t="shared" si="4"/>
        <v>SI</v>
      </c>
      <c r="M48" s="615"/>
      <c r="N48" s="1255"/>
      <c r="O48" s="1255"/>
      <c r="P48" s="1255"/>
      <c r="Q48" s="1255"/>
      <c r="R48" s="1255"/>
      <c r="S48" s="1255"/>
    </row>
    <row r="49" spans="2:19">
      <c r="B49" s="1258" t="s">
        <v>480</v>
      </c>
      <c r="C49" s="1239" t="s">
        <v>7</v>
      </c>
      <c r="D49" s="1239"/>
      <c r="E49" s="1229" t="s">
        <v>87</v>
      </c>
      <c r="F49" s="1229" t="s">
        <v>486</v>
      </c>
      <c r="G49" s="1229"/>
      <c r="H49" s="1229"/>
      <c r="I49" s="1229"/>
      <c r="J49" s="1229"/>
      <c r="K49" s="1270">
        <f>'Informe nº 7c'!D17</f>
        <v>0</v>
      </c>
      <c r="L49" s="1239" t="str">
        <f>IF(K49&lt;=0.4,"SI","")</f>
        <v>SI</v>
      </c>
      <c r="M49" s="1239" t="str">
        <f t="shared" si="5"/>
        <v/>
      </c>
      <c r="N49" s="1238" t="s">
        <v>487</v>
      </c>
      <c r="O49" s="1239"/>
      <c r="P49" s="1239"/>
      <c r="Q49" s="1239"/>
      <c r="R49" s="1239"/>
      <c r="S49" s="1239"/>
    </row>
    <row r="50" spans="2:19">
      <c r="B50" s="1239"/>
      <c r="C50" s="1239"/>
      <c r="D50" s="1239"/>
      <c r="E50" s="1229"/>
      <c r="F50" s="1229"/>
      <c r="G50" s="1229"/>
      <c r="H50" s="1229"/>
      <c r="I50" s="1229"/>
      <c r="J50" s="1229"/>
      <c r="K50" s="1270"/>
      <c r="L50" s="1239"/>
      <c r="M50" s="1239"/>
      <c r="N50" s="1239"/>
      <c r="O50" s="1239"/>
      <c r="P50" s="1239"/>
      <c r="Q50" s="1239"/>
      <c r="R50" s="1239"/>
      <c r="S50" s="1239"/>
    </row>
    <row r="51" spans="2:19" ht="6" customHeight="1" thickBot="1">
      <c r="B51" s="1240"/>
      <c r="C51" s="1240"/>
      <c r="D51" s="1240"/>
      <c r="E51" s="1230"/>
      <c r="F51" s="1230"/>
      <c r="G51" s="1230"/>
      <c r="H51" s="1230"/>
      <c r="I51" s="1230"/>
      <c r="J51" s="1230"/>
      <c r="K51" s="1271"/>
      <c r="L51" s="1240"/>
      <c r="M51" s="1240"/>
      <c r="N51" s="1240"/>
      <c r="O51" s="1240"/>
      <c r="P51" s="1240"/>
      <c r="Q51" s="1240"/>
      <c r="R51" s="1240"/>
      <c r="S51" s="1240"/>
    </row>
    <row r="54" spans="2:19" ht="27" customHeight="1">
      <c r="B54" s="1223" t="s">
        <v>488</v>
      </c>
      <c r="C54" s="1223"/>
      <c r="D54" s="1223"/>
      <c r="E54" s="1223"/>
      <c r="F54" s="1223"/>
      <c r="G54" s="1223"/>
      <c r="H54" s="1223"/>
      <c r="I54" s="1223"/>
      <c r="J54" s="1223"/>
      <c r="K54" s="1223"/>
      <c r="L54" s="1223"/>
      <c r="M54" s="1223"/>
      <c r="N54" s="1223"/>
      <c r="O54" s="1223"/>
      <c r="P54" s="1223"/>
      <c r="Q54" s="1223"/>
      <c r="R54" s="1223"/>
      <c r="S54" s="1223"/>
    </row>
    <row r="55" spans="2:19" ht="13.5" thickBot="1"/>
    <row r="56" spans="2:19" ht="12.75" customHeight="1">
      <c r="B56" s="1219" t="s">
        <v>477</v>
      </c>
      <c r="C56" s="1220"/>
      <c r="D56" s="1220"/>
      <c r="E56" s="1227" t="s">
        <v>563</v>
      </c>
      <c r="F56" s="1227"/>
      <c r="G56" s="1227"/>
      <c r="H56" s="1227"/>
      <c r="I56" s="1227"/>
      <c r="J56" s="1227"/>
      <c r="K56" s="1227"/>
      <c r="L56" s="1263" t="s">
        <v>562</v>
      </c>
      <c r="M56" s="1263"/>
      <c r="N56" s="1220" t="s">
        <v>478</v>
      </c>
      <c r="O56" s="1220"/>
      <c r="P56" s="1220"/>
      <c r="Q56" s="1220"/>
      <c r="R56" s="1220"/>
      <c r="S56" s="1220"/>
    </row>
    <row r="57" spans="2:19">
      <c r="B57" s="1224"/>
      <c r="C57" s="1224"/>
      <c r="D57" s="1224"/>
      <c r="E57" s="1228"/>
      <c r="F57" s="1228"/>
      <c r="G57" s="1228"/>
      <c r="H57" s="1228"/>
      <c r="I57" s="1228"/>
      <c r="J57" s="1228"/>
      <c r="K57" s="1228"/>
      <c r="L57" s="1264"/>
      <c r="M57" s="1264"/>
      <c r="N57" s="1224"/>
      <c r="O57" s="1224"/>
      <c r="P57" s="1224"/>
      <c r="Q57" s="1224"/>
      <c r="R57" s="1224"/>
      <c r="S57" s="1224"/>
    </row>
    <row r="58" spans="2:19" ht="32.25" customHeight="1" thickBot="1">
      <c r="B58" s="1221"/>
      <c r="C58" s="1221"/>
      <c r="D58" s="1221"/>
      <c r="E58" s="634" t="s">
        <v>479</v>
      </c>
      <c r="F58" s="1225" t="s">
        <v>1</v>
      </c>
      <c r="G58" s="1225"/>
      <c r="H58" s="1225"/>
      <c r="I58" s="1225"/>
      <c r="J58" s="1225"/>
      <c r="K58" s="634" t="s">
        <v>11</v>
      </c>
      <c r="L58" s="1221" t="s">
        <v>566</v>
      </c>
      <c r="M58" s="1221"/>
      <c r="N58" s="1221"/>
      <c r="O58" s="1221"/>
      <c r="P58" s="1221"/>
      <c r="Q58" s="1221"/>
      <c r="R58" s="1221"/>
      <c r="S58" s="1221"/>
    </row>
    <row r="59" spans="2:19" ht="27" customHeight="1">
      <c r="B59" s="1250" t="s">
        <v>96</v>
      </c>
      <c r="C59" s="1231" t="s">
        <v>451</v>
      </c>
      <c r="D59" s="1231"/>
      <c r="E59" s="599" t="s">
        <v>539</v>
      </c>
      <c r="F59" s="1232" t="s">
        <v>540</v>
      </c>
      <c r="G59" s="1232"/>
      <c r="H59" s="1232"/>
      <c r="I59" s="1232"/>
      <c r="J59" s="1232"/>
      <c r="K59" s="600">
        <f>'Informe nº 7d'!D15</f>
        <v>0</v>
      </c>
      <c r="L59" s="601" t="str">
        <f t="shared" ref="L59:L65" si="6">IF(K59&lt;=0.4,"SI","")</f>
        <v>SI</v>
      </c>
      <c r="M59" s="601" t="str">
        <f t="shared" ref="M59:M66" si="7">IF(K59&gt;0.4,"NO","")</f>
        <v/>
      </c>
      <c r="N59" s="1254" t="s">
        <v>541</v>
      </c>
      <c r="O59" s="1254"/>
      <c r="P59" s="1254"/>
      <c r="Q59" s="1254"/>
      <c r="R59" s="1254"/>
      <c r="S59" s="1254"/>
    </row>
    <row r="60" spans="2:19" ht="24" customHeight="1">
      <c r="B60" s="1251"/>
      <c r="C60" s="1249" t="s">
        <v>47</v>
      </c>
      <c r="D60" s="1249"/>
      <c r="E60" s="632" t="s">
        <v>514</v>
      </c>
      <c r="F60" s="1249" t="s">
        <v>515</v>
      </c>
      <c r="G60" s="1249"/>
      <c r="H60" s="1249"/>
      <c r="I60" s="1249"/>
      <c r="J60" s="1249"/>
      <c r="K60" s="614">
        <f>'Informe nº 7d'!D22</f>
        <v>0</v>
      </c>
      <c r="L60" s="615" t="str">
        <f t="shared" si="6"/>
        <v>SI</v>
      </c>
      <c r="M60" s="615" t="str">
        <f t="shared" si="7"/>
        <v/>
      </c>
      <c r="N60" s="1255"/>
      <c r="O60" s="1255"/>
      <c r="P60" s="1255"/>
      <c r="Q60" s="1255"/>
      <c r="R60" s="1255"/>
      <c r="S60" s="1255"/>
    </row>
    <row r="61" spans="2:19">
      <c r="B61" s="1243" t="s">
        <v>111</v>
      </c>
      <c r="C61" s="1260" t="s">
        <v>528</v>
      </c>
      <c r="D61" s="1259"/>
      <c r="E61" s="616" t="s">
        <v>529</v>
      </c>
      <c r="F61" s="1260" t="s">
        <v>530</v>
      </c>
      <c r="G61" s="1259"/>
      <c r="H61" s="1259"/>
      <c r="I61" s="1259"/>
      <c r="J61" s="1259"/>
      <c r="K61" s="619">
        <f>'Informe nº 7d'!D23</f>
        <v>0</v>
      </c>
      <c r="L61" s="618" t="str">
        <f t="shared" si="6"/>
        <v>SI</v>
      </c>
      <c r="M61" s="618" t="str">
        <f t="shared" si="7"/>
        <v/>
      </c>
      <c r="N61" s="1247" t="s">
        <v>542</v>
      </c>
      <c r="O61" s="1247"/>
      <c r="P61" s="1247"/>
      <c r="Q61" s="1247"/>
      <c r="R61" s="1247"/>
      <c r="S61" s="1247"/>
    </row>
    <row r="62" spans="2:19">
      <c r="B62" s="1239"/>
      <c r="C62" s="1256" t="s">
        <v>8</v>
      </c>
      <c r="D62" s="1257"/>
      <c r="E62" s="602" t="s">
        <v>532</v>
      </c>
      <c r="F62" s="1256" t="s">
        <v>533</v>
      </c>
      <c r="G62" s="1257"/>
      <c r="H62" s="1257"/>
      <c r="I62" s="1257"/>
      <c r="J62" s="1257"/>
      <c r="K62" s="603">
        <f>'Informe nº 7d'!D25</f>
        <v>0</v>
      </c>
      <c r="L62" s="604" t="str">
        <f t="shared" si="6"/>
        <v>SI</v>
      </c>
      <c r="M62" s="604" t="str">
        <f t="shared" si="7"/>
        <v/>
      </c>
      <c r="N62" s="1238"/>
      <c r="O62" s="1238"/>
      <c r="P62" s="1238"/>
      <c r="Q62" s="1238"/>
      <c r="R62" s="1238"/>
      <c r="S62" s="1238"/>
    </row>
    <row r="63" spans="2:19">
      <c r="B63" s="1239"/>
      <c r="C63" s="1256" t="s">
        <v>47</v>
      </c>
      <c r="D63" s="1257"/>
      <c r="E63" s="602" t="s">
        <v>534</v>
      </c>
      <c r="F63" s="1256" t="s">
        <v>535</v>
      </c>
      <c r="G63" s="1256"/>
      <c r="H63" s="1256"/>
      <c r="I63" s="1256"/>
      <c r="J63" s="1256"/>
      <c r="K63" s="603">
        <f>'Informe nº 7d'!D29</f>
        <v>0</v>
      </c>
      <c r="L63" s="604" t="str">
        <f t="shared" si="6"/>
        <v>SI</v>
      </c>
      <c r="M63" s="604" t="str">
        <f t="shared" si="7"/>
        <v/>
      </c>
      <c r="N63" s="1238"/>
      <c r="O63" s="1238"/>
      <c r="P63" s="1238"/>
      <c r="Q63" s="1238"/>
      <c r="R63" s="1238"/>
      <c r="S63" s="1238"/>
    </row>
    <row r="64" spans="2:19">
      <c r="B64" s="1239"/>
      <c r="C64" s="1256" t="s">
        <v>52</v>
      </c>
      <c r="D64" s="1256"/>
      <c r="E64" s="602" t="s">
        <v>536</v>
      </c>
      <c r="F64" s="1256" t="s">
        <v>537</v>
      </c>
      <c r="G64" s="1256"/>
      <c r="H64" s="1256"/>
      <c r="I64" s="1256"/>
      <c r="J64" s="1256"/>
      <c r="K64" s="603">
        <f>'Informe nº 7d'!D27</f>
        <v>0</v>
      </c>
      <c r="L64" s="604" t="str">
        <f t="shared" si="6"/>
        <v>SI</v>
      </c>
      <c r="M64" s="604" t="str">
        <f t="shared" si="7"/>
        <v/>
      </c>
      <c r="N64" s="1238"/>
      <c r="O64" s="1238"/>
      <c r="P64" s="1238"/>
      <c r="Q64" s="1238"/>
      <c r="R64" s="1238"/>
      <c r="S64" s="1238"/>
    </row>
    <row r="65" spans="2:19">
      <c r="B65" s="1244"/>
      <c r="C65" s="1268" t="s">
        <v>464</v>
      </c>
      <c r="D65" s="1268"/>
      <c r="E65" s="613" t="s">
        <v>543</v>
      </c>
      <c r="F65" s="1268" t="s">
        <v>544</v>
      </c>
      <c r="G65" s="1268"/>
      <c r="H65" s="1268"/>
      <c r="I65" s="1268"/>
      <c r="J65" s="1268"/>
      <c r="K65" s="614">
        <f>'Informe nº 7d'!D28</f>
        <v>0</v>
      </c>
      <c r="L65" s="628" t="str">
        <f t="shared" si="6"/>
        <v>SI</v>
      </c>
      <c r="M65" s="615" t="str">
        <f t="shared" si="7"/>
        <v/>
      </c>
      <c r="N65" s="1255"/>
      <c r="O65" s="1255"/>
      <c r="P65" s="1255"/>
      <c r="Q65" s="1255"/>
      <c r="R65" s="1255"/>
      <c r="S65" s="1255"/>
    </row>
    <row r="66" spans="2:19" ht="12.75" customHeight="1">
      <c r="B66" s="1258" t="s">
        <v>480</v>
      </c>
      <c r="C66" s="1246" t="s">
        <v>489</v>
      </c>
      <c r="D66" s="1245"/>
      <c r="E66" s="1246" t="s">
        <v>86</v>
      </c>
      <c r="F66" s="1246" t="s">
        <v>490</v>
      </c>
      <c r="G66" s="1246"/>
      <c r="H66" s="1246"/>
      <c r="I66" s="1246"/>
      <c r="J66" s="1246"/>
      <c r="K66" s="1273">
        <f>'Informe nº 7c'!D16</f>
        <v>0</v>
      </c>
      <c r="L66" s="1245" t="str">
        <f>IF(K66&lt;=0.4,"SI","")</f>
        <v>SI</v>
      </c>
      <c r="M66" s="1245" t="str">
        <f t="shared" si="7"/>
        <v/>
      </c>
      <c r="N66" s="1238" t="s">
        <v>491</v>
      </c>
      <c r="O66" s="1238"/>
      <c r="P66" s="1238"/>
      <c r="Q66" s="1238"/>
      <c r="R66" s="1238"/>
      <c r="S66" s="1238"/>
    </row>
    <row r="67" spans="2:19" ht="1.5" customHeight="1">
      <c r="B67" s="1258"/>
      <c r="C67" s="1237"/>
      <c r="D67" s="1237"/>
      <c r="E67" s="1236"/>
      <c r="F67" s="1236"/>
      <c r="G67" s="1236"/>
      <c r="H67" s="1236"/>
      <c r="I67" s="1236"/>
      <c r="J67" s="1236"/>
      <c r="K67" s="1267"/>
      <c r="L67" s="1237"/>
      <c r="M67" s="1237"/>
      <c r="N67" s="1238"/>
      <c r="O67" s="1238"/>
      <c r="P67" s="1238"/>
      <c r="Q67" s="1238"/>
      <c r="R67" s="1238"/>
      <c r="S67" s="1238"/>
    </row>
    <row r="68" spans="2:19" ht="3" hidden="1" customHeight="1">
      <c r="B68" s="1258"/>
      <c r="C68" s="1237"/>
      <c r="D68" s="1237"/>
      <c r="E68" s="1236"/>
      <c r="F68" s="1236"/>
      <c r="G68" s="1236"/>
      <c r="H68" s="1236"/>
      <c r="I68" s="1236"/>
      <c r="J68" s="1236"/>
      <c r="K68" s="1267"/>
      <c r="L68" s="1237"/>
      <c r="M68" s="1237"/>
      <c r="N68" s="1238"/>
      <c r="O68" s="1238"/>
      <c r="P68" s="1238"/>
      <c r="Q68" s="1238"/>
      <c r="R68" s="1238"/>
      <c r="S68" s="1238"/>
    </row>
    <row r="69" spans="2:19">
      <c r="B69" s="1258"/>
      <c r="C69" s="1256" t="s">
        <v>9</v>
      </c>
      <c r="D69" s="1257"/>
      <c r="E69" s="602" t="s">
        <v>91</v>
      </c>
      <c r="F69" s="1256" t="s">
        <v>492</v>
      </c>
      <c r="G69" s="1257"/>
      <c r="H69" s="1257"/>
      <c r="I69" s="1257"/>
      <c r="J69" s="1257"/>
      <c r="K69" s="608">
        <f>'Informe nº 7c'!D20</f>
        <v>0</v>
      </c>
      <c r="L69" s="609" t="str">
        <f>IF(K69&lt;=0.4,"SI","")</f>
        <v>SI</v>
      </c>
      <c r="M69" s="604" t="str">
        <f>IF(K69&gt;0.4,"NO","")</f>
        <v/>
      </c>
      <c r="N69" s="1238"/>
      <c r="O69" s="1238"/>
      <c r="P69" s="1238"/>
      <c r="Q69" s="1238"/>
      <c r="R69" s="1238"/>
      <c r="S69" s="1238"/>
    </row>
    <row r="70" spans="2:19" ht="13.5" thickBot="1">
      <c r="B70" s="1272"/>
      <c r="C70" s="1262" t="s">
        <v>10</v>
      </c>
      <c r="D70" s="1262"/>
      <c r="E70" s="605" t="s">
        <v>92</v>
      </c>
      <c r="F70" s="1262" t="s">
        <v>493</v>
      </c>
      <c r="G70" s="1261"/>
      <c r="H70" s="1261"/>
      <c r="I70" s="1261"/>
      <c r="J70" s="1261"/>
      <c r="K70" s="610">
        <f>'Informe nº 7c'!D21</f>
        <v>0</v>
      </c>
      <c r="L70" s="611" t="str">
        <f>IF(K70&lt;=0.4,"SI","")</f>
        <v>SI</v>
      </c>
      <c r="M70" s="607" t="str">
        <f>IF(K70&gt;0.4,"NO","")</f>
        <v/>
      </c>
      <c r="N70" s="1276"/>
      <c r="O70" s="1276"/>
      <c r="P70" s="1276"/>
      <c r="Q70" s="1276"/>
      <c r="R70" s="1276"/>
      <c r="S70" s="1276"/>
    </row>
    <row r="71" spans="2:19">
      <c r="L71" s="612"/>
    </row>
    <row r="73" spans="2:19" ht="27" customHeight="1">
      <c r="B73" s="1223" t="s">
        <v>494</v>
      </c>
      <c r="C73" s="1223"/>
      <c r="D73" s="1223"/>
      <c r="E73" s="1223"/>
      <c r="F73" s="1223"/>
      <c r="G73" s="1223"/>
      <c r="H73" s="1223"/>
      <c r="I73" s="1223"/>
      <c r="J73" s="1223"/>
      <c r="K73" s="1223"/>
      <c r="L73" s="1223"/>
      <c r="M73" s="1223"/>
      <c r="N73" s="1223"/>
      <c r="O73" s="1223"/>
      <c r="P73" s="1223"/>
      <c r="Q73" s="1223"/>
      <c r="R73" s="1223"/>
      <c r="S73" s="1223"/>
    </row>
    <row r="74" spans="2:19" ht="13.5" thickBot="1"/>
    <row r="75" spans="2:19" ht="12.75" customHeight="1">
      <c r="B75" s="1219" t="s">
        <v>477</v>
      </c>
      <c r="C75" s="1220"/>
      <c r="D75" s="1220"/>
      <c r="E75" s="1227" t="s">
        <v>563</v>
      </c>
      <c r="F75" s="1227"/>
      <c r="G75" s="1227"/>
      <c r="H75" s="1227"/>
      <c r="I75" s="1227"/>
      <c r="J75" s="1227"/>
      <c r="K75" s="1227"/>
      <c r="L75" s="1263" t="s">
        <v>562</v>
      </c>
      <c r="M75" s="1263"/>
      <c r="N75" s="1220" t="s">
        <v>478</v>
      </c>
      <c r="O75" s="1220"/>
      <c r="P75" s="1220"/>
      <c r="Q75" s="1220"/>
      <c r="R75" s="1220"/>
      <c r="S75" s="1220"/>
    </row>
    <row r="76" spans="2:19">
      <c r="B76" s="1224"/>
      <c r="C76" s="1224"/>
      <c r="D76" s="1224"/>
      <c r="E76" s="1228"/>
      <c r="F76" s="1228"/>
      <c r="G76" s="1228"/>
      <c r="H76" s="1228"/>
      <c r="I76" s="1228"/>
      <c r="J76" s="1228"/>
      <c r="K76" s="1228"/>
      <c r="L76" s="1264"/>
      <c r="M76" s="1264"/>
      <c r="N76" s="1224"/>
      <c r="O76" s="1224"/>
      <c r="P76" s="1224"/>
      <c r="Q76" s="1224"/>
      <c r="R76" s="1224"/>
      <c r="S76" s="1224"/>
    </row>
    <row r="77" spans="2:19" ht="32.25" customHeight="1" thickBot="1">
      <c r="B77" s="1221"/>
      <c r="C77" s="1221"/>
      <c r="D77" s="1221"/>
      <c r="E77" s="634" t="s">
        <v>479</v>
      </c>
      <c r="F77" s="1225" t="s">
        <v>1</v>
      </c>
      <c r="G77" s="1225"/>
      <c r="H77" s="1225"/>
      <c r="I77" s="1225"/>
      <c r="J77" s="1225"/>
      <c r="K77" s="634" t="s">
        <v>11</v>
      </c>
      <c r="L77" s="1221" t="s">
        <v>566</v>
      </c>
      <c r="M77" s="1221"/>
      <c r="N77" s="1221"/>
      <c r="O77" s="1221"/>
      <c r="P77" s="1221"/>
      <c r="Q77" s="1221"/>
      <c r="R77" s="1221"/>
      <c r="S77" s="1221"/>
    </row>
    <row r="78" spans="2:19" ht="21" customHeight="1">
      <c r="B78" s="1250" t="s">
        <v>96</v>
      </c>
      <c r="C78" s="1231" t="s">
        <v>451</v>
      </c>
      <c r="D78" s="1231"/>
      <c r="E78" s="599" t="s">
        <v>539</v>
      </c>
      <c r="F78" s="1232" t="s">
        <v>540</v>
      </c>
      <c r="G78" s="1232"/>
      <c r="H78" s="1232"/>
      <c r="I78" s="1232"/>
      <c r="J78" s="1232"/>
      <c r="K78" s="600">
        <f>'Informe nº 7d'!D15</f>
        <v>0</v>
      </c>
      <c r="L78" s="601" t="str">
        <f t="shared" ref="L78:L85" si="8">IF(K78&lt;=0.4,"SI","")</f>
        <v>SI</v>
      </c>
      <c r="M78" s="635" t="str">
        <f t="shared" ref="M78:M86" si="9">IF(K78&gt;0.4,"NO","")</f>
        <v/>
      </c>
      <c r="N78" s="1254" t="s">
        <v>545</v>
      </c>
      <c r="O78" s="1254"/>
      <c r="P78" s="1254"/>
      <c r="Q78" s="1254"/>
      <c r="R78" s="1254"/>
      <c r="S78" s="1254"/>
    </row>
    <row r="79" spans="2:19" ht="19.5" customHeight="1">
      <c r="B79" s="1229"/>
      <c r="C79" s="1265" t="s">
        <v>546</v>
      </c>
      <c r="D79" s="1265"/>
      <c r="E79" s="602" t="s">
        <v>504</v>
      </c>
      <c r="F79" s="1236" t="s">
        <v>547</v>
      </c>
      <c r="G79" s="1236"/>
      <c r="H79" s="1236"/>
      <c r="I79" s="1236"/>
      <c r="J79" s="1236"/>
      <c r="K79" s="603">
        <f>'Informe nº 7d'!D19</f>
        <v>0</v>
      </c>
      <c r="L79" s="604" t="str">
        <f t="shared" si="8"/>
        <v>SI</v>
      </c>
      <c r="M79" s="636" t="str">
        <f t="shared" si="9"/>
        <v/>
      </c>
      <c r="N79" s="1238"/>
      <c r="O79" s="1238"/>
      <c r="P79" s="1238"/>
      <c r="Q79" s="1238"/>
      <c r="R79" s="1238"/>
      <c r="S79" s="1238"/>
    </row>
    <row r="80" spans="2:19" ht="16.5" customHeight="1">
      <c r="B80" s="1251"/>
      <c r="C80" s="1268" t="s">
        <v>47</v>
      </c>
      <c r="D80" s="1268"/>
      <c r="E80" s="613" t="s">
        <v>514</v>
      </c>
      <c r="F80" s="1268" t="s">
        <v>515</v>
      </c>
      <c r="G80" s="1268"/>
      <c r="H80" s="1268"/>
      <c r="I80" s="1268"/>
      <c r="J80" s="1268"/>
      <c r="K80" s="614">
        <f>'Informe nº 7d'!D22</f>
        <v>0</v>
      </c>
      <c r="L80" s="615" t="str">
        <f t="shared" si="8"/>
        <v>SI</v>
      </c>
      <c r="M80" s="615" t="str">
        <f t="shared" si="9"/>
        <v/>
      </c>
      <c r="N80" s="1255"/>
      <c r="O80" s="1255"/>
      <c r="P80" s="1255"/>
      <c r="Q80" s="1255"/>
      <c r="R80" s="1255"/>
      <c r="S80" s="1255"/>
    </row>
    <row r="81" spans="2:19">
      <c r="B81" s="1243" t="s">
        <v>111</v>
      </c>
      <c r="C81" s="1260" t="s">
        <v>528</v>
      </c>
      <c r="D81" s="1259"/>
      <c r="E81" s="616" t="s">
        <v>529</v>
      </c>
      <c r="F81" s="1260" t="s">
        <v>530</v>
      </c>
      <c r="G81" s="1259"/>
      <c r="H81" s="1259"/>
      <c r="I81" s="1259"/>
      <c r="J81" s="1259"/>
      <c r="K81" s="619">
        <f>'Informe nº 7d'!D23</f>
        <v>0</v>
      </c>
      <c r="L81" s="618" t="str">
        <f t="shared" si="8"/>
        <v>SI</v>
      </c>
      <c r="M81" s="618" t="str">
        <f t="shared" si="9"/>
        <v/>
      </c>
      <c r="N81" s="1247" t="s">
        <v>548</v>
      </c>
      <c r="O81" s="1247"/>
      <c r="P81" s="1247"/>
      <c r="Q81" s="1247"/>
      <c r="R81" s="1247"/>
      <c r="S81" s="1247"/>
    </row>
    <row r="82" spans="2:19">
      <c r="B82" s="1239"/>
      <c r="C82" s="1256" t="s">
        <v>8</v>
      </c>
      <c r="D82" s="1257"/>
      <c r="E82" s="602" t="s">
        <v>532</v>
      </c>
      <c r="F82" s="1256" t="s">
        <v>533</v>
      </c>
      <c r="G82" s="1257"/>
      <c r="H82" s="1257"/>
      <c r="I82" s="1257"/>
      <c r="J82" s="1257"/>
      <c r="K82" s="603">
        <f>'Informe nº 7d'!D25</f>
        <v>0</v>
      </c>
      <c r="L82" s="604" t="str">
        <f t="shared" si="8"/>
        <v>SI</v>
      </c>
      <c r="M82" s="604" t="str">
        <f t="shared" si="9"/>
        <v/>
      </c>
      <c r="N82" s="1238"/>
      <c r="O82" s="1238"/>
      <c r="P82" s="1238"/>
      <c r="Q82" s="1238"/>
      <c r="R82" s="1238"/>
      <c r="S82" s="1238"/>
    </row>
    <row r="83" spans="2:19">
      <c r="B83" s="1239"/>
      <c r="C83" s="1256" t="s">
        <v>47</v>
      </c>
      <c r="D83" s="1257"/>
      <c r="E83" s="602" t="s">
        <v>534</v>
      </c>
      <c r="F83" s="1256" t="s">
        <v>535</v>
      </c>
      <c r="G83" s="1256"/>
      <c r="H83" s="1256"/>
      <c r="I83" s="1256"/>
      <c r="J83" s="1256"/>
      <c r="K83" s="603">
        <f>'Informe nº 7d'!D29</f>
        <v>0</v>
      </c>
      <c r="L83" s="604" t="str">
        <f t="shared" si="8"/>
        <v>SI</v>
      </c>
      <c r="M83" s="604" t="str">
        <f t="shared" si="9"/>
        <v/>
      </c>
      <c r="N83" s="1238"/>
      <c r="O83" s="1238"/>
      <c r="P83" s="1238"/>
      <c r="Q83" s="1238"/>
      <c r="R83" s="1238"/>
      <c r="S83" s="1238"/>
    </row>
    <row r="84" spans="2:19">
      <c r="B84" s="1239"/>
      <c r="C84" s="1256" t="s">
        <v>52</v>
      </c>
      <c r="D84" s="1256"/>
      <c r="E84" s="602" t="s">
        <v>536</v>
      </c>
      <c r="F84" s="1256" t="s">
        <v>537</v>
      </c>
      <c r="G84" s="1256"/>
      <c r="H84" s="1256"/>
      <c r="I84" s="1256"/>
      <c r="J84" s="1256"/>
      <c r="K84" s="603">
        <f>'Informe nº 7d'!D27</f>
        <v>0</v>
      </c>
      <c r="L84" s="604" t="str">
        <f t="shared" si="8"/>
        <v>SI</v>
      </c>
      <c r="M84" s="604" t="str">
        <f t="shared" si="9"/>
        <v/>
      </c>
      <c r="N84" s="1238"/>
      <c r="O84" s="1238"/>
      <c r="P84" s="1238"/>
      <c r="Q84" s="1238"/>
      <c r="R84" s="1238"/>
      <c r="S84" s="1238"/>
    </row>
    <row r="85" spans="2:19">
      <c r="B85" s="1244"/>
      <c r="C85" s="1268" t="s">
        <v>464</v>
      </c>
      <c r="D85" s="1268"/>
      <c r="E85" s="613" t="s">
        <v>543</v>
      </c>
      <c r="F85" s="1268" t="s">
        <v>544</v>
      </c>
      <c r="G85" s="1268"/>
      <c r="H85" s="1268"/>
      <c r="I85" s="1268"/>
      <c r="J85" s="1268"/>
      <c r="K85" s="614">
        <f>'Informe nº 7d'!D28</f>
        <v>0</v>
      </c>
      <c r="L85" s="628" t="str">
        <f t="shared" si="8"/>
        <v>SI</v>
      </c>
      <c r="M85" s="615" t="str">
        <f t="shared" si="9"/>
        <v/>
      </c>
      <c r="N85" s="1255"/>
      <c r="O85" s="1255"/>
      <c r="P85" s="1255"/>
      <c r="Q85" s="1255"/>
      <c r="R85" s="1255"/>
      <c r="S85" s="1255"/>
    </row>
    <row r="86" spans="2:19" ht="12.75" customHeight="1">
      <c r="B86" s="1258" t="s">
        <v>480</v>
      </c>
      <c r="C86" s="1246" t="s">
        <v>489</v>
      </c>
      <c r="D86" s="1245"/>
      <c r="E86" s="1246" t="s">
        <v>86</v>
      </c>
      <c r="F86" s="1246" t="s">
        <v>490</v>
      </c>
      <c r="G86" s="1246"/>
      <c r="H86" s="1246"/>
      <c r="I86" s="1246"/>
      <c r="J86" s="1246"/>
      <c r="K86" s="1273">
        <f>'Informe nº 7c'!D16</f>
        <v>0</v>
      </c>
      <c r="L86" s="1245" t="str">
        <f>IF(K86&lt;=0.4,"SI","")</f>
        <v>SI</v>
      </c>
      <c r="M86" s="1245" t="str">
        <f t="shared" si="9"/>
        <v/>
      </c>
      <c r="N86" s="1238" t="s">
        <v>495</v>
      </c>
      <c r="O86" s="1238"/>
      <c r="P86" s="1238"/>
      <c r="Q86" s="1238"/>
      <c r="R86" s="1238"/>
      <c r="S86" s="1238"/>
    </row>
    <row r="87" spans="2:19" hidden="1">
      <c r="B87" s="1258"/>
      <c r="C87" s="1237"/>
      <c r="D87" s="1237"/>
      <c r="E87" s="1236"/>
      <c r="F87" s="1236"/>
      <c r="G87" s="1236"/>
      <c r="H87" s="1236"/>
      <c r="I87" s="1236"/>
      <c r="J87" s="1236"/>
      <c r="K87" s="1267"/>
      <c r="L87" s="1237"/>
      <c r="M87" s="1237"/>
      <c r="N87" s="1238"/>
      <c r="O87" s="1238"/>
      <c r="P87" s="1238"/>
      <c r="Q87" s="1238"/>
      <c r="R87" s="1238"/>
      <c r="S87" s="1238"/>
    </row>
    <row r="88" spans="2:19" ht="3.75" customHeight="1">
      <c r="B88" s="1258"/>
      <c r="C88" s="1237"/>
      <c r="D88" s="1237"/>
      <c r="E88" s="1236"/>
      <c r="F88" s="1236"/>
      <c r="G88" s="1236"/>
      <c r="H88" s="1236"/>
      <c r="I88" s="1236"/>
      <c r="J88" s="1236"/>
      <c r="K88" s="1267"/>
      <c r="L88" s="1237"/>
      <c r="M88" s="1237"/>
      <c r="N88" s="1238"/>
      <c r="O88" s="1238"/>
      <c r="P88" s="1238"/>
      <c r="Q88" s="1238"/>
      <c r="R88" s="1238"/>
      <c r="S88" s="1238"/>
    </row>
    <row r="89" spans="2:19" ht="15.75" customHeight="1">
      <c r="B89" s="1258"/>
      <c r="C89" s="1236" t="s">
        <v>496</v>
      </c>
      <c r="D89" s="1237"/>
      <c r="E89" s="661" t="s">
        <v>89</v>
      </c>
      <c r="F89" s="1236" t="s">
        <v>497</v>
      </c>
      <c r="G89" s="1237"/>
      <c r="H89" s="1237"/>
      <c r="I89" s="1237"/>
      <c r="J89" s="1237"/>
      <c r="K89" s="666">
        <f>'Informe nº 7c'!D18</f>
        <v>0</v>
      </c>
      <c r="L89" s="662" t="str">
        <f>IF(K89&lt;=0.4,"SI","")</f>
        <v>SI</v>
      </c>
      <c r="M89" s="604" t="str">
        <f>IF(K89&gt;0.4,"NO","")</f>
        <v/>
      </c>
      <c r="N89" s="1238"/>
      <c r="O89" s="1238"/>
      <c r="P89" s="1238"/>
      <c r="Q89" s="1238"/>
      <c r="R89" s="1238"/>
      <c r="S89" s="1238"/>
    </row>
    <row r="90" spans="2:19" ht="16.5" customHeight="1" thickBot="1">
      <c r="B90" s="1272"/>
      <c r="C90" s="1241" t="s">
        <v>9</v>
      </c>
      <c r="D90" s="1242"/>
      <c r="E90" s="663" t="s">
        <v>91</v>
      </c>
      <c r="F90" s="1241" t="s">
        <v>492</v>
      </c>
      <c r="G90" s="1242"/>
      <c r="H90" s="1242"/>
      <c r="I90" s="1242"/>
      <c r="J90" s="1242"/>
      <c r="K90" s="606">
        <f>'Informe nº 7c'!D20</f>
        <v>0</v>
      </c>
      <c r="L90" s="664" t="str">
        <f>IF(K90&lt;=0.4,"SI","")</f>
        <v>SI</v>
      </c>
      <c r="M90" s="607" t="str">
        <f>IF(K90&gt;0.4,"NO","")</f>
        <v/>
      </c>
      <c r="N90" s="1276"/>
      <c r="O90" s="1276"/>
      <c r="P90" s="1276"/>
      <c r="Q90" s="1276"/>
      <c r="R90" s="1276"/>
      <c r="S90" s="1276"/>
    </row>
  </sheetData>
  <sheetProtection sheet="1" selectLockedCells="1" selectUnlockedCells="1"/>
  <mergeCells count="168">
    <mergeCell ref="B86:B90"/>
    <mergeCell ref="C86:D88"/>
    <mergeCell ref="E86:E88"/>
    <mergeCell ref="F86:J88"/>
    <mergeCell ref="B81:B85"/>
    <mergeCell ref="C81:D81"/>
    <mergeCell ref="F81:J81"/>
    <mergeCell ref="N81:S85"/>
    <mergeCell ref="C82:D82"/>
    <mergeCell ref="F82:J82"/>
    <mergeCell ref="C83:D83"/>
    <mergeCell ref="F83:J83"/>
    <mergeCell ref="C84:D84"/>
    <mergeCell ref="F84:J84"/>
    <mergeCell ref="K86:K88"/>
    <mergeCell ref="L86:L88"/>
    <mergeCell ref="M86:M88"/>
    <mergeCell ref="N86:S90"/>
    <mergeCell ref="C89:D89"/>
    <mergeCell ref="F89:J89"/>
    <mergeCell ref="C90:D90"/>
    <mergeCell ref="F90:J90"/>
    <mergeCell ref="C85:D85"/>
    <mergeCell ref="F85:J85"/>
    <mergeCell ref="B78:B80"/>
    <mergeCell ref="C78:D78"/>
    <mergeCell ref="F78:J78"/>
    <mergeCell ref="N78:S80"/>
    <mergeCell ref="C79:D79"/>
    <mergeCell ref="F79:J79"/>
    <mergeCell ref="C80:D80"/>
    <mergeCell ref="F80:J80"/>
    <mergeCell ref="B73:S73"/>
    <mergeCell ref="B75:D77"/>
    <mergeCell ref="N75:S77"/>
    <mergeCell ref="F77:J77"/>
    <mergeCell ref="L77:M77"/>
    <mergeCell ref="L75:M76"/>
    <mergeCell ref="E75:K76"/>
    <mergeCell ref="B66:B70"/>
    <mergeCell ref="C66:D68"/>
    <mergeCell ref="E66:E68"/>
    <mergeCell ref="F66:J68"/>
    <mergeCell ref="B61:B65"/>
    <mergeCell ref="C61:D61"/>
    <mergeCell ref="F61:J61"/>
    <mergeCell ref="N61:S65"/>
    <mergeCell ref="C62:D62"/>
    <mergeCell ref="F62:J62"/>
    <mergeCell ref="C63:D63"/>
    <mergeCell ref="F63:J63"/>
    <mergeCell ref="C64:D64"/>
    <mergeCell ref="F64:J64"/>
    <mergeCell ref="K66:K68"/>
    <mergeCell ref="L66:L68"/>
    <mergeCell ref="M66:M68"/>
    <mergeCell ref="N66:S70"/>
    <mergeCell ref="C69:D69"/>
    <mergeCell ref="F69:J69"/>
    <mergeCell ref="C70:D70"/>
    <mergeCell ref="F70:J70"/>
    <mergeCell ref="C65:D65"/>
    <mergeCell ref="F65:J65"/>
    <mergeCell ref="B59:B60"/>
    <mergeCell ref="C59:D59"/>
    <mergeCell ref="F59:J59"/>
    <mergeCell ref="N59:S60"/>
    <mergeCell ref="C60:D60"/>
    <mergeCell ref="F60:J60"/>
    <mergeCell ref="M49:M51"/>
    <mergeCell ref="N49:S51"/>
    <mergeCell ref="B54:S54"/>
    <mergeCell ref="B56:D58"/>
    <mergeCell ref="N56:S58"/>
    <mergeCell ref="F58:J58"/>
    <mergeCell ref="L58:M58"/>
    <mergeCell ref="B49:B51"/>
    <mergeCell ref="C49:D51"/>
    <mergeCell ref="E49:E51"/>
    <mergeCell ref="F49:J51"/>
    <mergeCell ref="K49:K51"/>
    <mergeCell ref="L49:L51"/>
    <mergeCell ref="L56:M57"/>
    <mergeCell ref="E56:K57"/>
    <mergeCell ref="B45:B48"/>
    <mergeCell ref="C45:D45"/>
    <mergeCell ref="F45:J45"/>
    <mergeCell ref="N45:S48"/>
    <mergeCell ref="C46:D46"/>
    <mergeCell ref="F46:J46"/>
    <mergeCell ref="C47:D47"/>
    <mergeCell ref="F47:J47"/>
    <mergeCell ref="C48:D48"/>
    <mergeCell ref="F48:J48"/>
    <mergeCell ref="M41:M42"/>
    <mergeCell ref="N41:S44"/>
    <mergeCell ref="C43:D43"/>
    <mergeCell ref="F43:J43"/>
    <mergeCell ref="C44:D44"/>
    <mergeCell ref="F44:J44"/>
    <mergeCell ref="B41:B44"/>
    <mergeCell ref="C41:D42"/>
    <mergeCell ref="E41:E42"/>
    <mergeCell ref="F41:J42"/>
    <mergeCell ref="K41:K42"/>
    <mergeCell ref="L41:L42"/>
    <mergeCell ref="B36:S36"/>
    <mergeCell ref="B38:D40"/>
    <mergeCell ref="N38:S40"/>
    <mergeCell ref="F40:J40"/>
    <mergeCell ref="L40:M40"/>
    <mergeCell ref="B31:B33"/>
    <mergeCell ref="C31:D31"/>
    <mergeCell ref="F31:J31"/>
    <mergeCell ref="N31:S33"/>
    <mergeCell ref="C32:D32"/>
    <mergeCell ref="F32:J32"/>
    <mergeCell ref="C33:D33"/>
    <mergeCell ref="F33:J33"/>
    <mergeCell ref="L38:M39"/>
    <mergeCell ref="E38:K39"/>
    <mergeCell ref="B29:B30"/>
    <mergeCell ref="C29:D29"/>
    <mergeCell ref="F29:J29"/>
    <mergeCell ref="N29:S30"/>
    <mergeCell ref="C30:D30"/>
    <mergeCell ref="F30:J30"/>
    <mergeCell ref="B25:B28"/>
    <mergeCell ref="C25:D25"/>
    <mergeCell ref="F25:J25"/>
    <mergeCell ref="N25:S28"/>
    <mergeCell ref="C26:D26"/>
    <mergeCell ref="F26:J26"/>
    <mergeCell ref="C27:D27"/>
    <mergeCell ref="F27:J27"/>
    <mergeCell ref="C28:D28"/>
    <mergeCell ref="F28:J28"/>
    <mergeCell ref="B22:D24"/>
    <mergeCell ref="N22:S24"/>
    <mergeCell ref="F24:J24"/>
    <mergeCell ref="L24:M24"/>
    <mergeCell ref="B15:B17"/>
    <mergeCell ref="C15:D15"/>
    <mergeCell ref="F15:J15"/>
    <mergeCell ref="N15:S15"/>
    <mergeCell ref="C16:D16"/>
    <mergeCell ref="F16:J16"/>
    <mergeCell ref="N16:S17"/>
    <mergeCell ref="C17:D17"/>
    <mergeCell ref="F17:J17"/>
    <mergeCell ref="L22:M23"/>
    <mergeCell ref="E22:K23"/>
    <mergeCell ref="C2:S2"/>
    <mergeCell ref="C3:S3"/>
    <mergeCell ref="B10:S10"/>
    <mergeCell ref="B12:D14"/>
    <mergeCell ref="N12:S14"/>
    <mergeCell ref="F14:J14"/>
    <mergeCell ref="L14:M14"/>
    <mergeCell ref="B20:S20"/>
    <mergeCell ref="B5:D5"/>
    <mergeCell ref="E5:H5"/>
    <mergeCell ref="B6:D6"/>
    <mergeCell ref="E6:H6"/>
    <mergeCell ref="B7:D7"/>
    <mergeCell ref="E7:H7"/>
    <mergeCell ref="L12:M13"/>
    <mergeCell ref="E12:K13"/>
  </mergeCell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1"/>
  <sheetViews>
    <sheetView showGridLines="0" zoomScale="80" zoomScaleNormal="80" workbookViewId="0">
      <selection activeCell="B3" sqref="B3"/>
    </sheetView>
  </sheetViews>
  <sheetFormatPr baseColWidth="10" defaultRowHeight="12.75"/>
  <cols>
    <col min="2" max="2" width="15.140625" customWidth="1"/>
    <col min="4" max="4" width="13.7109375" customWidth="1"/>
    <col min="6" max="6" width="9.28515625" customWidth="1"/>
    <col min="7" max="7" width="10.140625" customWidth="1"/>
    <col min="8" max="8" width="9.7109375" customWidth="1"/>
    <col min="9" max="9" width="9.140625" customWidth="1"/>
    <col min="10" max="10" width="9.85546875" customWidth="1"/>
    <col min="12" max="12" width="8.140625" customWidth="1"/>
    <col min="13" max="13" width="8.42578125" customWidth="1"/>
    <col min="19" max="19" width="17.7109375" customWidth="1"/>
  </cols>
  <sheetData>
    <row r="1" spans="2:19">
      <c r="C1" s="597"/>
      <c r="D1" s="598"/>
      <c r="E1" s="598"/>
      <c r="F1" s="598"/>
      <c r="G1" s="598"/>
      <c r="H1" s="598"/>
      <c r="I1" s="598"/>
      <c r="J1" s="598"/>
      <c r="K1" s="598"/>
      <c r="L1" s="598"/>
      <c r="M1" s="598"/>
      <c r="N1" s="458"/>
    </row>
    <row r="2" spans="2:19" ht="18">
      <c r="B2" s="354" t="s">
        <v>23</v>
      </c>
      <c r="C2" s="1009" t="s">
        <v>474</v>
      </c>
      <c r="D2" s="1009"/>
      <c r="E2" s="1009"/>
      <c r="F2" s="1009"/>
      <c r="G2" s="1009"/>
      <c r="H2" s="1009"/>
      <c r="I2" s="1009"/>
      <c r="J2" s="1009"/>
      <c r="K2" s="1009"/>
      <c r="L2" s="1009"/>
      <c r="M2" s="1009"/>
      <c r="N2" s="1009"/>
      <c r="O2" s="1009"/>
      <c r="P2" s="1009"/>
      <c r="Q2" s="1009"/>
      <c r="R2" s="1009"/>
      <c r="S2" s="1009"/>
    </row>
    <row r="3" spans="2:19" ht="18">
      <c r="B3" s="354" t="s">
        <v>475</v>
      </c>
      <c r="C3" s="1010" t="s">
        <v>553</v>
      </c>
      <c r="D3" s="1011"/>
      <c r="E3" s="1011"/>
      <c r="F3" s="1011"/>
      <c r="G3" s="1011"/>
      <c r="H3" s="1011"/>
      <c r="I3" s="1011"/>
      <c r="J3" s="1011"/>
      <c r="K3" s="1011"/>
      <c r="L3" s="1011"/>
      <c r="M3" s="1011"/>
      <c r="N3" s="1011"/>
      <c r="O3" s="1011"/>
      <c r="P3" s="1011"/>
      <c r="Q3" s="1011"/>
      <c r="R3" s="1011"/>
      <c r="S3" s="1011"/>
    </row>
    <row r="5" spans="2:19" ht="12" customHeight="1">
      <c r="B5" s="1015" t="s">
        <v>133</v>
      </c>
      <c r="C5" s="1015"/>
      <c r="D5" s="1015"/>
      <c r="E5" s="1208">
        <f>Carátula!E7</f>
        <v>0</v>
      </c>
      <c r="F5" s="1208"/>
      <c r="G5" s="1208"/>
      <c r="H5" s="1208"/>
      <c r="I5" s="626"/>
      <c r="J5" s="626"/>
    </row>
    <row r="6" spans="2:19" ht="12" customHeight="1">
      <c r="B6" s="1015" t="s">
        <v>134</v>
      </c>
      <c r="C6" s="1015"/>
      <c r="D6" s="1015"/>
      <c r="E6" s="1208">
        <f>Carátula!E8</f>
        <v>0</v>
      </c>
      <c r="F6" s="1208"/>
      <c r="G6" s="1208"/>
      <c r="H6" s="1208"/>
      <c r="I6" s="626"/>
      <c r="J6" s="626"/>
    </row>
    <row r="7" spans="2:19" ht="12" customHeight="1">
      <c r="B7" s="1030" t="s">
        <v>24</v>
      </c>
      <c r="C7" s="1030"/>
      <c r="D7" s="1030"/>
      <c r="E7" s="1208">
        <f>Carátula!E9</f>
        <v>0</v>
      </c>
      <c r="F7" s="1208"/>
      <c r="G7" s="1208"/>
      <c r="H7" s="1208"/>
      <c r="I7" s="626"/>
      <c r="J7" s="626"/>
    </row>
    <row r="10" spans="2:19" ht="27" customHeight="1">
      <c r="B10" s="1223" t="s">
        <v>476</v>
      </c>
      <c r="C10" s="1223"/>
      <c r="D10" s="1223"/>
      <c r="E10" s="1223"/>
      <c r="F10" s="1223"/>
      <c r="G10" s="1223"/>
      <c r="H10" s="1223"/>
      <c r="I10" s="1223"/>
      <c r="J10" s="1223"/>
      <c r="K10" s="1223"/>
      <c r="L10" s="1223"/>
      <c r="M10" s="1223"/>
      <c r="N10" s="1223"/>
      <c r="O10" s="1223"/>
      <c r="P10" s="1223"/>
      <c r="Q10" s="1223"/>
      <c r="R10" s="1223"/>
      <c r="S10" s="1223"/>
    </row>
    <row r="11" spans="2:19" ht="13.5" thickBot="1"/>
    <row r="12" spans="2:19" ht="12.75" customHeight="1">
      <c r="B12" s="1219" t="s">
        <v>477</v>
      </c>
      <c r="C12" s="1220"/>
      <c r="D12" s="1220"/>
      <c r="E12" s="1227" t="s">
        <v>563</v>
      </c>
      <c r="F12" s="1227"/>
      <c r="G12" s="1227"/>
      <c r="H12" s="1227"/>
      <c r="I12" s="1227"/>
      <c r="J12" s="1227"/>
      <c r="K12" s="1227"/>
      <c r="L12" s="1263" t="s">
        <v>562</v>
      </c>
      <c r="M12" s="1263"/>
      <c r="N12" s="1220" t="s">
        <v>478</v>
      </c>
      <c r="O12" s="1220"/>
      <c r="P12" s="1220"/>
      <c r="Q12" s="1220"/>
      <c r="R12" s="1220"/>
      <c r="S12" s="1220"/>
    </row>
    <row r="13" spans="2:19">
      <c r="B13" s="1224"/>
      <c r="C13" s="1224"/>
      <c r="D13" s="1224"/>
      <c r="E13" s="1228"/>
      <c r="F13" s="1228"/>
      <c r="G13" s="1228"/>
      <c r="H13" s="1228"/>
      <c r="I13" s="1228"/>
      <c r="J13" s="1228"/>
      <c r="K13" s="1228"/>
      <c r="L13" s="1264"/>
      <c r="M13" s="1264"/>
      <c r="N13" s="1224"/>
      <c r="O13" s="1224"/>
      <c r="P13" s="1224"/>
      <c r="Q13" s="1224"/>
      <c r="R13" s="1224"/>
      <c r="S13" s="1224"/>
    </row>
    <row r="14" spans="2:19" ht="32.25" customHeight="1" thickBot="1">
      <c r="B14" s="1221"/>
      <c r="C14" s="1221"/>
      <c r="D14" s="1221"/>
      <c r="E14" s="634" t="s">
        <v>479</v>
      </c>
      <c r="F14" s="1225" t="s">
        <v>1</v>
      </c>
      <c r="G14" s="1225"/>
      <c r="H14" s="1225"/>
      <c r="I14" s="1225"/>
      <c r="J14" s="1225"/>
      <c r="K14" s="634" t="s">
        <v>11</v>
      </c>
      <c r="L14" s="1221" t="s">
        <v>565</v>
      </c>
      <c r="M14" s="1221"/>
      <c r="N14" s="1221"/>
      <c r="O14" s="1221"/>
      <c r="P14" s="1221"/>
      <c r="Q14" s="1221"/>
      <c r="R14" s="1221"/>
      <c r="S14" s="1221"/>
    </row>
    <row r="15" spans="2:19">
      <c r="B15" s="1258" t="s">
        <v>480</v>
      </c>
      <c r="C15" s="1233" t="s">
        <v>45</v>
      </c>
      <c r="D15" s="1233"/>
      <c r="E15" s="599" t="s">
        <v>85</v>
      </c>
      <c r="F15" s="1232" t="s">
        <v>481</v>
      </c>
      <c r="G15" s="1233"/>
      <c r="H15" s="1233"/>
      <c r="I15" s="1233"/>
      <c r="J15" s="1233"/>
      <c r="K15" s="600">
        <f>'Informe nº 7c'!D15</f>
        <v>0</v>
      </c>
      <c r="L15" s="601" t="str">
        <f t="shared" ref="L15:L17" si="0">IF(K15&lt;=0.4,"SI","")</f>
        <v>SI</v>
      </c>
      <c r="M15" s="601" t="str">
        <f t="shared" ref="M15:M17" si="1">IF(K15&gt;0.4,"NO","")</f>
        <v/>
      </c>
      <c r="N15" s="1238" t="s">
        <v>482</v>
      </c>
      <c r="O15" s="1239"/>
      <c r="P15" s="1239"/>
      <c r="Q15" s="1239"/>
      <c r="R15" s="1239"/>
      <c r="S15" s="1239"/>
    </row>
    <row r="16" spans="2:19">
      <c r="B16" s="1239"/>
      <c r="C16" s="1237" t="s">
        <v>7</v>
      </c>
      <c r="D16" s="1237"/>
      <c r="E16" s="602" t="s">
        <v>87</v>
      </c>
      <c r="F16" s="1236" t="s">
        <v>483</v>
      </c>
      <c r="G16" s="1237"/>
      <c r="H16" s="1237"/>
      <c r="I16" s="1237"/>
      <c r="J16" s="1237"/>
      <c r="K16" s="603">
        <f>'Informe nº 7c'!D17</f>
        <v>0</v>
      </c>
      <c r="L16" s="604" t="str">
        <f t="shared" si="0"/>
        <v>SI</v>
      </c>
      <c r="M16" s="604" t="str">
        <f t="shared" si="1"/>
        <v/>
      </c>
      <c r="N16" s="1239"/>
      <c r="O16" s="1239"/>
      <c r="P16" s="1239"/>
      <c r="Q16" s="1239"/>
      <c r="R16" s="1239"/>
      <c r="S16" s="1239"/>
    </row>
    <row r="17" spans="2:19" ht="13.5" thickBot="1">
      <c r="B17" s="1240"/>
      <c r="C17" s="1242" t="s">
        <v>8</v>
      </c>
      <c r="D17" s="1242"/>
      <c r="E17" s="605" t="s">
        <v>90</v>
      </c>
      <c r="F17" s="1241" t="s">
        <v>484</v>
      </c>
      <c r="G17" s="1242"/>
      <c r="H17" s="1242"/>
      <c r="I17" s="1242"/>
      <c r="J17" s="1242"/>
      <c r="K17" s="606">
        <f>'Informe nº 7c'!D19</f>
        <v>0</v>
      </c>
      <c r="L17" s="607" t="str">
        <f t="shared" si="0"/>
        <v>SI</v>
      </c>
      <c r="M17" s="607" t="str">
        <f t="shared" si="1"/>
        <v/>
      </c>
      <c r="N17" s="1240"/>
      <c r="O17" s="1240"/>
      <c r="P17" s="1240"/>
      <c r="Q17" s="1240"/>
      <c r="R17" s="1240"/>
      <c r="S17" s="1240"/>
    </row>
    <row r="20" spans="2:19" ht="27" customHeight="1">
      <c r="B20" s="1223" t="s">
        <v>485</v>
      </c>
      <c r="C20" s="1223"/>
      <c r="D20" s="1223"/>
      <c r="E20" s="1223"/>
      <c r="F20" s="1223"/>
      <c r="G20" s="1223"/>
      <c r="H20" s="1223"/>
      <c r="I20" s="1223"/>
      <c r="J20" s="1223"/>
      <c r="K20" s="1223"/>
      <c r="L20" s="1223"/>
      <c r="M20" s="1223"/>
      <c r="N20" s="1223"/>
      <c r="O20" s="1223"/>
      <c r="P20" s="1223"/>
      <c r="Q20" s="1223"/>
      <c r="R20" s="1223"/>
      <c r="S20" s="1223"/>
    </row>
    <row r="21" spans="2:19" ht="13.5" thickBot="1"/>
    <row r="22" spans="2:19" ht="12.75" customHeight="1">
      <c r="B22" s="1219" t="s">
        <v>477</v>
      </c>
      <c r="C22" s="1220"/>
      <c r="D22" s="1220"/>
      <c r="E22" s="1227" t="s">
        <v>563</v>
      </c>
      <c r="F22" s="1227"/>
      <c r="G22" s="1227"/>
      <c r="H22" s="1227"/>
      <c r="I22" s="1227"/>
      <c r="J22" s="1227"/>
      <c r="K22" s="1227"/>
      <c r="L22" s="1263" t="s">
        <v>562</v>
      </c>
      <c r="M22" s="1263"/>
      <c r="N22" s="1220" t="s">
        <v>478</v>
      </c>
      <c r="O22" s="1220"/>
      <c r="P22" s="1220"/>
      <c r="Q22" s="1220"/>
      <c r="R22" s="1220"/>
      <c r="S22" s="1220"/>
    </row>
    <row r="23" spans="2:19">
      <c r="B23" s="1224"/>
      <c r="C23" s="1224"/>
      <c r="D23" s="1224"/>
      <c r="E23" s="1228"/>
      <c r="F23" s="1228"/>
      <c r="G23" s="1228"/>
      <c r="H23" s="1228"/>
      <c r="I23" s="1228"/>
      <c r="J23" s="1228"/>
      <c r="K23" s="1228"/>
      <c r="L23" s="1264"/>
      <c r="M23" s="1264"/>
      <c r="N23" s="1224"/>
      <c r="O23" s="1224"/>
      <c r="P23" s="1224"/>
      <c r="Q23" s="1224"/>
      <c r="R23" s="1224"/>
      <c r="S23" s="1224"/>
    </row>
    <row r="24" spans="2:19" ht="32.25" customHeight="1" thickBot="1">
      <c r="B24" s="1221"/>
      <c r="C24" s="1221"/>
      <c r="D24" s="1221"/>
      <c r="E24" s="634" t="s">
        <v>479</v>
      </c>
      <c r="F24" s="1225" t="s">
        <v>1</v>
      </c>
      <c r="G24" s="1225"/>
      <c r="H24" s="1225"/>
      <c r="I24" s="1225"/>
      <c r="J24" s="1225"/>
      <c r="K24" s="634" t="s">
        <v>11</v>
      </c>
      <c r="L24" s="1221" t="s">
        <v>566</v>
      </c>
      <c r="M24" s="1221"/>
      <c r="N24" s="1221"/>
      <c r="O24" s="1221"/>
      <c r="P24" s="1221"/>
      <c r="Q24" s="1221"/>
      <c r="R24" s="1221"/>
      <c r="S24" s="1221"/>
    </row>
    <row r="25" spans="2:19">
      <c r="B25" s="1258" t="s">
        <v>480</v>
      </c>
      <c r="C25" s="1239" t="s">
        <v>7</v>
      </c>
      <c r="D25" s="1239"/>
      <c r="E25" s="1229" t="s">
        <v>87</v>
      </c>
      <c r="F25" s="1229" t="s">
        <v>486</v>
      </c>
      <c r="G25" s="1229"/>
      <c r="H25" s="1229"/>
      <c r="I25" s="1229"/>
      <c r="J25" s="1229"/>
      <c r="K25" s="1270">
        <f>'Informe nº 7c'!D17</f>
        <v>0</v>
      </c>
      <c r="L25" s="1239" t="str">
        <f>IF(K25&lt;=0.4,"SI","")</f>
        <v>SI</v>
      </c>
      <c r="M25" s="1239" t="str">
        <f t="shared" ref="M25" si="2">IF(K25&gt;0.4,"NO","")</f>
        <v/>
      </c>
      <c r="N25" s="1238" t="s">
        <v>487</v>
      </c>
      <c r="O25" s="1239"/>
      <c r="P25" s="1239"/>
      <c r="Q25" s="1239"/>
      <c r="R25" s="1239"/>
      <c r="S25" s="1239"/>
    </row>
    <row r="26" spans="2:19">
      <c r="B26" s="1239"/>
      <c r="C26" s="1239"/>
      <c r="D26" s="1239"/>
      <c r="E26" s="1229"/>
      <c r="F26" s="1229"/>
      <c r="G26" s="1229"/>
      <c r="H26" s="1229"/>
      <c r="I26" s="1229"/>
      <c r="J26" s="1229"/>
      <c r="K26" s="1270"/>
      <c r="L26" s="1239"/>
      <c r="M26" s="1239"/>
      <c r="N26" s="1239"/>
      <c r="O26" s="1239"/>
      <c r="P26" s="1239"/>
      <c r="Q26" s="1239"/>
      <c r="R26" s="1239"/>
      <c r="S26" s="1239"/>
    </row>
    <row r="27" spans="2:19" ht="13.5" thickBot="1">
      <c r="B27" s="1240"/>
      <c r="C27" s="1240"/>
      <c r="D27" s="1240"/>
      <c r="E27" s="1230"/>
      <c r="F27" s="1230"/>
      <c r="G27" s="1230"/>
      <c r="H27" s="1230"/>
      <c r="I27" s="1230"/>
      <c r="J27" s="1230"/>
      <c r="K27" s="1271"/>
      <c r="L27" s="1240"/>
      <c r="M27" s="1240"/>
      <c r="N27" s="1240"/>
      <c r="O27" s="1240"/>
      <c r="P27" s="1240"/>
      <c r="Q27" s="1240"/>
      <c r="R27" s="1240"/>
      <c r="S27" s="1240"/>
    </row>
    <row r="30" spans="2:19" ht="27" customHeight="1">
      <c r="B30" s="1223" t="s">
        <v>488</v>
      </c>
      <c r="C30" s="1223"/>
      <c r="D30" s="1223"/>
      <c r="E30" s="1223"/>
      <c r="F30" s="1223"/>
      <c r="G30" s="1223"/>
      <c r="H30" s="1223"/>
      <c r="I30" s="1223"/>
      <c r="J30" s="1223"/>
      <c r="K30" s="1223"/>
      <c r="L30" s="1223"/>
      <c r="M30" s="1223"/>
      <c r="N30" s="1223"/>
      <c r="O30" s="1223"/>
      <c r="P30" s="1223"/>
      <c r="Q30" s="1223"/>
      <c r="R30" s="1223"/>
      <c r="S30" s="1223"/>
    </row>
    <row r="31" spans="2:19" ht="13.5" thickBot="1"/>
    <row r="32" spans="2:19" ht="12.75" customHeight="1">
      <c r="B32" s="1219" t="s">
        <v>477</v>
      </c>
      <c r="C32" s="1220"/>
      <c r="D32" s="1220"/>
      <c r="E32" s="1227" t="s">
        <v>563</v>
      </c>
      <c r="F32" s="1227"/>
      <c r="G32" s="1227"/>
      <c r="H32" s="1227"/>
      <c r="I32" s="1227"/>
      <c r="J32" s="1227"/>
      <c r="K32" s="1227"/>
      <c r="L32" s="1263" t="s">
        <v>562</v>
      </c>
      <c r="M32" s="1263"/>
      <c r="N32" s="1220" t="s">
        <v>478</v>
      </c>
      <c r="O32" s="1220"/>
      <c r="P32" s="1220"/>
      <c r="Q32" s="1220"/>
      <c r="R32" s="1220"/>
      <c r="S32" s="1220"/>
    </row>
    <row r="33" spans="2:19">
      <c r="B33" s="1224"/>
      <c r="C33" s="1224"/>
      <c r="D33" s="1224"/>
      <c r="E33" s="1228"/>
      <c r="F33" s="1228"/>
      <c r="G33" s="1228"/>
      <c r="H33" s="1228"/>
      <c r="I33" s="1228"/>
      <c r="J33" s="1228"/>
      <c r="K33" s="1228"/>
      <c r="L33" s="1264"/>
      <c r="M33" s="1264"/>
      <c r="N33" s="1224"/>
      <c r="O33" s="1224"/>
      <c r="P33" s="1224"/>
      <c r="Q33" s="1224"/>
      <c r="R33" s="1224"/>
      <c r="S33" s="1224"/>
    </row>
    <row r="34" spans="2:19" ht="32.25" customHeight="1" thickBot="1">
      <c r="B34" s="1221"/>
      <c r="C34" s="1221"/>
      <c r="D34" s="1221"/>
      <c r="E34" s="634" t="s">
        <v>479</v>
      </c>
      <c r="F34" s="1225" t="s">
        <v>1</v>
      </c>
      <c r="G34" s="1225"/>
      <c r="H34" s="1225"/>
      <c r="I34" s="1225"/>
      <c r="J34" s="1225"/>
      <c r="K34" s="634" t="s">
        <v>11</v>
      </c>
      <c r="L34" s="1221" t="s">
        <v>566</v>
      </c>
      <c r="M34" s="1221"/>
      <c r="N34" s="1221"/>
      <c r="O34" s="1221"/>
      <c r="P34" s="1221"/>
      <c r="Q34" s="1221"/>
      <c r="R34" s="1221"/>
      <c r="S34" s="1221"/>
    </row>
    <row r="35" spans="2:19" ht="8.25" customHeight="1">
      <c r="B35" s="1258" t="s">
        <v>480</v>
      </c>
      <c r="C35" s="1232" t="s">
        <v>489</v>
      </c>
      <c r="D35" s="1233"/>
      <c r="E35" s="1232" t="s">
        <v>86</v>
      </c>
      <c r="F35" s="1232" t="s">
        <v>490</v>
      </c>
      <c r="G35" s="1232"/>
      <c r="H35" s="1232"/>
      <c r="I35" s="1232"/>
      <c r="J35" s="1232"/>
      <c r="K35" s="1266">
        <f>'Informe nº 7c'!D16</f>
        <v>0</v>
      </c>
      <c r="L35" s="1233" t="str">
        <f>IF(K35&lt;=0.4,"SI","")</f>
        <v>SI</v>
      </c>
      <c r="M35" s="1233" t="str">
        <f t="shared" ref="M35" si="3">IF(K35&gt;0.4,"NO","")</f>
        <v/>
      </c>
      <c r="N35" s="1238" t="s">
        <v>491</v>
      </c>
      <c r="O35" s="1238"/>
      <c r="P35" s="1238"/>
      <c r="Q35" s="1238"/>
      <c r="R35" s="1238"/>
      <c r="S35" s="1238"/>
    </row>
    <row r="36" spans="2:19" ht="6" customHeight="1">
      <c r="B36" s="1258"/>
      <c r="C36" s="1237"/>
      <c r="D36" s="1237"/>
      <c r="E36" s="1236"/>
      <c r="F36" s="1236"/>
      <c r="G36" s="1236"/>
      <c r="H36" s="1236"/>
      <c r="I36" s="1236"/>
      <c r="J36" s="1236"/>
      <c r="K36" s="1267"/>
      <c r="L36" s="1237"/>
      <c r="M36" s="1237"/>
      <c r="N36" s="1238"/>
      <c r="O36" s="1238"/>
      <c r="P36" s="1238"/>
      <c r="Q36" s="1238"/>
      <c r="R36" s="1238"/>
      <c r="S36" s="1238"/>
    </row>
    <row r="37" spans="2:19" hidden="1">
      <c r="B37" s="1258"/>
      <c r="C37" s="1237"/>
      <c r="D37" s="1237"/>
      <c r="E37" s="1236"/>
      <c r="F37" s="1236"/>
      <c r="G37" s="1236"/>
      <c r="H37" s="1236"/>
      <c r="I37" s="1236"/>
      <c r="J37" s="1236"/>
      <c r="K37" s="1267"/>
      <c r="L37" s="1237"/>
      <c r="M37" s="1237"/>
      <c r="N37" s="1238"/>
      <c r="O37" s="1238"/>
      <c r="P37" s="1238"/>
      <c r="Q37" s="1238"/>
      <c r="R37" s="1238"/>
      <c r="S37" s="1238"/>
    </row>
    <row r="38" spans="2:19">
      <c r="B38" s="1258"/>
      <c r="C38" s="1256" t="s">
        <v>9</v>
      </c>
      <c r="D38" s="1257"/>
      <c r="E38" s="602" t="s">
        <v>91</v>
      </c>
      <c r="F38" s="1256" t="s">
        <v>492</v>
      </c>
      <c r="G38" s="1257"/>
      <c r="H38" s="1257"/>
      <c r="I38" s="1257"/>
      <c r="J38" s="1257"/>
      <c r="K38" s="608">
        <f>'Informe nº 7c'!D20</f>
        <v>0</v>
      </c>
      <c r="L38" s="609" t="str">
        <f>IF(K38&lt;=0.4,"SI","")</f>
        <v>SI</v>
      </c>
      <c r="M38" s="604" t="str">
        <f>IF(K38&gt;0.4,"NO","")</f>
        <v/>
      </c>
      <c r="N38" s="1238"/>
      <c r="O38" s="1238"/>
      <c r="P38" s="1238"/>
      <c r="Q38" s="1238"/>
      <c r="R38" s="1238"/>
      <c r="S38" s="1238"/>
    </row>
    <row r="39" spans="2:19" ht="13.5" thickBot="1">
      <c r="B39" s="1272"/>
      <c r="C39" s="1262" t="s">
        <v>10</v>
      </c>
      <c r="D39" s="1262"/>
      <c r="E39" s="605" t="s">
        <v>92</v>
      </c>
      <c r="F39" s="1262" t="s">
        <v>493</v>
      </c>
      <c r="G39" s="1261"/>
      <c r="H39" s="1261"/>
      <c r="I39" s="1261"/>
      <c r="J39" s="1261"/>
      <c r="K39" s="610">
        <f>'Informe nº 7c'!D21</f>
        <v>0</v>
      </c>
      <c r="L39" s="611" t="str">
        <f>IF(K39&lt;=0.4,"SI","")</f>
        <v>SI</v>
      </c>
      <c r="M39" s="607" t="str">
        <f>IF(K39&gt;0.4,"NO","")</f>
        <v/>
      </c>
      <c r="N39" s="1276"/>
      <c r="O39" s="1276"/>
      <c r="P39" s="1276"/>
      <c r="Q39" s="1276"/>
      <c r="R39" s="1276"/>
      <c r="S39" s="1276"/>
    </row>
    <row r="40" spans="2:19">
      <c r="L40" s="612"/>
    </row>
    <row r="42" spans="2:19" ht="27" customHeight="1">
      <c r="B42" s="1223" t="s">
        <v>494</v>
      </c>
      <c r="C42" s="1223"/>
      <c r="D42" s="1223"/>
      <c r="E42" s="1223"/>
      <c r="F42" s="1223"/>
      <c r="G42" s="1223"/>
      <c r="H42" s="1223"/>
      <c r="I42" s="1223"/>
      <c r="J42" s="1223"/>
      <c r="K42" s="1223"/>
      <c r="L42" s="1223"/>
      <c r="M42" s="1223"/>
      <c r="N42" s="1223"/>
      <c r="O42" s="1223"/>
      <c r="P42" s="1223"/>
      <c r="Q42" s="1223"/>
      <c r="R42" s="1223"/>
      <c r="S42" s="1223"/>
    </row>
    <row r="43" spans="2:19" ht="13.5" thickBot="1"/>
    <row r="44" spans="2:19" ht="12.75" customHeight="1">
      <c r="B44" s="1219" t="s">
        <v>477</v>
      </c>
      <c r="C44" s="1220"/>
      <c r="D44" s="1220"/>
      <c r="E44" s="1227" t="s">
        <v>563</v>
      </c>
      <c r="F44" s="1227"/>
      <c r="G44" s="1227"/>
      <c r="H44" s="1227"/>
      <c r="I44" s="1227"/>
      <c r="J44" s="1227"/>
      <c r="K44" s="1227"/>
      <c r="L44" s="1263" t="s">
        <v>562</v>
      </c>
      <c r="M44" s="1263"/>
      <c r="N44" s="1220" t="s">
        <v>478</v>
      </c>
      <c r="O44" s="1220"/>
      <c r="P44" s="1220"/>
      <c r="Q44" s="1220"/>
      <c r="R44" s="1220"/>
      <c r="S44" s="1220"/>
    </row>
    <row r="45" spans="2:19">
      <c r="B45" s="1224"/>
      <c r="C45" s="1224"/>
      <c r="D45" s="1224"/>
      <c r="E45" s="1228"/>
      <c r="F45" s="1228"/>
      <c r="G45" s="1228"/>
      <c r="H45" s="1228"/>
      <c r="I45" s="1228"/>
      <c r="J45" s="1228"/>
      <c r="K45" s="1228"/>
      <c r="L45" s="1264"/>
      <c r="M45" s="1264"/>
      <c r="N45" s="1224"/>
      <c r="O45" s="1224"/>
      <c r="P45" s="1224"/>
      <c r="Q45" s="1224"/>
      <c r="R45" s="1224"/>
      <c r="S45" s="1224"/>
    </row>
    <row r="46" spans="2:19" ht="32.25" customHeight="1" thickBot="1">
      <c r="B46" s="1221"/>
      <c r="C46" s="1221"/>
      <c r="D46" s="1221"/>
      <c r="E46" s="634" t="s">
        <v>479</v>
      </c>
      <c r="F46" s="1225" t="s">
        <v>1</v>
      </c>
      <c r="G46" s="1225"/>
      <c r="H46" s="1225"/>
      <c r="I46" s="1225"/>
      <c r="J46" s="1225"/>
      <c r="K46" s="634" t="s">
        <v>11</v>
      </c>
      <c r="L46" s="1221" t="s">
        <v>566</v>
      </c>
      <c r="M46" s="1221"/>
      <c r="N46" s="1221"/>
      <c r="O46" s="1221"/>
      <c r="P46" s="1221"/>
      <c r="Q46" s="1221"/>
      <c r="R46" s="1221"/>
      <c r="S46" s="1221"/>
    </row>
    <row r="47" spans="2:19" ht="12.75" customHeight="1">
      <c r="B47" s="1258" t="s">
        <v>480</v>
      </c>
      <c r="C47" s="1232" t="s">
        <v>489</v>
      </c>
      <c r="D47" s="1233"/>
      <c r="E47" s="1232" t="s">
        <v>86</v>
      </c>
      <c r="F47" s="1232" t="s">
        <v>490</v>
      </c>
      <c r="G47" s="1232"/>
      <c r="H47" s="1232"/>
      <c r="I47" s="1232"/>
      <c r="J47" s="1232"/>
      <c r="K47" s="1266">
        <f>'Informe nº 7c'!D16</f>
        <v>0</v>
      </c>
      <c r="L47" s="1233" t="str">
        <f>IF(K47&lt;=0.4,"SI","")</f>
        <v>SI</v>
      </c>
      <c r="M47" s="1233" t="str">
        <f t="shared" ref="M47" si="4">IF(K47&gt;0.4,"NO","")</f>
        <v/>
      </c>
      <c r="N47" s="1238" t="s">
        <v>495</v>
      </c>
      <c r="O47" s="1238"/>
      <c r="P47" s="1238"/>
      <c r="Q47" s="1238"/>
      <c r="R47" s="1238"/>
      <c r="S47" s="1238"/>
    </row>
    <row r="48" spans="2:19" ht="3" customHeight="1">
      <c r="B48" s="1258"/>
      <c r="C48" s="1237"/>
      <c r="D48" s="1237"/>
      <c r="E48" s="1236"/>
      <c r="F48" s="1236"/>
      <c r="G48" s="1236"/>
      <c r="H48" s="1236"/>
      <c r="I48" s="1236"/>
      <c r="J48" s="1236"/>
      <c r="K48" s="1267"/>
      <c r="L48" s="1237"/>
      <c r="M48" s="1237"/>
      <c r="N48" s="1238"/>
      <c r="O48" s="1238"/>
      <c r="P48" s="1238"/>
      <c r="Q48" s="1238"/>
      <c r="R48" s="1238"/>
      <c r="S48" s="1238"/>
    </row>
    <row r="49" spans="2:19" hidden="1">
      <c r="B49" s="1258"/>
      <c r="C49" s="1237"/>
      <c r="D49" s="1237"/>
      <c r="E49" s="1236"/>
      <c r="F49" s="1236"/>
      <c r="G49" s="1236"/>
      <c r="H49" s="1236"/>
      <c r="I49" s="1236"/>
      <c r="J49" s="1236"/>
      <c r="K49" s="1267"/>
      <c r="L49" s="1237"/>
      <c r="M49" s="1237"/>
      <c r="N49" s="1238"/>
      <c r="O49" s="1238"/>
      <c r="P49" s="1238"/>
      <c r="Q49" s="1238"/>
      <c r="R49" s="1238"/>
      <c r="S49" s="1238"/>
    </row>
    <row r="50" spans="2:19">
      <c r="B50" s="1258"/>
      <c r="C50" s="1256" t="s">
        <v>496</v>
      </c>
      <c r="D50" s="1257"/>
      <c r="E50" s="602" t="s">
        <v>89</v>
      </c>
      <c r="F50" s="1256" t="s">
        <v>497</v>
      </c>
      <c r="G50" s="1257"/>
      <c r="H50" s="1257"/>
      <c r="I50" s="1257"/>
      <c r="J50" s="1257"/>
      <c r="K50" s="608">
        <f>'Informe nº 7c'!D18</f>
        <v>0</v>
      </c>
      <c r="L50" s="604" t="str">
        <f>IF(K50&lt;=0.4,"SI","")</f>
        <v>SI</v>
      </c>
      <c r="M50" s="604" t="str">
        <f>IF(K50&gt;0.4,"NO","")</f>
        <v/>
      </c>
      <c r="N50" s="1238"/>
      <c r="O50" s="1238"/>
      <c r="P50" s="1238"/>
      <c r="Q50" s="1238"/>
      <c r="R50" s="1238"/>
      <c r="S50" s="1238"/>
    </row>
    <row r="51" spans="2:19" ht="13.5" thickBot="1">
      <c r="B51" s="1272"/>
      <c r="C51" s="1262" t="s">
        <v>9</v>
      </c>
      <c r="D51" s="1261"/>
      <c r="E51" s="605" t="s">
        <v>91</v>
      </c>
      <c r="F51" s="1262" t="s">
        <v>492</v>
      </c>
      <c r="G51" s="1261"/>
      <c r="H51" s="1261"/>
      <c r="I51" s="1261"/>
      <c r="J51" s="1261"/>
      <c r="K51" s="610">
        <f>'Informe nº 7c'!D20</f>
        <v>0</v>
      </c>
      <c r="L51" s="607" t="str">
        <f>IF(K51&lt;=0.4,"SI","")</f>
        <v>SI</v>
      </c>
      <c r="M51" s="607" t="str">
        <f>IF(K51&gt;0.4,"NO","")</f>
        <v/>
      </c>
      <c r="N51" s="1276"/>
      <c r="O51" s="1276"/>
      <c r="P51" s="1276"/>
      <c r="Q51" s="1276"/>
      <c r="R51" s="1276"/>
      <c r="S51" s="1276"/>
    </row>
  </sheetData>
  <sheetProtection sheet="1" selectLockedCells="1" selectUnlockedCells="1"/>
  <mergeCells count="76">
    <mergeCell ref="M47:M49"/>
    <mergeCell ref="N47:S51"/>
    <mergeCell ref="C50:D50"/>
    <mergeCell ref="F50:J50"/>
    <mergeCell ref="C51:D51"/>
    <mergeCell ref="F51:J51"/>
    <mergeCell ref="L47:L49"/>
    <mergeCell ref="B47:B51"/>
    <mergeCell ref="C47:D49"/>
    <mergeCell ref="E47:E49"/>
    <mergeCell ref="F47:J49"/>
    <mergeCell ref="K47:K49"/>
    <mergeCell ref="B42:S42"/>
    <mergeCell ref="B44:D46"/>
    <mergeCell ref="N44:S46"/>
    <mergeCell ref="F46:J46"/>
    <mergeCell ref="L46:M46"/>
    <mergeCell ref="L44:M45"/>
    <mergeCell ref="E44:K45"/>
    <mergeCell ref="M35:M37"/>
    <mergeCell ref="N35:S39"/>
    <mergeCell ref="C38:D38"/>
    <mergeCell ref="F38:J38"/>
    <mergeCell ref="C39:D39"/>
    <mergeCell ref="F39:J39"/>
    <mergeCell ref="L35:L37"/>
    <mergeCell ref="B35:B39"/>
    <mergeCell ref="C35:D37"/>
    <mergeCell ref="E35:E37"/>
    <mergeCell ref="F35:J37"/>
    <mergeCell ref="K35:K37"/>
    <mergeCell ref="M25:M27"/>
    <mergeCell ref="N25:S27"/>
    <mergeCell ref="B30:S30"/>
    <mergeCell ref="B32:D34"/>
    <mergeCell ref="N32:S34"/>
    <mergeCell ref="F34:J34"/>
    <mergeCell ref="L34:M34"/>
    <mergeCell ref="B25:B27"/>
    <mergeCell ref="C25:D27"/>
    <mergeCell ref="E25:E27"/>
    <mergeCell ref="F25:J27"/>
    <mergeCell ref="K25:K27"/>
    <mergeCell ref="L25:L27"/>
    <mergeCell ref="L32:M33"/>
    <mergeCell ref="E32:K33"/>
    <mergeCell ref="B20:S20"/>
    <mergeCell ref="B22:D24"/>
    <mergeCell ref="N22:S24"/>
    <mergeCell ref="F24:J24"/>
    <mergeCell ref="L24:M24"/>
    <mergeCell ref="L22:M23"/>
    <mergeCell ref="E22:K23"/>
    <mergeCell ref="B15:B17"/>
    <mergeCell ref="C15:D15"/>
    <mergeCell ref="F15:J15"/>
    <mergeCell ref="N15:S17"/>
    <mergeCell ref="C16:D16"/>
    <mergeCell ref="F16:J16"/>
    <mergeCell ref="C17:D17"/>
    <mergeCell ref="F17:J17"/>
    <mergeCell ref="C2:S2"/>
    <mergeCell ref="C3:S3"/>
    <mergeCell ref="B10:S10"/>
    <mergeCell ref="B12:D14"/>
    <mergeCell ref="N12:S14"/>
    <mergeCell ref="F14:J14"/>
    <mergeCell ref="L14:M14"/>
    <mergeCell ref="B5:D5"/>
    <mergeCell ref="E5:H5"/>
    <mergeCell ref="B6:D6"/>
    <mergeCell ref="E6:H6"/>
    <mergeCell ref="B7:D7"/>
    <mergeCell ref="E7:H7"/>
    <mergeCell ref="L12:M13"/>
    <mergeCell ref="E12:K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36</vt:i4>
      </vt:variant>
      <vt:variant>
        <vt:lpstr>Rangos con nombre</vt:lpstr>
      </vt:variant>
      <vt:variant>
        <vt:i4>20</vt:i4>
      </vt:variant>
    </vt:vector>
  </HeadingPairs>
  <TitlesOfParts>
    <vt:vector size="56" baseType="lpstr">
      <vt:lpstr>Carátula</vt:lpstr>
      <vt:lpstr>Informe nº1</vt:lpstr>
      <vt:lpstr>Informe nº1a</vt:lpstr>
      <vt:lpstr>Informe nº 1b</vt:lpstr>
      <vt:lpstr>Informe nº 2</vt:lpstr>
      <vt:lpstr>Informe nº2a</vt:lpstr>
      <vt:lpstr>Informe nº3</vt:lpstr>
      <vt:lpstr>Informe nº3a</vt:lpstr>
      <vt:lpstr>Informe nº 3b</vt:lpstr>
      <vt:lpstr>Informe nº4</vt:lpstr>
      <vt:lpstr>Informe nº4a</vt:lpstr>
      <vt:lpstr>Informe nº5</vt:lpstr>
      <vt:lpstr>Informe nº5a</vt:lpstr>
      <vt:lpstr>Informe nº5b</vt:lpstr>
      <vt:lpstr>Informe nº 6</vt:lpstr>
      <vt:lpstr>Informe nº 6a</vt:lpstr>
      <vt:lpstr>Informe nº6b</vt:lpstr>
      <vt:lpstr>Informe nº6c</vt:lpstr>
      <vt:lpstr>Informe nº6d</vt:lpstr>
      <vt:lpstr>Informe nº6e</vt:lpstr>
      <vt:lpstr>Informe nº 7a</vt:lpstr>
      <vt:lpstr>Informe nº 7b</vt:lpstr>
      <vt:lpstr>Informe nº 7c</vt:lpstr>
      <vt:lpstr>Informe nº 7d</vt:lpstr>
      <vt:lpstr>Informe nº 8</vt:lpstr>
      <vt:lpstr>Informe nº8a</vt:lpstr>
      <vt:lpstr>Informe nº8b</vt:lpstr>
      <vt:lpstr>Informe nº8c</vt:lpstr>
      <vt:lpstr>Informe nº8d</vt:lpstr>
      <vt:lpstr>Informe nº 9</vt:lpstr>
      <vt:lpstr>Informe nº9a</vt:lpstr>
      <vt:lpstr>Informe nº9b</vt:lpstr>
      <vt:lpstr>Informe nº10a</vt:lpstr>
      <vt:lpstr>Informe nº10b</vt:lpstr>
      <vt:lpstr>Informe nº 10c</vt:lpstr>
      <vt:lpstr>Informe nº10d</vt:lpstr>
      <vt:lpstr>'Informe nº 2'!Área_de_impresión</vt:lpstr>
      <vt:lpstr>'Informe nº 7a'!Área_de_impresión</vt:lpstr>
      <vt:lpstr>'Informe nº 7b'!Área_de_impresión</vt:lpstr>
      <vt:lpstr>'Informe nº 7c'!Área_de_impresión</vt:lpstr>
      <vt:lpstr>'Informe nº 7d'!Área_de_impresión</vt:lpstr>
      <vt:lpstr>'Informe nº 8'!Área_de_impresión</vt:lpstr>
      <vt:lpstr>'Informe nº 9'!Área_de_impresión</vt:lpstr>
      <vt:lpstr>'Informe nº1'!Área_de_impresión</vt:lpstr>
      <vt:lpstr>'Informe nº1a'!Área_de_impresión</vt:lpstr>
      <vt:lpstr>'Informe nº2a'!Área_de_impresión</vt:lpstr>
      <vt:lpstr>'Informe nº3'!Área_de_impresión</vt:lpstr>
      <vt:lpstr>'Informe nº3a'!Área_de_impresión</vt:lpstr>
      <vt:lpstr>'Informe nº8a'!Área_de_impresión</vt:lpstr>
      <vt:lpstr>'Informe nº8b'!Área_de_impresión</vt:lpstr>
      <vt:lpstr>'Informe nº8c'!Área_de_impresión</vt:lpstr>
      <vt:lpstr>'Informe nº8d'!Área_de_impresión</vt:lpstr>
      <vt:lpstr>'Informe nº9a'!Área_de_impresión</vt:lpstr>
      <vt:lpstr>Carátula!Títulos_a_imprimir</vt:lpstr>
      <vt:lpstr>'Informe nº1'!Títulos_a_imprimir</vt:lpstr>
      <vt:lpstr>'Informe nº1a'!Títulos_a_imprimir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Pascual David, Jorge Alberto</dc:creator>
  <cp:lastModifiedBy>Pascual David, Jorge Alberto</cp:lastModifiedBy>
  <cp:lastPrinted>2010-04-08T11:31:49Z</cp:lastPrinted>
  <dcterms:created xsi:type="dcterms:W3CDTF">2007-09-17T15:31:54Z</dcterms:created>
  <dcterms:modified xsi:type="dcterms:W3CDTF">2021-10-14T14:45:06Z</dcterms:modified>
</cp:coreProperties>
</file>