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xml"/>
  <Override PartName="/xl/charts/chart2.xml" ContentType="application/vnd.openxmlformats-officedocument.drawingml.chart+xml"/>
  <Override PartName="/xl/drawings/drawing6.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13.xml" ContentType="application/vnd.openxmlformats-officedocument.drawing+xml"/>
  <Override PartName="/xl/charts/chart12.xml" ContentType="application/vnd.openxmlformats-officedocument.drawingml.chart+xml"/>
  <Override PartName="/xl/drawings/drawing14.xml" ContentType="application/vnd.openxmlformats-officedocument.drawing+xml"/>
  <Override PartName="/xl/charts/chart13.xml" ContentType="application/vnd.openxmlformats-officedocument.drawingml.chart+xml"/>
  <Override PartName="/xl/drawings/drawing15.xml" ContentType="application/vnd.openxmlformats-officedocument.drawing+xml"/>
  <Override PartName="/xl/charts/chart14.xml" ContentType="application/vnd.openxmlformats-officedocument.drawingml.chart+xml"/>
  <Override PartName="/xl/drawings/drawing16.xml" ContentType="application/vnd.openxmlformats-officedocument.drawingml.chartshapes+xml"/>
  <Override PartName="/xl/charts/chart15.xml" ContentType="application/vnd.openxmlformats-officedocument.drawingml.chart+xml"/>
  <Override PartName="/xl/drawings/drawing17.xml" ContentType="application/vnd.openxmlformats-officedocument.drawingml.chartshapes+xml"/>
  <Override PartName="/xl/charts/chart16.xml" ContentType="application/vnd.openxmlformats-officedocument.drawingml.chart+xml"/>
  <Override PartName="/xl/drawings/drawing18.xml" ContentType="application/vnd.openxmlformats-officedocument.drawingml.chartshapes+xml"/>
  <Override PartName="/xl/charts/chart17.xml" ContentType="application/vnd.openxmlformats-officedocument.drawingml.chart+xml"/>
  <Override PartName="/xl/drawings/drawing19.xml" ContentType="application/vnd.openxmlformats-officedocument.drawingml.chartshapes+xml"/>
  <Override PartName="/xl/drawings/drawing20.xml" ContentType="application/vnd.openxmlformats-officedocument.drawing+xml"/>
  <Override PartName="/xl/charts/chart18.xml" ContentType="application/vnd.openxmlformats-officedocument.drawingml.chart+xml"/>
  <Override PartName="/xl/drawings/drawing21.xml" ContentType="application/vnd.openxmlformats-officedocument.drawingml.chartshapes+xml"/>
  <Override PartName="/xl/charts/chart19.xml" ContentType="application/vnd.openxmlformats-officedocument.drawingml.chart+xml"/>
  <Override PartName="/xl/drawings/drawing22.xml" ContentType="application/vnd.openxmlformats-officedocument.drawingml.chartshapes+xml"/>
  <Override PartName="/xl/charts/chart20.xml" ContentType="application/vnd.openxmlformats-officedocument.drawingml.chart+xml"/>
  <Override PartName="/xl/drawings/drawing23.xml" ContentType="application/vnd.openxmlformats-officedocument.drawingml.chartshapes+xml"/>
  <Override PartName="/xl/charts/chart21.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22.xml" ContentType="application/vnd.openxmlformats-officedocument.drawingml.chart+xml"/>
  <Override PartName="/xl/drawings/drawing26.xml" ContentType="application/vnd.openxmlformats-officedocument.drawingml.chartshapes+xml"/>
  <Override PartName="/xl/drawings/drawing27.xml" ContentType="application/vnd.openxmlformats-officedocument.drawing+xml"/>
  <Override PartName="/xl/charts/chart23.xml" ContentType="application/vnd.openxmlformats-officedocument.drawingml.chart+xml"/>
  <Override PartName="/xl/drawings/drawing28.xml" ContentType="application/vnd.openxmlformats-officedocument.drawingml.chartshapes+xml"/>
  <Override PartName="/xl/charts/chart24.xml" ContentType="application/vnd.openxmlformats-officedocument.drawingml.chart+xml"/>
  <Override PartName="/xl/drawings/drawing29.xml" ContentType="application/vnd.openxmlformats-officedocument.drawingml.chartshapes+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harts/chart25.xml" ContentType="application/vnd.openxmlformats-officedocument.drawingml.chart+xml"/>
  <Override PartName="/xl/charts/chart26.xml" ContentType="application/vnd.openxmlformats-officedocument.drawingml.chart+xml"/>
  <Override PartName="/xl/drawings/drawing36.xml" ContentType="application/vnd.openxmlformats-officedocument.drawing+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harts/chart27.xml" ContentType="application/vnd.openxmlformats-officedocument.drawingml.chart+xml"/>
  <Override PartName="/xl/charts/chart2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apd\source\repos\IAHRIS\Desarrollo\IAHRIS 2.3\AlterAmbient\Report\"/>
    </mc:Choice>
  </mc:AlternateContent>
  <bookViews>
    <workbookView xWindow="0" yWindow="-15" windowWidth="10200" windowHeight="8220" tabRatio="650" firstSheet="7" activeTab="16"/>
  </bookViews>
  <sheets>
    <sheet name="Data" sheetId="10" r:id="rId1"/>
    <sheet name="Report nº 1" sheetId="5" r:id="rId2"/>
    <sheet name="Report nº 1a" sheetId="2" r:id="rId3"/>
    <sheet name="Report nº 2" sheetId="11" r:id="rId4"/>
    <sheet name="Report nº 3" sheetId="12" r:id="rId5"/>
    <sheet name="Report nº 4" sheetId="14" r:id="rId6"/>
    <sheet name="Report nº 4a" sheetId="13" r:id="rId7"/>
    <sheet name="Report nº 4b" sheetId="27" r:id="rId8"/>
    <sheet name="Report nº 5" sheetId="16" r:id="rId9"/>
    <sheet name="Report nº 5a" sheetId="21" r:id="rId10"/>
    <sheet name="Report nº 5b" sheetId="15" r:id="rId11"/>
    <sheet name="Report nº 5c" sheetId="22" r:id="rId12"/>
    <sheet name="Report nº 6" sheetId="18" r:id="rId13"/>
    <sheet name="Report nº 6a" sheetId="17" r:id="rId14"/>
    <sheet name="Report nº 7a" sheetId="4" r:id="rId15"/>
    <sheet name="Report nº 7b" sheetId="23" r:id="rId16"/>
    <sheet name="Report nº 7c" sheetId="19" r:id="rId17"/>
    <sheet name="Report nº 7d" sheetId="20" r:id="rId18"/>
    <sheet name="Report nº 8" sheetId="25" r:id="rId19"/>
    <sheet name="Report nº 8a" sheetId="26" r:id="rId20"/>
    <sheet name="Report nº 8b" sheetId="28" r:id="rId21"/>
    <sheet name="Report nº 8c" sheetId="29" r:id="rId22"/>
    <sheet name="Report nº 8d" sheetId="30" r:id="rId23"/>
    <sheet name="Report nº 9" sheetId="24" r:id="rId24"/>
    <sheet name="Report nº 9a" sheetId="31" r:id="rId25"/>
  </sheets>
  <definedNames>
    <definedName name="_xlnm.Print_Area" localSheetId="3">'Report nº 2'!$A$1:$H$57</definedName>
    <definedName name="_xlnm.Print_Area" localSheetId="4">'Report nº 3'!$A$1:$H$57</definedName>
    <definedName name="_xlnm.Print_Area" localSheetId="5">'Report nº 4'!$A$1:$S$80</definedName>
    <definedName name="_xlnm.Print_Area" localSheetId="6">'Report nº 4a'!$A$1:$Q$25</definedName>
    <definedName name="_xlnm.Print_Area" localSheetId="8">'Report nº 5'!$A$1:$Q$80</definedName>
    <definedName name="_xlnm.Print_Area" localSheetId="9">'Report nº 5a'!$A$1:$Q$30</definedName>
    <definedName name="_xlnm.Print_Area" localSheetId="10">'Report nº 5b'!$A$1:$Q$25</definedName>
    <definedName name="_xlnm.Print_Area" localSheetId="11">'Report nº 5c'!$A$1:$R$82</definedName>
    <definedName name="_xlnm.Print_Area" localSheetId="12">'Report nº 6'!$A$1:$H$432</definedName>
    <definedName name="_xlnm.Print_Area" localSheetId="13">'Report nº 6a'!$A$1:$H$432</definedName>
    <definedName name="_xlnm.Print_Area" localSheetId="14">'Report nº 7a'!$A$1:$S$46</definedName>
    <definedName name="_xlnm.Print_Area" localSheetId="15">'Report nº 7b'!$A$1:$S$42</definedName>
    <definedName name="_xlnm.Print_Area" localSheetId="16">'Report nº 7c'!$A$1:$S$44</definedName>
    <definedName name="_xlnm.Print_Area" localSheetId="17">'Report nº 7d'!$A$1:$S$50</definedName>
    <definedName name="_xlnm.Print_Area" localSheetId="18">'Report nº 8'!$B$1:$J$50</definedName>
    <definedName name="_xlnm.Print_Area" localSheetId="19">'Report nº 8a'!$A$1:$I$38</definedName>
    <definedName name="_xlnm.Print_Area" localSheetId="20">'Report nº 8b'!$A$1:$I$37</definedName>
    <definedName name="_xlnm.Print_Area" localSheetId="21">'Report nº 8c'!$A$1:$I$35</definedName>
    <definedName name="_xlnm.Print_Area" localSheetId="22">'Report nº 8d'!$A$1:$I$35</definedName>
    <definedName name="_xlnm.Print_Area" localSheetId="23">'Report nº 9'!$B$2:$H$109</definedName>
    <definedName name="_xlnm.Print_Area" localSheetId="24">'Report nº 9a'!$A$1:$H$73</definedName>
    <definedName name="_xlnm.Print_Titles" localSheetId="0">Data!$1:$31</definedName>
    <definedName name="_xlnm.Print_Titles" localSheetId="1">'Report nº 1'!$1:$15</definedName>
    <definedName name="_xlnm.Print_Titles" localSheetId="2">'Report nº 1a'!$1:$13</definedName>
    <definedName name="_xlnm.Print_Titles" localSheetId="12">'Report nº 6'!$1:$13</definedName>
    <definedName name="_xlnm.Print_Titles" localSheetId="13">'Report nº 6a'!$1:$13</definedName>
  </definedNames>
  <calcPr calcId="162913"/>
</workbook>
</file>

<file path=xl/calcChain.xml><?xml version="1.0" encoding="utf-8"?>
<calcChain xmlns="http://schemas.openxmlformats.org/spreadsheetml/2006/main">
  <c r="H32" i="25" l="1"/>
  <c r="I32" i="25"/>
  <c r="J32" i="25" s="1"/>
  <c r="H23" i="25"/>
  <c r="I23" i="25"/>
  <c r="H24" i="25"/>
  <c r="I24" i="25"/>
  <c r="H25" i="25"/>
  <c r="I25" i="25"/>
  <c r="H22" i="25"/>
  <c r="I22" i="25"/>
  <c r="H21" i="25"/>
  <c r="I21" i="25"/>
  <c r="H20" i="25"/>
  <c r="I20" i="25"/>
  <c r="H19" i="25"/>
  <c r="I19" i="25"/>
  <c r="H18" i="25"/>
  <c r="I18" i="25"/>
  <c r="H17" i="25"/>
  <c r="I17" i="25"/>
  <c r="H16" i="25"/>
  <c r="I16" i="25"/>
  <c r="H15" i="25"/>
  <c r="I15" i="25"/>
  <c r="H14" i="25"/>
  <c r="I14" i="25"/>
  <c r="H26" i="25"/>
  <c r="G26" i="25"/>
  <c r="I26" i="25" s="1"/>
  <c r="J26" i="25" s="1"/>
  <c r="D7" i="30"/>
  <c r="D6" i="30"/>
  <c r="D5" i="30"/>
  <c r="D7" i="29"/>
  <c r="D6" i="29"/>
  <c r="D5" i="29"/>
  <c r="D7" i="28"/>
  <c r="D6" i="28"/>
  <c r="D5" i="28"/>
  <c r="D6" i="26"/>
  <c r="D7" i="26"/>
  <c r="D5" i="26"/>
  <c r="F11" i="31"/>
  <c r="G11" i="31"/>
  <c r="H11" i="31"/>
  <c r="F12" i="31"/>
  <c r="G12" i="31"/>
  <c r="H12" i="31"/>
  <c r="I16" i="31"/>
  <c r="J16" i="31"/>
  <c r="K16" i="31"/>
  <c r="N16" i="31"/>
  <c r="O16" i="31"/>
  <c r="P16" i="31"/>
  <c r="K14" i="31" s="1"/>
  <c r="K15" i="31" s="1"/>
  <c r="I17" i="31"/>
  <c r="J17" i="31"/>
  <c r="K17" i="31"/>
  <c r="N17" i="31"/>
  <c r="O17" i="31"/>
  <c r="P17" i="31"/>
  <c r="I18" i="31"/>
  <c r="J18" i="31"/>
  <c r="K18" i="31"/>
  <c r="N18" i="31"/>
  <c r="O18" i="31"/>
  <c r="P18" i="31"/>
  <c r="I19" i="31"/>
  <c r="J19" i="31"/>
  <c r="K19" i="31"/>
  <c r="N19" i="31"/>
  <c r="O19" i="31"/>
  <c r="P19" i="31"/>
  <c r="I20" i="31"/>
  <c r="J20" i="31"/>
  <c r="K20" i="31"/>
  <c r="N20" i="31"/>
  <c r="O20" i="31"/>
  <c r="P20" i="31"/>
  <c r="I21" i="31"/>
  <c r="J21" i="31"/>
  <c r="K21" i="31"/>
  <c r="N21" i="31"/>
  <c r="O21" i="31"/>
  <c r="P21" i="31"/>
  <c r="I22" i="31"/>
  <c r="J22" i="31"/>
  <c r="K22" i="31"/>
  <c r="N22" i="31"/>
  <c r="O22" i="31"/>
  <c r="P22" i="31"/>
  <c r="I23" i="31"/>
  <c r="J23" i="31"/>
  <c r="K23" i="31"/>
  <c r="N23" i="31"/>
  <c r="O23" i="31"/>
  <c r="P23" i="31"/>
  <c r="I24" i="31"/>
  <c r="J24" i="31"/>
  <c r="K24" i="31"/>
  <c r="N24" i="31"/>
  <c r="O24" i="31"/>
  <c r="P24" i="31"/>
  <c r="I25" i="31"/>
  <c r="J25" i="31"/>
  <c r="K25" i="31"/>
  <c r="N25" i="31"/>
  <c r="O25" i="31"/>
  <c r="P25" i="31"/>
  <c r="I26" i="31"/>
  <c r="J26" i="31"/>
  <c r="K26" i="31"/>
  <c r="N26" i="31"/>
  <c r="O26" i="31"/>
  <c r="P26" i="31"/>
  <c r="I27" i="31"/>
  <c r="J27" i="31"/>
  <c r="K27" i="31"/>
  <c r="N27" i="31"/>
  <c r="O27" i="31"/>
  <c r="P27" i="31"/>
  <c r="D31" i="31"/>
  <c r="G31" i="31" s="1"/>
  <c r="E31" i="31"/>
  <c r="F31" i="31"/>
  <c r="F11" i="24"/>
  <c r="G11" i="24"/>
  <c r="H11" i="24"/>
  <c r="F12" i="24"/>
  <c r="G12" i="24"/>
  <c r="H12" i="24"/>
  <c r="I16" i="24"/>
  <c r="J16" i="24"/>
  <c r="K16" i="24"/>
  <c r="N16" i="24"/>
  <c r="O16" i="24"/>
  <c r="P16" i="24"/>
  <c r="I17" i="24"/>
  <c r="J17" i="24"/>
  <c r="K17" i="24"/>
  <c r="N17" i="24"/>
  <c r="O17" i="24"/>
  <c r="P17" i="24"/>
  <c r="I18" i="24"/>
  <c r="J18" i="24"/>
  <c r="K18" i="24"/>
  <c r="N18" i="24"/>
  <c r="O18" i="24"/>
  <c r="P18" i="24"/>
  <c r="K14" i="24" s="1"/>
  <c r="K15" i="24" s="1"/>
  <c r="I19" i="24"/>
  <c r="J19" i="24"/>
  <c r="K19" i="24"/>
  <c r="N19" i="24"/>
  <c r="O19" i="24"/>
  <c r="P19" i="24"/>
  <c r="I20" i="24"/>
  <c r="J20" i="24"/>
  <c r="K20" i="24"/>
  <c r="N20" i="24"/>
  <c r="O20" i="24"/>
  <c r="P20" i="24"/>
  <c r="I21" i="24"/>
  <c r="J21" i="24"/>
  <c r="K21" i="24"/>
  <c r="N21" i="24"/>
  <c r="O21" i="24"/>
  <c r="P21" i="24"/>
  <c r="I22" i="24"/>
  <c r="J22" i="24"/>
  <c r="K22" i="24"/>
  <c r="N22" i="24"/>
  <c r="O22" i="24"/>
  <c r="P22" i="24"/>
  <c r="I23" i="24"/>
  <c r="J23" i="24"/>
  <c r="K23" i="24"/>
  <c r="N23" i="24"/>
  <c r="O23" i="24"/>
  <c r="P23" i="24"/>
  <c r="I24" i="24"/>
  <c r="J24" i="24"/>
  <c r="K24" i="24"/>
  <c r="N24" i="24"/>
  <c r="O24" i="24"/>
  <c r="P24" i="24"/>
  <c r="I25" i="24"/>
  <c r="J25" i="24"/>
  <c r="K25" i="24"/>
  <c r="N25" i="24"/>
  <c r="O25" i="24"/>
  <c r="P25" i="24"/>
  <c r="I26" i="24"/>
  <c r="J26" i="24"/>
  <c r="K26" i="24"/>
  <c r="N26" i="24"/>
  <c r="O26" i="24"/>
  <c r="P26" i="24"/>
  <c r="I27" i="24"/>
  <c r="J27" i="24"/>
  <c r="K27" i="24"/>
  <c r="N27" i="24"/>
  <c r="O27" i="24"/>
  <c r="P27" i="24"/>
  <c r="D31" i="24"/>
  <c r="E31" i="24"/>
  <c r="F31" i="24"/>
  <c r="N9" i="30"/>
  <c r="O9" i="30" s="1"/>
  <c r="N10" i="30"/>
  <c r="O10" i="30" s="1"/>
  <c r="D11" i="30"/>
  <c r="F11" i="30" s="1"/>
  <c r="N11" i="30"/>
  <c r="O11" i="30" s="1"/>
  <c r="N12" i="30"/>
  <c r="O12" i="30" s="1"/>
  <c r="D13" i="30"/>
  <c r="F13" i="30" s="1"/>
  <c r="N13" i="30"/>
  <c r="O13" i="30" s="1"/>
  <c r="D14" i="30"/>
  <c r="F14" i="30" s="1"/>
  <c r="N14" i="30"/>
  <c r="O14" i="30" s="1"/>
  <c r="D15" i="30"/>
  <c r="F15" i="30" s="1"/>
  <c r="N15" i="30"/>
  <c r="O15" i="30" s="1"/>
  <c r="N16" i="30"/>
  <c r="O16" i="30" s="1"/>
  <c r="N17" i="30"/>
  <c r="O17" i="30" s="1"/>
  <c r="N18" i="30"/>
  <c r="O18" i="30" s="1"/>
  <c r="N19" i="30"/>
  <c r="O19" i="30" s="1"/>
  <c r="N20" i="30"/>
  <c r="O20" i="30" s="1"/>
  <c r="D11" i="29"/>
  <c r="F11" i="29" s="1"/>
  <c r="D12" i="29"/>
  <c r="F12" i="29" s="1"/>
  <c r="D13" i="29"/>
  <c r="F13" i="29" s="1"/>
  <c r="D14" i="29"/>
  <c r="F14" i="29" s="1"/>
  <c r="E24" i="29" s="1"/>
  <c r="E27" i="29" s="1"/>
  <c r="D15" i="29"/>
  <c r="F15" i="29" s="1"/>
  <c r="Q8" i="28"/>
  <c r="R8" i="28"/>
  <c r="O9" i="28"/>
  <c r="Q9" i="28" s="1"/>
  <c r="P9" i="28"/>
  <c r="R9" i="28"/>
  <c r="U9" i="28"/>
  <c r="V9" i="28" s="1"/>
  <c r="O10" i="28"/>
  <c r="Q10" i="28" s="1"/>
  <c r="P10" i="28"/>
  <c r="R10" i="28" s="1"/>
  <c r="U10" i="28"/>
  <c r="V10" i="28" s="1"/>
  <c r="D11" i="28"/>
  <c r="F11" i="28" s="1"/>
  <c r="O11" i="28"/>
  <c r="P11" i="28"/>
  <c r="R11" i="28" s="1"/>
  <c r="Q11" i="28"/>
  <c r="U11" i="28"/>
  <c r="V11" i="28" s="1"/>
  <c r="O12" i="28"/>
  <c r="Q12" i="28" s="1"/>
  <c r="P12" i="28"/>
  <c r="R12" i="28"/>
  <c r="U12" i="28"/>
  <c r="V12" i="28" s="1"/>
  <c r="D13" i="28"/>
  <c r="F13" i="28"/>
  <c r="O13" i="28"/>
  <c r="Q13" i="28" s="1"/>
  <c r="P13" i="28"/>
  <c r="R13" i="28" s="1"/>
  <c r="U13" i="28"/>
  <c r="V13" i="28" s="1"/>
  <c r="D14" i="28"/>
  <c r="F14" i="28"/>
  <c r="O14" i="28"/>
  <c r="Q14" i="28" s="1"/>
  <c r="P14" i="28"/>
  <c r="R14" i="28"/>
  <c r="U14" i="28"/>
  <c r="V14" i="28" s="1"/>
  <c r="D15" i="28"/>
  <c r="F15" i="28"/>
  <c r="O15" i="28"/>
  <c r="Q15" i="28" s="1"/>
  <c r="P15" i="28"/>
  <c r="R15" i="28" s="1"/>
  <c r="U15" i="28"/>
  <c r="V15" i="28" s="1"/>
  <c r="D16" i="28"/>
  <c r="F16" i="28"/>
  <c r="O16" i="28"/>
  <c r="Q16" i="28" s="1"/>
  <c r="P16" i="28"/>
  <c r="R16" i="28"/>
  <c r="U16" i="28"/>
  <c r="V16" i="28" s="1"/>
  <c r="D17" i="28"/>
  <c r="O34" i="28" s="1"/>
  <c r="F17" i="28"/>
  <c r="O17" i="28"/>
  <c r="Q17" i="28" s="1"/>
  <c r="P17" i="28"/>
  <c r="R17" i="28" s="1"/>
  <c r="U17" i="28"/>
  <c r="V17" i="28" s="1"/>
  <c r="D18" i="28"/>
  <c r="O38" i="28" s="1"/>
  <c r="F18" i="28"/>
  <c r="O18" i="28"/>
  <c r="Q18" i="28" s="1"/>
  <c r="P18" i="28"/>
  <c r="R18" i="28"/>
  <c r="U18" i="28"/>
  <c r="V18" i="28" s="1"/>
  <c r="O19" i="28"/>
  <c r="P19" i="28"/>
  <c r="R19" i="28" s="1"/>
  <c r="Q19" i="28"/>
  <c r="U19" i="28"/>
  <c r="V19" i="28" s="1"/>
  <c r="D20" i="28"/>
  <c r="F20" i="28" s="1"/>
  <c r="O20" i="28"/>
  <c r="Q20" i="28" s="1"/>
  <c r="P20" i="28"/>
  <c r="R20" i="28" s="1"/>
  <c r="U20" i="28"/>
  <c r="V20" i="28"/>
  <c r="D21" i="28"/>
  <c r="F21" i="28" s="1"/>
  <c r="O32" i="28"/>
  <c r="O37" i="28"/>
  <c r="O42" i="28"/>
  <c r="O43" i="28"/>
  <c r="O44" i="28"/>
  <c r="N9" i="26"/>
  <c r="O9" i="26"/>
  <c r="Q9" i="26" s="1"/>
  <c r="P9" i="26"/>
  <c r="N10" i="26"/>
  <c r="O10" i="26"/>
  <c r="Q10" i="26" s="1"/>
  <c r="P10" i="26"/>
  <c r="D11" i="26"/>
  <c r="F11" i="26" s="1"/>
  <c r="N11" i="26"/>
  <c r="P11" i="26" s="1"/>
  <c r="O11" i="26"/>
  <c r="Q11" i="26"/>
  <c r="D12" i="26"/>
  <c r="F12" i="26" s="1"/>
  <c r="N12" i="26"/>
  <c r="O12" i="26"/>
  <c r="Q12" i="26" s="1"/>
  <c r="P12" i="26"/>
  <c r="D13" i="26"/>
  <c r="F13" i="26" s="1"/>
  <c r="N13" i="26"/>
  <c r="P13" i="26" s="1"/>
  <c r="O13" i="26"/>
  <c r="Q13" i="26" s="1"/>
  <c r="D14" i="26"/>
  <c r="F14" i="26" s="1"/>
  <c r="N14" i="26"/>
  <c r="P14" i="26" s="1"/>
  <c r="O14" i="26"/>
  <c r="Q14" i="26" s="1"/>
  <c r="D15" i="26"/>
  <c r="F15" i="26"/>
  <c r="N15" i="26"/>
  <c r="P15" i="26" s="1"/>
  <c r="O15" i="26"/>
  <c r="Q15" i="26"/>
  <c r="D16" i="26"/>
  <c r="F16" i="26" s="1"/>
  <c r="N16" i="26"/>
  <c r="P16" i="26" s="1"/>
  <c r="O16" i="26"/>
  <c r="Q16" i="26" s="1"/>
  <c r="D17" i="26"/>
  <c r="F17" i="26" s="1"/>
  <c r="N17" i="26"/>
  <c r="O17" i="26"/>
  <c r="Q17" i="26" s="1"/>
  <c r="P17" i="26"/>
  <c r="D18" i="26"/>
  <c r="F18" i="26"/>
  <c r="N18" i="26"/>
  <c r="P18" i="26" s="1"/>
  <c r="O18" i="26"/>
  <c r="Q18" i="26" s="1"/>
  <c r="N19" i="26"/>
  <c r="P19" i="26" s="1"/>
  <c r="O19" i="26"/>
  <c r="Q19" i="26" s="1"/>
  <c r="D20" i="26"/>
  <c r="F20" i="26" s="1"/>
  <c r="N20" i="26"/>
  <c r="O20" i="26"/>
  <c r="Q20" i="26" s="1"/>
  <c r="P20" i="26"/>
  <c r="D21" i="26"/>
  <c r="F21" i="26"/>
  <c r="O31" i="26"/>
  <c r="O32" i="26"/>
  <c r="O35" i="26"/>
  <c r="O37" i="26"/>
  <c r="O38" i="26"/>
  <c r="O39" i="26"/>
  <c r="O42" i="26"/>
  <c r="O43" i="26"/>
  <c r="O44" i="26"/>
  <c r="D16" i="17"/>
  <c r="F16" i="17"/>
  <c r="D17" i="17"/>
  <c r="F17" i="17"/>
  <c r="D18" i="17"/>
  <c r="F18" i="17"/>
  <c r="D19" i="17"/>
  <c r="F19" i="17"/>
  <c r="D20" i="17"/>
  <c r="F20" i="17"/>
  <c r="D21" i="17"/>
  <c r="F21" i="17"/>
  <c r="D22" i="17"/>
  <c r="F22" i="17"/>
  <c r="D23" i="17"/>
  <c r="F23" i="17"/>
  <c r="D24" i="17"/>
  <c r="F24" i="17"/>
  <c r="D25" i="17"/>
  <c r="F25" i="17"/>
  <c r="D26" i="17"/>
  <c r="F26" i="17"/>
  <c r="D27" i="17"/>
  <c r="F27" i="17"/>
  <c r="D28" i="17"/>
  <c r="F28" i="17"/>
  <c r="D29" i="17"/>
  <c r="F29" i="17"/>
  <c r="D30" i="17"/>
  <c r="F30" i="17"/>
  <c r="D31" i="17"/>
  <c r="F31" i="17"/>
  <c r="D32" i="17"/>
  <c r="F32" i="17"/>
  <c r="D33" i="17"/>
  <c r="F33" i="17"/>
  <c r="D34" i="17"/>
  <c r="F34" i="17"/>
  <c r="D35" i="17"/>
  <c r="F35" i="17"/>
  <c r="E67" i="17"/>
  <c r="E68" i="17"/>
  <c r="E69" i="17"/>
  <c r="E70" i="17"/>
  <c r="E71" i="17"/>
  <c r="E72" i="17"/>
  <c r="E73" i="17"/>
  <c r="E74" i="17"/>
  <c r="E75" i="17"/>
  <c r="E76" i="17"/>
  <c r="E77" i="17"/>
  <c r="E78" i="17"/>
  <c r="E79" i="17"/>
  <c r="E80" i="17"/>
  <c r="E81" i="17"/>
  <c r="E82" i="17"/>
  <c r="E83" i="17"/>
  <c r="E84" i="17"/>
  <c r="E16" i="17" s="1"/>
  <c r="E85" i="17"/>
  <c r="E86" i="17"/>
  <c r="E87" i="17"/>
  <c r="E88" i="17"/>
  <c r="E89" i="17"/>
  <c r="E90" i="17"/>
  <c r="E91" i="17"/>
  <c r="E92" i="17"/>
  <c r="E93" i="17"/>
  <c r="E94" i="17"/>
  <c r="E95" i="17"/>
  <c r="E96" i="17"/>
  <c r="E97" i="17"/>
  <c r="E98" i="17"/>
  <c r="E99" i="17"/>
  <c r="E100" i="17"/>
  <c r="E101" i="17"/>
  <c r="E102" i="17"/>
  <c r="E103" i="17"/>
  <c r="E17" i="17" s="1"/>
  <c r="E104" i="17"/>
  <c r="E105" i="17"/>
  <c r="E106" i="17"/>
  <c r="E107" i="17"/>
  <c r="E108" i="17"/>
  <c r="E109" i="17"/>
  <c r="E110" i="17"/>
  <c r="E111" i="17"/>
  <c r="E112" i="17"/>
  <c r="E113" i="17"/>
  <c r="E114" i="17"/>
  <c r="E115" i="17"/>
  <c r="E116" i="17"/>
  <c r="E117" i="17"/>
  <c r="E118" i="17"/>
  <c r="E119" i="17"/>
  <c r="E120" i="17"/>
  <c r="E121" i="17"/>
  <c r="E18" i="17"/>
  <c r="E122" i="17"/>
  <c r="E123" i="17"/>
  <c r="E124" i="17"/>
  <c r="E125" i="17"/>
  <c r="E126" i="17"/>
  <c r="E127" i="17"/>
  <c r="E128" i="17"/>
  <c r="E129" i="17"/>
  <c r="E130" i="17"/>
  <c r="E131" i="17"/>
  <c r="E132" i="17"/>
  <c r="E133" i="17"/>
  <c r="E134" i="17"/>
  <c r="E135" i="17"/>
  <c r="E136" i="17"/>
  <c r="E137" i="17"/>
  <c r="E138" i="17"/>
  <c r="E139" i="17"/>
  <c r="E19" i="17" s="1"/>
  <c r="E140" i="17"/>
  <c r="E141" i="17"/>
  <c r="E142" i="17"/>
  <c r="E143" i="17"/>
  <c r="E144" i="17"/>
  <c r="E145" i="17"/>
  <c r="E146" i="17"/>
  <c r="E147" i="17"/>
  <c r="E148" i="17"/>
  <c r="E149" i="17"/>
  <c r="E150" i="17"/>
  <c r="E151" i="17"/>
  <c r="E152" i="17"/>
  <c r="E153" i="17"/>
  <c r="E154" i="17"/>
  <c r="E155" i="17"/>
  <c r="E156" i="17"/>
  <c r="E157" i="17"/>
  <c r="E20" i="17" s="1"/>
  <c r="E158" i="17"/>
  <c r="E159" i="17"/>
  <c r="E160" i="17"/>
  <c r="E161" i="17"/>
  <c r="E162" i="17"/>
  <c r="E163" i="17"/>
  <c r="E164" i="17"/>
  <c r="E165" i="17"/>
  <c r="E166" i="17"/>
  <c r="E167" i="17"/>
  <c r="E168" i="17"/>
  <c r="E169" i="17"/>
  <c r="E170" i="17"/>
  <c r="E171" i="17"/>
  <c r="E172" i="17"/>
  <c r="E173" i="17"/>
  <c r="E174" i="17"/>
  <c r="E175" i="17"/>
  <c r="E176" i="17"/>
  <c r="E21" i="17" s="1"/>
  <c r="E177" i="17"/>
  <c r="E178" i="17"/>
  <c r="E179" i="17"/>
  <c r="E180" i="17"/>
  <c r="E181" i="17"/>
  <c r="E182" i="17"/>
  <c r="E183" i="17"/>
  <c r="E184" i="17"/>
  <c r="E185" i="17"/>
  <c r="E186" i="17"/>
  <c r="E187" i="17"/>
  <c r="E188" i="17"/>
  <c r="E189" i="17"/>
  <c r="E190" i="17"/>
  <c r="E191" i="17"/>
  <c r="E192" i="17"/>
  <c r="E193" i="17"/>
  <c r="E194" i="17"/>
  <c r="E22" i="17" s="1"/>
  <c r="E195" i="17"/>
  <c r="E196" i="17"/>
  <c r="E197" i="17"/>
  <c r="E198" i="17"/>
  <c r="E199" i="17"/>
  <c r="E200" i="17"/>
  <c r="E201" i="17"/>
  <c r="E202" i="17"/>
  <c r="E203" i="17"/>
  <c r="E204" i="17"/>
  <c r="E205" i="17"/>
  <c r="E206" i="17"/>
  <c r="E207" i="17"/>
  <c r="E208" i="17"/>
  <c r="E209" i="17"/>
  <c r="E210" i="17"/>
  <c r="E211" i="17"/>
  <c r="E212" i="17"/>
  <c r="E23" i="17"/>
  <c r="E213" i="17"/>
  <c r="E214" i="17"/>
  <c r="E215" i="17"/>
  <c r="E216" i="17"/>
  <c r="E217" i="17"/>
  <c r="E218" i="17"/>
  <c r="E219" i="17"/>
  <c r="E220" i="17"/>
  <c r="E221" i="17"/>
  <c r="E222" i="17"/>
  <c r="E223" i="17"/>
  <c r="E224" i="17"/>
  <c r="E225" i="17"/>
  <c r="E226" i="17"/>
  <c r="E227" i="17"/>
  <c r="E228" i="17"/>
  <c r="E229" i="17"/>
  <c r="E230" i="17"/>
  <c r="E24" i="17" s="1"/>
  <c r="E231" i="17"/>
  <c r="E232" i="17"/>
  <c r="E233" i="17"/>
  <c r="E234" i="17"/>
  <c r="E235" i="17"/>
  <c r="E236" i="17"/>
  <c r="E237" i="17"/>
  <c r="E238" i="17"/>
  <c r="E239" i="17"/>
  <c r="E240" i="17"/>
  <c r="E241" i="17"/>
  <c r="E242" i="17"/>
  <c r="E243" i="17"/>
  <c r="E244" i="17"/>
  <c r="E245" i="17"/>
  <c r="E246" i="17"/>
  <c r="E247" i="17"/>
  <c r="E248" i="17"/>
  <c r="E249" i="17"/>
  <c r="E25" i="17" s="1"/>
  <c r="E250" i="17"/>
  <c r="E251" i="17"/>
  <c r="E252" i="17"/>
  <c r="E253" i="17"/>
  <c r="E254" i="17"/>
  <c r="E255" i="17"/>
  <c r="E256" i="17"/>
  <c r="E257" i="17"/>
  <c r="E258" i="17"/>
  <c r="E259" i="17"/>
  <c r="E260" i="17"/>
  <c r="E261" i="17"/>
  <c r="E262" i="17"/>
  <c r="E263" i="17"/>
  <c r="E264" i="17"/>
  <c r="E265" i="17"/>
  <c r="E266" i="17"/>
  <c r="E267" i="17"/>
  <c r="E26" i="17" s="1"/>
  <c r="E268" i="17"/>
  <c r="E269" i="17"/>
  <c r="E270" i="17"/>
  <c r="E271" i="17"/>
  <c r="E272" i="17"/>
  <c r="E273" i="17"/>
  <c r="E274" i="17"/>
  <c r="E275" i="17"/>
  <c r="E276" i="17"/>
  <c r="E277" i="17"/>
  <c r="E278" i="17"/>
  <c r="E279" i="17"/>
  <c r="E280" i="17"/>
  <c r="E281" i="17"/>
  <c r="E282" i="17"/>
  <c r="E283" i="17"/>
  <c r="E284" i="17"/>
  <c r="E285" i="17"/>
  <c r="E27" i="17" s="1"/>
  <c r="E286" i="17"/>
  <c r="E287" i="17"/>
  <c r="E288" i="17"/>
  <c r="E289" i="17"/>
  <c r="E290" i="17"/>
  <c r="E291" i="17"/>
  <c r="E292" i="17"/>
  <c r="E293" i="17"/>
  <c r="E294" i="17"/>
  <c r="E295" i="17"/>
  <c r="E296" i="17"/>
  <c r="E297" i="17"/>
  <c r="E298" i="17"/>
  <c r="E299" i="17"/>
  <c r="E300" i="17"/>
  <c r="E301" i="17"/>
  <c r="E302" i="17"/>
  <c r="E303" i="17"/>
  <c r="E28" i="17"/>
  <c r="E304" i="17"/>
  <c r="E305" i="17"/>
  <c r="E306" i="17"/>
  <c r="E307" i="17"/>
  <c r="E308" i="17"/>
  <c r="E309" i="17"/>
  <c r="E310" i="17"/>
  <c r="E311" i="17"/>
  <c r="E312" i="17"/>
  <c r="E313" i="17"/>
  <c r="E314" i="17"/>
  <c r="E315" i="17"/>
  <c r="E316" i="17"/>
  <c r="E317" i="17"/>
  <c r="E318" i="17"/>
  <c r="E319" i="17"/>
  <c r="E320" i="17"/>
  <c r="E321" i="17"/>
  <c r="E322" i="17"/>
  <c r="E29" i="17"/>
  <c r="E323" i="17"/>
  <c r="E324" i="17"/>
  <c r="E325" i="17"/>
  <c r="E326" i="17"/>
  <c r="E327" i="17"/>
  <c r="E328" i="17"/>
  <c r="E329" i="17"/>
  <c r="E330" i="17"/>
  <c r="E331" i="17"/>
  <c r="E332" i="17"/>
  <c r="E333" i="17"/>
  <c r="E334" i="17"/>
  <c r="E335" i="17"/>
  <c r="E336" i="17"/>
  <c r="E337" i="17"/>
  <c r="E338" i="17"/>
  <c r="E339" i="17"/>
  <c r="E340" i="17"/>
  <c r="E30" i="17" s="1"/>
  <c r="E341" i="17"/>
  <c r="E342" i="17"/>
  <c r="E343" i="17"/>
  <c r="E344" i="17"/>
  <c r="E345" i="17"/>
  <c r="E346" i="17"/>
  <c r="E347" i="17"/>
  <c r="E348" i="17"/>
  <c r="E349" i="17"/>
  <c r="E350" i="17"/>
  <c r="E351" i="17"/>
  <c r="E352" i="17"/>
  <c r="E353" i="17"/>
  <c r="E354" i="17"/>
  <c r="E355" i="17"/>
  <c r="E356" i="17"/>
  <c r="E357" i="17"/>
  <c r="E358" i="17"/>
  <c r="E31" i="17"/>
  <c r="E359" i="17"/>
  <c r="E360" i="17"/>
  <c r="E361" i="17"/>
  <c r="E362" i="17"/>
  <c r="E363" i="17"/>
  <c r="E364" i="17"/>
  <c r="E365" i="17"/>
  <c r="E366" i="17"/>
  <c r="E367" i="17"/>
  <c r="E368" i="17"/>
  <c r="E369" i="17"/>
  <c r="E370" i="17"/>
  <c r="E371" i="17"/>
  <c r="E372" i="17"/>
  <c r="E373" i="17"/>
  <c r="E374" i="17"/>
  <c r="E375" i="17"/>
  <c r="E376" i="17"/>
  <c r="E32" i="17" s="1"/>
  <c r="E377" i="17"/>
  <c r="E378" i="17"/>
  <c r="E379" i="17"/>
  <c r="E380" i="17"/>
  <c r="E381" i="17"/>
  <c r="E382" i="17"/>
  <c r="E383" i="17"/>
  <c r="E384" i="17"/>
  <c r="E385" i="17"/>
  <c r="E386" i="17"/>
  <c r="E387" i="17"/>
  <c r="E388" i="17"/>
  <c r="E389" i="17"/>
  <c r="E390" i="17"/>
  <c r="E391" i="17"/>
  <c r="E392" i="17"/>
  <c r="E393" i="17"/>
  <c r="E394" i="17"/>
  <c r="E395" i="17"/>
  <c r="E33" i="17" s="1"/>
  <c r="E396" i="17"/>
  <c r="E397" i="17"/>
  <c r="E398" i="17"/>
  <c r="E399" i="17"/>
  <c r="E400" i="17"/>
  <c r="E401" i="17"/>
  <c r="E402" i="17"/>
  <c r="E403" i="17"/>
  <c r="E404" i="17"/>
  <c r="E405" i="17"/>
  <c r="E406" i="17"/>
  <c r="E407" i="17"/>
  <c r="E408" i="17"/>
  <c r="E409" i="17"/>
  <c r="E410" i="17"/>
  <c r="E411" i="17"/>
  <c r="E412" i="17"/>
  <c r="E413" i="17"/>
  <c r="E34" i="17"/>
  <c r="E414" i="17"/>
  <c r="E415" i="17"/>
  <c r="E416" i="17"/>
  <c r="E417" i="17"/>
  <c r="E418" i="17"/>
  <c r="E419" i="17"/>
  <c r="E420" i="17"/>
  <c r="E421" i="17"/>
  <c r="E422" i="17"/>
  <c r="E423" i="17"/>
  <c r="E424" i="17"/>
  <c r="E425" i="17"/>
  <c r="E426" i="17"/>
  <c r="E427" i="17"/>
  <c r="E428" i="17"/>
  <c r="E429" i="17"/>
  <c r="E430" i="17"/>
  <c r="E431" i="17"/>
  <c r="E35" i="17" s="1"/>
  <c r="C16" i="18"/>
  <c r="D16" i="18"/>
  <c r="E16" i="18"/>
  <c r="F16" i="18"/>
  <c r="C17" i="18"/>
  <c r="D17" i="18"/>
  <c r="E17" i="18"/>
  <c r="F17" i="18"/>
  <c r="C18" i="18"/>
  <c r="D18" i="18"/>
  <c r="E18" i="18"/>
  <c r="F18" i="18"/>
  <c r="C19" i="18"/>
  <c r="D19" i="18"/>
  <c r="E19" i="18"/>
  <c r="F19" i="18"/>
  <c r="C20" i="18"/>
  <c r="D20" i="18"/>
  <c r="E20" i="18"/>
  <c r="F20" i="18"/>
  <c r="C21" i="18"/>
  <c r="D21" i="18"/>
  <c r="E21" i="18"/>
  <c r="F21" i="18"/>
  <c r="C22" i="18"/>
  <c r="D22" i="18"/>
  <c r="E22" i="18"/>
  <c r="F22" i="18"/>
  <c r="C23" i="18"/>
  <c r="D23" i="18"/>
  <c r="E23" i="18"/>
  <c r="F23" i="18"/>
  <c r="C24" i="18"/>
  <c r="D24" i="18"/>
  <c r="E24" i="18"/>
  <c r="F24" i="18"/>
  <c r="C25" i="18"/>
  <c r="D25" i="18"/>
  <c r="E25" i="18"/>
  <c r="F25" i="18"/>
  <c r="C26" i="18"/>
  <c r="D26" i="18"/>
  <c r="E26" i="18"/>
  <c r="F26" i="18"/>
  <c r="C27" i="18"/>
  <c r="D27" i="18"/>
  <c r="E27" i="18"/>
  <c r="F27" i="18"/>
  <c r="C28" i="18"/>
  <c r="D28" i="18"/>
  <c r="E28" i="18"/>
  <c r="F28" i="18"/>
  <c r="C29" i="18"/>
  <c r="D29" i="18"/>
  <c r="E29" i="18"/>
  <c r="F29" i="18"/>
  <c r="C30" i="18"/>
  <c r="D30" i="18"/>
  <c r="E30" i="18"/>
  <c r="F30" i="18"/>
  <c r="C31" i="18"/>
  <c r="D31" i="18"/>
  <c r="E31" i="18"/>
  <c r="F31" i="18"/>
  <c r="C32" i="18"/>
  <c r="D32" i="18"/>
  <c r="E32" i="18"/>
  <c r="F32" i="18"/>
  <c r="C33" i="18"/>
  <c r="D33" i="18"/>
  <c r="E33" i="18"/>
  <c r="F33" i="18"/>
  <c r="C34" i="18"/>
  <c r="D34" i="18"/>
  <c r="E34" i="18"/>
  <c r="F34" i="18"/>
  <c r="C35" i="18"/>
  <c r="D35" i="18"/>
  <c r="E35" i="18"/>
  <c r="F35" i="18"/>
  <c r="F15" i="12"/>
  <c r="G15" i="12"/>
  <c r="H15" i="12"/>
  <c r="F16" i="12"/>
  <c r="G16" i="12"/>
  <c r="H16" i="12"/>
  <c r="F17" i="12"/>
  <c r="G17" i="12"/>
  <c r="H17" i="12"/>
  <c r="F18" i="12"/>
  <c r="G18" i="12"/>
  <c r="H18" i="12"/>
  <c r="F19" i="12"/>
  <c r="G19" i="12"/>
  <c r="H19" i="12"/>
  <c r="F20" i="12"/>
  <c r="G20" i="12"/>
  <c r="H20" i="12"/>
  <c r="F21" i="12"/>
  <c r="G21" i="12"/>
  <c r="H21" i="12"/>
  <c r="F22" i="12"/>
  <c r="G22" i="12"/>
  <c r="H22" i="12"/>
  <c r="F23" i="12"/>
  <c r="G23" i="12"/>
  <c r="H23" i="12"/>
  <c r="F24" i="12"/>
  <c r="G24" i="12"/>
  <c r="H24" i="12"/>
  <c r="F25" i="12"/>
  <c r="G25" i="12"/>
  <c r="H25" i="12"/>
  <c r="F26" i="12"/>
  <c r="G26" i="12"/>
  <c r="H26" i="12"/>
  <c r="F15" i="11"/>
  <c r="G15" i="11"/>
  <c r="H15" i="11"/>
  <c r="F16" i="11"/>
  <c r="G16" i="11"/>
  <c r="H16" i="11"/>
  <c r="F17" i="11"/>
  <c r="G17" i="11"/>
  <c r="H17" i="11"/>
  <c r="F18" i="11"/>
  <c r="G18" i="11"/>
  <c r="H18" i="11"/>
  <c r="F19" i="11"/>
  <c r="G19" i="11"/>
  <c r="H19" i="11"/>
  <c r="F20" i="11"/>
  <c r="G20" i="11"/>
  <c r="H20" i="11"/>
  <c r="F21" i="11"/>
  <c r="G21" i="11"/>
  <c r="H21" i="11"/>
  <c r="F22" i="11"/>
  <c r="G22" i="11"/>
  <c r="H22" i="11"/>
  <c r="F23" i="11"/>
  <c r="G23" i="11"/>
  <c r="H23" i="11"/>
  <c r="F24" i="11"/>
  <c r="G24" i="11"/>
  <c r="H24" i="11"/>
  <c r="F25" i="11"/>
  <c r="G25" i="11"/>
  <c r="H25" i="11"/>
  <c r="F26" i="11"/>
  <c r="G26" i="11"/>
  <c r="H26" i="11"/>
  <c r="O41" i="28"/>
  <c r="O35" i="28"/>
  <c r="O33" i="28"/>
  <c r="H21" i="31" l="1"/>
  <c r="H24" i="31"/>
  <c r="Q21" i="28"/>
  <c r="Q22" i="28" s="1"/>
  <c r="F19" i="28" s="1"/>
  <c r="I14" i="24"/>
  <c r="I15" i="24" s="1"/>
  <c r="J14" i="31"/>
  <c r="O34" i="26"/>
  <c r="O33" i="26"/>
  <c r="O36" i="26" s="1"/>
  <c r="P36" i="26" s="1"/>
  <c r="G31" i="24"/>
  <c r="O45" i="28"/>
  <c r="P45" i="28" s="1"/>
  <c r="O40" i="26"/>
  <c r="P40" i="26" s="1"/>
  <c r="J14" i="24"/>
  <c r="J15" i="24" s="1"/>
  <c r="I14" i="31"/>
  <c r="I15" i="31" s="1"/>
  <c r="P21" i="26"/>
  <c r="D19" i="28"/>
  <c r="Q21" i="26"/>
  <c r="V21" i="28"/>
  <c r="F18" i="24"/>
  <c r="F26" i="24"/>
  <c r="F23" i="24"/>
  <c r="F16" i="24"/>
  <c r="F21" i="24"/>
  <c r="F20" i="24"/>
  <c r="F17" i="24"/>
  <c r="F25" i="24"/>
  <c r="F22" i="24"/>
  <c r="F19" i="24"/>
  <c r="F27" i="24"/>
  <c r="F24" i="24"/>
  <c r="H18" i="24"/>
  <c r="H26" i="24"/>
  <c r="H23" i="24"/>
  <c r="H16" i="24"/>
  <c r="H20" i="24"/>
  <c r="H17" i="24"/>
  <c r="H25" i="24"/>
  <c r="H22" i="24"/>
  <c r="H19" i="24"/>
  <c r="H27" i="24"/>
  <c r="H24" i="24"/>
  <c r="H21" i="24"/>
  <c r="R21" i="28"/>
  <c r="O21" i="30"/>
  <c r="F18" i="31"/>
  <c r="F26" i="31"/>
  <c r="F23" i="31"/>
  <c r="F20" i="31"/>
  <c r="F17" i="31"/>
  <c r="F25" i="31"/>
  <c r="F22" i="31"/>
  <c r="F19" i="31"/>
  <c r="F27" i="31"/>
  <c r="H18" i="31"/>
  <c r="H26" i="31"/>
  <c r="H23" i="31"/>
  <c r="H20" i="31"/>
  <c r="H17" i="31"/>
  <c r="H25" i="31"/>
  <c r="H22" i="31"/>
  <c r="H19" i="31"/>
  <c r="H27" i="31"/>
  <c r="H16" i="31"/>
  <c r="F32" i="31" s="1"/>
  <c r="F33" i="31" s="1"/>
  <c r="J15" i="31"/>
  <c r="O39" i="28"/>
  <c r="O40" i="28" s="1"/>
  <c r="P40" i="28" s="1"/>
  <c r="O31" i="28"/>
  <c r="O36" i="28" s="1"/>
  <c r="P36" i="28" s="1"/>
  <c r="P46" i="28" s="1"/>
  <c r="O48" i="28" s="1"/>
  <c r="O41" i="26"/>
  <c r="O45" i="26" s="1"/>
  <c r="P45" i="26" s="1"/>
  <c r="P46" i="26" l="1"/>
  <c r="O48" i="26" s="1"/>
  <c r="F16" i="31"/>
  <c r="D32" i="31" s="1"/>
  <c r="D33" i="31" s="1"/>
  <c r="F24" i="31"/>
  <c r="F21" i="31"/>
  <c r="G19" i="31"/>
  <c r="G27" i="31"/>
  <c r="G22" i="31"/>
  <c r="G21" i="31"/>
  <c r="G16" i="31"/>
  <c r="G24" i="31"/>
  <c r="G23" i="31"/>
  <c r="G18" i="31"/>
  <c r="G26" i="31"/>
  <c r="G25" i="31"/>
  <c r="G20" i="31"/>
  <c r="G17" i="31"/>
  <c r="D12" i="30"/>
  <c r="O22" i="30"/>
  <c r="F12" i="30" s="1"/>
  <c r="E24" i="30" s="1"/>
  <c r="E27" i="30" s="1"/>
  <c r="G19" i="24"/>
  <c r="G27" i="24"/>
  <c r="G22" i="24"/>
  <c r="G21" i="24"/>
  <c r="G16" i="24"/>
  <c r="G24" i="24"/>
  <c r="G23" i="24"/>
  <c r="G18" i="24"/>
  <c r="G26" i="24"/>
  <c r="G17" i="24"/>
  <c r="G25" i="24"/>
  <c r="G20" i="24"/>
  <c r="D22" i="28"/>
  <c r="R22" i="28"/>
  <c r="F22" i="28" s="1"/>
  <c r="F32" i="24"/>
  <c r="F33" i="24" s="1"/>
  <c r="D32" i="24"/>
  <c r="D12" i="28"/>
  <c r="V22" i="28"/>
  <c r="F12" i="28" s="1"/>
  <c r="E25" i="28" s="1"/>
  <c r="Q22" i="26"/>
  <c r="F22" i="26" s="1"/>
  <c r="D22" i="26"/>
  <c r="P22" i="26"/>
  <c r="F19" i="26" s="1"/>
  <c r="D19" i="26"/>
  <c r="E25" i="26" l="1"/>
  <c r="D33" i="24"/>
  <c r="E32" i="31"/>
  <c r="E28" i="28"/>
  <c r="E27" i="28"/>
  <c r="E27" i="26"/>
  <c r="E28" i="26"/>
  <c r="E32" i="24"/>
  <c r="E33" i="24" s="1"/>
  <c r="E33" i="31" l="1"/>
  <c r="G33" i="31" s="1"/>
  <c r="G32" i="31"/>
  <c r="G32" i="24"/>
  <c r="G33" i="24"/>
</calcChain>
</file>

<file path=xl/sharedStrings.xml><?xml version="1.0" encoding="utf-8"?>
<sst xmlns="http://schemas.openxmlformats.org/spreadsheetml/2006/main" count="1410" uniqueCount="453">
  <si>
    <t>0,8&lt; I ≤1</t>
  </si>
  <si>
    <t>0,6&lt; I ≤0,8</t>
  </si>
  <si>
    <t>0,4&lt; I ≤0,6</t>
  </si>
  <si>
    <t>0,2&lt; I ≤0,4</t>
  </si>
  <si>
    <t>0&lt; I ≤0,2</t>
  </si>
  <si>
    <t>0,64&lt; I ≤1</t>
  </si>
  <si>
    <t>0,36&lt; I ≤0,64</t>
  </si>
  <si>
    <t>0,16&lt; I ≤0,36</t>
  </si>
  <si>
    <t>0,04&lt; I ≤0,16</t>
  </si>
  <si>
    <t>0&lt; I ≤0,04</t>
  </si>
  <si>
    <t>Oct</t>
  </si>
  <si>
    <t>Nov</t>
  </si>
  <si>
    <t>Ene</t>
  </si>
  <si>
    <t>Feb</t>
  </si>
  <si>
    <t>Mar</t>
  </si>
  <si>
    <t>May</t>
  </si>
  <si>
    <t>Jun</t>
  </si>
  <si>
    <t>Sep</t>
  </si>
  <si>
    <t>Jul</t>
  </si>
  <si>
    <t>Nº 1</t>
  </si>
  <si>
    <t>Nº 2</t>
  </si>
  <si>
    <t>Nº 3</t>
  </si>
  <si>
    <t>Nº 4</t>
  </si>
  <si>
    <t>Nº 5</t>
  </si>
  <si>
    <t>Nº 6</t>
  </si>
  <si>
    <r>
      <t>hm</t>
    </r>
    <r>
      <rPr>
        <b/>
        <vertAlign val="superscript"/>
        <sz val="9"/>
        <rFont val="Arial"/>
        <family val="2"/>
      </rPr>
      <t>3</t>
    </r>
  </si>
  <si>
    <r>
      <t>Q</t>
    </r>
    <r>
      <rPr>
        <b/>
        <sz val="10"/>
        <color indexed="18"/>
        <rFont val="Tahoma"/>
        <family val="2"/>
      </rPr>
      <t xml:space="preserve"> </t>
    </r>
    <r>
      <rPr>
        <b/>
        <vertAlign val="subscript"/>
        <sz val="10"/>
        <color indexed="18"/>
        <rFont val="Tahoma"/>
        <family val="2"/>
      </rPr>
      <t>95%</t>
    </r>
    <r>
      <rPr>
        <b/>
        <sz val="10"/>
        <color indexed="18"/>
        <rFont val="Tahoma"/>
        <family val="2"/>
      </rPr>
      <t>:</t>
    </r>
  </si>
  <si>
    <t>M1</t>
  </si>
  <si>
    <t>M2</t>
  </si>
  <si>
    <t>V1</t>
  </si>
  <si>
    <t>V2</t>
  </si>
  <si>
    <t>V4</t>
  </si>
  <si>
    <t>E1</t>
  </si>
  <si>
    <t>E2</t>
  </si>
  <si>
    <r>
      <t>IAG</t>
    </r>
    <r>
      <rPr>
        <b/>
        <vertAlign val="subscript"/>
        <sz val="10"/>
        <rFont val="Arial"/>
        <family val="2"/>
      </rPr>
      <t>H</t>
    </r>
  </si>
  <si>
    <t>IAH7</t>
  </si>
  <si>
    <t>IAH8</t>
  </si>
  <si>
    <t>IAH9</t>
  </si>
  <si>
    <t>IAH11</t>
  </si>
  <si>
    <t>IAH10</t>
  </si>
  <si>
    <t>IAH12</t>
  </si>
  <si>
    <t>IAH13</t>
  </si>
  <si>
    <t>IAH14</t>
  </si>
  <si>
    <t>IAH15</t>
  </si>
  <si>
    <t>IAH16</t>
  </si>
  <si>
    <t>IAH17</t>
  </si>
  <si>
    <t>IAH18</t>
  </si>
  <si>
    <t>IAH19</t>
  </si>
  <si>
    <t>IAH20</t>
  </si>
  <si>
    <t>IAH21</t>
  </si>
  <si>
    <r>
      <rPr>
        <b/>
        <sz val="11"/>
        <color indexed="18"/>
        <rFont val="Tahoma"/>
        <family val="2"/>
      </rPr>
      <t>Q</t>
    </r>
    <r>
      <rPr>
        <b/>
        <sz val="10"/>
        <color indexed="18"/>
        <rFont val="Tahoma"/>
        <family val="2"/>
      </rPr>
      <t>s:</t>
    </r>
  </si>
  <si>
    <t>Nº 9</t>
  </si>
  <si>
    <t>Nº 8</t>
  </si>
  <si>
    <t>NATURAL</t>
  </si>
  <si>
    <t>%</t>
  </si>
  <si>
    <t>1Qmin</t>
  </si>
  <si>
    <t>7Qmin</t>
  </si>
  <si>
    <t>7Q2</t>
  </si>
  <si>
    <t>7Q5</t>
  </si>
  <si>
    <t>7Q10</t>
  </si>
  <si>
    <t>10Q2</t>
  </si>
  <si>
    <t>10Q5</t>
  </si>
  <si>
    <t>10Q10</t>
  </si>
  <si>
    <t>MnQ2</t>
  </si>
  <si>
    <t>MnQ5</t>
  </si>
  <si>
    <t>MnQ10</t>
  </si>
  <si>
    <r>
      <t>m</t>
    </r>
    <r>
      <rPr>
        <b/>
        <vertAlign val="superscript"/>
        <sz val="10"/>
        <rFont val="Century Gothic"/>
        <family val="2"/>
      </rPr>
      <t>3</t>
    </r>
    <r>
      <rPr>
        <b/>
        <sz val="10"/>
        <rFont val="Century Gothic"/>
        <family val="2"/>
      </rPr>
      <t>/s</t>
    </r>
  </si>
  <si>
    <t>POINT CODE:</t>
  </si>
  <si>
    <t>ALTERATION CODE:</t>
  </si>
  <si>
    <t>DATE:</t>
  </si>
  <si>
    <t>YEAR</t>
  </si>
  <si>
    <t>MONTHLY DATA</t>
  </si>
  <si>
    <t>Natural regime</t>
  </si>
  <si>
    <t xml:space="preserve">Altered regime </t>
  </si>
  <si>
    <t>Available</t>
  </si>
  <si>
    <t>Used</t>
  </si>
  <si>
    <t>Contemporary</t>
  </si>
  <si>
    <t>REPORT</t>
  </si>
  <si>
    <t xml:space="preserve"> NATURAL REGIME</t>
  </si>
  <si>
    <t>DATA</t>
  </si>
  <si>
    <t>ANNUAL VOLUME</t>
  </si>
  <si>
    <t>RESULTS</t>
  </si>
  <si>
    <t>Characterization of the interannual variability</t>
  </si>
  <si>
    <t>CHARACTERIZATION OF THE INTERANNUAL VARIABILITY</t>
  </si>
  <si>
    <r>
      <t>Wet year if annual volume (hm</t>
    </r>
    <r>
      <rPr>
        <b/>
        <vertAlign val="superscript"/>
        <sz val="10"/>
        <rFont val="Arial"/>
        <family val="2"/>
      </rPr>
      <t>3</t>
    </r>
    <r>
      <rPr>
        <b/>
        <sz val="10"/>
        <rFont val="Arial"/>
        <family val="2"/>
      </rPr>
      <t>) ≥</t>
    </r>
  </si>
  <si>
    <r>
      <t>Normal year if annual volumes is (hm</t>
    </r>
    <r>
      <rPr>
        <b/>
        <vertAlign val="superscript"/>
        <sz val="10"/>
        <rFont val="Arial"/>
        <family val="2"/>
      </rPr>
      <t>3</t>
    </r>
    <r>
      <rPr>
        <b/>
        <sz val="10"/>
        <rFont val="Arial"/>
        <family val="2"/>
      </rPr>
      <t>) &lt;</t>
    </r>
  </si>
  <si>
    <r>
      <t>Dry year if annual volume is (hm</t>
    </r>
    <r>
      <rPr>
        <b/>
        <vertAlign val="superscript"/>
        <sz val="10"/>
        <rFont val="Arial"/>
        <family val="2"/>
      </rPr>
      <t>3</t>
    </r>
    <r>
      <rPr>
        <b/>
        <sz val="10"/>
        <rFont val="Arial"/>
        <family val="2"/>
      </rPr>
      <t>) ≤</t>
    </r>
  </si>
  <si>
    <t>and &gt;</t>
  </si>
  <si>
    <t>TYPE OF YEAR</t>
  </si>
  <si>
    <t>WET</t>
  </si>
  <si>
    <t>NORMAL</t>
  </si>
  <si>
    <t>DRY</t>
  </si>
  <si>
    <t>VOLUME</t>
  </si>
  <si>
    <t>ALTERED REGIME</t>
  </si>
  <si>
    <t>CARRIED OUT IN TERMS OF NATURAL REGIME</t>
  </si>
  <si>
    <t>NATURAL REGIME</t>
  </si>
  <si>
    <t>CHARACTERIZATION OF THE INTRA-ANNUAL VARIABILITY</t>
  </si>
  <si>
    <r>
      <t xml:space="preserve">MONTHLY VOLUMES </t>
    </r>
    <r>
      <rPr>
        <b/>
        <sz val="8"/>
        <color indexed="47"/>
        <rFont val="Tahoma"/>
        <family val="2"/>
      </rPr>
      <t>(hm</t>
    </r>
    <r>
      <rPr>
        <b/>
        <vertAlign val="superscript"/>
        <sz val="8"/>
        <color indexed="47"/>
        <rFont val="Tahoma"/>
        <family val="2"/>
      </rPr>
      <t>3</t>
    </r>
    <r>
      <rPr>
        <b/>
        <sz val="8"/>
        <color indexed="47"/>
        <rFont val="Tahoma"/>
        <family val="2"/>
      </rPr>
      <t>)</t>
    </r>
  </si>
  <si>
    <r>
      <t>DAILY FLOWS (m</t>
    </r>
    <r>
      <rPr>
        <b/>
        <vertAlign val="superscript"/>
        <sz val="10"/>
        <color indexed="47"/>
        <rFont val="Tahoma"/>
        <family val="2"/>
      </rPr>
      <t>3</t>
    </r>
    <r>
      <rPr>
        <b/>
        <sz val="10"/>
        <color indexed="47"/>
        <rFont val="Tahoma"/>
        <family val="2"/>
      </rPr>
      <t>/s)</t>
    </r>
  </si>
  <si>
    <t>October</t>
  </si>
  <si>
    <t>November</t>
  </si>
  <si>
    <t>December</t>
  </si>
  <si>
    <t>January</t>
  </si>
  <si>
    <t>March</t>
  </si>
  <si>
    <t>April</t>
  </si>
  <si>
    <t>June</t>
  </si>
  <si>
    <t>July</t>
  </si>
  <si>
    <t>August</t>
  </si>
  <si>
    <t>September</t>
  </si>
  <si>
    <t>February</t>
  </si>
  <si>
    <t>MONTH</t>
  </si>
  <si>
    <t>HABITUAL PARAMETERS FOR THE CHARACTERIZATION OF THE REGIME</t>
  </si>
  <si>
    <t>COMPONENTS OF THE NATURAL REGIME</t>
  </si>
  <si>
    <t>ASPECT</t>
  </si>
  <si>
    <t>PARAMETER</t>
  </si>
  <si>
    <t>DESCRIPTION</t>
  </si>
  <si>
    <t>VALUE (hm³)</t>
  </si>
  <si>
    <t>HABITUAL DATA</t>
  </si>
  <si>
    <t>MONTHLY OR ANNUAL VOLUMES</t>
  </si>
  <si>
    <t>Magnitude</t>
  </si>
  <si>
    <t>Variability</t>
  </si>
  <si>
    <t>Seasonality</t>
  </si>
  <si>
    <t>Average of the annual volumes</t>
  </si>
  <si>
    <t>Dry year</t>
  </si>
  <si>
    <t>Difference between the maximum and the minimum monthly volume along the year</t>
  </si>
  <si>
    <t>Month with the maximun and  minimum water volume along the year</t>
  </si>
  <si>
    <r>
      <t>VALUE (hm³ o m</t>
    </r>
    <r>
      <rPr>
        <b/>
        <vertAlign val="superscript"/>
        <sz val="10"/>
        <color indexed="9"/>
        <rFont val="Tahoma"/>
        <family val="2"/>
      </rPr>
      <t>3</t>
    </r>
    <r>
      <rPr>
        <b/>
        <sz val="10"/>
        <color indexed="9"/>
        <rFont val="Tahoma"/>
        <family val="2"/>
      </rPr>
      <t>/s)</t>
    </r>
  </si>
  <si>
    <t xml:space="preserve"> HABITUAL DATA</t>
  </si>
  <si>
    <t xml:space="preserve">Daily flows </t>
  </si>
  <si>
    <t>Difference between the average flows associated to the percentiles 10% and 90%</t>
  </si>
  <si>
    <t>EXTREME DATA</t>
  </si>
  <si>
    <t>MAXIMUM VALUES of the daily flows (FLOODS)</t>
  </si>
  <si>
    <t>Magnitude and frequency</t>
  </si>
  <si>
    <t>Average of the maximum daily flows along the year</t>
  </si>
  <si>
    <t>Effective discharge</t>
  </si>
  <si>
    <t>Connectivity discharge</t>
  </si>
  <si>
    <t xml:space="preserve">Flushing  flood </t>
  </si>
  <si>
    <t>Coefficient of variation of the maximun daily flows along the year</t>
  </si>
  <si>
    <t>Coefficient of variation of the flushing flood series</t>
  </si>
  <si>
    <t>See table and graph below</t>
  </si>
  <si>
    <t>Duration</t>
  </si>
  <si>
    <t>MINIMUM VALUES of the daily flows (DROUGHTS)</t>
  </si>
  <si>
    <t>Average of the minimum daily flows along the year</t>
  </si>
  <si>
    <t>Ordinary drought discharge</t>
  </si>
  <si>
    <t>Coefficient of variation of the minimun daily flows along the year</t>
  </si>
  <si>
    <t>Average number of days in the month with a daily flow equal to zero</t>
  </si>
  <si>
    <t>Dec</t>
  </si>
  <si>
    <t>Jan</t>
  </si>
  <si>
    <t>Apr</t>
  </si>
  <si>
    <t>Aug</t>
  </si>
  <si>
    <t>** Parameter which has not been abble to calculate</t>
  </si>
  <si>
    <t>AVERAGE Nº OF DAYS WITH  Q ZERO</t>
  </si>
  <si>
    <t xml:space="preserve"> ALTERED REGIME</t>
  </si>
  <si>
    <r>
      <t xml:space="preserve">        HABITUAL PARAMETERS FOR THE CHARACTERIZATION OF THE REGIME </t>
    </r>
    <r>
      <rPr>
        <b/>
        <sz val="14"/>
        <color indexed="18"/>
        <rFont val="Arial"/>
        <family val="2"/>
      </rPr>
      <t>(NO CONTEMPORARY)</t>
    </r>
  </si>
  <si>
    <t>COMPONENTS OF THE ALTERED REGIME</t>
  </si>
  <si>
    <t>ANNUAL VOLUMES</t>
  </si>
  <si>
    <t>MONTHLY  VOLUMES</t>
  </si>
  <si>
    <t>VALUE(hm³)</t>
  </si>
  <si>
    <t>Coefficient of  variation of annual volumes</t>
  </si>
  <si>
    <t>Median of annual volumes</t>
  </si>
  <si>
    <t>Average of annual volumes</t>
  </si>
  <si>
    <t>Average of monthly volumes</t>
  </si>
  <si>
    <t>Median of monthly volumes</t>
  </si>
  <si>
    <t>Coefficient of  variation of monthly volumes</t>
  </si>
  <si>
    <t>Extreme variability</t>
  </si>
  <si>
    <t>Relative frequency of maximum for each month</t>
  </si>
  <si>
    <t>Relative frequency of minimum for each month</t>
  </si>
  <si>
    <t>See table  below</t>
  </si>
  <si>
    <t>See table below</t>
  </si>
  <si>
    <t>Average of monthly volumes  (hm³)</t>
  </si>
  <si>
    <t>Median of monthly volumes (hm³)</t>
  </si>
  <si>
    <t>Relative frequency of maximum</t>
  </si>
  <si>
    <t>Relative frequency of minimum</t>
  </si>
  <si>
    <t xml:space="preserve">HABITUAL PARAMETERS FOR THE CHARACTERIZATION OF THE REGIME </t>
  </si>
  <si>
    <t>DAILY FLOWS</t>
  </si>
  <si>
    <t>Difference between the average flows for the percentiles 10% and 90%</t>
  </si>
  <si>
    <t>Nº DAYS WITH</t>
  </si>
  <si>
    <r>
      <t>FLOW (m</t>
    </r>
    <r>
      <rPr>
        <b/>
        <vertAlign val="superscript"/>
        <sz val="10"/>
        <color indexed="9"/>
        <rFont val="Tahoma"/>
        <family val="2"/>
      </rPr>
      <t>3</t>
    </r>
    <r>
      <rPr>
        <b/>
        <sz val="10"/>
        <color indexed="9"/>
        <rFont val="Tahoma"/>
        <family val="2"/>
      </rPr>
      <t>/s)</t>
    </r>
  </si>
  <si>
    <t>INDICATORS OF HYDROLOGIC ALTERATION: HABITUAL VALUES</t>
  </si>
  <si>
    <t>INDICATORS OF HYDROLOGIC ALTERATION (IAH)</t>
  </si>
  <si>
    <t>VALUE</t>
  </si>
  <si>
    <t>CODE</t>
  </si>
  <si>
    <t>magnitude</t>
  </si>
  <si>
    <t>variability</t>
  </si>
  <si>
    <t>seasonality</t>
  </si>
  <si>
    <t>HABITUAL VALUES                       WET YEAR</t>
  </si>
  <si>
    <t>HABITUAL VALUES                       NORMAL YEAR</t>
  </si>
  <si>
    <t>HABITUAL VALUES                       DRY YEAR</t>
  </si>
  <si>
    <t>HABITUAL VALUES                       WEIGTHED YEAR</t>
  </si>
  <si>
    <t>Magnitude of the annual volumes</t>
  </si>
  <si>
    <t>Habitual variability</t>
  </si>
  <si>
    <t>Seasonality of maximum values</t>
  </si>
  <si>
    <t>INDICATORS OF GLOBAL ALTERATION</t>
  </si>
  <si>
    <r>
      <t>IAG</t>
    </r>
    <r>
      <rPr>
        <b/>
        <vertAlign val="subscript"/>
        <sz val="10"/>
        <rFont val="Arial"/>
        <family val="2"/>
      </rPr>
      <t>H WET YEAR</t>
    </r>
  </si>
  <si>
    <r>
      <t>IAG</t>
    </r>
    <r>
      <rPr>
        <b/>
        <vertAlign val="subscript"/>
        <sz val="10"/>
        <rFont val="Arial"/>
        <family val="2"/>
      </rPr>
      <t>H NORMAL YEAR</t>
    </r>
  </si>
  <si>
    <r>
      <t>IAG</t>
    </r>
    <r>
      <rPr>
        <b/>
        <vertAlign val="subscript"/>
        <sz val="10"/>
        <rFont val="Arial"/>
        <family val="2"/>
      </rPr>
      <t>H DRY YEAR</t>
    </r>
  </si>
  <si>
    <r>
      <t>IAG</t>
    </r>
    <r>
      <rPr>
        <b/>
        <vertAlign val="subscript"/>
        <sz val="10"/>
        <rFont val="Arial"/>
        <family val="2"/>
      </rPr>
      <t>H WEIGTHED YEAR</t>
    </r>
  </si>
  <si>
    <t>HABITUAL VALUES WET YEAR</t>
  </si>
  <si>
    <t>HABITUAL VALUES DRY YEAR</t>
  </si>
  <si>
    <t>HABITUAL VALUES WEIGTHED YEAR</t>
  </si>
  <si>
    <t>IAH1  wet</t>
  </si>
  <si>
    <t>IAH2  wet</t>
  </si>
  <si>
    <t>IAH3  wet</t>
  </si>
  <si>
    <t>IAH4  wet</t>
  </si>
  <si>
    <t>IAH5  wet</t>
  </si>
  <si>
    <t>IAH6  wet</t>
  </si>
  <si>
    <t>IAH1  nor</t>
  </si>
  <si>
    <t>IAH2  nor</t>
  </si>
  <si>
    <t>IAH3 nor</t>
  </si>
  <si>
    <t>IAH4  nor</t>
  </si>
  <si>
    <t>IAH5  nor</t>
  </si>
  <si>
    <t>IAH6  nor</t>
  </si>
  <si>
    <t>IAH1  dry</t>
  </si>
  <si>
    <t>IAH2  dry</t>
  </si>
  <si>
    <t>IAH3  dry</t>
  </si>
  <si>
    <t>IAH4  dry</t>
  </si>
  <si>
    <t>IAH5  dry</t>
  </si>
  <si>
    <t>IAH6  dry</t>
  </si>
  <si>
    <t>IAH3  wei</t>
  </si>
  <si>
    <t>IAH1  wei</t>
  </si>
  <si>
    <t>IAH2 wei</t>
  </si>
  <si>
    <t>IAH4  wei</t>
  </si>
  <si>
    <t>IAH5  wei</t>
  </si>
  <si>
    <t>IAH6  wei</t>
  </si>
  <si>
    <t>HABITUAL VALUES                      NORMAL YEAR</t>
  </si>
  <si>
    <t>IAH2 nor</t>
  </si>
  <si>
    <t>IAH1 wei</t>
  </si>
  <si>
    <t>IAH2  wei</t>
  </si>
  <si>
    <t xml:space="preserve">HABITUAL VALUES
</t>
  </si>
  <si>
    <t>Magnitude of the monthly volumes</t>
  </si>
  <si>
    <t>Variability of the annual volumes</t>
  </si>
  <si>
    <t>Variabilityof the monthly volumes</t>
  </si>
  <si>
    <t>INDICATOR M3 MAGNITUDE OF THE MONTH VOLUME</t>
  </si>
  <si>
    <t>INDICATOR V3 VARIABILITY OF THE MONTH VOLUME</t>
  </si>
  <si>
    <t xml:space="preserve"> HABITUAL  VALUES   (M1, M2, V1, V2, V4, E1, E2)</t>
  </si>
  <si>
    <t>** This parameter has not been abble to calculate</t>
  </si>
  <si>
    <t>* Inverse      ** Indeterminate      *** Inverse and Indeterminate      # This indicator has not been abble to calculate</t>
  </si>
  <si>
    <t>NATURAL AND ALTERED REGIME</t>
  </si>
  <si>
    <t>FLOODS</t>
  </si>
  <si>
    <t>DROUGHTS</t>
  </si>
  <si>
    <t>duration</t>
  </si>
  <si>
    <t>Magnitude of the maximun floods</t>
  </si>
  <si>
    <t>Magnitude of the effective discharge</t>
  </si>
  <si>
    <t>Variability of the maximum floods</t>
  </si>
  <si>
    <t>Variability of the flushing floods</t>
  </si>
  <si>
    <t>Magnitude of the extreme droughts</t>
  </si>
  <si>
    <t>Magnitude of the habitual droughts</t>
  </si>
  <si>
    <t>Variability of the extreme droughts</t>
  </si>
  <si>
    <t>Variability of the habitual droughts</t>
  </si>
  <si>
    <t>Droughts duration</t>
  </si>
  <si>
    <t xml:space="preserve">Floods duration </t>
  </si>
  <si>
    <t>Floods seasonality</t>
  </si>
  <si>
    <t>Nº of days with null flow</t>
  </si>
  <si>
    <t>Droughts seasonality</t>
  </si>
  <si>
    <t>FLOODS AND DROUGHTS (duration and seasonality)</t>
  </si>
  <si>
    <t xml:space="preserve">MONTHLY INDICATORS OF ALTERATION </t>
  </si>
  <si>
    <t xml:space="preserve">MONTH      </t>
  </si>
  <si>
    <r>
      <t>IAG</t>
    </r>
    <r>
      <rPr>
        <b/>
        <vertAlign val="subscript"/>
        <sz val="10"/>
        <rFont val="Arial"/>
        <family val="2"/>
      </rPr>
      <t>F</t>
    </r>
  </si>
  <si>
    <r>
      <t>IAG</t>
    </r>
    <r>
      <rPr>
        <b/>
        <vertAlign val="subscript"/>
        <sz val="10"/>
        <rFont val="Arial"/>
        <family val="2"/>
      </rPr>
      <t>D</t>
    </r>
  </si>
  <si>
    <t>Coef of variation  monthly volumes</t>
  </si>
  <si>
    <r>
      <t>AVERAGE Nº OF DAYS WITH Q</t>
    </r>
    <r>
      <rPr>
        <b/>
        <sz val="10"/>
        <rFont val="Calibri"/>
        <family val="2"/>
      </rPr>
      <t>≥</t>
    </r>
    <r>
      <rPr>
        <b/>
        <sz val="10"/>
        <rFont val="Tahoma"/>
        <family val="2"/>
      </rPr>
      <t>Q5%</t>
    </r>
  </si>
  <si>
    <r>
      <t>AVERAGE Nº OF DAYS WITH Q</t>
    </r>
    <r>
      <rPr>
        <b/>
        <sz val="10"/>
        <rFont val="Calibri"/>
        <family val="2"/>
      </rPr>
      <t>≤</t>
    </r>
    <r>
      <rPr>
        <b/>
        <sz val="10"/>
        <rFont val="Tahoma"/>
        <family val="2"/>
      </rPr>
      <t>Q95%</t>
    </r>
  </si>
  <si>
    <r>
      <t xml:space="preserve">Average number of days in the month with q </t>
    </r>
    <r>
      <rPr>
        <sz val="10"/>
        <rFont val="Calibri"/>
        <family val="2"/>
      </rPr>
      <t>≥</t>
    </r>
    <r>
      <rPr>
        <sz val="10"/>
        <rFont val="Tahoma"/>
        <family val="2"/>
      </rPr>
      <t xml:space="preserve"> Q 5%</t>
    </r>
  </si>
  <si>
    <r>
      <t>Maximum  number of consecutive days in the year with q</t>
    </r>
    <r>
      <rPr>
        <sz val="10"/>
        <rFont val="Calibri"/>
        <family val="2"/>
      </rPr>
      <t>≥</t>
    </r>
    <r>
      <rPr>
        <sz val="10"/>
        <rFont val="Tahoma"/>
        <family val="2"/>
      </rPr>
      <t xml:space="preserve"> Q 5% </t>
    </r>
  </si>
  <si>
    <r>
      <t xml:space="preserve">Average number of days in the month with q </t>
    </r>
    <r>
      <rPr>
        <sz val="10"/>
        <rFont val="Calibri"/>
        <family val="2"/>
      </rPr>
      <t>≤</t>
    </r>
    <r>
      <rPr>
        <sz val="10"/>
        <rFont val="Tahoma"/>
        <family val="2"/>
      </rPr>
      <t xml:space="preserve"> Q 95%</t>
    </r>
  </si>
  <si>
    <r>
      <t>Maximum  number of consecutive days in the year with q</t>
    </r>
    <r>
      <rPr>
        <sz val="10"/>
        <rFont val="Calibri"/>
        <family val="2"/>
      </rPr>
      <t>≤</t>
    </r>
    <r>
      <rPr>
        <sz val="10"/>
        <rFont val="Tahoma"/>
        <family val="2"/>
      </rPr>
      <t xml:space="preserve"> Q 95% </t>
    </r>
  </si>
  <si>
    <t xml:space="preserve"> DATA AVAILABLE AND USED IN THE REPORTS:</t>
  </si>
  <si>
    <t xml:space="preserve">DAILY DATA </t>
  </si>
  <si>
    <t>Month with the maximun and minimum water volume along the year</t>
  </si>
  <si>
    <t>Coefficient of variation of the ordinary droughts series</t>
  </si>
  <si>
    <r>
      <t xml:space="preserve"> </t>
    </r>
    <r>
      <rPr>
        <b/>
        <sz val="10"/>
        <rFont val="Tahoma"/>
        <family val="2"/>
      </rPr>
      <t>HABITUAL DATA</t>
    </r>
  </si>
  <si>
    <t>HABITUAL PARAMETERS FOR THE CHARACTERIZATION OF THE REGIME (NO CONTEMPORARY)</t>
  </si>
  <si>
    <t>Coef. of variation monthly volumes</t>
  </si>
  <si>
    <r>
      <t>Average Nº days with Q</t>
    </r>
    <r>
      <rPr>
        <b/>
        <sz val="10"/>
        <rFont val="Calibri"/>
        <family val="2"/>
      </rPr>
      <t>≥</t>
    </r>
    <r>
      <rPr>
        <b/>
        <sz val="10"/>
        <rFont val="Tahoma"/>
        <family val="2"/>
      </rPr>
      <t>Q5% nat</t>
    </r>
  </si>
  <si>
    <r>
      <t>Average Nº days with Q</t>
    </r>
    <r>
      <rPr>
        <b/>
        <sz val="10"/>
        <rFont val="Calibri"/>
        <family val="2"/>
      </rPr>
      <t>≤</t>
    </r>
    <r>
      <rPr>
        <b/>
        <sz val="10"/>
        <rFont val="Tahoma"/>
        <family val="2"/>
      </rPr>
      <t>Q95% nat</t>
    </r>
  </si>
  <si>
    <r>
      <t xml:space="preserve">Average number of days in the month with q </t>
    </r>
    <r>
      <rPr>
        <sz val="10"/>
        <rFont val="Calibri"/>
        <family val="2"/>
      </rPr>
      <t>≥</t>
    </r>
    <r>
      <rPr>
        <sz val="10"/>
        <rFont val="Tahoma"/>
        <family val="2"/>
      </rPr>
      <t xml:space="preserve"> Q 5%nat</t>
    </r>
  </si>
  <si>
    <r>
      <t>Maximum  number of consecutive days in the year with q</t>
    </r>
    <r>
      <rPr>
        <sz val="10"/>
        <rFont val="Calibri"/>
        <family val="2"/>
      </rPr>
      <t>≥</t>
    </r>
    <r>
      <rPr>
        <sz val="10"/>
        <rFont val="Tahoma"/>
        <family val="2"/>
      </rPr>
      <t xml:space="preserve"> Q 5%nat </t>
    </r>
  </si>
  <si>
    <r>
      <t xml:space="preserve">Average number of days in the month with q </t>
    </r>
    <r>
      <rPr>
        <sz val="10"/>
        <rFont val="Calibri"/>
        <family val="2"/>
      </rPr>
      <t>≤</t>
    </r>
    <r>
      <rPr>
        <sz val="10"/>
        <rFont val="Tahoma"/>
        <family val="2"/>
      </rPr>
      <t xml:space="preserve"> Q 95%nat</t>
    </r>
  </si>
  <si>
    <r>
      <t>Maximum  number of consecutive days in the year with q</t>
    </r>
    <r>
      <rPr>
        <sz val="10"/>
        <rFont val="Calibri"/>
        <family val="2"/>
      </rPr>
      <t>≤</t>
    </r>
    <r>
      <rPr>
        <sz val="10"/>
        <rFont val="Tahoma"/>
        <family val="2"/>
      </rPr>
      <t>Q 95%nat</t>
    </r>
  </si>
  <si>
    <r>
      <t>AVERAGE Nº OF DAYS WITH Q</t>
    </r>
    <r>
      <rPr>
        <b/>
        <sz val="10"/>
        <rFont val="Calibri"/>
        <family val="2"/>
      </rPr>
      <t>≥</t>
    </r>
    <r>
      <rPr>
        <b/>
        <sz val="10"/>
        <rFont val="Tahoma"/>
        <family val="2"/>
      </rPr>
      <t>Q5%nat</t>
    </r>
  </si>
  <si>
    <r>
      <t>AVERAGE Nº OF DAYS WITH Q</t>
    </r>
    <r>
      <rPr>
        <b/>
        <sz val="10"/>
        <rFont val="Calibri"/>
        <family val="2"/>
      </rPr>
      <t>≤</t>
    </r>
    <r>
      <rPr>
        <b/>
        <sz val="10"/>
        <rFont val="Tahoma"/>
        <family val="2"/>
      </rPr>
      <t>Q95%nat</t>
    </r>
  </si>
  <si>
    <r>
      <t xml:space="preserve">Average number of days in the month with q </t>
    </r>
    <r>
      <rPr>
        <sz val="10"/>
        <rFont val="Calibri"/>
        <family val="2"/>
      </rPr>
      <t>≥</t>
    </r>
    <r>
      <rPr>
        <sz val="10"/>
        <rFont val="Tahoma"/>
        <family val="2"/>
      </rPr>
      <t>Q 5%nat</t>
    </r>
  </si>
  <si>
    <r>
      <t>Maximum  number of consecutive days in the year with q</t>
    </r>
    <r>
      <rPr>
        <sz val="10"/>
        <rFont val="Calibri"/>
        <family val="2"/>
      </rPr>
      <t>≥</t>
    </r>
    <r>
      <rPr>
        <sz val="10"/>
        <rFont val="Tahoma"/>
        <family val="2"/>
      </rPr>
      <t xml:space="preserve"> Q 5% nat</t>
    </r>
  </si>
  <si>
    <t>Seasonality of minimum values</t>
  </si>
  <si>
    <t>INDICATORS OF HYDROLOGIC ALTERATION: HABITUAL VALUES (NO CONTEMPORARY)</t>
  </si>
  <si>
    <t xml:space="preserve"> HABITUAL VALUES</t>
  </si>
  <si>
    <r>
      <t>Maximum number of consecutive days in the year with q</t>
    </r>
    <r>
      <rPr>
        <sz val="10"/>
        <rFont val="Calibri"/>
        <family val="2"/>
      </rPr>
      <t>≤</t>
    </r>
    <r>
      <rPr>
        <sz val="10"/>
        <rFont val="Tahoma"/>
        <family val="2"/>
      </rPr>
      <t xml:space="preserve"> Q 95% nat</t>
    </r>
  </si>
  <si>
    <t>Average Nº days with  Q zero</t>
  </si>
  <si>
    <t>AVERAGE Nº OF DAYS WITH  Q zero</t>
  </si>
  <si>
    <t>LEVEL I</t>
  </si>
  <si>
    <t>LEVEL II</t>
  </si>
  <si>
    <t>LEVEL III</t>
  </si>
  <si>
    <t>LEVEL IV</t>
  </si>
  <si>
    <t>LEVEL V</t>
  </si>
  <si>
    <t>Frecuency of the connectivity discharge</t>
  </si>
  <si>
    <t>magnitude and frequency</t>
  </si>
  <si>
    <t>MEDIAN</t>
  </si>
  <si>
    <r>
      <rPr>
        <b/>
        <sz val="9"/>
        <color indexed="9"/>
        <rFont val="Tahoma"/>
        <family val="2"/>
      </rPr>
      <t>PERCENTIL 10%</t>
    </r>
    <r>
      <rPr>
        <b/>
        <sz val="10"/>
        <color indexed="9"/>
        <rFont val="Tahoma"/>
        <family val="2"/>
      </rPr>
      <t xml:space="preserve">
</t>
    </r>
    <r>
      <rPr>
        <b/>
        <sz val="8"/>
        <color indexed="9"/>
        <rFont val="Tahoma"/>
        <family val="2"/>
      </rPr>
      <t>(exceedance)</t>
    </r>
  </si>
  <si>
    <r>
      <rPr>
        <b/>
        <sz val="9"/>
        <color indexed="9"/>
        <rFont val="Tahoma"/>
        <family val="2"/>
      </rPr>
      <t>PERCENTIL 90%</t>
    </r>
    <r>
      <rPr>
        <b/>
        <sz val="10"/>
        <color indexed="9"/>
        <rFont val="Tahoma"/>
        <family val="2"/>
      </rPr>
      <t xml:space="preserve">
</t>
    </r>
    <r>
      <rPr>
        <b/>
        <sz val="8"/>
        <color indexed="9"/>
        <rFont val="Tahoma"/>
        <family val="2"/>
      </rPr>
      <t>(exceedance)</t>
    </r>
  </si>
  <si>
    <t xml:space="preserve"> MEDIAN VOLUME (hm³/mes)</t>
  </si>
  <si>
    <t>REPORTS :</t>
  </si>
  <si>
    <t>TOTAL Nº OF MONTHS</t>
  </si>
  <si>
    <t>% MONTHS</t>
  </si>
  <si>
    <t>TOTAL</t>
  </si>
  <si>
    <r>
      <t>Nº MONTHS  WITH (P90%</t>
    </r>
    <r>
      <rPr>
        <b/>
        <sz val="8"/>
        <color indexed="9"/>
        <rFont val="Calibri"/>
        <family val="2"/>
      </rPr>
      <t>≤AP</t>
    </r>
    <r>
      <rPr>
        <b/>
        <vertAlign val="subscript"/>
        <sz val="8"/>
        <color indexed="9"/>
        <rFont val="Tahoma"/>
        <family val="2"/>
      </rPr>
      <t>MONTH</t>
    </r>
    <r>
      <rPr>
        <b/>
        <sz val="8"/>
        <color indexed="9"/>
        <rFont val="Calibri"/>
        <family val="2"/>
      </rPr>
      <t>≤</t>
    </r>
    <r>
      <rPr>
        <b/>
        <sz val="8"/>
        <color indexed="9"/>
        <rFont val="Tahoma"/>
        <family val="2"/>
      </rPr>
      <t>P10%)</t>
    </r>
  </si>
  <si>
    <t>10Qmin</t>
  </si>
  <si>
    <t>SCENARIO SELECTED: VOLUMES</t>
  </si>
  <si>
    <t>Parameters to define the scenario selected
el escenario RAC</t>
  </si>
  <si>
    <t>Exponent m</t>
  </si>
  <si>
    <r>
      <t>NATURAL REGIME VOLUMES</t>
    </r>
    <r>
      <rPr>
        <b/>
        <sz val="9"/>
        <color indexed="47"/>
        <rFont val="Arial"/>
        <family val="2"/>
      </rPr>
      <t xml:space="preserve"> (hm</t>
    </r>
    <r>
      <rPr>
        <b/>
        <vertAlign val="superscript"/>
        <sz val="9"/>
        <color indexed="47"/>
        <rFont val="Arial"/>
        <family val="2"/>
      </rPr>
      <t>³</t>
    </r>
    <r>
      <rPr>
        <b/>
        <sz val="9"/>
        <color indexed="47"/>
        <rFont val="Arial"/>
        <family val="2"/>
      </rPr>
      <t>)</t>
    </r>
  </si>
  <si>
    <r>
      <t>ENVIRONMENTAL REGIME VOLUMES</t>
    </r>
    <r>
      <rPr>
        <b/>
        <sz val="9"/>
        <color indexed="47"/>
        <rFont val="Arial"/>
        <family val="2"/>
      </rPr>
      <t xml:space="preserve"> (hm³)</t>
    </r>
  </si>
  <si>
    <t>wet</t>
  </si>
  <si>
    <t>normal</t>
  </si>
  <si>
    <t>dry</t>
  </si>
  <si>
    <t>REGIME</t>
  </si>
  <si>
    <t>WEIGHTED</t>
  </si>
  <si>
    <t>EFR</t>
  </si>
  <si>
    <t>ENVIRONMENTAL FLOW REGIME (EFR)</t>
  </si>
  <si>
    <t>Daily flow</t>
  </si>
  <si>
    <t xml:space="preserve"> MEDIAN VOLUME (hm³/año)</t>
  </si>
  <si>
    <r>
      <t>Nº YEARS WITH (P90%</t>
    </r>
    <r>
      <rPr>
        <b/>
        <sz val="9"/>
        <color indexed="9"/>
        <rFont val="Calibri"/>
        <family val="2"/>
      </rPr>
      <t xml:space="preserve">≤VOL </t>
    </r>
    <r>
      <rPr>
        <b/>
        <vertAlign val="subscript"/>
        <sz val="9"/>
        <color indexed="9"/>
        <rFont val="Calibri"/>
        <family val="2"/>
      </rPr>
      <t>year</t>
    </r>
    <r>
      <rPr>
        <b/>
        <sz val="9"/>
        <color indexed="9"/>
        <rFont val="Calibri"/>
        <family val="2"/>
      </rPr>
      <t xml:space="preserve"> ≤</t>
    </r>
    <r>
      <rPr>
        <b/>
        <sz val="9"/>
        <color indexed="9"/>
        <rFont val="Tahoma"/>
        <family val="2"/>
      </rPr>
      <t>P10%)</t>
    </r>
  </si>
  <si>
    <t>Nº TOTAL OF YEARS</t>
  </si>
  <si>
    <t xml:space="preserve">% </t>
  </si>
  <si>
    <t>Contemporary years</t>
  </si>
  <si>
    <t>FLOW DURATION CURVE</t>
  </si>
  <si>
    <t>EXCEEDANCE FLOW</t>
  </si>
  <si>
    <t>EXCEEDANCE</t>
  </si>
  <si>
    <t>PERCENTILES</t>
  </si>
  <si>
    <t>(BY EXCEEDANCE PERCENTILES)</t>
  </si>
  <si>
    <t>Return period of Q conec in natural regime</t>
  </si>
  <si>
    <t xml:space="preserve">             AVERAGE VALUES OF FLOW DURATION CURVES</t>
  </si>
  <si>
    <t>POINT ALTERATION:</t>
  </si>
  <si>
    <t xml:space="preserve">             AVERAGE VALUES OF THE FLOW DURATION CURVES</t>
  </si>
  <si>
    <t>HABITUAL VALUES NORMAL YEAR</t>
  </si>
  <si>
    <r>
      <t>VOLUME (hm</t>
    </r>
    <r>
      <rPr>
        <b/>
        <vertAlign val="superscript"/>
        <sz val="10"/>
        <color indexed="9"/>
        <rFont val="Arial"/>
        <family val="2"/>
      </rPr>
      <t>3</t>
    </r>
    <r>
      <rPr>
        <b/>
        <sz val="10"/>
        <color indexed="9"/>
        <rFont val="Arial"/>
        <family val="2"/>
      </rPr>
      <t>) TYPE OF YEAR</t>
    </r>
  </si>
  <si>
    <t>Version 2.2</t>
  </si>
  <si>
    <t>April 2010</t>
  </si>
  <si>
    <t>(Point  and Alteration codes include both the code and the description declared by the user)</t>
  </si>
  <si>
    <t>Wet year</t>
  </si>
  <si>
    <t>Normal year</t>
  </si>
  <si>
    <t>Weighted year</t>
  </si>
  <si>
    <r>
      <t>Q</t>
    </r>
    <r>
      <rPr>
        <b/>
        <sz val="10"/>
        <color indexed="18"/>
        <rFont val="Tahoma"/>
        <family val="2"/>
      </rPr>
      <t xml:space="preserve"> </t>
    </r>
    <r>
      <rPr>
        <b/>
        <sz val="7"/>
        <color indexed="18"/>
        <rFont val="Tahoma"/>
        <family val="2"/>
      </rPr>
      <t>10%</t>
    </r>
  </si>
  <si>
    <r>
      <t>Q</t>
    </r>
    <r>
      <rPr>
        <b/>
        <sz val="10"/>
        <color indexed="18"/>
        <rFont val="Tahoma"/>
        <family val="2"/>
      </rPr>
      <t xml:space="preserve"> </t>
    </r>
    <r>
      <rPr>
        <b/>
        <sz val="6"/>
        <color indexed="18"/>
        <rFont val="Tahoma"/>
        <family val="2"/>
      </rPr>
      <t>90%</t>
    </r>
  </si>
  <si>
    <r>
      <rPr>
        <b/>
        <sz val="11"/>
        <color indexed="18"/>
        <rFont val="Tahoma"/>
        <family val="2"/>
      </rPr>
      <t>Q</t>
    </r>
    <r>
      <rPr>
        <b/>
        <sz val="10"/>
        <color indexed="18"/>
        <rFont val="Tahoma"/>
        <family val="2"/>
      </rPr>
      <t>c</t>
    </r>
  </si>
  <si>
    <r>
      <t>Q</t>
    </r>
    <r>
      <rPr>
        <b/>
        <sz val="10"/>
        <color indexed="18"/>
        <rFont val="Tahoma"/>
        <family val="2"/>
      </rPr>
      <t xml:space="preserve"> </t>
    </r>
    <r>
      <rPr>
        <b/>
        <sz val="7"/>
        <color indexed="18"/>
        <rFont val="Tahoma"/>
        <family val="2"/>
      </rPr>
      <t>5%</t>
    </r>
  </si>
  <si>
    <r>
      <t>CV(</t>
    </r>
    <r>
      <rPr>
        <b/>
        <sz val="11"/>
        <color indexed="18"/>
        <rFont val="Tahoma"/>
        <family val="2"/>
      </rPr>
      <t>Qc</t>
    </r>
    <r>
      <rPr>
        <b/>
        <sz val="10"/>
        <color indexed="18"/>
        <rFont val="Tahoma"/>
        <family val="2"/>
      </rPr>
      <t>)</t>
    </r>
  </si>
  <si>
    <t>Connectivity discharge; Return period</t>
  </si>
  <si>
    <t>Average of monthly volumes (hm³)</t>
  </si>
  <si>
    <r>
      <t>CV(</t>
    </r>
    <r>
      <rPr>
        <b/>
        <sz val="11"/>
        <color indexed="18"/>
        <rFont val="Tahoma"/>
        <family val="2"/>
      </rPr>
      <t>Q</t>
    </r>
    <r>
      <rPr>
        <b/>
        <sz val="6"/>
        <color indexed="18"/>
        <rFont val="Tahoma"/>
        <family val="2"/>
      </rPr>
      <t>5%</t>
    </r>
    <r>
      <rPr>
        <b/>
        <sz val="10"/>
        <color indexed="18"/>
        <rFont val="Tahoma"/>
        <family val="2"/>
      </rPr>
      <t>):</t>
    </r>
  </si>
  <si>
    <r>
      <t>CV(</t>
    </r>
    <r>
      <rPr>
        <b/>
        <sz val="11"/>
        <color indexed="18"/>
        <rFont val="Tahoma"/>
        <family val="2"/>
      </rPr>
      <t>Q</t>
    </r>
    <r>
      <rPr>
        <b/>
        <sz val="10"/>
        <color indexed="18"/>
        <rFont val="Tahoma"/>
        <family val="2"/>
      </rPr>
      <t>s):</t>
    </r>
  </si>
  <si>
    <r>
      <t xml:space="preserve">CV(Q </t>
    </r>
    <r>
      <rPr>
        <b/>
        <vertAlign val="subscript"/>
        <sz val="10"/>
        <color indexed="18"/>
        <rFont val="Tahoma"/>
        <family val="2"/>
      </rPr>
      <t>95%</t>
    </r>
    <r>
      <rPr>
        <b/>
        <sz val="10"/>
        <color indexed="18"/>
        <rFont val="Tahoma"/>
        <family val="2"/>
      </rPr>
      <t>)</t>
    </r>
  </si>
  <si>
    <t>Nº 5c</t>
  </si>
  <si>
    <t>Nº 5b</t>
  </si>
  <si>
    <t>Nº 5a</t>
  </si>
  <si>
    <t>Nº 4a</t>
  </si>
  <si>
    <t>Nº 6a</t>
  </si>
  <si>
    <t>Nº 7a</t>
  </si>
  <si>
    <t>Nº 7b</t>
  </si>
  <si>
    <t>Nº 7c</t>
  </si>
  <si>
    <t>Nº 7d</t>
  </si>
  <si>
    <t>Nº 1a</t>
  </si>
  <si>
    <r>
      <t>Q</t>
    </r>
    <r>
      <rPr>
        <b/>
        <vertAlign val="subscript"/>
        <sz val="11"/>
        <color indexed="18"/>
        <rFont val="Tahoma"/>
        <family val="2"/>
      </rPr>
      <t>GL</t>
    </r>
  </si>
  <si>
    <r>
      <t>Q</t>
    </r>
    <r>
      <rPr>
        <b/>
        <vertAlign val="subscript"/>
        <sz val="11"/>
        <color indexed="18"/>
        <rFont val="Tahoma"/>
        <family val="2"/>
      </rPr>
      <t>CONEC</t>
    </r>
  </si>
  <si>
    <t>Nº 8a</t>
  </si>
  <si>
    <t>PARA ESTIMAR IAH14 e IAH21 MENSUAL</t>
  </si>
  <si>
    <t>VALORES MENSUALES</t>
  </si>
  <si>
    <r>
      <t xml:space="preserve">Alteración </t>
    </r>
    <r>
      <rPr>
        <sz val="10"/>
        <rFont val="Calibri"/>
        <family val="2"/>
      </rPr>
      <t>≥50%</t>
    </r>
  </si>
  <si>
    <t>(**)</t>
  </si>
  <si>
    <r>
      <t xml:space="preserve">Nº alt </t>
    </r>
    <r>
      <rPr>
        <sz val="10"/>
        <rFont val="Calibri"/>
        <family val="2"/>
      </rPr>
      <t>≥</t>
    </r>
    <r>
      <rPr>
        <sz val="7"/>
        <rFont val="Arial"/>
        <family val="2"/>
      </rPr>
      <t xml:space="preserve"> 50%</t>
    </r>
  </si>
  <si>
    <t>CLASIFICACIÓN</t>
  </si>
  <si>
    <t>PARA APLICAR EL CRITERIO C1a</t>
  </si>
  <si>
    <t>PRUEBA CRITERIO C1a</t>
  </si>
  <si>
    <t>Magnitud</t>
  </si>
  <si>
    <t>IAH1</t>
  </si>
  <si>
    <t>IAH2</t>
  </si>
  <si>
    <t>MEDIA</t>
  </si>
  <si>
    <t>Dur. Y Var.</t>
  </si>
  <si>
    <t>IAH3</t>
  </si>
  <si>
    <t>Estacionalidad</t>
  </si>
  <si>
    <t>IAH5</t>
  </si>
  <si>
    <t>IAH6</t>
  </si>
  <si>
    <t>Criterio C1a</t>
  </si>
  <si>
    <t>INDICATOR</t>
  </si>
  <si>
    <t>DENOMINATION</t>
  </si>
  <si>
    <r>
      <t xml:space="preserve">Alteration </t>
    </r>
    <r>
      <rPr>
        <b/>
        <sz val="10"/>
        <color indexed="9"/>
        <rFont val="Calibri"/>
        <family val="2"/>
      </rPr>
      <t>≥</t>
    </r>
    <r>
      <rPr>
        <b/>
        <sz val="10"/>
        <color indexed="9"/>
        <rFont val="Arial"/>
        <family val="2"/>
      </rPr>
      <t xml:space="preserve"> 50%</t>
    </r>
  </si>
  <si>
    <r>
      <t>IAH14</t>
    </r>
    <r>
      <rPr>
        <sz val="6"/>
        <rFont val="Arial"/>
        <family val="2"/>
      </rPr>
      <t xml:space="preserve"> (Monthly eval.)</t>
    </r>
  </si>
  <si>
    <r>
      <t>IAH21</t>
    </r>
    <r>
      <rPr>
        <sz val="6"/>
        <rFont val="Arial"/>
        <family val="2"/>
      </rPr>
      <t xml:space="preserve"> (Monthly eval.)</t>
    </r>
  </si>
  <si>
    <t>Magnitude of the flushing flood</t>
  </si>
  <si>
    <t>Floods duration</t>
  </si>
  <si>
    <t>Floods seasonality (monthly evaluation)</t>
  </si>
  <si>
    <t>Droughts seasonality (monthly evaluation)</t>
  </si>
  <si>
    <t>months(*)</t>
  </si>
  <si>
    <r>
      <t xml:space="preserve">(*) Number of months per year with monthly IAH </t>
    </r>
    <r>
      <rPr>
        <sz val="9"/>
        <rFont val="Calibri"/>
        <family val="2"/>
      </rPr>
      <t>≤0,5</t>
    </r>
  </si>
  <si>
    <r>
      <t xml:space="preserve">(**) altered IAH if nº of months </t>
    </r>
    <r>
      <rPr>
        <sz val="9"/>
        <rFont val="Calibri"/>
        <family val="2"/>
      </rPr>
      <t>≥</t>
    </r>
    <r>
      <rPr>
        <sz val="9"/>
        <rFont val="Arial"/>
        <family val="2"/>
      </rPr>
      <t>3</t>
    </r>
  </si>
  <si>
    <r>
      <t xml:space="preserve">Nº of indicators with alteration </t>
    </r>
    <r>
      <rPr>
        <b/>
        <sz val="10"/>
        <rFont val="Calibri"/>
        <family val="2"/>
      </rPr>
      <t>≥</t>
    </r>
    <r>
      <rPr>
        <b/>
        <sz val="10"/>
        <rFont val="Arial"/>
        <family val="2"/>
      </rPr>
      <t>50%:</t>
    </r>
  </si>
  <si>
    <t>Nº 4b</t>
  </si>
  <si>
    <t>Nº 8b</t>
  </si>
  <si>
    <t>PARA ESTIMAR M3 MENSUAL</t>
  </si>
  <si>
    <t>VALOR</t>
  </si>
  <si>
    <r>
      <t>M3</t>
    </r>
    <r>
      <rPr>
        <sz val="6"/>
        <rFont val="Arial"/>
        <family val="2"/>
      </rPr>
      <t>(Months)</t>
    </r>
  </si>
  <si>
    <r>
      <t>IAH14</t>
    </r>
    <r>
      <rPr>
        <sz val="6"/>
        <rFont val="Arial"/>
        <family val="2"/>
      </rPr>
      <t xml:space="preserve"> (Months)</t>
    </r>
  </si>
  <si>
    <r>
      <t>IAH21</t>
    </r>
    <r>
      <rPr>
        <sz val="6"/>
        <rFont val="Arial"/>
        <family val="2"/>
      </rPr>
      <t xml:space="preserve"> (Months)</t>
    </r>
  </si>
  <si>
    <t>Nº 8c</t>
  </si>
  <si>
    <t>C2</t>
  </si>
  <si>
    <r>
      <t xml:space="preserve">M3 </t>
    </r>
    <r>
      <rPr>
        <sz val="6"/>
        <rFont val="Arial"/>
        <family val="2"/>
      </rPr>
      <t>(Months)</t>
    </r>
  </si>
  <si>
    <t>Nº 8D</t>
  </si>
  <si>
    <t>Nº 9a</t>
  </si>
  <si>
    <t xml:space="preserve"> </t>
  </si>
  <si>
    <t>Effective discharge; Return period</t>
  </si>
  <si>
    <t>Flushing  flood</t>
  </si>
  <si>
    <t>CLASSIFICATION*</t>
  </si>
  <si>
    <t>Classification criterion applied:</t>
  </si>
  <si>
    <t>CLASSIFICATION***:</t>
  </si>
  <si>
    <t>Clasification criterion applied:</t>
  </si>
  <si>
    <t xml:space="preserve"> ALTERATION CODE:</t>
  </si>
  <si>
    <t>Coefficient k</t>
  </si>
  <si>
    <t xml:space="preserve">        HABITUAL PARAMETERS FOR THE CHARACTERIZATION OF THE REGIME (NO CONTEMPORARY)</t>
  </si>
  <si>
    <t>(BY NUMBER OF DAYS OF EXCEEDANCE)</t>
  </si>
  <si>
    <t>Used data (nº years)</t>
  </si>
  <si>
    <t>Altered regime</t>
  </si>
  <si>
    <r>
      <t xml:space="preserve">Alteración </t>
    </r>
    <r>
      <rPr>
        <sz val="10"/>
        <color indexed="9"/>
        <rFont val="Calibri"/>
        <family val="2"/>
      </rPr>
      <t>≥50%</t>
    </r>
  </si>
  <si>
    <r>
      <t xml:space="preserve">Nº alt </t>
    </r>
    <r>
      <rPr>
        <sz val="10"/>
        <color indexed="9"/>
        <rFont val="Calibri"/>
        <family val="2"/>
      </rPr>
      <t>≥</t>
    </r>
    <r>
      <rPr>
        <sz val="7"/>
        <color indexed="9"/>
        <rFont val="Arial"/>
        <family val="2"/>
      </rPr>
      <t xml:space="preserve"> 50%</t>
    </r>
  </si>
  <si>
    <r>
      <t>MONTHLY VOLUMES</t>
    </r>
    <r>
      <rPr>
        <sz val="10"/>
        <rFont val="Arial"/>
      </rPr>
      <t xml:space="preserve"> (hm³/month)</t>
    </r>
  </si>
  <si>
    <r>
      <t xml:space="preserve"> </t>
    </r>
    <r>
      <rPr>
        <b/>
        <sz val="12"/>
        <rFont val="Arial"/>
        <family val="2"/>
      </rPr>
      <t>ANNUAL VOLUMES</t>
    </r>
    <r>
      <rPr>
        <sz val="10"/>
        <rFont val="Arial"/>
      </rPr>
      <t xml:space="preserve"> (hm³/year)</t>
    </r>
  </si>
  <si>
    <t>Q 10%</t>
  </si>
  <si>
    <t>Q 90%</t>
  </si>
  <si>
    <t>Qc</t>
  </si>
  <si>
    <r>
      <t>Q</t>
    </r>
    <r>
      <rPr>
        <b/>
        <vertAlign val="subscript"/>
        <sz val="9"/>
        <color indexed="18"/>
        <rFont val="Tahoma"/>
        <family val="2"/>
      </rPr>
      <t>GL</t>
    </r>
    <r>
      <rPr>
        <b/>
        <sz val="9"/>
        <color indexed="18"/>
        <rFont val="Tahoma"/>
        <family val="2"/>
      </rPr>
      <t>; T</t>
    </r>
  </si>
  <si>
    <r>
      <t xml:space="preserve">Q </t>
    </r>
    <r>
      <rPr>
        <b/>
        <vertAlign val="subscript"/>
        <sz val="9"/>
        <color indexed="18"/>
        <rFont val="Tahoma"/>
        <family val="2"/>
      </rPr>
      <t>CONEC</t>
    </r>
    <r>
      <rPr>
        <b/>
        <sz val="9"/>
        <color indexed="18"/>
        <rFont val="Tahoma"/>
        <family val="2"/>
      </rPr>
      <t>; T</t>
    </r>
  </si>
  <si>
    <t>Q 5%</t>
  </si>
  <si>
    <t>CV(Qc)</t>
  </si>
  <si>
    <t>CV(Q5%)</t>
  </si>
  <si>
    <t>Qs</t>
  </si>
  <si>
    <r>
      <t xml:space="preserve">Q </t>
    </r>
    <r>
      <rPr>
        <b/>
        <vertAlign val="subscript"/>
        <sz val="9"/>
        <color indexed="18"/>
        <rFont val="Tahoma"/>
        <family val="2"/>
      </rPr>
      <t>95%</t>
    </r>
  </si>
  <si>
    <t>CV(Qs)</t>
  </si>
  <si>
    <t>CV(Q95%)</t>
  </si>
  <si>
    <t>QGL</t>
  </si>
  <si>
    <t>QCONEC</t>
  </si>
  <si>
    <t>CV (Qc)</t>
  </si>
  <si>
    <t>CV (Q 5%)</t>
  </si>
  <si>
    <t>CV (Qs)</t>
  </si>
  <si>
    <t>CV (Q 95%)</t>
  </si>
  <si>
    <r>
      <t>Qc</t>
    </r>
    <r>
      <rPr>
        <b/>
        <sz val="8"/>
        <color indexed="18"/>
        <rFont val="Tahoma"/>
        <family val="2"/>
      </rPr>
      <t/>
    </r>
  </si>
  <si>
    <r>
      <t>Qs</t>
    </r>
    <r>
      <rPr>
        <b/>
        <sz val="8"/>
        <color indexed="18"/>
        <rFont val="Tahoma"/>
        <family val="2"/>
      </rPr>
      <t/>
    </r>
  </si>
  <si>
    <t>FIRST MONTH HYDROLOGIC YEAR:</t>
  </si>
  <si>
    <t>aaa</t>
  </si>
  <si>
    <t>In these indexes did not indicate whether the calculation is reversed</t>
  </si>
  <si>
    <t>INDICATORS OF HYDROLOGIC ALTERATION: FLOODS AND DROUGHTS</t>
  </si>
  <si>
    <t>CHARACTERIZATION OF HEAVILY MODIFIED WATER BODIES: P10-P90 INDICATOR</t>
  </si>
  <si>
    <t xml:space="preserve">                    CHARACTERIZATION OF HEAVILY MODIFIED WATER BODIES: IAH-MMA INDICATOR</t>
  </si>
  <si>
    <t>bbb</t>
  </si>
  <si>
    <t xml:space="preserve">                     CHARACTERIZATION OF HEAVILY MODIFIED WATER BODIES: IAH-MMA INDICATOR</t>
  </si>
  <si>
    <r>
      <t xml:space="preserve">                     </t>
    </r>
    <r>
      <rPr>
        <b/>
        <sz val="10"/>
        <color indexed="18"/>
        <rFont val="Arial"/>
        <family val="2"/>
      </rPr>
      <t>CHARACTERIZATION OF HEAVILY MODIFIED WATER BODIES: IAH-MMA INDICATOR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</si>
</sst>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
    <numFmt numFmtId="166" formatCode="#,##0.00\ _€"/>
  </numFmts>
  <fonts count="102">
    <font>
      <sz val="10"/>
      <name val="Arial"/>
    </font>
    <font>
      <sz val="10"/>
      <name val="Arial"/>
    </font>
    <font>
      <sz val="8"/>
      <name val="Tahoma"/>
      <family val="2"/>
    </font>
    <font>
      <sz val="10"/>
      <name val="Arial"/>
      <family val="2"/>
    </font>
    <font>
      <b/>
      <sz val="14"/>
      <color indexed="9"/>
      <name val="Arial"/>
      <family val="2"/>
    </font>
    <font>
      <b/>
      <sz val="14"/>
      <color indexed="18"/>
      <name val="Arial"/>
      <family val="2"/>
    </font>
    <font>
      <b/>
      <sz val="12"/>
      <name val="Arial"/>
      <family val="2"/>
    </font>
    <font>
      <b/>
      <sz val="10"/>
      <name val="Arial"/>
      <family val="2"/>
    </font>
    <font>
      <b/>
      <sz val="14"/>
      <color indexed="43"/>
      <name val="Arial"/>
      <family val="2"/>
    </font>
    <font>
      <sz val="10"/>
      <color indexed="9"/>
      <name val="Tahoma"/>
      <family val="2"/>
    </font>
    <font>
      <b/>
      <sz val="10"/>
      <color indexed="47"/>
      <name val="Tahoma"/>
      <family val="2"/>
    </font>
    <font>
      <sz val="7"/>
      <name val="Arial"/>
      <family val="2"/>
    </font>
    <font>
      <b/>
      <sz val="10"/>
      <color indexed="9"/>
      <name val="Tahoma"/>
      <family val="2"/>
    </font>
    <font>
      <b/>
      <sz val="6"/>
      <color indexed="9"/>
      <name val="Tahoma"/>
      <family val="2"/>
    </font>
    <font>
      <b/>
      <sz val="7.5"/>
      <name val="Tahoma"/>
      <family val="2"/>
    </font>
    <font>
      <b/>
      <sz val="8"/>
      <name val="Tahoma"/>
      <family val="2"/>
    </font>
    <font>
      <b/>
      <sz val="8"/>
      <name val="Arial"/>
      <family val="2"/>
    </font>
    <font>
      <sz val="9"/>
      <name val="Tahoma"/>
      <family val="2"/>
    </font>
    <font>
      <sz val="7"/>
      <color indexed="9"/>
      <name val="Arial"/>
      <family val="2"/>
    </font>
    <font>
      <sz val="7"/>
      <color indexed="10"/>
      <name val="Arial"/>
      <family val="2"/>
    </font>
    <font>
      <sz val="8"/>
      <name val="Arial"/>
      <family val="2"/>
    </font>
    <font>
      <sz val="10"/>
      <name val="T"/>
    </font>
    <font>
      <b/>
      <sz val="9"/>
      <color indexed="9"/>
      <name val="Tahoma"/>
      <family val="2"/>
    </font>
    <font>
      <b/>
      <sz val="6"/>
      <name val="Tahoma"/>
      <family val="2"/>
    </font>
    <font>
      <b/>
      <vertAlign val="subscript"/>
      <sz val="10"/>
      <name val="Arial"/>
      <family val="2"/>
    </font>
    <font>
      <sz val="8"/>
      <name val="Arial"/>
      <family val="2"/>
    </font>
    <font>
      <sz val="9"/>
      <color indexed="9"/>
      <name val="Tahoma"/>
      <family val="2"/>
    </font>
    <font>
      <b/>
      <sz val="14"/>
      <name val="Arial"/>
      <family val="2"/>
    </font>
    <font>
      <b/>
      <vertAlign val="superscript"/>
      <sz val="9"/>
      <name val="Arial"/>
      <family val="2"/>
    </font>
    <font>
      <b/>
      <sz val="9"/>
      <name val="Arial"/>
      <family val="2"/>
    </font>
    <font>
      <b/>
      <sz val="11"/>
      <color indexed="9"/>
      <name val="Arial"/>
      <family val="2"/>
    </font>
    <font>
      <b/>
      <vertAlign val="superscript"/>
      <sz val="10"/>
      <name val="Arial"/>
      <family val="2"/>
    </font>
    <font>
      <sz val="10"/>
      <color indexed="10"/>
      <name val="Arial"/>
      <family val="2"/>
    </font>
    <font>
      <b/>
      <sz val="12"/>
      <color indexed="9"/>
      <name val="Arial"/>
      <family val="2"/>
    </font>
    <font>
      <b/>
      <sz val="10"/>
      <color indexed="9"/>
      <name val="Arial"/>
      <family val="2"/>
    </font>
    <font>
      <b/>
      <sz val="8"/>
      <color indexed="47"/>
      <name val="Tahoma"/>
      <family val="2"/>
    </font>
    <font>
      <b/>
      <vertAlign val="superscript"/>
      <sz val="8"/>
      <color indexed="47"/>
      <name val="Tahoma"/>
      <family val="2"/>
    </font>
    <font>
      <b/>
      <sz val="10"/>
      <color indexed="61"/>
      <name val="Tahoma"/>
      <family val="2"/>
    </font>
    <font>
      <sz val="10"/>
      <name val="Tahoma"/>
      <family val="2"/>
    </font>
    <font>
      <b/>
      <sz val="12"/>
      <color indexed="9"/>
      <name val="Tahoma"/>
      <family val="2"/>
    </font>
    <font>
      <b/>
      <sz val="12"/>
      <name val="Arial"/>
      <family val="2"/>
    </font>
    <font>
      <b/>
      <sz val="10"/>
      <name val="Arial"/>
      <family val="2"/>
    </font>
    <font>
      <b/>
      <sz val="10"/>
      <name val="Tahoma"/>
      <family val="2"/>
    </font>
    <font>
      <b/>
      <sz val="10"/>
      <color indexed="18"/>
      <name val="Tahoma"/>
      <family val="2"/>
    </font>
    <font>
      <b/>
      <sz val="7"/>
      <color indexed="18"/>
      <name val="Tahoma"/>
      <family val="2"/>
    </font>
    <font>
      <b/>
      <sz val="11"/>
      <color indexed="18"/>
      <name val="Tahoma"/>
      <family val="2"/>
    </font>
    <font>
      <b/>
      <sz val="6"/>
      <color indexed="18"/>
      <name val="Tahoma"/>
      <family val="2"/>
    </font>
    <font>
      <b/>
      <vertAlign val="subscript"/>
      <sz val="10"/>
      <color indexed="18"/>
      <name val="Tahoma"/>
      <family val="2"/>
    </font>
    <font>
      <b/>
      <sz val="12"/>
      <color indexed="18"/>
      <name val="Arial"/>
      <family val="2"/>
    </font>
    <font>
      <b/>
      <sz val="8"/>
      <color indexed="9"/>
      <name val="Tahoma"/>
      <family val="2"/>
    </font>
    <font>
      <b/>
      <vertAlign val="superscript"/>
      <sz val="10"/>
      <color indexed="9"/>
      <name val="Tahoma"/>
      <family val="2"/>
    </font>
    <font>
      <b/>
      <sz val="11"/>
      <name val="Arial"/>
      <family val="2"/>
    </font>
    <font>
      <sz val="10"/>
      <color indexed="44"/>
      <name val="Arial"/>
      <family val="2"/>
    </font>
    <font>
      <sz val="10"/>
      <color indexed="47"/>
      <name val="Arial"/>
      <family val="2"/>
    </font>
    <font>
      <sz val="10"/>
      <color indexed="44"/>
      <name val="Tahoma"/>
      <family val="2"/>
    </font>
    <font>
      <sz val="10"/>
      <color indexed="47"/>
      <name val="Tahoma"/>
      <family val="2"/>
    </font>
    <font>
      <b/>
      <sz val="9"/>
      <name val="Tahoma"/>
      <family val="2"/>
    </font>
    <font>
      <b/>
      <sz val="11"/>
      <color indexed="18"/>
      <name val="Arial"/>
      <family val="2"/>
    </font>
    <font>
      <b/>
      <sz val="10"/>
      <color indexed="18"/>
      <name val="Arial"/>
      <family val="2"/>
    </font>
    <font>
      <b/>
      <sz val="16"/>
      <name val="Arial"/>
      <family val="2"/>
    </font>
    <font>
      <sz val="9"/>
      <name val="Arial"/>
      <family val="2"/>
    </font>
    <font>
      <sz val="11"/>
      <name val="Tahoma"/>
      <family val="2"/>
    </font>
    <font>
      <b/>
      <sz val="12"/>
      <name val="Tahoma"/>
      <family val="2"/>
    </font>
    <font>
      <sz val="10"/>
      <color indexed="9"/>
      <name val="Arial"/>
      <family val="2"/>
    </font>
    <font>
      <b/>
      <sz val="10"/>
      <color indexed="9"/>
      <name val="Arial"/>
      <family val="2"/>
    </font>
    <font>
      <b/>
      <vertAlign val="superscript"/>
      <sz val="10"/>
      <color indexed="9"/>
      <name val="Arial"/>
      <family val="2"/>
    </font>
    <font>
      <b/>
      <sz val="9"/>
      <color indexed="47"/>
      <name val="Arial"/>
      <family val="2"/>
    </font>
    <font>
      <b/>
      <vertAlign val="superscript"/>
      <sz val="9"/>
      <color indexed="47"/>
      <name val="Arial"/>
      <family val="2"/>
    </font>
    <font>
      <b/>
      <sz val="10"/>
      <color indexed="61"/>
      <name val="Arial"/>
      <family val="2"/>
    </font>
    <font>
      <b/>
      <sz val="9"/>
      <color indexed="9"/>
      <name val="Arial"/>
      <family val="2"/>
    </font>
    <font>
      <sz val="9"/>
      <name val="Century Gothic"/>
      <family val="2"/>
    </font>
    <font>
      <b/>
      <sz val="9"/>
      <name val="Century Gothic"/>
      <family val="2"/>
    </font>
    <font>
      <b/>
      <sz val="10"/>
      <name val="Century Gothic"/>
      <family val="2"/>
    </font>
    <font>
      <b/>
      <vertAlign val="superscript"/>
      <sz val="10"/>
      <name val="Century Gothic"/>
      <family val="2"/>
    </font>
    <font>
      <b/>
      <sz val="8"/>
      <color indexed="9"/>
      <name val="Calibri"/>
      <family val="2"/>
    </font>
    <font>
      <b/>
      <vertAlign val="subscript"/>
      <sz val="8"/>
      <color indexed="9"/>
      <name val="Tahoma"/>
      <family val="2"/>
    </font>
    <font>
      <b/>
      <sz val="9"/>
      <color indexed="9"/>
      <name val="Calibri"/>
      <family val="2"/>
    </font>
    <font>
      <b/>
      <vertAlign val="superscript"/>
      <sz val="10"/>
      <color indexed="47"/>
      <name val="Tahoma"/>
      <family val="2"/>
    </font>
    <font>
      <b/>
      <sz val="10"/>
      <name val="Calibri"/>
      <family val="2"/>
    </font>
    <font>
      <sz val="10"/>
      <name val="Calibri"/>
      <family val="2"/>
    </font>
    <font>
      <b/>
      <sz val="8"/>
      <color indexed="9"/>
      <name val="Arial"/>
      <family val="2"/>
    </font>
    <font>
      <b/>
      <vertAlign val="subscript"/>
      <sz val="9"/>
      <color indexed="9"/>
      <name val="Calibri"/>
      <family val="2"/>
    </font>
    <font>
      <sz val="10"/>
      <name val="Arial"/>
      <family val="2"/>
    </font>
    <font>
      <b/>
      <vertAlign val="subscript"/>
      <sz val="11"/>
      <color indexed="18"/>
      <name val="Tahoma"/>
      <family val="2"/>
    </font>
    <font>
      <b/>
      <sz val="7"/>
      <color indexed="18"/>
      <name val="Arial"/>
      <family val="2"/>
    </font>
    <font>
      <b/>
      <sz val="10"/>
      <color indexed="9"/>
      <name val="Calibri"/>
      <family val="2"/>
    </font>
    <font>
      <sz val="6"/>
      <name val="Arial"/>
      <family val="2"/>
    </font>
    <font>
      <sz val="9"/>
      <name val="Calibri"/>
      <family val="2"/>
    </font>
    <font>
      <sz val="12"/>
      <name val="Arial"/>
      <family val="2"/>
    </font>
    <font>
      <b/>
      <sz val="10"/>
      <color indexed="9"/>
      <name val="Arial"/>
      <family val="2"/>
    </font>
    <font>
      <sz val="10"/>
      <color indexed="53"/>
      <name val="Arial"/>
      <family val="2"/>
    </font>
    <font>
      <sz val="8"/>
      <color indexed="53"/>
      <name val="Arial"/>
      <family val="2"/>
    </font>
    <font>
      <sz val="10"/>
      <color indexed="53"/>
      <name val="Arial"/>
      <family val="2"/>
    </font>
    <font>
      <sz val="8"/>
      <name val="Arial"/>
    </font>
    <font>
      <sz val="9"/>
      <name val="Arial"/>
    </font>
    <font>
      <sz val="10"/>
      <color indexed="9"/>
      <name val="Arial"/>
    </font>
    <font>
      <sz val="10"/>
      <color indexed="9"/>
      <name val="Calibri"/>
      <family val="2"/>
    </font>
    <font>
      <sz val="9"/>
      <color indexed="9"/>
      <name val="Arial"/>
    </font>
    <font>
      <b/>
      <sz val="9"/>
      <color indexed="18"/>
      <name val="Tahoma"/>
      <family val="2"/>
    </font>
    <font>
      <b/>
      <vertAlign val="subscript"/>
      <sz val="9"/>
      <color indexed="18"/>
      <name val="Tahoma"/>
      <family val="2"/>
    </font>
    <font>
      <b/>
      <sz val="8"/>
      <color indexed="18"/>
      <name val="Tahoma"/>
      <family val="2"/>
    </font>
    <font>
      <sz val="10"/>
      <color indexed="9"/>
      <name val="Arial"/>
      <family val="2"/>
    </font>
  </fonts>
  <fills count="28">
    <fill>
      <patternFill patternType="none"/>
    </fill>
    <fill>
      <patternFill patternType="gray125"/>
    </fill>
    <fill>
      <patternFill patternType="solid">
        <fgColor indexed="49"/>
        <bgColor indexed="64"/>
      </patternFill>
    </fill>
    <fill>
      <patternFill patternType="solid">
        <fgColor indexed="18"/>
        <bgColor indexed="64"/>
      </patternFill>
    </fill>
    <fill>
      <patternFill patternType="solid">
        <fgColor indexed="48"/>
        <bgColor indexed="64"/>
      </patternFill>
    </fill>
    <fill>
      <patternFill patternType="solid">
        <fgColor indexed="11"/>
        <bgColor indexed="50"/>
      </patternFill>
    </fill>
    <fill>
      <patternFill patternType="solid">
        <fgColor indexed="13"/>
        <bgColor indexed="64"/>
      </patternFill>
    </fill>
    <fill>
      <patternFill patternType="solid">
        <fgColor indexed="52"/>
        <bgColor indexed="64"/>
      </patternFill>
    </fill>
    <fill>
      <patternFill patternType="solid">
        <fgColor indexed="10"/>
        <bgColor indexed="64"/>
      </patternFill>
    </fill>
    <fill>
      <patternFill patternType="solid">
        <fgColor indexed="11"/>
        <bgColor indexed="64"/>
      </patternFill>
    </fill>
    <fill>
      <patternFill patternType="solid">
        <fgColor indexed="47"/>
        <bgColor indexed="64"/>
      </patternFill>
    </fill>
    <fill>
      <patternFill patternType="solid">
        <fgColor indexed="43"/>
        <bgColor indexed="64"/>
      </patternFill>
    </fill>
    <fill>
      <patternFill patternType="solid">
        <fgColor indexed="41"/>
        <bgColor indexed="64"/>
      </patternFill>
    </fill>
    <fill>
      <patternFill patternType="solid">
        <fgColor indexed="9"/>
        <bgColor indexed="64"/>
      </patternFill>
    </fill>
    <fill>
      <patternFill patternType="solid">
        <fgColor indexed="42"/>
        <bgColor indexed="64"/>
      </patternFill>
    </fill>
    <fill>
      <patternFill patternType="solid">
        <fgColor indexed="62"/>
        <bgColor indexed="64"/>
      </patternFill>
    </fill>
    <fill>
      <patternFill patternType="solid">
        <fgColor indexed="44"/>
        <bgColor indexed="64"/>
      </patternFill>
    </fill>
    <fill>
      <patternFill patternType="solid">
        <fgColor indexed="26"/>
        <bgColor indexed="64"/>
      </patternFill>
    </fill>
    <fill>
      <patternFill patternType="solid">
        <fgColor indexed="27"/>
        <bgColor indexed="64"/>
      </patternFill>
    </fill>
    <fill>
      <patternFill patternType="solid">
        <fgColor indexed="53"/>
        <bgColor indexed="64"/>
      </patternFill>
    </fill>
    <fill>
      <patternFill patternType="solid">
        <fgColor indexed="19"/>
        <bgColor indexed="64"/>
      </patternFill>
    </fill>
    <fill>
      <patternFill patternType="solid">
        <fgColor indexed="30"/>
        <bgColor indexed="64"/>
      </patternFill>
    </fill>
    <fill>
      <patternFill patternType="solid">
        <fgColor indexed="22"/>
        <bgColor indexed="64"/>
      </patternFill>
    </fill>
    <fill>
      <patternFill patternType="solid">
        <fgColor indexed="34"/>
        <bgColor indexed="64"/>
      </patternFill>
    </fill>
    <fill>
      <patternFill patternType="solid">
        <fgColor indexed="32"/>
        <bgColor indexed="64"/>
      </patternFill>
    </fill>
    <fill>
      <patternFill patternType="solid">
        <fgColor indexed="60"/>
        <bgColor indexed="64"/>
      </patternFill>
    </fill>
    <fill>
      <patternFill patternType="solid">
        <fgColor indexed="31"/>
        <bgColor indexed="64"/>
      </patternFill>
    </fill>
    <fill>
      <patternFill patternType="solid">
        <fgColor indexed="51"/>
        <bgColor indexed="64"/>
      </patternFill>
    </fill>
  </fills>
  <borders count="417">
    <border>
      <left/>
      <right/>
      <top/>
      <bottom/>
      <diagonal/>
    </border>
    <border>
      <left style="medium">
        <color indexed="18"/>
      </left>
      <right/>
      <top style="medium">
        <color indexed="18"/>
      </top>
      <bottom/>
      <diagonal/>
    </border>
    <border>
      <left style="medium">
        <color indexed="18"/>
      </left>
      <right/>
      <top/>
      <bottom style="medium">
        <color indexed="18"/>
      </bottom>
      <diagonal/>
    </border>
    <border>
      <left style="medium">
        <color indexed="44"/>
      </left>
      <right style="medium">
        <color indexed="44"/>
      </right>
      <top style="thick">
        <color indexed="32"/>
      </top>
      <bottom style="thin">
        <color indexed="64"/>
      </bottom>
      <diagonal/>
    </border>
    <border>
      <left style="medium">
        <color indexed="44"/>
      </left>
      <right style="thick">
        <color indexed="32"/>
      </right>
      <top style="thick">
        <color indexed="32"/>
      </top>
      <bottom style="thin">
        <color indexed="64"/>
      </bottom>
      <diagonal/>
    </border>
    <border>
      <left style="medium">
        <color indexed="44"/>
      </left>
      <right style="medium">
        <color indexed="44"/>
      </right>
      <top style="medium">
        <color indexed="44"/>
      </top>
      <bottom style="thick">
        <color indexed="32"/>
      </bottom>
      <diagonal/>
    </border>
    <border>
      <left style="medium">
        <color indexed="44"/>
      </left>
      <right style="medium">
        <color indexed="44"/>
      </right>
      <top style="thin">
        <color indexed="64"/>
      </top>
      <bottom style="thick">
        <color indexed="32"/>
      </bottom>
      <diagonal/>
    </border>
    <border>
      <left style="medium">
        <color indexed="44"/>
      </left>
      <right style="thick">
        <color indexed="32"/>
      </right>
      <top style="thin">
        <color indexed="64"/>
      </top>
      <bottom style="thick">
        <color indexed="32"/>
      </bottom>
      <diagonal/>
    </border>
    <border>
      <left style="thick">
        <color indexed="32"/>
      </left>
      <right style="thick">
        <color indexed="32"/>
      </right>
      <top style="thick">
        <color indexed="32"/>
      </top>
      <bottom style="thin">
        <color indexed="32"/>
      </bottom>
      <diagonal/>
    </border>
    <border>
      <left style="thin">
        <color indexed="64"/>
      </left>
      <right style="thin">
        <color indexed="64"/>
      </right>
      <top style="thick">
        <color indexed="32"/>
      </top>
      <bottom style="thin">
        <color indexed="64"/>
      </bottom>
      <diagonal/>
    </border>
    <border>
      <left style="thick">
        <color indexed="32"/>
      </left>
      <right style="thick">
        <color indexed="32"/>
      </right>
      <top style="thin">
        <color indexed="32"/>
      </top>
      <bottom style="thin">
        <color indexed="32"/>
      </bottom>
      <diagonal/>
    </border>
    <border>
      <left style="thin">
        <color indexed="64"/>
      </left>
      <right style="thin">
        <color indexed="64"/>
      </right>
      <top style="thin">
        <color indexed="64"/>
      </top>
      <bottom style="thin">
        <color indexed="64"/>
      </bottom>
      <diagonal/>
    </border>
    <border>
      <left style="thick">
        <color indexed="32"/>
      </left>
      <right style="thick">
        <color indexed="32"/>
      </right>
      <top style="thin">
        <color indexed="32"/>
      </top>
      <bottom style="thick">
        <color indexed="32"/>
      </bottom>
      <diagonal/>
    </border>
    <border>
      <left style="thin">
        <color indexed="64"/>
      </left>
      <right style="thin">
        <color indexed="64"/>
      </right>
      <top style="thin">
        <color indexed="64"/>
      </top>
      <bottom style="thick">
        <color indexed="32"/>
      </bottom>
      <diagonal/>
    </border>
    <border>
      <left/>
      <right style="medium">
        <color indexed="44"/>
      </right>
      <top style="medium">
        <color indexed="44"/>
      </top>
      <bottom style="thick">
        <color indexed="18"/>
      </bottom>
      <diagonal/>
    </border>
    <border>
      <left style="medium">
        <color indexed="44"/>
      </left>
      <right style="medium">
        <color indexed="44"/>
      </right>
      <top style="medium">
        <color indexed="44"/>
      </top>
      <bottom style="thick">
        <color indexed="18"/>
      </bottom>
      <diagonal/>
    </border>
    <border>
      <left style="medium">
        <color indexed="44"/>
      </left>
      <right style="thick">
        <color indexed="18"/>
      </right>
      <top style="medium">
        <color indexed="44"/>
      </top>
      <bottom style="thick">
        <color indexed="18"/>
      </bottom>
      <diagonal/>
    </border>
    <border>
      <left style="medium">
        <color indexed="44"/>
      </left>
      <right style="thick">
        <color indexed="18"/>
      </right>
      <top style="thick">
        <color indexed="18"/>
      </top>
      <bottom style="medium">
        <color indexed="44"/>
      </bottom>
      <diagonal/>
    </border>
    <border>
      <left style="thick">
        <color indexed="18"/>
      </left>
      <right style="medium">
        <color indexed="44"/>
      </right>
      <top/>
      <bottom style="medium">
        <color indexed="44"/>
      </bottom>
      <diagonal/>
    </border>
    <border>
      <left style="medium">
        <color indexed="44"/>
      </left>
      <right style="medium">
        <color indexed="44"/>
      </right>
      <top/>
      <bottom style="medium">
        <color indexed="44"/>
      </bottom>
      <diagonal/>
    </border>
    <border>
      <left style="medium">
        <color indexed="44"/>
      </left>
      <right style="thick">
        <color indexed="18"/>
      </right>
      <top/>
      <bottom style="medium">
        <color indexed="44"/>
      </bottom>
      <diagonal/>
    </border>
    <border>
      <left style="thick">
        <color indexed="18"/>
      </left>
      <right style="medium">
        <color indexed="44"/>
      </right>
      <top style="medium">
        <color indexed="44"/>
      </top>
      <bottom style="medium">
        <color indexed="44"/>
      </bottom>
      <diagonal/>
    </border>
    <border>
      <left style="medium">
        <color indexed="44"/>
      </left>
      <right style="medium">
        <color indexed="44"/>
      </right>
      <top style="medium">
        <color indexed="44"/>
      </top>
      <bottom style="medium">
        <color indexed="44"/>
      </bottom>
      <diagonal/>
    </border>
    <border>
      <left style="medium">
        <color indexed="44"/>
      </left>
      <right style="thick">
        <color indexed="18"/>
      </right>
      <top style="medium">
        <color indexed="44"/>
      </top>
      <bottom style="medium">
        <color indexed="44"/>
      </bottom>
      <diagonal/>
    </border>
    <border>
      <left style="thick">
        <color indexed="18"/>
      </left>
      <right style="medium">
        <color indexed="44"/>
      </right>
      <top style="medium">
        <color indexed="44"/>
      </top>
      <bottom style="thick">
        <color indexed="18"/>
      </bottom>
      <diagonal/>
    </border>
    <border>
      <left style="medium">
        <color indexed="44"/>
      </left>
      <right style="thick">
        <color indexed="44"/>
      </right>
      <top/>
      <bottom style="thick">
        <color indexed="18"/>
      </bottom>
      <diagonal/>
    </border>
    <border>
      <left/>
      <right style="thick">
        <color indexed="44"/>
      </right>
      <top/>
      <bottom style="thick">
        <color indexed="18"/>
      </bottom>
      <diagonal/>
    </border>
    <border>
      <left style="thick">
        <color indexed="18"/>
      </left>
      <right style="thick">
        <color indexed="18"/>
      </right>
      <top style="thick">
        <color indexed="18"/>
      </top>
      <bottom style="thick">
        <color indexed="18"/>
      </bottom>
      <diagonal/>
    </border>
    <border>
      <left style="thick">
        <color indexed="18"/>
      </left>
      <right style="thick">
        <color indexed="18"/>
      </right>
      <top/>
      <bottom style="thick">
        <color indexed="18"/>
      </bottom>
      <diagonal/>
    </border>
    <border>
      <left style="thick">
        <color indexed="18"/>
      </left>
      <right style="thick">
        <color indexed="18"/>
      </right>
      <top style="thick">
        <color indexed="18"/>
      </top>
      <bottom style="thick">
        <color indexed="44"/>
      </bottom>
      <diagonal/>
    </border>
    <border>
      <left style="thick">
        <color indexed="18"/>
      </left>
      <right style="thick">
        <color indexed="18"/>
      </right>
      <top style="thick">
        <color indexed="44"/>
      </top>
      <bottom style="thick">
        <color indexed="44"/>
      </bottom>
      <diagonal/>
    </border>
    <border>
      <left style="thick">
        <color indexed="32"/>
      </left>
      <right/>
      <top style="thick">
        <color indexed="32"/>
      </top>
      <bottom style="thin">
        <color indexed="32"/>
      </bottom>
      <diagonal/>
    </border>
    <border>
      <left style="thick">
        <color indexed="32"/>
      </left>
      <right/>
      <top style="thin">
        <color indexed="32"/>
      </top>
      <bottom style="thin">
        <color indexed="32"/>
      </bottom>
      <diagonal/>
    </border>
    <border>
      <left style="thick">
        <color indexed="32"/>
      </left>
      <right/>
      <top style="thin">
        <color indexed="32"/>
      </top>
      <bottom style="thick">
        <color indexed="32"/>
      </bottom>
      <diagonal/>
    </border>
    <border>
      <left/>
      <right style="thick">
        <color indexed="32"/>
      </right>
      <top style="thick">
        <color indexed="32"/>
      </top>
      <bottom style="thin">
        <color indexed="32"/>
      </bottom>
      <diagonal/>
    </border>
    <border>
      <left/>
      <right style="thick">
        <color indexed="32"/>
      </right>
      <top style="thin">
        <color indexed="32"/>
      </top>
      <bottom style="thin">
        <color indexed="32"/>
      </bottom>
      <diagonal/>
    </border>
    <border>
      <left/>
      <right style="thick">
        <color indexed="32"/>
      </right>
      <top style="thin">
        <color indexed="32"/>
      </top>
      <bottom style="thick">
        <color indexed="32"/>
      </bottom>
      <diagonal/>
    </border>
    <border>
      <left style="thick">
        <color indexed="32"/>
      </left>
      <right style="thin">
        <color indexed="64"/>
      </right>
      <top style="thick">
        <color indexed="32"/>
      </top>
      <bottom style="thin">
        <color indexed="64"/>
      </bottom>
      <diagonal/>
    </border>
    <border>
      <left style="thin">
        <color indexed="64"/>
      </left>
      <right style="thick">
        <color indexed="32"/>
      </right>
      <top style="thick">
        <color indexed="32"/>
      </top>
      <bottom style="thin">
        <color indexed="64"/>
      </bottom>
      <diagonal/>
    </border>
    <border>
      <left style="thick">
        <color indexed="32"/>
      </left>
      <right style="thin">
        <color indexed="64"/>
      </right>
      <top style="thin">
        <color indexed="64"/>
      </top>
      <bottom style="thin">
        <color indexed="64"/>
      </bottom>
      <diagonal/>
    </border>
    <border>
      <left style="thin">
        <color indexed="64"/>
      </left>
      <right style="thick">
        <color indexed="32"/>
      </right>
      <top style="thin">
        <color indexed="64"/>
      </top>
      <bottom style="thin">
        <color indexed="64"/>
      </bottom>
      <diagonal/>
    </border>
    <border>
      <left style="thick">
        <color indexed="32"/>
      </left>
      <right style="thin">
        <color indexed="64"/>
      </right>
      <top style="thin">
        <color indexed="64"/>
      </top>
      <bottom style="thick">
        <color indexed="32"/>
      </bottom>
      <diagonal/>
    </border>
    <border>
      <left style="thin">
        <color indexed="64"/>
      </left>
      <right style="thick">
        <color indexed="32"/>
      </right>
      <top style="thin">
        <color indexed="64"/>
      </top>
      <bottom style="thick">
        <color indexed="32"/>
      </bottom>
      <diagonal/>
    </border>
    <border>
      <left style="thick">
        <color indexed="18"/>
      </left>
      <right/>
      <top/>
      <bottom/>
      <diagonal/>
    </border>
    <border>
      <left/>
      <right style="thick">
        <color indexed="18"/>
      </right>
      <top/>
      <bottom/>
      <diagonal/>
    </border>
    <border>
      <left/>
      <right style="medium">
        <color indexed="40"/>
      </right>
      <top/>
      <bottom/>
      <diagonal/>
    </border>
    <border>
      <left style="thick">
        <color indexed="40"/>
      </left>
      <right style="thick">
        <color indexed="40"/>
      </right>
      <top style="thick">
        <color indexed="40"/>
      </top>
      <bottom style="medium">
        <color indexed="40"/>
      </bottom>
      <diagonal/>
    </border>
    <border>
      <left style="thick">
        <color indexed="40"/>
      </left>
      <right style="thick">
        <color indexed="40"/>
      </right>
      <top style="medium">
        <color indexed="40"/>
      </top>
      <bottom style="medium">
        <color indexed="40"/>
      </bottom>
      <diagonal/>
    </border>
    <border>
      <left style="thick">
        <color indexed="40"/>
      </left>
      <right style="thick">
        <color indexed="40"/>
      </right>
      <top/>
      <bottom style="thin">
        <color indexed="24"/>
      </bottom>
      <diagonal/>
    </border>
    <border>
      <left/>
      <right style="thin">
        <color indexed="24"/>
      </right>
      <top/>
      <bottom style="thin">
        <color indexed="24"/>
      </bottom>
      <diagonal/>
    </border>
    <border>
      <left style="thin">
        <color indexed="24"/>
      </left>
      <right style="thin">
        <color indexed="24"/>
      </right>
      <top/>
      <bottom style="thin">
        <color indexed="24"/>
      </bottom>
      <diagonal/>
    </border>
    <border>
      <left style="thin">
        <color indexed="24"/>
      </left>
      <right style="thick">
        <color indexed="40"/>
      </right>
      <top/>
      <bottom style="thin">
        <color indexed="24"/>
      </bottom>
      <diagonal/>
    </border>
    <border>
      <left style="thick">
        <color indexed="40"/>
      </left>
      <right style="thick">
        <color indexed="40"/>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style="thin">
        <color indexed="24"/>
      </top>
      <bottom style="thin">
        <color indexed="24"/>
      </bottom>
      <diagonal/>
    </border>
    <border>
      <left style="thin">
        <color indexed="24"/>
      </left>
      <right style="thick">
        <color indexed="40"/>
      </right>
      <top style="thin">
        <color indexed="24"/>
      </top>
      <bottom style="thin">
        <color indexed="24"/>
      </bottom>
      <diagonal/>
    </border>
    <border>
      <left style="thick">
        <color indexed="40"/>
      </left>
      <right style="thick">
        <color indexed="40"/>
      </right>
      <top style="thin">
        <color indexed="24"/>
      </top>
      <bottom style="thick">
        <color indexed="40"/>
      </bottom>
      <diagonal/>
    </border>
    <border>
      <left/>
      <right style="thin">
        <color indexed="24"/>
      </right>
      <top style="thin">
        <color indexed="24"/>
      </top>
      <bottom style="thick">
        <color indexed="40"/>
      </bottom>
      <diagonal/>
    </border>
    <border>
      <left style="thin">
        <color indexed="24"/>
      </left>
      <right style="thin">
        <color indexed="24"/>
      </right>
      <top style="thin">
        <color indexed="24"/>
      </top>
      <bottom style="thick">
        <color indexed="40"/>
      </bottom>
      <diagonal/>
    </border>
    <border>
      <left style="thin">
        <color indexed="24"/>
      </left>
      <right style="thick">
        <color indexed="40"/>
      </right>
      <top style="thin">
        <color indexed="24"/>
      </top>
      <bottom style="thick">
        <color indexed="40"/>
      </bottom>
      <diagonal/>
    </border>
    <border>
      <left/>
      <right style="thick">
        <color indexed="32"/>
      </right>
      <top/>
      <bottom style="dashed">
        <color indexed="44"/>
      </bottom>
      <diagonal/>
    </border>
    <border>
      <left/>
      <right style="thick">
        <color indexed="32"/>
      </right>
      <top style="dashed">
        <color indexed="44"/>
      </top>
      <bottom style="dashed">
        <color indexed="44"/>
      </bottom>
      <diagonal/>
    </border>
    <border>
      <left/>
      <right style="thick">
        <color indexed="32"/>
      </right>
      <top style="dashed">
        <color indexed="44"/>
      </top>
      <bottom style="thick">
        <color indexed="18"/>
      </bottom>
      <diagonal/>
    </border>
    <border>
      <left style="thick">
        <color indexed="32"/>
      </left>
      <right/>
      <top style="thick">
        <color indexed="32"/>
      </top>
      <bottom style="medium">
        <color indexed="44"/>
      </bottom>
      <diagonal/>
    </border>
    <border>
      <left/>
      <right/>
      <top style="thick">
        <color indexed="32"/>
      </top>
      <bottom style="medium">
        <color indexed="44"/>
      </bottom>
      <diagonal/>
    </border>
    <border>
      <left style="medium">
        <color indexed="9"/>
      </left>
      <right style="medium">
        <color indexed="9"/>
      </right>
      <top style="thick">
        <color indexed="32"/>
      </top>
      <bottom style="medium">
        <color indexed="9"/>
      </bottom>
      <diagonal/>
    </border>
    <border>
      <left style="medium">
        <color indexed="9"/>
      </left>
      <right style="medium">
        <color indexed="9"/>
      </right>
      <top style="medium">
        <color indexed="9"/>
      </top>
      <bottom style="medium">
        <color indexed="9"/>
      </bottom>
      <diagonal/>
    </border>
    <border>
      <left style="thick">
        <color indexed="18"/>
      </left>
      <right style="thin">
        <color indexed="64"/>
      </right>
      <top style="thin">
        <color indexed="64"/>
      </top>
      <bottom style="thin">
        <color indexed="64"/>
      </bottom>
      <diagonal/>
    </border>
    <border>
      <left style="thin">
        <color indexed="64"/>
      </left>
      <right style="thick">
        <color indexed="18"/>
      </right>
      <top style="thin">
        <color indexed="64"/>
      </top>
      <bottom style="thin">
        <color indexed="64"/>
      </bottom>
      <diagonal/>
    </border>
    <border>
      <left style="medium">
        <color indexed="44"/>
      </left>
      <right style="thick">
        <color indexed="18"/>
      </right>
      <top style="thick">
        <color indexed="18"/>
      </top>
      <bottom style="thick">
        <color indexed="32"/>
      </bottom>
      <diagonal/>
    </border>
    <border>
      <left style="thick">
        <color indexed="18"/>
      </left>
      <right style="thick">
        <color indexed="18"/>
      </right>
      <top style="thick">
        <color indexed="18"/>
      </top>
      <bottom style="thick">
        <color indexed="32"/>
      </bottom>
      <diagonal/>
    </border>
    <border>
      <left style="thick">
        <color indexed="18"/>
      </left>
      <right style="medium">
        <color indexed="44"/>
      </right>
      <top/>
      <bottom style="thick">
        <color indexed="32"/>
      </bottom>
      <diagonal/>
    </border>
    <border>
      <left style="medium">
        <color indexed="44"/>
      </left>
      <right style="medium">
        <color indexed="44"/>
      </right>
      <top/>
      <bottom style="thick">
        <color indexed="32"/>
      </bottom>
      <diagonal/>
    </border>
    <border>
      <left style="medium">
        <color indexed="44"/>
      </left>
      <right style="thick">
        <color indexed="18"/>
      </right>
      <top/>
      <bottom style="thick">
        <color indexed="32"/>
      </bottom>
      <diagonal/>
    </border>
    <border>
      <left style="thick">
        <color indexed="32"/>
      </left>
      <right/>
      <top/>
      <bottom style="thin">
        <color indexed="32"/>
      </bottom>
      <diagonal/>
    </border>
    <border>
      <left style="thick">
        <color indexed="32"/>
      </left>
      <right style="thick">
        <color indexed="32"/>
      </right>
      <top/>
      <bottom style="thin">
        <color indexed="32"/>
      </bottom>
      <diagonal/>
    </border>
    <border>
      <left/>
      <right style="thick">
        <color indexed="18"/>
      </right>
      <top/>
      <bottom style="thick">
        <color indexed="18"/>
      </bottom>
      <diagonal/>
    </border>
    <border>
      <left style="thick">
        <color indexed="18"/>
      </left>
      <right style="thick">
        <color indexed="18"/>
      </right>
      <top style="thick">
        <color indexed="18"/>
      </top>
      <bottom style="thin">
        <color indexed="64"/>
      </bottom>
      <diagonal/>
    </border>
    <border>
      <left style="thick">
        <color indexed="18"/>
      </left>
      <right style="thin">
        <color indexed="64"/>
      </right>
      <top style="thick">
        <color indexed="18"/>
      </top>
      <bottom style="thin">
        <color indexed="64"/>
      </bottom>
      <diagonal/>
    </border>
    <border>
      <left style="thin">
        <color indexed="64"/>
      </left>
      <right style="thin">
        <color indexed="64"/>
      </right>
      <top style="thick">
        <color indexed="18"/>
      </top>
      <bottom style="thin">
        <color indexed="64"/>
      </bottom>
      <diagonal/>
    </border>
    <border>
      <left style="thin">
        <color indexed="64"/>
      </left>
      <right style="thick">
        <color indexed="18"/>
      </right>
      <top style="thick">
        <color indexed="18"/>
      </top>
      <bottom style="thin">
        <color indexed="64"/>
      </bottom>
      <diagonal/>
    </border>
    <border>
      <left style="thick">
        <color indexed="18"/>
      </left>
      <right style="thin">
        <color indexed="64"/>
      </right>
      <top style="thin">
        <color indexed="64"/>
      </top>
      <bottom style="thick">
        <color indexed="18"/>
      </bottom>
      <diagonal/>
    </border>
    <border>
      <left style="thin">
        <color indexed="64"/>
      </left>
      <right style="thin">
        <color indexed="64"/>
      </right>
      <top style="thin">
        <color indexed="64"/>
      </top>
      <bottom style="thick">
        <color indexed="18"/>
      </bottom>
      <diagonal/>
    </border>
    <border>
      <left style="thin">
        <color indexed="64"/>
      </left>
      <right style="thick">
        <color indexed="18"/>
      </right>
      <top style="thin">
        <color indexed="64"/>
      </top>
      <bottom style="thick">
        <color indexed="18"/>
      </bottom>
      <diagonal/>
    </border>
    <border>
      <left/>
      <right style="thick">
        <color indexed="18"/>
      </right>
      <top style="medium">
        <color indexed="44"/>
      </top>
      <bottom style="thin">
        <color indexed="64"/>
      </bottom>
      <diagonal/>
    </border>
    <border>
      <left/>
      <right style="thick">
        <color indexed="18"/>
      </right>
      <top style="thin">
        <color indexed="64"/>
      </top>
      <bottom style="thick">
        <color indexed="18"/>
      </bottom>
      <diagonal/>
    </border>
    <border>
      <left/>
      <right style="thick">
        <color indexed="32"/>
      </right>
      <top style="dashed">
        <color indexed="44"/>
      </top>
      <bottom style="medium">
        <color indexed="44"/>
      </bottom>
      <diagonal/>
    </border>
    <border>
      <left/>
      <right style="thick">
        <color indexed="32"/>
      </right>
      <top style="medium">
        <color indexed="44"/>
      </top>
      <bottom style="medium">
        <color indexed="44"/>
      </bottom>
      <diagonal/>
    </border>
    <border>
      <left/>
      <right style="thick">
        <color indexed="32"/>
      </right>
      <top/>
      <bottom style="medium">
        <color indexed="44"/>
      </bottom>
      <diagonal/>
    </border>
    <border>
      <left/>
      <right style="thick">
        <color indexed="32"/>
      </right>
      <top style="medium">
        <color indexed="40"/>
      </top>
      <bottom style="medium">
        <color indexed="44"/>
      </bottom>
      <diagonal/>
    </border>
    <border>
      <left style="medium">
        <color indexed="40"/>
      </left>
      <right style="medium">
        <color indexed="40"/>
      </right>
      <top style="medium">
        <color indexed="40"/>
      </top>
      <bottom/>
      <diagonal/>
    </border>
    <border>
      <left/>
      <right/>
      <top style="thick">
        <color indexed="18"/>
      </top>
      <bottom/>
      <diagonal/>
    </border>
    <border>
      <left style="thick">
        <color indexed="62"/>
      </left>
      <right style="thick">
        <color indexed="44"/>
      </right>
      <top style="medium">
        <color indexed="44"/>
      </top>
      <bottom/>
      <diagonal/>
    </border>
    <border>
      <left style="thick">
        <color indexed="44"/>
      </left>
      <right style="thick">
        <color indexed="44"/>
      </right>
      <top style="medium">
        <color indexed="44"/>
      </top>
      <bottom/>
      <diagonal/>
    </border>
    <border>
      <left style="medium">
        <color indexed="9"/>
      </left>
      <right style="medium">
        <color indexed="9"/>
      </right>
      <top style="medium">
        <color indexed="9"/>
      </top>
      <bottom style="thick">
        <color indexed="32"/>
      </bottom>
      <diagonal/>
    </border>
    <border>
      <left/>
      <right style="medium">
        <color indexed="9"/>
      </right>
      <top style="medium">
        <color indexed="9"/>
      </top>
      <bottom style="thick">
        <color indexed="32"/>
      </bottom>
      <diagonal/>
    </border>
    <border>
      <left style="medium">
        <color indexed="9"/>
      </left>
      <right style="medium">
        <color indexed="9"/>
      </right>
      <top style="medium">
        <color indexed="9"/>
      </top>
      <bottom/>
      <diagonal/>
    </border>
    <border>
      <left style="medium">
        <color indexed="18"/>
      </left>
      <right style="thin">
        <color indexed="40"/>
      </right>
      <top style="medium">
        <color indexed="18"/>
      </top>
      <bottom style="thin">
        <color indexed="40"/>
      </bottom>
      <diagonal/>
    </border>
    <border>
      <left style="medium">
        <color indexed="44"/>
      </left>
      <right/>
      <top/>
      <bottom style="medium">
        <color indexed="44"/>
      </bottom>
      <diagonal/>
    </border>
    <border>
      <left/>
      <right/>
      <top/>
      <bottom style="medium">
        <color indexed="44"/>
      </bottom>
      <diagonal/>
    </border>
    <border>
      <left/>
      <right style="medium">
        <color indexed="44"/>
      </right>
      <top/>
      <bottom style="medium">
        <color indexed="44"/>
      </bottom>
      <diagonal/>
    </border>
    <border>
      <left style="medium">
        <color indexed="9"/>
      </left>
      <right style="medium">
        <color indexed="9"/>
      </right>
      <top/>
      <bottom style="medium">
        <color indexed="9"/>
      </bottom>
      <diagonal/>
    </border>
    <border>
      <left style="thin">
        <color indexed="64"/>
      </left>
      <right style="thin">
        <color indexed="64"/>
      </right>
      <top style="thick">
        <color indexed="18"/>
      </top>
      <bottom style="thick">
        <color indexed="18"/>
      </bottom>
      <diagonal/>
    </border>
    <border>
      <left style="thin">
        <color indexed="64"/>
      </left>
      <right style="thick">
        <color indexed="18"/>
      </right>
      <top style="thick">
        <color indexed="18"/>
      </top>
      <bottom style="thick">
        <color indexed="18"/>
      </bottom>
      <diagonal/>
    </border>
    <border>
      <left/>
      <right style="thin">
        <color indexed="64"/>
      </right>
      <top style="thick">
        <color indexed="18"/>
      </top>
      <bottom style="thick">
        <color indexed="18"/>
      </bottom>
      <diagonal/>
    </border>
    <border>
      <left style="thick">
        <color indexed="18"/>
      </left>
      <right style="thin">
        <color indexed="9"/>
      </right>
      <top style="thick">
        <color indexed="18"/>
      </top>
      <bottom style="thin">
        <color indexed="9"/>
      </bottom>
      <diagonal/>
    </border>
    <border>
      <left style="thin">
        <color indexed="9"/>
      </left>
      <right style="thin">
        <color indexed="9"/>
      </right>
      <top style="thick">
        <color indexed="18"/>
      </top>
      <bottom style="thin">
        <color indexed="9"/>
      </bottom>
      <diagonal/>
    </border>
    <border>
      <left style="thin">
        <color indexed="9"/>
      </left>
      <right style="thick">
        <color indexed="18"/>
      </right>
      <top style="thick">
        <color indexed="18"/>
      </top>
      <bottom style="thin">
        <color indexed="9"/>
      </bottom>
      <diagonal/>
    </border>
    <border>
      <left style="thick">
        <color indexed="18"/>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ck">
        <color indexed="18"/>
      </right>
      <top style="thin">
        <color indexed="9"/>
      </top>
      <bottom style="thin">
        <color indexed="9"/>
      </bottom>
      <diagonal/>
    </border>
    <border>
      <left style="thick">
        <color indexed="18"/>
      </left>
      <right style="thin">
        <color indexed="9"/>
      </right>
      <top style="thin">
        <color indexed="9"/>
      </top>
      <bottom style="thick">
        <color indexed="18"/>
      </bottom>
      <diagonal/>
    </border>
    <border>
      <left style="thin">
        <color indexed="9"/>
      </left>
      <right style="thin">
        <color indexed="9"/>
      </right>
      <top style="thin">
        <color indexed="9"/>
      </top>
      <bottom style="thick">
        <color indexed="18"/>
      </bottom>
      <diagonal/>
    </border>
    <border>
      <left style="thin">
        <color indexed="9"/>
      </left>
      <right style="thick">
        <color indexed="18"/>
      </right>
      <top style="thin">
        <color indexed="9"/>
      </top>
      <bottom style="thick">
        <color indexed="18"/>
      </bottom>
      <diagonal/>
    </border>
    <border>
      <left style="medium">
        <color indexed="9"/>
      </left>
      <right style="medium">
        <color indexed="9"/>
      </right>
      <top/>
      <bottom style="thick">
        <color indexed="32"/>
      </bottom>
      <diagonal/>
    </border>
    <border>
      <left style="thick">
        <color indexed="32"/>
      </left>
      <right/>
      <top style="thin">
        <color indexed="32"/>
      </top>
      <bottom/>
      <diagonal/>
    </border>
    <border>
      <left/>
      <right/>
      <top style="thick">
        <color indexed="32"/>
      </top>
      <bottom/>
      <diagonal/>
    </border>
    <border>
      <left style="thin">
        <color indexed="32"/>
      </left>
      <right style="thin">
        <color indexed="32"/>
      </right>
      <top/>
      <bottom style="thin">
        <color indexed="32"/>
      </bottom>
      <diagonal/>
    </border>
    <border>
      <left style="thin">
        <color indexed="32"/>
      </left>
      <right style="thin">
        <color indexed="32"/>
      </right>
      <top style="thin">
        <color indexed="32"/>
      </top>
      <bottom style="thin">
        <color indexed="32"/>
      </bottom>
      <diagonal/>
    </border>
    <border>
      <left style="thin">
        <color indexed="32"/>
      </left>
      <right style="thin">
        <color indexed="32"/>
      </right>
      <top style="thin">
        <color indexed="32"/>
      </top>
      <bottom/>
      <diagonal/>
    </border>
    <border>
      <left style="thin">
        <color indexed="32"/>
      </left>
      <right style="thin">
        <color indexed="32"/>
      </right>
      <top/>
      <bottom style="thick">
        <color indexed="18"/>
      </bottom>
      <diagonal/>
    </border>
    <border>
      <left style="thin">
        <color indexed="40"/>
      </left>
      <right style="thick">
        <color indexed="32"/>
      </right>
      <top style="medium">
        <color indexed="40"/>
      </top>
      <bottom style="thin">
        <color indexed="32"/>
      </bottom>
      <diagonal/>
    </border>
    <border>
      <left style="thin">
        <color indexed="40"/>
      </left>
      <right style="thick">
        <color indexed="32"/>
      </right>
      <top style="thin">
        <color indexed="32"/>
      </top>
      <bottom style="thin">
        <color indexed="32"/>
      </bottom>
      <diagonal/>
    </border>
    <border>
      <left style="thin">
        <color indexed="40"/>
      </left>
      <right style="thick">
        <color indexed="32"/>
      </right>
      <top style="thin">
        <color indexed="32"/>
      </top>
      <bottom/>
      <diagonal/>
    </border>
    <border>
      <left style="thick">
        <color indexed="40"/>
      </left>
      <right style="thick">
        <color indexed="40"/>
      </right>
      <top style="medium">
        <color indexed="40"/>
      </top>
      <bottom style="thin">
        <color indexed="40"/>
      </bottom>
      <diagonal/>
    </border>
    <border>
      <left style="thin">
        <color indexed="40"/>
      </left>
      <right style="thin">
        <color indexed="40"/>
      </right>
      <top style="medium">
        <color indexed="40"/>
      </top>
      <bottom style="thin">
        <color indexed="40"/>
      </bottom>
      <diagonal/>
    </border>
    <border>
      <left style="thin">
        <color indexed="40"/>
      </left>
      <right style="thick">
        <color indexed="40"/>
      </right>
      <top style="medium">
        <color indexed="40"/>
      </top>
      <bottom style="thin">
        <color indexed="40"/>
      </bottom>
      <diagonal/>
    </border>
    <border>
      <left style="thick">
        <color indexed="40"/>
      </left>
      <right style="thin">
        <color indexed="40"/>
      </right>
      <top style="thin">
        <color indexed="40"/>
      </top>
      <bottom style="thin">
        <color indexed="40"/>
      </bottom>
      <diagonal/>
    </border>
    <border>
      <left style="thin">
        <color indexed="40"/>
      </left>
      <right style="thin">
        <color indexed="40"/>
      </right>
      <top style="thin">
        <color indexed="40"/>
      </top>
      <bottom style="thin">
        <color indexed="40"/>
      </bottom>
      <diagonal/>
    </border>
    <border>
      <left style="thin">
        <color indexed="40"/>
      </left>
      <right style="thick">
        <color indexed="40"/>
      </right>
      <top style="thin">
        <color indexed="40"/>
      </top>
      <bottom style="thin">
        <color indexed="40"/>
      </bottom>
      <diagonal/>
    </border>
    <border>
      <left style="thick">
        <color indexed="40"/>
      </left>
      <right style="thick">
        <color indexed="40"/>
      </right>
      <top style="thin">
        <color indexed="40"/>
      </top>
      <bottom style="thin">
        <color indexed="40"/>
      </bottom>
      <diagonal/>
    </border>
    <border>
      <left/>
      <right style="thin">
        <color indexed="40"/>
      </right>
      <top style="thin">
        <color indexed="40"/>
      </top>
      <bottom style="thin">
        <color indexed="40"/>
      </bottom>
      <diagonal/>
    </border>
    <border>
      <left style="thick">
        <color indexed="40"/>
      </left>
      <right style="thick">
        <color indexed="40"/>
      </right>
      <top style="thin">
        <color indexed="40"/>
      </top>
      <bottom style="thick">
        <color indexed="40"/>
      </bottom>
      <diagonal/>
    </border>
    <border>
      <left/>
      <right style="thin">
        <color indexed="40"/>
      </right>
      <top style="thin">
        <color indexed="40"/>
      </top>
      <bottom style="thick">
        <color indexed="40"/>
      </bottom>
      <diagonal/>
    </border>
    <border>
      <left style="thin">
        <color indexed="40"/>
      </left>
      <right style="thin">
        <color indexed="40"/>
      </right>
      <top style="thin">
        <color indexed="40"/>
      </top>
      <bottom style="thick">
        <color indexed="40"/>
      </bottom>
      <diagonal/>
    </border>
    <border>
      <left style="thin">
        <color indexed="40"/>
      </left>
      <right style="thick">
        <color indexed="40"/>
      </right>
      <top style="thin">
        <color indexed="40"/>
      </top>
      <bottom style="thick">
        <color indexed="40"/>
      </bottom>
      <diagonal/>
    </border>
    <border>
      <left style="thick">
        <color indexed="40"/>
      </left>
      <right style="thin">
        <color indexed="40"/>
      </right>
      <top style="thin">
        <color indexed="40"/>
      </top>
      <bottom style="thick">
        <color indexed="40"/>
      </bottom>
      <diagonal/>
    </border>
    <border>
      <left style="thick">
        <color indexed="52"/>
      </left>
      <right style="thick">
        <color indexed="52"/>
      </right>
      <top style="thick">
        <color indexed="53"/>
      </top>
      <bottom style="thin">
        <color indexed="52"/>
      </bottom>
      <diagonal/>
    </border>
    <border>
      <left style="thick">
        <color indexed="52"/>
      </left>
      <right style="thick">
        <color indexed="52"/>
      </right>
      <top style="thin">
        <color indexed="52"/>
      </top>
      <bottom style="thick">
        <color indexed="53"/>
      </bottom>
      <diagonal/>
    </border>
    <border>
      <left style="thick">
        <color indexed="52"/>
      </left>
      <right style="thin">
        <color indexed="52"/>
      </right>
      <top style="thick">
        <color indexed="53"/>
      </top>
      <bottom style="thin">
        <color indexed="52"/>
      </bottom>
      <diagonal/>
    </border>
    <border>
      <left style="thin">
        <color indexed="52"/>
      </left>
      <right style="thin">
        <color indexed="52"/>
      </right>
      <top style="thick">
        <color indexed="53"/>
      </top>
      <bottom style="thin">
        <color indexed="52"/>
      </bottom>
      <diagonal/>
    </border>
    <border>
      <left style="thin">
        <color indexed="52"/>
      </left>
      <right style="thick">
        <color indexed="53"/>
      </right>
      <top style="thick">
        <color indexed="53"/>
      </top>
      <bottom style="thin">
        <color indexed="52"/>
      </bottom>
      <diagonal/>
    </border>
    <border>
      <left style="thick">
        <color indexed="52"/>
      </left>
      <right style="thin">
        <color indexed="52"/>
      </right>
      <top style="thin">
        <color indexed="52"/>
      </top>
      <bottom style="thick">
        <color indexed="53"/>
      </bottom>
      <diagonal/>
    </border>
    <border>
      <left style="thin">
        <color indexed="52"/>
      </left>
      <right style="thin">
        <color indexed="52"/>
      </right>
      <top style="thin">
        <color indexed="52"/>
      </top>
      <bottom style="thick">
        <color indexed="53"/>
      </bottom>
      <diagonal/>
    </border>
    <border>
      <left style="thin">
        <color indexed="52"/>
      </left>
      <right style="thick">
        <color indexed="53"/>
      </right>
      <top style="thin">
        <color indexed="52"/>
      </top>
      <bottom style="thick">
        <color indexed="53"/>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style="thin">
        <color indexed="64"/>
      </left>
      <right style="thin">
        <color indexed="64"/>
      </right>
      <top/>
      <bottom style="thin">
        <color indexed="64"/>
      </bottom>
      <diagonal/>
    </border>
    <border>
      <left/>
      <right style="thick">
        <color indexed="32"/>
      </right>
      <top style="thick">
        <color indexed="32"/>
      </top>
      <bottom/>
      <diagonal/>
    </border>
    <border>
      <left style="thick">
        <color indexed="40"/>
      </left>
      <right style="thin">
        <color indexed="40"/>
      </right>
      <top style="thick">
        <color indexed="40"/>
      </top>
      <bottom/>
      <diagonal/>
    </border>
    <border>
      <left style="thin">
        <color indexed="40"/>
      </left>
      <right style="thin">
        <color indexed="40"/>
      </right>
      <top style="thick">
        <color indexed="40"/>
      </top>
      <bottom/>
      <diagonal/>
    </border>
    <border>
      <left style="thick">
        <color indexed="40"/>
      </left>
      <right style="thin">
        <color indexed="40"/>
      </right>
      <top/>
      <bottom/>
      <diagonal/>
    </border>
    <border>
      <left style="thin">
        <color indexed="40"/>
      </left>
      <right style="thin">
        <color indexed="40"/>
      </right>
      <top/>
      <bottom/>
      <diagonal/>
    </border>
    <border>
      <left style="thin">
        <color indexed="40"/>
      </left>
      <right style="thin">
        <color indexed="40"/>
      </right>
      <top style="thin">
        <color indexed="40"/>
      </top>
      <bottom/>
      <diagonal/>
    </border>
    <border>
      <left style="thin">
        <color indexed="40"/>
      </left>
      <right style="thick">
        <color indexed="40"/>
      </right>
      <top style="thin">
        <color indexed="40"/>
      </top>
      <bottom/>
      <diagonal/>
    </border>
    <border>
      <left style="thick">
        <color indexed="40"/>
      </left>
      <right style="thick">
        <color indexed="40"/>
      </right>
      <top style="thick">
        <color indexed="40"/>
      </top>
      <bottom style="thin">
        <color indexed="40"/>
      </bottom>
      <diagonal/>
    </border>
    <border>
      <left style="thin">
        <color indexed="40"/>
      </left>
      <right style="thick">
        <color indexed="40"/>
      </right>
      <top style="thick">
        <color indexed="40"/>
      </top>
      <bottom style="thin">
        <color indexed="40"/>
      </bottom>
      <diagonal/>
    </border>
    <border>
      <left/>
      <right/>
      <top style="medium">
        <color indexed="44"/>
      </top>
      <bottom style="medium">
        <color indexed="44"/>
      </bottom>
      <diagonal/>
    </border>
    <border>
      <left style="medium">
        <color indexed="9"/>
      </left>
      <right style="thick">
        <color indexed="64"/>
      </right>
      <top style="thick">
        <color indexed="32"/>
      </top>
      <bottom style="medium">
        <color indexed="9"/>
      </bottom>
      <diagonal/>
    </border>
    <border>
      <left style="medium">
        <color indexed="9"/>
      </left>
      <right style="thick">
        <color indexed="64"/>
      </right>
      <top style="medium">
        <color indexed="9"/>
      </top>
      <bottom style="medium">
        <color indexed="9"/>
      </bottom>
      <diagonal/>
    </border>
    <border>
      <left style="medium">
        <color indexed="9"/>
      </left>
      <right style="thick">
        <color indexed="64"/>
      </right>
      <top style="medium">
        <color indexed="9"/>
      </top>
      <bottom/>
      <diagonal/>
    </border>
    <border>
      <left style="medium">
        <color indexed="9"/>
      </left>
      <right style="thick">
        <color indexed="64"/>
      </right>
      <top style="medium">
        <color indexed="9"/>
      </top>
      <bottom style="thick">
        <color indexed="32"/>
      </bottom>
      <diagonal/>
    </border>
    <border>
      <left style="medium">
        <color indexed="9"/>
      </left>
      <right style="thick">
        <color indexed="64"/>
      </right>
      <top/>
      <bottom style="medium">
        <color indexed="9"/>
      </bottom>
      <diagonal/>
    </border>
    <border>
      <left style="medium">
        <color indexed="9"/>
      </left>
      <right style="thick">
        <color indexed="64"/>
      </right>
      <top/>
      <bottom style="thick">
        <color indexed="32"/>
      </bottom>
      <diagonal/>
    </border>
    <border>
      <left style="medium">
        <color indexed="44"/>
      </left>
      <right/>
      <top style="medium">
        <color indexed="44"/>
      </top>
      <bottom style="medium">
        <color indexed="44"/>
      </bottom>
      <diagonal/>
    </border>
    <border>
      <left/>
      <right style="medium">
        <color indexed="44"/>
      </right>
      <top style="medium">
        <color indexed="44"/>
      </top>
      <bottom style="medium">
        <color indexed="44"/>
      </bottom>
      <diagonal/>
    </border>
    <border>
      <left/>
      <right/>
      <top style="medium">
        <color indexed="44"/>
      </top>
      <bottom/>
      <diagonal/>
    </border>
    <border>
      <left style="thick">
        <color indexed="32"/>
      </left>
      <right style="thick">
        <color indexed="32"/>
      </right>
      <top style="thick">
        <color indexed="32"/>
      </top>
      <bottom style="thick">
        <color indexed="32"/>
      </bottom>
      <diagonal/>
    </border>
    <border>
      <left style="medium">
        <color indexed="52"/>
      </left>
      <right style="thin">
        <color indexed="52"/>
      </right>
      <top style="thin">
        <color indexed="52"/>
      </top>
      <bottom style="thin">
        <color indexed="52"/>
      </bottom>
      <diagonal/>
    </border>
    <border>
      <left style="thin">
        <color indexed="52"/>
      </left>
      <right style="thin">
        <color indexed="52"/>
      </right>
      <top style="thin">
        <color indexed="52"/>
      </top>
      <bottom style="thin">
        <color indexed="52"/>
      </bottom>
      <diagonal/>
    </border>
    <border>
      <left style="thin">
        <color indexed="52"/>
      </left>
      <right style="medium">
        <color indexed="52"/>
      </right>
      <top style="thin">
        <color indexed="52"/>
      </top>
      <bottom style="thin">
        <color indexed="52"/>
      </bottom>
      <diagonal/>
    </border>
    <border>
      <left style="medium">
        <color indexed="52"/>
      </left>
      <right style="thin">
        <color indexed="52"/>
      </right>
      <top style="thin">
        <color indexed="52"/>
      </top>
      <bottom style="thick">
        <color indexed="52"/>
      </bottom>
      <diagonal/>
    </border>
    <border>
      <left style="thin">
        <color indexed="52"/>
      </left>
      <right style="thin">
        <color indexed="52"/>
      </right>
      <top style="thin">
        <color indexed="52"/>
      </top>
      <bottom style="thick">
        <color indexed="52"/>
      </bottom>
      <diagonal/>
    </border>
    <border>
      <left style="thin">
        <color indexed="52"/>
      </left>
      <right style="medium">
        <color indexed="52"/>
      </right>
      <top style="thin">
        <color indexed="52"/>
      </top>
      <bottom style="thick">
        <color indexed="52"/>
      </bottom>
      <diagonal/>
    </border>
    <border>
      <left style="medium">
        <color indexed="9"/>
      </left>
      <right/>
      <top style="thick">
        <color indexed="32"/>
      </top>
      <bottom style="medium">
        <color indexed="9"/>
      </bottom>
      <diagonal/>
    </border>
    <border>
      <left style="medium">
        <color indexed="9"/>
      </left>
      <right/>
      <top style="medium">
        <color indexed="9"/>
      </top>
      <bottom style="medium">
        <color indexed="9"/>
      </bottom>
      <diagonal/>
    </border>
    <border>
      <left style="medium">
        <color indexed="9"/>
      </left>
      <right/>
      <top style="medium">
        <color indexed="9"/>
      </top>
      <bottom/>
      <diagonal/>
    </border>
    <border>
      <left style="medium">
        <color indexed="9"/>
      </left>
      <right/>
      <top style="medium">
        <color indexed="9"/>
      </top>
      <bottom style="thick">
        <color indexed="32"/>
      </bottom>
      <diagonal/>
    </border>
    <border>
      <left/>
      <right/>
      <top style="medium">
        <color indexed="40"/>
      </top>
      <bottom style="dotted">
        <color indexed="44"/>
      </bottom>
      <diagonal/>
    </border>
    <border>
      <left/>
      <right/>
      <top style="dotted">
        <color indexed="44"/>
      </top>
      <bottom style="dotted">
        <color indexed="44"/>
      </bottom>
      <diagonal/>
    </border>
    <border>
      <left/>
      <right/>
      <top style="medium">
        <color indexed="40"/>
      </top>
      <bottom style="medium">
        <color indexed="40"/>
      </bottom>
      <diagonal/>
    </border>
    <border>
      <left/>
      <right/>
      <top style="thick">
        <color indexed="32"/>
      </top>
      <bottom style="medium">
        <color indexed="40"/>
      </bottom>
      <diagonal/>
    </border>
    <border>
      <left/>
      <right style="medium">
        <color indexed="18"/>
      </right>
      <top style="medium">
        <color indexed="18"/>
      </top>
      <bottom/>
      <diagonal/>
    </border>
    <border>
      <left/>
      <right style="medium">
        <color indexed="18"/>
      </right>
      <top/>
      <bottom style="medium">
        <color indexed="18"/>
      </bottom>
      <diagonal/>
    </border>
    <border>
      <left/>
      <right/>
      <top style="dotted">
        <color indexed="44"/>
      </top>
      <bottom style="medium">
        <color indexed="44"/>
      </bottom>
      <diagonal/>
    </border>
    <border>
      <left/>
      <right/>
      <top style="medium">
        <color indexed="44"/>
      </top>
      <bottom style="dotted">
        <color indexed="44"/>
      </bottom>
      <diagonal/>
    </border>
    <border>
      <left/>
      <right style="medium">
        <color indexed="18"/>
      </right>
      <top style="medium">
        <color indexed="44"/>
      </top>
      <bottom style="dotted">
        <color indexed="44"/>
      </bottom>
      <diagonal/>
    </border>
    <border>
      <left/>
      <right style="medium">
        <color indexed="18"/>
      </right>
      <top style="dotted">
        <color indexed="44"/>
      </top>
      <bottom style="dotted">
        <color indexed="44"/>
      </bottom>
      <diagonal/>
    </border>
    <border>
      <left/>
      <right style="medium">
        <color indexed="18"/>
      </right>
      <top style="dotted">
        <color indexed="44"/>
      </top>
      <bottom style="medium">
        <color indexed="44"/>
      </bottom>
      <diagonal/>
    </border>
    <border>
      <left/>
      <right style="medium">
        <color indexed="18"/>
      </right>
      <top style="medium">
        <color indexed="44"/>
      </top>
      <bottom style="medium">
        <color indexed="44"/>
      </bottom>
      <diagonal/>
    </border>
    <border>
      <left style="medium">
        <color indexed="18"/>
      </left>
      <right/>
      <top/>
      <bottom/>
      <diagonal/>
    </border>
    <border>
      <left/>
      <right/>
      <top style="medium">
        <color indexed="44"/>
      </top>
      <bottom style="thick">
        <color indexed="32"/>
      </bottom>
      <diagonal/>
    </border>
    <border>
      <left style="medium">
        <color indexed="40"/>
      </left>
      <right style="thin">
        <color indexed="32"/>
      </right>
      <top/>
      <bottom style="thin">
        <color indexed="32"/>
      </bottom>
      <diagonal/>
    </border>
    <border>
      <left style="thin">
        <color indexed="32"/>
      </left>
      <right style="medium">
        <color indexed="40"/>
      </right>
      <top/>
      <bottom style="thin">
        <color indexed="32"/>
      </bottom>
      <diagonal/>
    </border>
    <border>
      <left/>
      <right style="thin">
        <color indexed="32"/>
      </right>
      <top/>
      <bottom style="thin">
        <color indexed="32"/>
      </bottom>
      <diagonal/>
    </border>
    <border>
      <left style="medium">
        <color indexed="40"/>
      </left>
      <right style="thin">
        <color indexed="32"/>
      </right>
      <top style="thin">
        <color indexed="32"/>
      </top>
      <bottom style="thin">
        <color indexed="32"/>
      </bottom>
      <diagonal/>
    </border>
    <border>
      <left style="thin">
        <color indexed="32"/>
      </left>
      <right style="medium">
        <color indexed="40"/>
      </right>
      <top style="thin">
        <color indexed="32"/>
      </top>
      <bottom style="thin">
        <color indexed="32"/>
      </bottom>
      <diagonal/>
    </border>
    <border>
      <left/>
      <right style="thin">
        <color indexed="32"/>
      </right>
      <top style="thin">
        <color indexed="32"/>
      </top>
      <bottom style="thin">
        <color indexed="32"/>
      </bottom>
      <diagonal/>
    </border>
    <border>
      <left style="medium">
        <color indexed="40"/>
      </left>
      <right style="thin">
        <color indexed="32"/>
      </right>
      <top style="thin">
        <color indexed="32"/>
      </top>
      <bottom/>
      <diagonal/>
    </border>
    <border>
      <left style="thin">
        <color indexed="32"/>
      </left>
      <right style="medium">
        <color indexed="40"/>
      </right>
      <top style="thin">
        <color indexed="32"/>
      </top>
      <bottom/>
      <diagonal/>
    </border>
    <border>
      <left/>
      <right style="thin">
        <color indexed="32"/>
      </right>
      <top style="thin">
        <color indexed="32"/>
      </top>
      <bottom/>
      <diagonal/>
    </border>
    <border>
      <left style="thick">
        <color indexed="18"/>
      </left>
      <right style="thin">
        <color indexed="32"/>
      </right>
      <top/>
      <bottom style="thick">
        <color indexed="18"/>
      </bottom>
      <diagonal/>
    </border>
    <border>
      <left style="thin">
        <color indexed="32"/>
      </left>
      <right style="thick">
        <color indexed="62"/>
      </right>
      <top/>
      <bottom style="thick">
        <color indexed="18"/>
      </bottom>
      <diagonal/>
    </border>
    <border>
      <left/>
      <right style="thin">
        <color indexed="32"/>
      </right>
      <top/>
      <bottom style="thick">
        <color indexed="18"/>
      </bottom>
      <diagonal/>
    </border>
    <border>
      <left style="dotted">
        <color indexed="44"/>
      </left>
      <right style="medium">
        <color indexed="18"/>
      </right>
      <top style="medium">
        <color indexed="44"/>
      </top>
      <bottom style="medium">
        <color indexed="44"/>
      </bottom>
      <diagonal/>
    </border>
    <border>
      <left/>
      <right style="medium">
        <color indexed="8"/>
      </right>
      <top/>
      <bottom style="medium">
        <color indexed="8"/>
      </bottom>
      <diagonal/>
    </border>
    <border>
      <left style="thin">
        <color indexed="32"/>
      </left>
      <right/>
      <top/>
      <bottom style="thin">
        <color indexed="32"/>
      </bottom>
      <diagonal/>
    </border>
    <border>
      <left style="thin">
        <color indexed="32"/>
      </left>
      <right/>
      <top/>
      <bottom style="thick">
        <color indexed="18"/>
      </bottom>
      <diagonal/>
    </border>
    <border>
      <left style="thick">
        <color indexed="62"/>
      </left>
      <right style="medium">
        <color indexed="44"/>
      </right>
      <top style="thick">
        <color indexed="62"/>
      </top>
      <bottom style="medium">
        <color indexed="44"/>
      </bottom>
      <diagonal/>
    </border>
    <border>
      <left style="medium">
        <color indexed="44"/>
      </left>
      <right style="thick">
        <color indexed="62"/>
      </right>
      <top style="medium">
        <color indexed="44"/>
      </top>
      <bottom style="medium">
        <color indexed="44"/>
      </bottom>
      <diagonal/>
    </border>
    <border>
      <left style="medium">
        <color indexed="40"/>
      </left>
      <right/>
      <top/>
      <bottom/>
      <diagonal/>
    </border>
    <border>
      <left style="medium">
        <color indexed="40"/>
      </left>
      <right style="medium">
        <color indexed="40"/>
      </right>
      <top/>
      <bottom/>
      <diagonal/>
    </border>
    <border>
      <left style="medium">
        <color indexed="40"/>
      </left>
      <right/>
      <top style="medium">
        <color indexed="40"/>
      </top>
      <bottom/>
      <diagonal/>
    </border>
    <border>
      <left/>
      <right style="medium">
        <color indexed="40"/>
      </right>
      <top/>
      <bottom style="medium">
        <color indexed="40"/>
      </bottom>
      <diagonal/>
    </border>
    <border>
      <left/>
      <right style="medium">
        <color indexed="40"/>
      </right>
      <top style="medium">
        <color indexed="40"/>
      </top>
      <bottom style="medium">
        <color indexed="40"/>
      </bottom>
      <diagonal/>
    </border>
    <border>
      <left/>
      <right style="medium">
        <color indexed="40"/>
      </right>
      <top style="medium">
        <color indexed="40"/>
      </top>
      <bottom/>
      <diagonal/>
    </border>
    <border>
      <left style="medium">
        <color indexed="40"/>
      </left>
      <right style="medium">
        <color indexed="40"/>
      </right>
      <top/>
      <bottom style="medium">
        <color indexed="40"/>
      </bottom>
      <diagonal/>
    </border>
    <border>
      <left style="medium">
        <color indexed="40"/>
      </left>
      <right/>
      <top/>
      <bottom style="medium">
        <color indexed="40"/>
      </bottom>
      <diagonal/>
    </border>
    <border>
      <left style="medium">
        <color indexed="40"/>
      </left>
      <right style="medium">
        <color indexed="40"/>
      </right>
      <top style="medium">
        <color indexed="40"/>
      </top>
      <bottom style="medium">
        <color indexed="40"/>
      </bottom>
      <diagonal/>
    </border>
    <border>
      <left style="medium">
        <color indexed="44"/>
      </left>
      <right style="medium">
        <color indexed="44"/>
      </right>
      <top style="thick">
        <color indexed="62"/>
      </top>
      <bottom style="medium">
        <color indexed="44"/>
      </bottom>
      <diagonal/>
    </border>
    <border>
      <left style="medium">
        <color indexed="44"/>
      </left>
      <right style="thick">
        <color indexed="62"/>
      </right>
      <top style="thick">
        <color indexed="62"/>
      </top>
      <bottom style="medium">
        <color indexed="44"/>
      </bottom>
      <diagonal/>
    </border>
    <border>
      <left style="thick">
        <color indexed="62"/>
      </left>
      <right style="medium">
        <color indexed="44"/>
      </right>
      <top style="medium">
        <color indexed="44"/>
      </top>
      <bottom style="medium">
        <color indexed="44"/>
      </bottom>
      <diagonal/>
    </border>
    <border>
      <left/>
      <right/>
      <top style="medium">
        <color indexed="18"/>
      </top>
      <bottom/>
      <diagonal/>
    </border>
    <border>
      <left/>
      <right/>
      <top/>
      <bottom style="medium">
        <color indexed="18"/>
      </bottom>
      <diagonal/>
    </border>
    <border>
      <left style="thick">
        <color indexed="18"/>
      </left>
      <right/>
      <top style="thick">
        <color indexed="18"/>
      </top>
      <bottom/>
      <diagonal/>
    </border>
    <border>
      <left/>
      <right style="thick">
        <color indexed="18"/>
      </right>
      <top style="thick">
        <color indexed="18"/>
      </top>
      <bottom/>
      <diagonal/>
    </border>
    <border>
      <left style="medium">
        <color indexed="48"/>
      </left>
      <right/>
      <top style="medium">
        <color indexed="48"/>
      </top>
      <bottom style="medium">
        <color indexed="48"/>
      </bottom>
      <diagonal/>
    </border>
    <border>
      <left/>
      <right style="medium">
        <color indexed="48"/>
      </right>
      <top style="medium">
        <color indexed="48"/>
      </top>
      <bottom style="medium">
        <color indexed="48"/>
      </bottom>
      <diagonal/>
    </border>
    <border>
      <left style="medium">
        <color indexed="40"/>
      </left>
      <right style="thick">
        <color indexed="40"/>
      </right>
      <top style="medium">
        <color indexed="40"/>
      </top>
      <bottom/>
      <diagonal/>
    </border>
    <border>
      <left style="medium">
        <color indexed="40"/>
      </left>
      <right style="medium">
        <color indexed="40"/>
      </right>
      <top style="thick">
        <color indexed="40"/>
      </top>
      <bottom style="medium">
        <color indexed="40"/>
      </bottom>
      <diagonal/>
    </border>
    <border>
      <left style="medium">
        <color indexed="40"/>
      </left>
      <right style="thick">
        <color indexed="40"/>
      </right>
      <top style="thick">
        <color indexed="40"/>
      </top>
      <bottom style="medium">
        <color indexed="40"/>
      </bottom>
      <diagonal/>
    </border>
    <border>
      <left style="medium">
        <color indexed="40"/>
      </left>
      <right style="thick">
        <color indexed="40"/>
      </right>
      <top style="medium">
        <color indexed="40"/>
      </top>
      <bottom style="medium">
        <color indexed="40"/>
      </bottom>
      <diagonal/>
    </border>
    <border>
      <left/>
      <right style="medium">
        <color indexed="40"/>
      </right>
      <top style="thick">
        <color indexed="40"/>
      </top>
      <bottom style="medium">
        <color indexed="40"/>
      </bottom>
      <diagonal/>
    </border>
    <border>
      <left style="thick">
        <color indexed="32"/>
      </left>
      <right/>
      <top/>
      <bottom style="thick">
        <color indexed="32"/>
      </bottom>
      <diagonal/>
    </border>
    <border>
      <left/>
      <right/>
      <top/>
      <bottom style="thick">
        <color indexed="32"/>
      </bottom>
      <diagonal/>
    </border>
    <border>
      <left/>
      <right style="thick">
        <color indexed="9"/>
      </right>
      <top/>
      <bottom style="thick">
        <color indexed="32"/>
      </bottom>
      <diagonal/>
    </border>
    <border>
      <left/>
      <right style="thick">
        <color indexed="64"/>
      </right>
      <top style="medium">
        <color indexed="9"/>
      </top>
      <bottom style="medium">
        <color indexed="9"/>
      </bottom>
      <diagonal/>
    </border>
    <border>
      <left style="thick">
        <color indexed="18"/>
      </left>
      <right/>
      <top/>
      <bottom style="medium">
        <color indexed="44"/>
      </bottom>
      <diagonal/>
    </border>
    <border>
      <left style="medium">
        <color indexed="9"/>
      </left>
      <right/>
      <top style="thick">
        <color indexed="64"/>
      </top>
      <bottom style="medium">
        <color indexed="9"/>
      </bottom>
      <diagonal/>
    </border>
    <border>
      <left/>
      <right style="thick">
        <color indexed="64"/>
      </right>
      <top style="thick">
        <color indexed="64"/>
      </top>
      <bottom style="medium">
        <color indexed="9"/>
      </bottom>
      <diagonal/>
    </border>
    <border>
      <left style="thick">
        <color indexed="32"/>
      </left>
      <right/>
      <top style="medium">
        <color indexed="44"/>
      </top>
      <bottom style="medium">
        <color indexed="44"/>
      </bottom>
      <diagonal/>
    </border>
    <border>
      <left style="thick">
        <color indexed="18"/>
      </left>
      <right/>
      <top style="medium">
        <color indexed="44"/>
      </top>
      <bottom style="medium">
        <color indexed="44"/>
      </bottom>
      <diagonal/>
    </border>
    <border>
      <left style="medium">
        <color indexed="9"/>
      </left>
      <right/>
      <top style="medium">
        <color indexed="9"/>
      </top>
      <bottom style="thick">
        <color indexed="64"/>
      </bottom>
      <diagonal/>
    </border>
    <border>
      <left/>
      <right style="thick">
        <color indexed="64"/>
      </right>
      <top style="medium">
        <color indexed="9"/>
      </top>
      <bottom style="thick">
        <color indexed="64"/>
      </bottom>
      <diagonal/>
    </border>
    <border>
      <left style="thick">
        <color indexed="32"/>
      </left>
      <right style="thick">
        <color indexed="32"/>
      </right>
      <top style="thick">
        <color indexed="32"/>
      </top>
      <bottom/>
      <diagonal/>
    </border>
    <border>
      <left style="thick">
        <color indexed="32"/>
      </left>
      <right style="thick">
        <color indexed="32"/>
      </right>
      <top/>
      <bottom/>
      <diagonal/>
    </border>
    <border>
      <left style="thick">
        <color indexed="32"/>
      </left>
      <right style="thick">
        <color indexed="32"/>
      </right>
      <top/>
      <bottom style="thick">
        <color indexed="32"/>
      </bottom>
      <diagonal/>
    </border>
    <border>
      <left style="medium">
        <color indexed="44"/>
      </left>
      <right style="thick">
        <color indexed="18"/>
      </right>
      <top style="medium">
        <color indexed="44"/>
      </top>
      <bottom style="dotted">
        <color indexed="44"/>
      </bottom>
      <diagonal/>
    </border>
    <border>
      <left style="thick">
        <color indexed="18"/>
      </left>
      <right/>
      <top style="medium">
        <color indexed="44"/>
      </top>
      <bottom style="dotted">
        <color indexed="44"/>
      </bottom>
      <diagonal/>
    </border>
    <border>
      <left style="medium">
        <color indexed="44"/>
      </left>
      <right style="thick">
        <color indexed="18"/>
      </right>
      <top style="dotted">
        <color indexed="44"/>
      </top>
      <bottom style="dotted">
        <color indexed="44"/>
      </bottom>
      <diagonal/>
    </border>
    <border>
      <left style="thick">
        <color indexed="18"/>
      </left>
      <right/>
      <top style="dotted">
        <color indexed="44"/>
      </top>
      <bottom style="dotted">
        <color indexed="44"/>
      </bottom>
      <diagonal/>
    </border>
    <border>
      <left style="medium">
        <color indexed="44"/>
      </left>
      <right style="thick">
        <color indexed="18"/>
      </right>
      <top style="dotted">
        <color indexed="44"/>
      </top>
      <bottom style="medium">
        <color indexed="44"/>
      </bottom>
      <diagonal/>
    </border>
    <border>
      <left style="thick">
        <color indexed="18"/>
      </left>
      <right/>
      <top style="dotted">
        <color indexed="44"/>
      </top>
      <bottom style="medium">
        <color indexed="44"/>
      </bottom>
      <diagonal/>
    </border>
    <border>
      <left style="thin">
        <color indexed="64"/>
      </left>
      <right/>
      <top style="thick">
        <color indexed="32"/>
      </top>
      <bottom style="thin">
        <color indexed="64"/>
      </bottom>
      <diagonal/>
    </border>
    <border>
      <left style="thick">
        <color indexed="32"/>
      </left>
      <right style="thin">
        <color indexed="64"/>
      </right>
      <top style="thin">
        <color indexed="64"/>
      </top>
      <bottom/>
      <diagonal/>
    </border>
    <border>
      <left style="thin">
        <color indexed="64"/>
      </left>
      <right/>
      <top style="thin">
        <color indexed="64"/>
      </top>
      <bottom/>
      <diagonal/>
    </border>
    <border>
      <left style="medium">
        <color indexed="40"/>
      </left>
      <right style="medium">
        <color indexed="40"/>
      </right>
      <top style="thick">
        <color indexed="32"/>
      </top>
      <bottom style="medium">
        <color indexed="40"/>
      </bottom>
      <diagonal/>
    </border>
    <border>
      <left style="thick">
        <color indexed="32"/>
      </left>
      <right/>
      <top style="medium">
        <color indexed="44"/>
      </top>
      <bottom/>
      <diagonal/>
    </border>
    <border>
      <left/>
      <right style="medium">
        <color indexed="44"/>
      </right>
      <top style="medium">
        <color indexed="44"/>
      </top>
      <bottom style="thick">
        <color indexed="32"/>
      </bottom>
      <diagonal/>
    </border>
    <border>
      <left style="thick">
        <color indexed="32"/>
      </left>
      <right style="thick">
        <color indexed="32"/>
      </right>
      <top style="thick">
        <color indexed="32"/>
      </top>
      <bottom style="medium">
        <color indexed="44"/>
      </bottom>
      <diagonal/>
    </border>
    <border>
      <left style="thick">
        <color indexed="32"/>
      </left>
      <right style="thick">
        <color indexed="32"/>
      </right>
      <top style="medium">
        <color indexed="44"/>
      </top>
      <bottom style="medium">
        <color indexed="44"/>
      </bottom>
      <diagonal/>
    </border>
    <border>
      <left style="thick">
        <color indexed="32"/>
      </left>
      <right style="thick">
        <color indexed="32"/>
      </right>
      <top style="medium">
        <color indexed="44"/>
      </top>
      <bottom style="thick">
        <color indexed="32"/>
      </bottom>
      <diagonal/>
    </border>
    <border>
      <left style="medium">
        <color indexed="44"/>
      </left>
      <right/>
      <top style="dotted">
        <color indexed="44"/>
      </top>
      <bottom style="medium">
        <color indexed="44"/>
      </bottom>
      <diagonal/>
    </border>
    <border>
      <left style="medium">
        <color indexed="44"/>
      </left>
      <right/>
      <top style="medium">
        <color indexed="44"/>
      </top>
      <bottom style="thick">
        <color indexed="32"/>
      </bottom>
      <diagonal/>
    </border>
    <border>
      <left/>
      <right style="medium">
        <color indexed="18"/>
      </right>
      <top style="medium">
        <color indexed="44"/>
      </top>
      <bottom style="thick">
        <color indexed="32"/>
      </bottom>
      <diagonal/>
    </border>
    <border>
      <left style="medium">
        <color indexed="44"/>
      </left>
      <right/>
      <top style="medium">
        <color indexed="44"/>
      </top>
      <bottom style="dotted">
        <color indexed="44"/>
      </bottom>
      <diagonal/>
    </border>
    <border>
      <left style="medium">
        <color indexed="44"/>
      </left>
      <right/>
      <top style="dotted">
        <color indexed="44"/>
      </top>
      <bottom style="dotted">
        <color indexed="44"/>
      </bottom>
      <diagonal/>
    </border>
    <border>
      <left style="medium">
        <color indexed="40"/>
      </left>
      <right/>
      <top style="thick">
        <color indexed="32"/>
      </top>
      <bottom style="medium">
        <color indexed="40"/>
      </bottom>
      <diagonal/>
    </border>
    <border>
      <left/>
      <right style="medium">
        <color indexed="32"/>
      </right>
      <top style="thick">
        <color indexed="32"/>
      </top>
      <bottom style="medium">
        <color indexed="40"/>
      </bottom>
      <diagonal/>
    </border>
    <border>
      <left/>
      <right style="medium">
        <color indexed="18"/>
      </right>
      <top/>
      <bottom/>
      <diagonal/>
    </border>
    <border>
      <left style="thick">
        <color indexed="32"/>
      </left>
      <right style="thick">
        <color indexed="32"/>
      </right>
      <top/>
      <bottom style="thin">
        <color indexed="64"/>
      </bottom>
      <diagonal/>
    </border>
    <border>
      <left style="thick">
        <color indexed="32"/>
      </left>
      <right style="thick">
        <color indexed="32"/>
      </right>
      <top style="thin">
        <color indexed="64"/>
      </top>
      <bottom style="thin">
        <color indexed="64"/>
      </bottom>
      <diagonal/>
    </border>
    <border>
      <left style="thick">
        <color indexed="32"/>
      </left>
      <right style="thick">
        <color indexed="32"/>
      </right>
      <top style="thin">
        <color indexed="64"/>
      </top>
      <bottom style="thick">
        <color indexed="32"/>
      </bottom>
      <diagonal/>
    </border>
    <border>
      <left style="thick">
        <color indexed="32"/>
      </left>
      <right style="medium">
        <color indexed="44"/>
      </right>
      <top style="medium">
        <color indexed="44"/>
      </top>
      <bottom style="medium">
        <color indexed="44"/>
      </bottom>
      <diagonal/>
    </border>
    <border>
      <left/>
      <right style="medium">
        <color indexed="32"/>
      </right>
      <top style="dotted">
        <color indexed="44"/>
      </top>
      <bottom style="dotted">
        <color indexed="44"/>
      </bottom>
      <diagonal/>
    </border>
    <border>
      <left/>
      <right style="medium">
        <color indexed="32"/>
      </right>
      <top style="dotted">
        <color indexed="44"/>
      </top>
      <bottom style="medium">
        <color indexed="44"/>
      </bottom>
      <diagonal/>
    </border>
    <border>
      <left style="medium">
        <color indexed="40"/>
      </left>
      <right/>
      <top style="medium">
        <color indexed="40"/>
      </top>
      <bottom style="medium">
        <color indexed="40"/>
      </bottom>
      <diagonal/>
    </border>
    <border>
      <left/>
      <right style="medium">
        <color indexed="32"/>
      </right>
      <top style="medium">
        <color indexed="40"/>
      </top>
      <bottom style="medium">
        <color indexed="40"/>
      </bottom>
      <diagonal/>
    </border>
    <border>
      <left style="medium">
        <color indexed="44"/>
      </left>
      <right/>
      <top style="medium">
        <color indexed="40"/>
      </top>
      <bottom style="dotted">
        <color indexed="44"/>
      </bottom>
      <diagonal/>
    </border>
    <border>
      <left/>
      <right style="medium">
        <color indexed="32"/>
      </right>
      <top style="medium">
        <color indexed="40"/>
      </top>
      <bottom style="dotted">
        <color indexed="44"/>
      </bottom>
      <diagonal/>
    </border>
    <border>
      <left style="medium">
        <color indexed="44"/>
      </left>
      <right/>
      <top/>
      <bottom style="dashed">
        <color indexed="44"/>
      </bottom>
      <diagonal/>
    </border>
    <border>
      <left/>
      <right/>
      <top/>
      <bottom style="dashed">
        <color indexed="44"/>
      </bottom>
      <diagonal/>
    </border>
    <border>
      <left style="medium">
        <color indexed="44"/>
      </left>
      <right/>
      <top style="dashed">
        <color indexed="44"/>
      </top>
      <bottom style="dashed">
        <color indexed="44"/>
      </bottom>
      <diagonal/>
    </border>
    <border>
      <left/>
      <right/>
      <top style="dashed">
        <color indexed="44"/>
      </top>
      <bottom style="dashed">
        <color indexed="44"/>
      </bottom>
      <diagonal/>
    </border>
    <border>
      <left style="medium">
        <color indexed="44"/>
      </left>
      <right/>
      <top style="dashed">
        <color indexed="44"/>
      </top>
      <bottom style="thick">
        <color indexed="18"/>
      </bottom>
      <diagonal/>
    </border>
    <border>
      <left/>
      <right/>
      <top style="dashed">
        <color indexed="44"/>
      </top>
      <bottom style="thick">
        <color indexed="18"/>
      </bottom>
      <diagonal/>
    </border>
    <border>
      <left style="medium">
        <color indexed="40"/>
      </left>
      <right style="thick">
        <color indexed="32"/>
      </right>
      <top style="thick">
        <color indexed="32"/>
      </top>
      <bottom style="medium">
        <color indexed="40"/>
      </bottom>
      <diagonal/>
    </border>
    <border>
      <left style="medium">
        <color indexed="40"/>
      </left>
      <right style="thick">
        <color indexed="32"/>
      </right>
      <top style="medium">
        <color indexed="40"/>
      </top>
      <bottom style="medium">
        <color indexed="40"/>
      </bottom>
      <diagonal/>
    </border>
    <border>
      <left style="medium">
        <color indexed="44"/>
      </left>
      <right/>
      <top style="dashed">
        <color indexed="44"/>
      </top>
      <bottom style="medium">
        <color indexed="44"/>
      </bottom>
      <diagonal/>
    </border>
    <border>
      <left/>
      <right/>
      <top style="dashed">
        <color indexed="44"/>
      </top>
      <bottom style="medium">
        <color indexed="44"/>
      </bottom>
      <diagonal/>
    </border>
    <border>
      <left style="thick">
        <color indexed="32"/>
      </left>
      <right style="medium">
        <color indexed="44"/>
      </right>
      <top style="medium">
        <color indexed="44"/>
      </top>
      <bottom style="thick">
        <color indexed="32"/>
      </bottom>
      <diagonal/>
    </border>
    <border>
      <left/>
      <right style="medium">
        <color indexed="9"/>
      </right>
      <top style="medium">
        <color indexed="44"/>
      </top>
      <bottom style="medium">
        <color indexed="44"/>
      </bottom>
      <diagonal/>
    </border>
    <border>
      <left style="medium">
        <color indexed="44"/>
      </left>
      <right/>
      <top style="medium">
        <color indexed="44"/>
      </top>
      <bottom style="thick">
        <color indexed="18"/>
      </bottom>
      <diagonal/>
    </border>
    <border>
      <left/>
      <right/>
      <top style="medium">
        <color indexed="44"/>
      </top>
      <bottom style="thick">
        <color indexed="18"/>
      </bottom>
      <diagonal/>
    </border>
    <border>
      <left/>
      <right style="thick">
        <color indexed="32"/>
      </right>
      <top style="medium">
        <color indexed="44"/>
      </top>
      <bottom style="thick">
        <color indexed="18"/>
      </bottom>
      <diagonal/>
    </border>
    <border>
      <left/>
      <right style="medium">
        <color indexed="44"/>
      </right>
      <top style="medium">
        <color indexed="44"/>
      </top>
      <bottom/>
      <diagonal/>
    </border>
    <border>
      <left/>
      <right style="medium">
        <color indexed="44"/>
      </right>
      <top/>
      <bottom style="thick">
        <color indexed="32"/>
      </bottom>
      <diagonal/>
    </border>
    <border>
      <left style="thick">
        <color indexed="32"/>
      </left>
      <right/>
      <top style="medium">
        <color indexed="40"/>
      </top>
      <bottom/>
      <diagonal/>
    </border>
    <border>
      <left/>
      <right/>
      <top style="medium">
        <color indexed="40"/>
      </top>
      <bottom/>
      <diagonal/>
    </border>
    <border>
      <left/>
      <right style="medium">
        <color indexed="44"/>
      </right>
      <top style="medium">
        <color indexed="40"/>
      </top>
      <bottom/>
      <diagonal/>
    </border>
    <border>
      <left style="thick">
        <color indexed="32"/>
      </left>
      <right/>
      <top/>
      <bottom/>
      <diagonal/>
    </border>
    <border>
      <left/>
      <right style="medium">
        <color indexed="44"/>
      </right>
      <top/>
      <bottom/>
      <diagonal/>
    </border>
    <border>
      <left style="thick">
        <color indexed="32"/>
      </left>
      <right/>
      <top/>
      <bottom style="medium">
        <color indexed="44"/>
      </bottom>
      <diagonal/>
    </border>
    <border>
      <left style="medium">
        <color indexed="44"/>
      </left>
      <right/>
      <top style="medium">
        <color indexed="40"/>
      </top>
      <bottom style="medium">
        <color indexed="44"/>
      </bottom>
      <diagonal/>
    </border>
    <border>
      <left/>
      <right/>
      <top style="medium">
        <color indexed="40"/>
      </top>
      <bottom style="medium">
        <color indexed="44"/>
      </bottom>
      <diagonal/>
    </border>
    <border>
      <left/>
      <right style="medium">
        <color indexed="44"/>
      </right>
      <top style="medium">
        <color indexed="40"/>
      </top>
      <bottom style="medium">
        <color indexed="44"/>
      </bottom>
      <diagonal/>
    </border>
    <border>
      <left style="thick">
        <color indexed="32"/>
      </left>
      <right/>
      <top style="medium">
        <color indexed="44"/>
      </top>
      <bottom style="thick">
        <color indexed="32"/>
      </bottom>
      <diagonal/>
    </border>
    <border>
      <left/>
      <right style="medium">
        <color indexed="9"/>
      </right>
      <top style="medium">
        <color indexed="44"/>
      </top>
      <bottom style="thick">
        <color indexed="32"/>
      </bottom>
      <diagonal/>
    </border>
    <border>
      <left style="thick">
        <color indexed="18"/>
      </left>
      <right style="medium">
        <color indexed="44"/>
      </right>
      <top style="medium">
        <color indexed="44"/>
      </top>
      <bottom style="medium">
        <color indexed="49"/>
      </bottom>
      <diagonal/>
    </border>
    <border>
      <left style="medium">
        <color indexed="44"/>
      </left>
      <right style="medium">
        <color indexed="44"/>
      </right>
      <top style="medium">
        <color indexed="44"/>
      </top>
      <bottom style="medium">
        <color indexed="49"/>
      </bottom>
      <diagonal/>
    </border>
    <border>
      <left style="medium">
        <color indexed="44"/>
      </left>
      <right/>
      <top style="medium">
        <color indexed="44"/>
      </top>
      <bottom style="dashed">
        <color indexed="44"/>
      </bottom>
      <diagonal/>
    </border>
    <border>
      <left/>
      <right/>
      <top style="medium">
        <color indexed="44"/>
      </top>
      <bottom style="dashed">
        <color indexed="44"/>
      </bottom>
      <diagonal/>
    </border>
    <border>
      <left style="medium">
        <color indexed="44"/>
      </left>
      <right/>
      <top style="medium">
        <color indexed="44"/>
      </top>
      <bottom style="thick">
        <color indexed="56"/>
      </bottom>
      <diagonal/>
    </border>
    <border>
      <left/>
      <right/>
      <top style="medium">
        <color indexed="44"/>
      </top>
      <bottom style="thick">
        <color indexed="56"/>
      </bottom>
      <diagonal/>
    </border>
    <border>
      <left/>
      <right style="thick">
        <color indexed="18"/>
      </right>
      <top style="medium">
        <color indexed="44"/>
      </top>
      <bottom style="thick">
        <color indexed="56"/>
      </bottom>
      <diagonal/>
    </border>
    <border>
      <left style="medium">
        <color indexed="44"/>
      </left>
      <right/>
      <top style="dashed">
        <color indexed="44"/>
      </top>
      <bottom style="thick">
        <color indexed="56"/>
      </bottom>
      <diagonal/>
    </border>
    <border>
      <left/>
      <right/>
      <top style="dashed">
        <color indexed="44"/>
      </top>
      <bottom style="thick">
        <color indexed="56"/>
      </bottom>
      <diagonal/>
    </border>
    <border>
      <left/>
      <right style="medium">
        <color indexed="9"/>
      </right>
      <top/>
      <bottom style="medium">
        <color indexed="44"/>
      </bottom>
      <diagonal/>
    </border>
    <border>
      <left/>
      <right/>
      <top style="thick">
        <color indexed="40"/>
      </top>
      <bottom style="thin">
        <color indexed="40"/>
      </bottom>
      <diagonal/>
    </border>
    <border>
      <left/>
      <right style="thick">
        <color indexed="40"/>
      </right>
      <top style="thick">
        <color indexed="40"/>
      </top>
      <bottom style="thin">
        <color indexed="40"/>
      </bottom>
      <diagonal/>
    </border>
    <border>
      <left/>
      <right/>
      <top style="thick">
        <color indexed="40"/>
      </top>
      <bottom/>
      <diagonal/>
    </border>
    <border>
      <left style="thick">
        <color indexed="32"/>
      </left>
      <right/>
      <top style="thick">
        <color indexed="32"/>
      </top>
      <bottom style="thin">
        <color indexed="64"/>
      </bottom>
      <diagonal/>
    </border>
    <border>
      <left/>
      <right style="thick">
        <color indexed="32"/>
      </right>
      <top style="thick">
        <color indexed="32"/>
      </top>
      <bottom style="thin">
        <color indexed="64"/>
      </bottom>
      <diagonal/>
    </border>
    <border>
      <left style="thick">
        <color indexed="32"/>
      </left>
      <right/>
      <top style="thin">
        <color indexed="64"/>
      </top>
      <bottom style="thin">
        <color indexed="64"/>
      </bottom>
      <diagonal/>
    </border>
    <border>
      <left/>
      <right style="thick">
        <color indexed="32"/>
      </right>
      <top style="thin">
        <color indexed="64"/>
      </top>
      <bottom style="thin">
        <color indexed="64"/>
      </bottom>
      <diagonal/>
    </border>
    <border>
      <left style="thick">
        <color indexed="32"/>
      </left>
      <right/>
      <top style="thick">
        <color indexed="44"/>
      </top>
      <bottom style="thick">
        <color indexed="32"/>
      </bottom>
      <diagonal/>
    </border>
    <border>
      <left/>
      <right/>
      <top style="thick">
        <color indexed="44"/>
      </top>
      <bottom style="thick">
        <color indexed="32"/>
      </bottom>
      <diagonal/>
    </border>
    <border>
      <left/>
      <right style="thick">
        <color indexed="18"/>
      </right>
      <top style="thick">
        <color indexed="44"/>
      </top>
      <bottom style="thick">
        <color indexed="32"/>
      </bottom>
      <diagonal/>
    </border>
    <border>
      <left style="thick">
        <color indexed="62"/>
      </left>
      <right/>
      <top style="thick">
        <color indexed="62"/>
      </top>
      <bottom style="thick">
        <color indexed="44"/>
      </bottom>
      <diagonal/>
    </border>
    <border>
      <left/>
      <right/>
      <top style="thick">
        <color indexed="62"/>
      </top>
      <bottom style="thick">
        <color indexed="44"/>
      </bottom>
      <diagonal/>
    </border>
    <border>
      <left/>
      <right style="thick">
        <color indexed="44"/>
      </right>
      <top style="thick">
        <color indexed="62"/>
      </top>
      <bottom style="thick">
        <color indexed="44"/>
      </bottom>
      <diagonal/>
    </border>
    <border>
      <left style="thick">
        <color indexed="32"/>
      </left>
      <right/>
      <top style="thick">
        <color indexed="44"/>
      </top>
      <bottom style="thick">
        <color indexed="44"/>
      </bottom>
      <diagonal/>
    </border>
    <border>
      <left/>
      <right/>
      <top style="thick">
        <color indexed="44"/>
      </top>
      <bottom style="thick">
        <color indexed="44"/>
      </bottom>
      <diagonal/>
    </border>
    <border>
      <left/>
      <right style="thick">
        <color indexed="44"/>
      </right>
      <top style="thick">
        <color indexed="44"/>
      </top>
      <bottom style="thick">
        <color indexed="44"/>
      </bottom>
      <diagonal/>
    </border>
    <border>
      <left style="thick">
        <color indexed="32"/>
      </left>
      <right/>
      <top style="thin">
        <color indexed="64"/>
      </top>
      <bottom style="thick">
        <color indexed="32"/>
      </bottom>
      <diagonal/>
    </border>
    <border>
      <left/>
      <right style="thick">
        <color indexed="32"/>
      </right>
      <top style="thin">
        <color indexed="64"/>
      </top>
      <bottom style="thick">
        <color indexed="32"/>
      </bottom>
      <diagonal/>
    </border>
    <border>
      <left style="thick">
        <color indexed="32"/>
      </left>
      <right/>
      <top style="thick">
        <color indexed="44"/>
      </top>
      <bottom/>
      <diagonal/>
    </border>
    <border>
      <left/>
      <right/>
      <top style="thick">
        <color indexed="44"/>
      </top>
      <bottom/>
      <diagonal/>
    </border>
    <border>
      <left/>
      <right style="thick">
        <color indexed="18"/>
      </right>
      <top style="thick">
        <color indexed="44"/>
      </top>
      <bottom/>
      <diagonal/>
    </border>
    <border>
      <left/>
      <right style="thick">
        <color indexed="18"/>
      </right>
      <top style="thick">
        <color indexed="44"/>
      </top>
      <bottom style="thick">
        <color indexed="44"/>
      </bottom>
      <diagonal/>
    </border>
    <border>
      <left/>
      <right/>
      <top/>
      <bottom style="thick">
        <color indexed="18"/>
      </bottom>
      <diagonal/>
    </border>
    <border>
      <left style="thick">
        <color indexed="18"/>
      </left>
      <right style="medium">
        <color indexed="44"/>
      </right>
      <top style="thick">
        <color indexed="18"/>
      </top>
      <bottom style="medium">
        <color indexed="44"/>
      </bottom>
      <diagonal/>
    </border>
    <border>
      <left style="medium">
        <color indexed="44"/>
      </left>
      <right style="medium">
        <color indexed="44"/>
      </right>
      <top style="thick">
        <color indexed="18"/>
      </top>
      <bottom style="medium">
        <color indexed="44"/>
      </bottom>
      <diagonal/>
    </border>
    <border>
      <left style="thick">
        <color indexed="18"/>
      </left>
      <right style="medium">
        <color indexed="44"/>
      </right>
      <top style="medium">
        <color indexed="44"/>
      </top>
      <bottom style="thick">
        <color indexed="32"/>
      </bottom>
      <diagonal/>
    </border>
    <border>
      <left style="medium">
        <color indexed="44"/>
      </left>
      <right/>
      <top style="thick">
        <color indexed="18"/>
      </top>
      <bottom style="medium">
        <color indexed="44"/>
      </bottom>
      <diagonal/>
    </border>
    <border>
      <left style="thick">
        <color indexed="32"/>
      </left>
      <right style="thick">
        <color indexed="32"/>
      </right>
      <top style="thin">
        <color indexed="32"/>
      </top>
      <bottom/>
      <diagonal/>
    </border>
    <border>
      <left style="thick">
        <color indexed="32"/>
      </left>
      <right/>
      <top/>
      <bottom style="thin">
        <color indexed="64"/>
      </bottom>
      <diagonal/>
    </border>
    <border>
      <left/>
      <right style="thick">
        <color indexed="32"/>
      </right>
      <top/>
      <bottom style="thin">
        <color indexed="64"/>
      </bottom>
      <diagonal/>
    </border>
    <border>
      <left style="thick">
        <color indexed="44"/>
      </left>
      <right/>
      <top style="thick">
        <color indexed="62"/>
      </top>
      <bottom/>
      <diagonal/>
    </border>
    <border>
      <left/>
      <right style="thick">
        <color indexed="44"/>
      </right>
      <top style="thick">
        <color indexed="62"/>
      </top>
      <bottom/>
      <diagonal/>
    </border>
    <border>
      <left style="thick">
        <color indexed="44"/>
      </left>
      <right/>
      <top/>
      <bottom/>
      <diagonal/>
    </border>
    <border>
      <left/>
      <right style="thick">
        <color indexed="44"/>
      </right>
      <top/>
      <bottom/>
      <diagonal/>
    </border>
    <border>
      <left style="thick">
        <color indexed="44"/>
      </left>
      <right/>
      <top/>
      <bottom style="thin">
        <color indexed="64"/>
      </bottom>
      <diagonal/>
    </border>
    <border>
      <left/>
      <right style="thick">
        <color indexed="44"/>
      </right>
      <top/>
      <bottom style="thin">
        <color indexed="64"/>
      </bottom>
      <diagonal/>
    </border>
    <border>
      <left style="thick">
        <color indexed="62"/>
      </left>
      <right/>
      <top style="thin">
        <color indexed="64"/>
      </top>
      <bottom style="thin">
        <color indexed="64"/>
      </bottom>
      <diagonal/>
    </border>
    <border>
      <left/>
      <right style="thick">
        <color indexed="62"/>
      </right>
      <top style="thin">
        <color indexed="64"/>
      </top>
      <bottom style="thin">
        <color indexed="64"/>
      </bottom>
      <diagonal/>
    </border>
    <border>
      <left style="thick">
        <color indexed="62"/>
      </left>
      <right/>
      <top/>
      <bottom style="thick">
        <color indexed="62"/>
      </bottom>
      <diagonal/>
    </border>
    <border>
      <left/>
      <right style="thick">
        <color indexed="62"/>
      </right>
      <top/>
      <bottom style="thick">
        <color indexed="62"/>
      </bottom>
      <diagonal/>
    </border>
    <border>
      <left style="thick">
        <color indexed="62"/>
      </left>
      <right/>
      <top style="thick">
        <color indexed="62"/>
      </top>
      <bottom/>
      <diagonal/>
    </border>
    <border>
      <left style="thick">
        <color indexed="62"/>
      </left>
      <right/>
      <top/>
      <bottom/>
      <diagonal/>
    </border>
    <border>
      <left/>
      <right style="thick">
        <color indexed="44"/>
      </right>
      <top/>
      <bottom style="thick">
        <color indexed="62"/>
      </bottom>
      <diagonal/>
    </border>
    <border>
      <left/>
      <right style="thick">
        <color indexed="62"/>
      </right>
      <top style="thick">
        <color indexed="62"/>
      </top>
      <bottom/>
      <diagonal/>
    </border>
    <border>
      <left/>
      <right style="thick">
        <color indexed="62"/>
      </right>
      <top/>
      <bottom/>
      <diagonal/>
    </border>
    <border>
      <left style="thick">
        <color indexed="18"/>
      </left>
      <right/>
      <top style="thin">
        <color indexed="64"/>
      </top>
      <bottom style="thin">
        <color indexed="64"/>
      </bottom>
      <diagonal/>
    </border>
    <border>
      <left/>
      <right style="thick">
        <color indexed="18"/>
      </right>
      <top style="thin">
        <color indexed="64"/>
      </top>
      <bottom style="thin">
        <color indexed="64"/>
      </bottom>
      <diagonal/>
    </border>
    <border>
      <left style="thick">
        <color indexed="62"/>
      </left>
      <right/>
      <top style="thick">
        <color indexed="44"/>
      </top>
      <bottom style="thin">
        <color indexed="64"/>
      </bottom>
      <diagonal/>
    </border>
    <border>
      <left/>
      <right/>
      <top style="thick">
        <color indexed="44"/>
      </top>
      <bottom style="thin">
        <color indexed="64"/>
      </bottom>
      <diagonal/>
    </border>
    <border>
      <left/>
      <right style="thick">
        <color indexed="44"/>
      </right>
      <top style="thick">
        <color indexed="44"/>
      </top>
      <bottom style="thin">
        <color indexed="64"/>
      </bottom>
      <diagonal/>
    </border>
    <border>
      <left style="thick">
        <color indexed="18"/>
      </left>
      <right/>
      <top style="thick">
        <color indexed="18"/>
      </top>
      <bottom style="thin">
        <color indexed="64"/>
      </bottom>
      <diagonal/>
    </border>
    <border>
      <left/>
      <right style="thick">
        <color indexed="18"/>
      </right>
      <top style="thick">
        <color indexed="18"/>
      </top>
      <bottom style="thin">
        <color indexed="64"/>
      </bottom>
      <diagonal/>
    </border>
    <border>
      <left style="thick">
        <color indexed="18"/>
      </left>
      <right/>
      <top/>
      <bottom style="thick">
        <color indexed="18"/>
      </bottom>
      <diagonal/>
    </border>
    <border>
      <left style="thick">
        <color indexed="18"/>
      </left>
      <right/>
      <top style="thin">
        <color indexed="64"/>
      </top>
      <bottom style="thick">
        <color indexed="18"/>
      </bottom>
      <diagonal/>
    </border>
    <border>
      <left style="thick">
        <color indexed="62"/>
      </left>
      <right/>
      <top style="thin">
        <color indexed="64"/>
      </top>
      <bottom style="thick">
        <color indexed="62"/>
      </bottom>
      <diagonal/>
    </border>
    <border>
      <left/>
      <right/>
      <top style="thin">
        <color indexed="64"/>
      </top>
      <bottom style="thick">
        <color indexed="62"/>
      </bottom>
      <diagonal/>
    </border>
    <border>
      <left/>
      <right style="thick">
        <color indexed="44"/>
      </right>
      <top style="thin">
        <color indexed="64"/>
      </top>
      <bottom style="thick">
        <color indexed="62"/>
      </bottom>
      <diagonal/>
    </border>
    <border>
      <left style="thin">
        <color indexed="40"/>
      </left>
      <right style="thin">
        <color indexed="40"/>
      </right>
      <top style="thick">
        <color indexed="18"/>
      </top>
      <bottom/>
      <diagonal/>
    </border>
    <border>
      <left style="thin">
        <color indexed="40"/>
      </left>
      <right style="thin">
        <color indexed="40"/>
      </right>
      <top/>
      <bottom style="medium">
        <color indexed="40"/>
      </bottom>
      <diagonal/>
    </border>
    <border>
      <left style="thin">
        <color indexed="40"/>
      </left>
      <right/>
      <top style="thick">
        <color indexed="18"/>
      </top>
      <bottom/>
      <diagonal/>
    </border>
    <border>
      <left style="thin">
        <color indexed="40"/>
      </left>
      <right style="thick">
        <color indexed="18"/>
      </right>
      <top/>
      <bottom style="medium">
        <color indexed="40"/>
      </bottom>
      <diagonal/>
    </border>
    <border>
      <left/>
      <right style="thin">
        <color indexed="40"/>
      </right>
      <top style="thick">
        <color indexed="18"/>
      </top>
      <bottom/>
      <diagonal/>
    </border>
    <border>
      <left/>
      <right style="thin">
        <color indexed="40"/>
      </right>
      <top/>
      <bottom style="medium">
        <color indexed="40"/>
      </bottom>
      <diagonal/>
    </border>
    <border>
      <left style="medium">
        <color indexed="40"/>
      </left>
      <right style="thin">
        <color indexed="40"/>
      </right>
      <top style="thick">
        <color indexed="18"/>
      </top>
      <bottom/>
      <diagonal/>
    </border>
    <border>
      <left style="medium">
        <color indexed="40"/>
      </left>
      <right style="thin">
        <color indexed="40"/>
      </right>
      <top/>
      <bottom style="medium">
        <color indexed="40"/>
      </bottom>
      <diagonal/>
    </border>
    <border>
      <left style="medium">
        <color indexed="40"/>
      </left>
      <right/>
      <top/>
      <bottom style="thick">
        <color indexed="18"/>
      </bottom>
      <diagonal/>
    </border>
    <border>
      <left/>
      <right style="medium">
        <color indexed="40"/>
      </right>
      <top/>
      <bottom style="thick">
        <color indexed="18"/>
      </bottom>
      <diagonal/>
    </border>
    <border>
      <left style="thick">
        <color indexed="18"/>
      </left>
      <right/>
      <top/>
      <bottom style="medium">
        <color indexed="40"/>
      </bottom>
      <diagonal/>
    </border>
    <border>
      <left style="thin">
        <color indexed="40"/>
      </left>
      <right style="medium">
        <color indexed="40"/>
      </right>
      <top style="thick">
        <color indexed="18"/>
      </top>
      <bottom/>
      <diagonal/>
    </border>
    <border>
      <left style="thin">
        <color indexed="40"/>
      </left>
      <right style="medium">
        <color indexed="40"/>
      </right>
      <top/>
      <bottom style="medium">
        <color indexed="40"/>
      </bottom>
      <diagonal/>
    </border>
    <border>
      <left style="medium">
        <color indexed="52"/>
      </left>
      <right style="thin">
        <color indexed="52"/>
      </right>
      <top style="thick">
        <color indexed="52"/>
      </top>
      <bottom style="thin">
        <color indexed="52"/>
      </bottom>
      <diagonal/>
    </border>
    <border>
      <left style="thin">
        <color indexed="52"/>
      </left>
      <right style="thin">
        <color indexed="52"/>
      </right>
      <top style="thick">
        <color indexed="52"/>
      </top>
      <bottom style="thin">
        <color indexed="52"/>
      </bottom>
      <diagonal/>
    </border>
    <border>
      <left style="thin">
        <color indexed="52"/>
      </left>
      <right style="medium">
        <color indexed="52"/>
      </right>
      <top style="thick">
        <color indexed="52"/>
      </top>
      <bottom style="thin">
        <color indexed="52"/>
      </bottom>
      <diagonal/>
    </border>
    <border>
      <left style="thin">
        <color indexed="40"/>
      </left>
      <right style="thick">
        <color indexed="18"/>
      </right>
      <top style="thick">
        <color indexed="18"/>
      </top>
      <bottom/>
      <diagonal/>
    </border>
    <border>
      <left style="medium">
        <color indexed="40"/>
      </left>
      <right/>
      <top style="thick">
        <color indexed="40"/>
      </top>
      <bottom style="medium">
        <color indexed="40"/>
      </bottom>
      <diagonal/>
    </border>
    <border>
      <left style="thick">
        <color indexed="53"/>
      </left>
      <right/>
      <top style="thick">
        <color indexed="53"/>
      </top>
      <bottom/>
      <diagonal/>
    </border>
    <border>
      <left/>
      <right/>
      <top style="thick">
        <color indexed="53"/>
      </top>
      <bottom/>
      <diagonal/>
    </border>
    <border>
      <left style="thick">
        <color indexed="53"/>
      </left>
      <right/>
      <top/>
      <bottom style="thick">
        <color indexed="53"/>
      </bottom>
      <diagonal/>
    </border>
    <border>
      <left/>
      <right/>
      <top/>
      <bottom style="thick">
        <color indexed="53"/>
      </bottom>
      <diagonal/>
    </border>
    <border>
      <left style="medium">
        <color indexed="40"/>
      </left>
      <right style="thick">
        <color indexed="40"/>
      </right>
      <top/>
      <bottom/>
      <diagonal/>
    </border>
    <border>
      <left style="thick">
        <color indexed="40"/>
      </left>
      <right style="medium">
        <color indexed="40"/>
      </right>
      <top/>
      <bottom style="thick">
        <color indexed="40"/>
      </bottom>
      <diagonal/>
    </border>
    <border>
      <left style="medium">
        <color indexed="40"/>
      </left>
      <right style="medium">
        <color indexed="40"/>
      </right>
      <top/>
      <bottom style="thick">
        <color indexed="40"/>
      </bottom>
      <diagonal/>
    </border>
    <border>
      <left style="medium">
        <color indexed="40"/>
      </left>
      <right style="thick">
        <color indexed="40"/>
      </right>
      <top/>
      <bottom style="thick">
        <color indexed="40"/>
      </bottom>
      <diagonal/>
    </border>
    <border>
      <left style="thick">
        <color indexed="40"/>
      </left>
      <right style="thin">
        <color indexed="40"/>
      </right>
      <top style="thick">
        <color indexed="40"/>
      </top>
      <bottom style="thin">
        <color indexed="40"/>
      </bottom>
      <diagonal/>
    </border>
    <border>
      <left style="thin">
        <color indexed="40"/>
      </left>
      <right style="thin">
        <color indexed="40"/>
      </right>
      <top style="thick">
        <color indexed="40"/>
      </top>
      <bottom style="thin">
        <color indexed="40"/>
      </bottom>
      <diagonal/>
    </border>
    <border>
      <left/>
      <right style="thick">
        <color theme="3"/>
      </right>
      <top style="thick">
        <color indexed="62"/>
      </top>
      <bottom/>
      <diagonal/>
    </border>
    <border>
      <left/>
      <right style="thick">
        <color theme="3"/>
      </right>
      <top/>
      <bottom/>
      <diagonal/>
    </border>
    <border>
      <left/>
      <right style="thick">
        <color theme="3"/>
      </right>
      <top/>
      <bottom style="thin">
        <color indexed="64"/>
      </bottom>
      <diagonal/>
    </border>
    <border>
      <left style="thick">
        <color indexed="62"/>
      </left>
      <right/>
      <top style="thin">
        <color indexed="64"/>
      </top>
      <bottom style="thin">
        <color indexed="9"/>
      </bottom>
      <diagonal/>
    </border>
    <border>
      <left style="thick">
        <color indexed="62"/>
      </left>
      <right/>
      <top style="thin">
        <color indexed="9"/>
      </top>
      <bottom style="thin">
        <color indexed="9"/>
      </bottom>
      <diagonal/>
    </border>
    <border>
      <left style="thick">
        <color indexed="62"/>
      </left>
      <right/>
      <top style="thin">
        <color indexed="9"/>
      </top>
      <bottom style="thick">
        <color indexed="62"/>
      </bottom>
      <diagonal/>
    </border>
    <border>
      <left/>
      <right style="thick">
        <color theme="3"/>
      </right>
      <top style="thin">
        <color indexed="64"/>
      </top>
      <bottom style="thin">
        <color indexed="9"/>
      </bottom>
      <diagonal/>
    </border>
    <border>
      <left/>
      <right style="thick">
        <color theme="3"/>
      </right>
      <top style="thin">
        <color indexed="9"/>
      </top>
      <bottom style="thin">
        <color indexed="9"/>
      </bottom>
      <diagonal/>
    </border>
    <border>
      <left/>
      <right style="thick">
        <color theme="3"/>
      </right>
      <top style="thin">
        <color indexed="9"/>
      </top>
      <bottom style="thick">
        <color indexed="62"/>
      </bottom>
      <diagonal/>
    </border>
    <border>
      <left style="thick">
        <color theme="3"/>
      </left>
      <right/>
      <top style="thin">
        <color indexed="64"/>
      </top>
      <bottom style="thin">
        <color indexed="9"/>
      </bottom>
      <diagonal/>
    </border>
    <border>
      <left style="thick">
        <color theme="3"/>
      </left>
      <right/>
      <top style="thin">
        <color indexed="9"/>
      </top>
      <bottom style="thin">
        <color indexed="9"/>
      </bottom>
      <diagonal/>
    </border>
    <border>
      <left style="thick">
        <color theme="3"/>
      </left>
      <right/>
      <top style="thin">
        <color indexed="9"/>
      </top>
      <bottom style="thick">
        <color indexed="62"/>
      </bottom>
      <diagonal/>
    </border>
    <border>
      <left/>
      <right style="thick">
        <color theme="3"/>
      </right>
      <top style="thin">
        <color indexed="9"/>
      </top>
      <bottom style="thick">
        <color theme="3"/>
      </bottom>
      <diagonal/>
    </border>
  </borders>
  <cellStyleXfs count="9">
    <xf numFmtId="0" fontId="0" fillId="0" borderId="0"/>
    <xf numFmtId="0" fontId="1" fillId="0" borderId="0" applyFill="0"/>
    <xf numFmtId="0" fontId="1" fillId="0" borderId="0" applyFill="0"/>
    <xf numFmtId="0" fontId="1" fillId="0" borderId="0" applyFill="0"/>
    <xf numFmtId="0" fontId="1" fillId="0" borderId="0" applyFill="0"/>
    <xf numFmtId="0" fontId="1" fillId="0" borderId="0" applyFill="0"/>
    <xf numFmtId="0" fontId="1" fillId="0" borderId="0" applyFill="0"/>
    <xf numFmtId="0" fontId="1" fillId="0" borderId="0" applyFill="0"/>
    <xf numFmtId="0" fontId="1" fillId="0" borderId="0" applyFill="0"/>
  </cellStyleXfs>
  <cellXfs count="1042">
    <xf numFmtId="0" fontId="0" fillId="0" borderId="0" xfId="0"/>
    <xf numFmtId="0" fontId="3" fillId="0" borderId="0" xfId="0" applyFont="1" applyAlignment="1">
      <alignment horizontal="center"/>
    </xf>
    <xf numFmtId="164" fontId="3" fillId="0" borderId="0" xfId="0" applyNumberFormat="1" applyFont="1"/>
    <xf numFmtId="0" fontId="3" fillId="0" borderId="0" xfId="0" applyFont="1"/>
    <xf numFmtId="0" fontId="4" fillId="2" borderId="1" xfId="0" applyFont="1" applyFill="1" applyBorder="1" applyAlignment="1">
      <alignment horizontal="center"/>
    </xf>
    <xf numFmtId="0" fontId="4" fillId="2" borderId="2" xfId="0" applyFont="1" applyFill="1" applyBorder="1" applyAlignment="1">
      <alignment horizontal="center"/>
    </xf>
    <xf numFmtId="0" fontId="0" fillId="0" borderId="0" xfId="0" applyAlignment="1"/>
    <xf numFmtId="0" fontId="9" fillId="0" borderId="0" xfId="0" applyFont="1" applyFill="1" applyBorder="1"/>
    <xf numFmtId="0" fontId="10" fillId="0" borderId="0" xfId="0" applyFont="1" applyFill="1" applyBorder="1" applyAlignment="1">
      <alignment horizontal="center" vertical="center"/>
    </xf>
    <xf numFmtId="0" fontId="11" fillId="0" borderId="0" xfId="0" applyFont="1" applyBorder="1"/>
    <xf numFmtId="0" fontId="13" fillId="3" borderId="3" xfId="0" applyFont="1" applyFill="1" applyBorder="1" applyAlignment="1">
      <alignment horizontal="center" vertical="center"/>
    </xf>
    <xf numFmtId="0" fontId="13" fillId="3" borderId="4" xfId="0" applyFont="1" applyFill="1" applyBorder="1" applyAlignment="1">
      <alignment horizontal="center" vertical="center"/>
    </xf>
    <xf numFmtId="0" fontId="12" fillId="3" borderId="5" xfId="0" applyFont="1" applyFill="1" applyBorder="1" applyAlignment="1">
      <alignment horizontal="center" vertical="center"/>
    </xf>
    <xf numFmtId="0" fontId="14" fillId="4" borderId="6" xfId="0" applyFont="1" applyFill="1" applyBorder="1" applyAlignment="1">
      <alignment horizontal="center"/>
    </xf>
    <xf numFmtId="0" fontId="14" fillId="5" borderId="6" xfId="0" applyFont="1" applyFill="1" applyBorder="1" applyAlignment="1">
      <alignment horizontal="center"/>
    </xf>
    <xf numFmtId="0" fontId="14" fillId="6" borderId="6" xfId="0" applyFont="1" applyFill="1" applyBorder="1" applyAlignment="1">
      <alignment horizontal="center"/>
    </xf>
    <xf numFmtId="0" fontId="14" fillId="7" borderId="6" xfId="0" applyFont="1" applyFill="1" applyBorder="1" applyAlignment="1">
      <alignment horizontal="center"/>
    </xf>
    <xf numFmtId="0" fontId="14" fillId="8" borderId="7" xfId="0" applyFont="1" applyFill="1" applyBorder="1" applyAlignment="1">
      <alignment horizontal="center"/>
    </xf>
    <xf numFmtId="0" fontId="15" fillId="0" borderId="8" xfId="0" applyFont="1" applyBorder="1" applyAlignment="1">
      <alignment horizontal="center"/>
    </xf>
    <xf numFmtId="0" fontId="11" fillId="0" borderId="9" xfId="0" applyFont="1" applyFill="1" applyBorder="1"/>
    <xf numFmtId="0" fontId="15" fillId="0" borderId="10" xfId="0" applyFont="1" applyBorder="1" applyAlignment="1">
      <alignment horizontal="center"/>
    </xf>
    <xf numFmtId="0" fontId="11" fillId="0" borderId="11" xfId="0" applyFont="1" applyFill="1" applyBorder="1"/>
    <xf numFmtId="0" fontId="15" fillId="0" borderId="12" xfId="0" applyFont="1" applyBorder="1" applyAlignment="1">
      <alignment horizontal="center"/>
    </xf>
    <xf numFmtId="0" fontId="11" fillId="0" borderId="13" xfId="0" applyFont="1" applyFill="1" applyBorder="1"/>
    <xf numFmtId="1" fontId="18" fillId="0" borderId="0" xfId="0" applyNumberFormat="1" applyFont="1" applyAlignment="1"/>
    <xf numFmtId="0" fontId="11" fillId="0" borderId="0" xfId="0" applyFont="1"/>
    <xf numFmtId="0" fontId="19" fillId="0" borderId="0" xfId="0" applyFont="1"/>
    <xf numFmtId="0" fontId="20" fillId="0" borderId="0" xfId="0" applyFont="1" applyFill="1" applyBorder="1" applyAlignment="1"/>
    <xf numFmtId="0" fontId="23" fillId="4" borderId="14" xfId="0" applyFont="1" applyFill="1" applyBorder="1" applyAlignment="1">
      <alignment horizontal="center" vertical="center"/>
    </xf>
    <xf numFmtId="0" fontId="23" fillId="9" borderId="15" xfId="0" applyFont="1" applyFill="1" applyBorder="1" applyAlignment="1">
      <alignment horizontal="center" vertical="center"/>
    </xf>
    <xf numFmtId="0" fontId="23" fillId="6" borderId="15" xfId="0" applyFont="1" applyFill="1" applyBorder="1" applyAlignment="1">
      <alignment horizontal="center" vertical="center"/>
    </xf>
    <xf numFmtId="0" fontId="23" fillId="7" borderId="15" xfId="0" applyFont="1" applyFill="1" applyBorder="1" applyAlignment="1">
      <alignment horizontal="center" vertical="center"/>
    </xf>
    <xf numFmtId="0" fontId="23" fillId="8" borderId="16" xfId="0" applyFont="1" applyFill="1" applyBorder="1" applyAlignment="1">
      <alignment horizontal="center" vertical="center"/>
    </xf>
    <xf numFmtId="2" fontId="15" fillId="10" borderId="17" xfId="0" applyNumberFormat="1" applyFont="1" applyFill="1" applyBorder="1" applyAlignment="1">
      <alignment horizontal="center" vertical="center"/>
    </xf>
    <xf numFmtId="0" fontId="2" fillId="0" borderId="18" xfId="0" applyFont="1" applyBorder="1"/>
    <xf numFmtId="0" fontId="2" fillId="0" borderId="19" xfId="0" applyFont="1" applyBorder="1"/>
    <xf numFmtId="0" fontId="2" fillId="0" borderId="19" xfId="0" applyFont="1" applyFill="1" applyBorder="1"/>
    <xf numFmtId="0" fontId="2" fillId="0" borderId="20" xfId="0" applyFont="1" applyBorder="1"/>
    <xf numFmtId="0" fontId="2" fillId="0" borderId="21" xfId="0" applyFont="1" applyFill="1" applyBorder="1"/>
    <xf numFmtId="0" fontId="2" fillId="0" borderId="22" xfId="0" applyFont="1" applyBorder="1"/>
    <xf numFmtId="0" fontId="2" fillId="0" borderId="23" xfId="0" applyFont="1" applyBorder="1"/>
    <xf numFmtId="0" fontId="2" fillId="0" borderId="24" xfId="0" applyFont="1" applyBorder="1"/>
    <xf numFmtId="0" fontId="2" fillId="0" borderId="15" xfId="0" applyFont="1" applyFill="1" applyBorder="1"/>
    <xf numFmtId="0" fontId="2" fillId="0" borderId="15" xfId="0" applyFont="1" applyBorder="1"/>
    <xf numFmtId="0" fontId="2" fillId="0" borderId="16" xfId="0" applyFont="1" applyBorder="1"/>
    <xf numFmtId="0" fontId="2" fillId="0" borderId="22" xfId="0" applyFont="1" applyFill="1" applyBorder="1"/>
    <xf numFmtId="0" fontId="3" fillId="0" borderId="0" xfId="0" applyFont="1" applyFill="1" applyBorder="1" applyAlignment="1">
      <alignment horizontal="left" vertical="center"/>
    </xf>
    <xf numFmtId="0" fontId="3" fillId="0" borderId="0" xfId="0" applyFont="1" applyBorder="1" applyAlignment="1">
      <alignment horizontal="center" vertical="center"/>
    </xf>
    <xf numFmtId="0" fontId="22" fillId="3" borderId="25" xfId="0" applyFont="1" applyFill="1" applyBorder="1" applyAlignment="1">
      <alignment horizontal="center" vertical="center"/>
    </xf>
    <xf numFmtId="0" fontId="22" fillId="3" borderId="26" xfId="0" applyFont="1" applyFill="1" applyBorder="1" applyAlignment="1">
      <alignment horizontal="center" vertical="center"/>
    </xf>
    <xf numFmtId="2" fontId="15" fillId="10" borderId="27" xfId="0" applyNumberFormat="1" applyFont="1" applyFill="1" applyBorder="1" applyAlignment="1">
      <alignment horizontal="center" vertical="center"/>
    </xf>
    <xf numFmtId="164" fontId="7" fillId="0" borderId="28" xfId="0" applyNumberFormat="1" applyFont="1" applyBorder="1" applyAlignment="1">
      <alignment horizontal="center"/>
    </xf>
    <xf numFmtId="164" fontId="7" fillId="0" borderId="29" xfId="0" applyNumberFormat="1" applyFont="1" applyBorder="1" applyAlignment="1">
      <alignment horizontal="center"/>
    </xf>
    <xf numFmtId="164" fontId="7" fillId="0" borderId="30" xfId="0" applyNumberFormat="1" applyFont="1" applyBorder="1" applyAlignment="1">
      <alignment horizontal="center"/>
    </xf>
    <xf numFmtId="2" fontId="16" fillId="10" borderId="31" xfId="0" applyNumberFormat="1" applyFont="1" applyFill="1" applyBorder="1" applyAlignment="1">
      <alignment horizontal="right" vertical="center"/>
    </xf>
    <xf numFmtId="2" fontId="16" fillId="10" borderId="32" xfId="0" applyNumberFormat="1" applyFont="1" applyFill="1" applyBorder="1" applyAlignment="1">
      <alignment horizontal="right" vertical="center"/>
    </xf>
    <xf numFmtId="2" fontId="16" fillId="10" borderId="33" xfId="0" applyNumberFormat="1" applyFont="1" applyFill="1" applyBorder="1" applyAlignment="1">
      <alignment horizontal="right" vertical="center"/>
    </xf>
    <xf numFmtId="0" fontId="16" fillId="10" borderId="34" xfId="0" applyNumberFormat="1" applyFont="1" applyFill="1" applyBorder="1" applyAlignment="1">
      <alignment horizontal="left" vertical="center"/>
    </xf>
    <xf numFmtId="0" fontId="16" fillId="10" borderId="35" xfId="0" applyNumberFormat="1" applyFont="1" applyFill="1" applyBorder="1" applyAlignment="1">
      <alignment horizontal="left" vertical="center"/>
    </xf>
    <xf numFmtId="0" fontId="16" fillId="10" borderId="36" xfId="0" applyNumberFormat="1" applyFont="1" applyFill="1" applyBorder="1" applyAlignment="1">
      <alignment horizontal="left" vertical="center"/>
    </xf>
    <xf numFmtId="0" fontId="11" fillId="0" borderId="37" xfId="0" applyFont="1" applyFill="1" applyBorder="1"/>
    <xf numFmtId="0" fontId="11" fillId="0" borderId="38" xfId="0" applyFont="1" applyFill="1" applyBorder="1"/>
    <xf numFmtId="0" fontId="11" fillId="0" borderId="39" xfId="0" applyFont="1" applyFill="1" applyBorder="1"/>
    <xf numFmtId="0" fontId="11" fillId="0" borderId="40" xfId="0" applyFont="1" applyFill="1" applyBorder="1"/>
    <xf numFmtId="0" fontId="11" fillId="0" borderId="41" xfId="0" applyFont="1" applyFill="1" applyBorder="1"/>
    <xf numFmtId="0" fontId="11" fillId="0" borderId="42" xfId="0" applyFont="1" applyFill="1" applyBorder="1"/>
    <xf numFmtId="0" fontId="1" fillId="0" borderId="0" xfId="1"/>
    <xf numFmtId="0" fontId="3" fillId="0" borderId="0" xfId="1" applyFont="1"/>
    <xf numFmtId="164" fontId="3" fillId="0" borderId="0" xfId="1" applyNumberFormat="1" applyFont="1"/>
    <xf numFmtId="0" fontId="4" fillId="2" borderId="1" xfId="1" applyFont="1" applyFill="1" applyBorder="1" applyAlignment="1">
      <alignment horizontal="center"/>
    </xf>
    <xf numFmtId="0" fontId="4" fillId="2" borderId="2" xfId="1" applyFont="1" applyFill="1" applyBorder="1" applyAlignment="1">
      <alignment horizontal="center"/>
    </xf>
    <xf numFmtId="164" fontId="29" fillId="11" borderId="11" xfId="1" applyNumberFormat="1" applyFont="1" applyFill="1" applyBorder="1" applyAlignment="1">
      <alignment horizontal="center"/>
    </xf>
    <xf numFmtId="0" fontId="3" fillId="0" borderId="11" xfId="1" applyFont="1" applyBorder="1" applyAlignment="1">
      <alignment horizontal="center"/>
    </xf>
    <xf numFmtId="164" fontId="3" fillId="0" borderId="11" xfId="1" applyNumberFormat="1" applyFont="1" applyBorder="1" applyAlignment="1">
      <alignment horizontal="center"/>
    </xf>
    <xf numFmtId="164" fontId="3" fillId="12" borderId="43" xfId="1" applyNumberFormat="1" applyFont="1" applyFill="1" applyBorder="1"/>
    <xf numFmtId="164" fontId="3" fillId="12" borderId="0" xfId="1" applyNumberFormat="1" applyFont="1" applyFill="1" applyBorder="1"/>
    <xf numFmtId="164" fontId="3" fillId="12" borderId="44" xfId="1" applyNumberFormat="1" applyFont="1" applyFill="1" applyBorder="1"/>
    <xf numFmtId="164" fontId="32" fillId="12" borderId="0" xfId="1" applyNumberFormat="1" applyFont="1" applyFill="1" applyBorder="1" applyAlignment="1">
      <alignment horizontal="center"/>
    </xf>
    <xf numFmtId="164" fontId="7" fillId="12" borderId="0" xfId="1" applyNumberFormat="1" applyFont="1" applyFill="1" applyBorder="1" applyAlignment="1">
      <alignment horizontal="center"/>
    </xf>
    <xf numFmtId="164" fontId="32" fillId="12" borderId="44" xfId="1" applyNumberFormat="1" applyFont="1" applyFill="1" applyBorder="1" applyAlignment="1">
      <alignment vertical="center"/>
    </xf>
    <xf numFmtId="164" fontId="32" fillId="12" borderId="44" xfId="1" applyNumberFormat="1" applyFont="1" applyFill="1" applyBorder="1"/>
    <xf numFmtId="0" fontId="0" fillId="0" borderId="0" xfId="0" applyFill="1"/>
    <xf numFmtId="164" fontId="3" fillId="0" borderId="0" xfId="1" applyNumberFormat="1" applyFont="1" applyFill="1" applyBorder="1"/>
    <xf numFmtId="164" fontId="32" fillId="0" borderId="0" xfId="1" applyNumberFormat="1" applyFont="1" applyFill="1" applyBorder="1" applyAlignment="1">
      <alignment horizontal="center"/>
    </xf>
    <xf numFmtId="164" fontId="7" fillId="0" borderId="0" xfId="1" applyNumberFormat="1" applyFont="1" applyFill="1" applyBorder="1" applyAlignment="1">
      <alignment horizontal="center"/>
    </xf>
    <xf numFmtId="0" fontId="0" fillId="0" borderId="0" xfId="0" applyFill="1" applyBorder="1"/>
    <xf numFmtId="164" fontId="32" fillId="0" borderId="0" xfId="1" applyNumberFormat="1" applyFont="1" applyFill="1" applyBorder="1" applyAlignment="1">
      <alignment vertical="center"/>
    </xf>
    <xf numFmtId="164" fontId="32" fillId="0" borderId="0" xfId="1" applyNumberFormat="1" applyFont="1" applyFill="1" applyBorder="1"/>
    <xf numFmtId="164" fontId="7" fillId="0" borderId="0" xfId="1" applyNumberFormat="1" applyFont="1" applyFill="1" applyBorder="1" applyAlignment="1">
      <alignment horizontal="right"/>
    </xf>
    <xf numFmtId="164" fontId="6" fillId="0" borderId="0" xfId="1" applyNumberFormat="1" applyFont="1" applyFill="1" applyBorder="1" applyAlignment="1">
      <alignment horizontal="right"/>
    </xf>
    <xf numFmtId="0" fontId="1" fillId="0" borderId="0" xfId="2"/>
    <xf numFmtId="0" fontId="3" fillId="0" borderId="0" xfId="2" applyFont="1"/>
    <xf numFmtId="164" fontId="3" fillId="0" borderId="0" xfId="2" applyNumberFormat="1" applyFont="1"/>
    <xf numFmtId="0" fontId="4" fillId="2" borderId="1" xfId="2" applyFont="1" applyFill="1" applyBorder="1" applyAlignment="1">
      <alignment horizontal="center"/>
    </xf>
    <xf numFmtId="0" fontId="4" fillId="2" borderId="2" xfId="2" applyFont="1" applyFill="1" applyBorder="1" applyAlignment="1">
      <alignment horizontal="center"/>
    </xf>
    <xf numFmtId="0" fontId="9" fillId="0" borderId="45" xfId="2" applyFont="1" applyFill="1" applyBorder="1"/>
    <xf numFmtId="0" fontId="12" fillId="3" borderId="46" xfId="2" applyFont="1" applyFill="1" applyBorder="1" applyAlignment="1">
      <alignment horizontal="center" vertical="center"/>
    </xf>
    <xf numFmtId="0" fontId="12" fillId="3" borderId="47" xfId="2" applyFont="1" applyFill="1" applyBorder="1" applyAlignment="1">
      <alignment horizontal="center"/>
    </xf>
    <xf numFmtId="0" fontId="37" fillId="13" borderId="48" xfId="2" applyFont="1" applyFill="1" applyBorder="1" applyAlignment="1">
      <alignment horizontal="center"/>
    </xf>
    <xf numFmtId="164" fontId="38" fillId="13" borderId="49" xfId="2" applyNumberFormat="1" applyFont="1" applyFill="1" applyBorder="1" applyAlignment="1">
      <alignment horizontal="center"/>
    </xf>
    <xf numFmtId="164" fontId="38" fillId="13" borderId="50" xfId="2" applyNumberFormat="1" applyFont="1" applyFill="1" applyBorder="1" applyAlignment="1">
      <alignment horizontal="center"/>
    </xf>
    <xf numFmtId="164" fontId="38" fillId="13" borderId="51" xfId="2" applyNumberFormat="1" applyFont="1" applyFill="1" applyBorder="1" applyAlignment="1">
      <alignment horizontal="center"/>
    </xf>
    <xf numFmtId="0" fontId="37" fillId="13" borderId="52" xfId="2" applyFont="1" applyFill="1" applyBorder="1" applyAlignment="1">
      <alignment horizontal="center"/>
    </xf>
    <xf numFmtId="164" fontId="38" fillId="13" borderId="53" xfId="2" applyNumberFormat="1" applyFont="1" applyFill="1" applyBorder="1" applyAlignment="1">
      <alignment horizontal="center"/>
    </xf>
    <xf numFmtId="164" fontId="38" fillId="13" borderId="54" xfId="2" applyNumberFormat="1" applyFont="1" applyFill="1" applyBorder="1" applyAlignment="1">
      <alignment horizontal="center"/>
    </xf>
    <xf numFmtId="164" fontId="38" fillId="13" borderId="55" xfId="2" applyNumberFormat="1" applyFont="1" applyFill="1" applyBorder="1" applyAlignment="1">
      <alignment horizontal="center"/>
    </xf>
    <xf numFmtId="0" fontId="37" fillId="13" borderId="56" xfId="2" applyFont="1" applyFill="1" applyBorder="1" applyAlignment="1">
      <alignment horizontal="center"/>
    </xf>
    <xf numFmtId="164" fontId="38" fillId="13" borderId="57" xfId="2" applyNumberFormat="1" applyFont="1" applyFill="1" applyBorder="1" applyAlignment="1">
      <alignment horizontal="center"/>
    </xf>
    <xf numFmtId="164" fontId="38" fillId="13" borderId="58" xfId="2" applyNumberFormat="1" applyFont="1" applyFill="1" applyBorder="1" applyAlignment="1">
      <alignment horizontal="center"/>
    </xf>
    <xf numFmtId="164" fontId="38" fillId="13" borderId="59" xfId="2" applyNumberFormat="1" applyFont="1" applyFill="1" applyBorder="1" applyAlignment="1">
      <alignment horizontal="center"/>
    </xf>
    <xf numFmtId="49" fontId="43" fillId="14" borderId="60" xfId="4" applyNumberFormat="1" applyFont="1" applyFill="1" applyBorder="1" applyAlignment="1">
      <alignment horizontal="right"/>
    </xf>
    <xf numFmtId="49" fontId="43" fillId="14" borderId="61" xfId="4" applyNumberFormat="1" applyFont="1" applyFill="1" applyBorder="1" applyAlignment="1">
      <alignment horizontal="right"/>
    </xf>
    <xf numFmtId="49" fontId="43" fillId="14" borderId="62" xfId="4" applyNumberFormat="1" applyFont="1" applyFill="1" applyBorder="1" applyAlignment="1">
      <alignment horizontal="right"/>
    </xf>
    <xf numFmtId="0" fontId="38" fillId="0" borderId="0" xfId="3" applyFont="1"/>
    <xf numFmtId="0" fontId="1" fillId="0" borderId="63" xfId="3" applyFill="1" applyBorder="1" applyAlignment="1">
      <alignment wrapText="1"/>
    </xf>
    <xf numFmtId="0" fontId="1" fillId="0" borderId="64" xfId="3" applyFill="1" applyBorder="1" applyAlignment="1">
      <alignment wrapText="1"/>
    </xf>
    <xf numFmtId="0" fontId="34" fillId="15" borderId="65" xfId="3" applyFont="1" applyFill="1" applyBorder="1" applyAlignment="1">
      <alignment horizontal="center" vertical="center"/>
    </xf>
    <xf numFmtId="165" fontId="38" fillId="16" borderId="66" xfId="3" applyNumberFormat="1" applyFont="1" applyFill="1" applyBorder="1" applyAlignment="1">
      <alignment horizontal="center"/>
    </xf>
    <xf numFmtId="164" fontId="3" fillId="0" borderId="0" xfId="3" applyNumberFormat="1" applyFont="1"/>
    <xf numFmtId="0" fontId="3" fillId="0" borderId="0" xfId="3" applyFont="1"/>
    <xf numFmtId="0" fontId="1" fillId="0" borderId="0" xfId="3"/>
    <xf numFmtId="165" fontId="38" fillId="16" borderId="66" xfId="5" applyNumberFormat="1" applyFont="1" applyFill="1" applyBorder="1" applyAlignment="1">
      <alignment horizontal="center"/>
    </xf>
    <xf numFmtId="0" fontId="12" fillId="13" borderId="0" xfId="8" applyFont="1" applyFill="1" applyBorder="1" applyAlignment="1">
      <alignment horizontal="center" vertical="center"/>
    </xf>
    <xf numFmtId="0" fontId="49" fillId="13" borderId="0" xfId="8" applyFont="1" applyFill="1" applyBorder="1" applyAlignment="1">
      <alignment horizontal="center" vertical="center"/>
    </xf>
    <xf numFmtId="0" fontId="49" fillId="13" borderId="0" xfId="8" applyFont="1" applyFill="1" applyBorder="1" applyAlignment="1">
      <alignment horizontal="center"/>
    </xf>
    <xf numFmtId="0" fontId="15" fillId="0" borderId="0" xfId="0" applyFont="1" applyAlignment="1">
      <alignment horizontal="center"/>
    </xf>
    <xf numFmtId="0" fontId="0" fillId="0" borderId="67" xfId="0" applyBorder="1"/>
    <xf numFmtId="0" fontId="0" fillId="0" borderId="68" xfId="0" applyBorder="1"/>
    <xf numFmtId="0" fontId="0" fillId="0" borderId="11" xfId="0" applyBorder="1"/>
    <xf numFmtId="2" fontId="15" fillId="10" borderId="69" xfId="0" applyNumberFormat="1" applyFont="1" applyFill="1" applyBorder="1" applyAlignment="1">
      <alignment horizontal="center" vertical="center"/>
    </xf>
    <xf numFmtId="164" fontId="7" fillId="0" borderId="70" xfId="0" applyNumberFormat="1" applyFont="1" applyBorder="1" applyAlignment="1">
      <alignment horizontal="center"/>
    </xf>
    <xf numFmtId="0" fontId="2" fillId="0" borderId="71" xfId="0" applyFont="1" applyBorder="1"/>
    <xf numFmtId="0" fontId="2" fillId="0" borderId="72" xfId="0" applyFont="1" applyBorder="1"/>
    <xf numFmtId="0" fontId="2" fillId="0" borderId="72" xfId="0" applyFont="1" applyFill="1" applyBorder="1"/>
    <xf numFmtId="0" fontId="2" fillId="0" borderId="73" xfId="0" applyFont="1" applyBorder="1"/>
    <xf numFmtId="0" fontId="16" fillId="10" borderId="35" xfId="0" applyFont="1" applyFill="1" applyBorder="1" applyAlignment="1">
      <alignment horizontal="left"/>
    </xf>
    <xf numFmtId="0" fontId="15" fillId="0" borderId="0" xfId="0" applyFont="1" applyBorder="1" applyAlignment="1">
      <alignment horizontal="left" vertical="center"/>
    </xf>
    <xf numFmtId="2" fontId="16" fillId="10" borderId="74" xfId="0" applyNumberFormat="1" applyFont="1" applyFill="1" applyBorder="1" applyAlignment="1">
      <alignment horizontal="center" vertical="center"/>
    </xf>
    <xf numFmtId="0" fontId="16" fillId="10" borderId="34" xfId="0" applyNumberFormat="1" applyFont="1" applyFill="1" applyBorder="1" applyAlignment="1">
      <alignment horizontal="center" vertical="center"/>
    </xf>
    <xf numFmtId="0" fontId="15" fillId="0" borderId="75" xfId="0" applyFont="1" applyBorder="1" applyAlignment="1">
      <alignment horizontal="center"/>
    </xf>
    <xf numFmtId="2" fontId="16" fillId="10" borderId="32" xfId="0" applyNumberFormat="1" applyFont="1" applyFill="1" applyBorder="1" applyAlignment="1">
      <alignment horizontal="center" vertical="center"/>
    </xf>
    <xf numFmtId="0" fontId="16" fillId="10" borderId="35" xfId="0" applyNumberFormat="1" applyFont="1" applyFill="1" applyBorder="1" applyAlignment="1">
      <alignment horizontal="center" vertical="center"/>
    </xf>
    <xf numFmtId="0" fontId="15" fillId="0" borderId="10" xfId="0" applyFont="1" applyBorder="1"/>
    <xf numFmtId="0" fontId="15" fillId="0" borderId="12" xfId="0" applyFont="1" applyBorder="1"/>
    <xf numFmtId="2" fontId="16" fillId="10" borderId="33" xfId="0" applyNumberFormat="1" applyFont="1" applyFill="1" applyBorder="1" applyAlignment="1">
      <alignment horizontal="center" vertical="center"/>
    </xf>
    <xf numFmtId="0" fontId="16" fillId="10" borderId="36" xfId="0" applyNumberFormat="1" applyFont="1" applyFill="1" applyBorder="1" applyAlignment="1">
      <alignment horizontal="center" vertical="center"/>
    </xf>
    <xf numFmtId="164" fontId="7" fillId="0" borderId="76" xfId="0" applyNumberFormat="1" applyFont="1" applyBorder="1" applyAlignment="1">
      <alignment horizontal="center"/>
    </xf>
    <xf numFmtId="0" fontId="11" fillId="13" borderId="37" xfId="0" applyFont="1" applyFill="1" applyBorder="1"/>
    <xf numFmtId="0" fontId="11" fillId="13" borderId="9" xfId="0" applyFont="1" applyFill="1" applyBorder="1"/>
    <xf numFmtId="0" fontId="11" fillId="13" borderId="38" xfId="0" applyFont="1" applyFill="1" applyBorder="1"/>
    <xf numFmtId="0" fontId="11" fillId="13" borderId="39" xfId="0" applyFont="1" applyFill="1" applyBorder="1"/>
    <xf numFmtId="0" fontId="11" fillId="13" borderId="11" xfId="0" applyFont="1" applyFill="1" applyBorder="1"/>
    <xf numFmtId="0" fontId="11" fillId="13" borderId="40" xfId="0" applyFont="1" applyFill="1" applyBorder="1"/>
    <xf numFmtId="0" fontId="11" fillId="13" borderId="41" xfId="0" applyFont="1" applyFill="1" applyBorder="1"/>
    <xf numFmtId="0" fontId="11" fillId="13" borderId="13" xfId="0" applyFont="1" applyFill="1" applyBorder="1"/>
    <xf numFmtId="0" fontId="11" fillId="13" borderId="42" xfId="0" applyFont="1" applyFill="1" applyBorder="1"/>
    <xf numFmtId="164" fontId="7" fillId="0" borderId="77" xfId="0" applyNumberFormat="1" applyFont="1" applyBorder="1" applyAlignment="1">
      <alignment horizontal="center"/>
    </xf>
    <xf numFmtId="0" fontId="2" fillId="0" borderId="78" xfId="0" applyFont="1" applyFill="1" applyBorder="1"/>
    <xf numFmtId="0" fontId="2" fillId="13" borderId="79" xfId="0" applyFont="1" applyFill="1" applyBorder="1"/>
    <xf numFmtId="0" fontId="2" fillId="0" borderId="79" xfId="0" applyFont="1" applyBorder="1"/>
    <xf numFmtId="0" fontId="2" fillId="0" borderId="80" xfId="0" applyFont="1" applyBorder="1"/>
    <xf numFmtId="0" fontId="2" fillId="0" borderId="81" xfId="0" applyFont="1" applyBorder="1"/>
    <xf numFmtId="0" fontId="2" fillId="0" borderId="82" xfId="0" applyFont="1" applyFill="1" applyBorder="1"/>
    <xf numFmtId="0" fontId="2" fillId="0" borderId="82" xfId="0" applyFont="1" applyBorder="1"/>
    <xf numFmtId="0" fontId="2" fillId="0" borderId="83" xfId="0" applyFont="1" applyBorder="1"/>
    <xf numFmtId="2" fontId="15" fillId="10" borderId="84" xfId="0" applyNumberFormat="1" applyFont="1" applyFill="1" applyBorder="1" applyAlignment="1">
      <alignment horizontal="center" vertical="center"/>
    </xf>
    <xf numFmtId="2" fontId="15" fillId="10" borderId="85" xfId="0" applyNumberFormat="1" applyFont="1" applyFill="1" applyBorder="1" applyAlignment="1">
      <alignment horizontal="center" vertical="center"/>
    </xf>
    <xf numFmtId="164" fontId="38" fillId="13" borderId="49" xfId="0" applyNumberFormat="1" applyFont="1" applyFill="1" applyBorder="1" applyAlignment="1">
      <alignment horizontal="center"/>
    </xf>
    <xf numFmtId="164" fontId="38" fillId="13" borderId="50" xfId="0" applyNumberFormat="1" applyFont="1" applyFill="1" applyBorder="1" applyAlignment="1">
      <alignment horizontal="center"/>
    </xf>
    <xf numFmtId="164" fontId="38" fillId="13" borderId="51" xfId="0" applyNumberFormat="1" applyFont="1" applyFill="1" applyBorder="1" applyAlignment="1">
      <alignment horizontal="center"/>
    </xf>
    <xf numFmtId="164" fontId="38" fillId="13" borderId="53" xfId="0" applyNumberFormat="1" applyFont="1" applyFill="1" applyBorder="1" applyAlignment="1">
      <alignment horizontal="center"/>
    </xf>
    <xf numFmtId="164" fontId="38" fillId="13" borderId="54" xfId="0" applyNumberFormat="1" applyFont="1" applyFill="1" applyBorder="1" applyAlignment="1">
      <alignment horizontal="center"/>
    </xf>
    <xf numFmtId="164" fontId="38" fillId="13" borderId="55" xfId="0" applyNumberFormat="1" applyFont="1" applyFill="1" applyBorder="1" applyAlignment="1">
      <alignment horizontal="center"/>
    </xf>
    <xf numFmtId="164" fontId="38" fillId="13" borderId="57" xfId="0" applyNumberFormat="1" applyFont="1" applyFill="1" applyBorder="1" applyAlignment="1">
      <alignment horizontal="center"/>
    </xf>
    <xf numFmtId="164" fontId="38" fillId="13" borderId="58" xfId="0" applyNumberFormat="1" applyFont="1" applyFill="1" applyBorder="1" applyAlignment="1">
      <alignment horizontal="center"/>
    </xf>
    <xf numFmtId="164" fontId="38" fillId="13" borderId="59" xfId="0" applyNumberFormat="1" applyFont="1" applyFill="1" applyBorder="1" applyAlignment="1">
      <alignment horizontal="center"/>
    </xf>
    <xf numFmtId="2" fontId="43" fillId="14" borderId="60" xfId="4" applyNumberFormat="1" applyFont="1" applyFill="1" applyBorder="1" applyAlignment="1">
      <alignment horizontal="right"/>
    </xf>
    <xf numFmtId="2" fontId="43" fillId="14" borderId="61" xfId="4" applyNumberFormat="1" applyFont="1" applyFill="1" applyBorder="1" applyAlignment="1">
      <alignment horizontal="right"/>
    </xf>
    <xf numFmtId="2" fontId="43" fillId="14" borderId="86" xfId="4" applyNumberFormat="1" applyFont="1" applyFill="1" applyBorder="1" applyAlignment="1">
      <alignment horizontal="right"/>
    </xf>
    <xf numFmtId="2" fontId="43" fillId="14" borderId="87" xfId="3" applyNumberFormat="1" applyFont="1" applyFill="1" applyBorder="1" applyAlignment="1">
      <alignment horizontal="right"/>
    </xf>
    <xf numFmtId="2" fontId="43" fillId="14" borderId="88" xfId="3" applyNumberFormat="1" applyFont="1" applyFill="1" applyBorder="1" applyAlignment="1">
      <alignment horizontal="right"/>
    </xf>
    <xf numFmtId="2" fontId="43" fillId="14" borderId="89" xfId="3" applyNumberFormat="1" applyFont="1" applyFill="1" applyBorder="1" applyAlignment="1">
      <alignment horizontal="right"/>
    </xf>
    <xf numFmtId="0" fontId="15" fillId="0" borderId="10" xfId="0" applyFont="1" applyBorder="1" applyAlignment="1">
      <alignment horizontal="left" vertical="top"/>
    </xf>
    <xf numFmtId="2" fontId="16" fillId="10" borderId="32" xfId="0" applyNumberFormat="1" applyFont="1" applyFill="1" applyBorder="1" applyAlignment="1">
      <alignment horizontal="right"/>
    </xf>
    <xf numFmtId="0" fontId="0" fillId="0" borderId="0" xfId="0" applyAlignment="1">
      <alignment horizontal="center"/>
    </xf>
    <xf numFmtId="0" fontId="51" fillId="0" borderId="0" xfId="0" applyFont="1" applyAlignment="1">
      <alignment horizontal="left"/>
    </xf>
    <xf numFmtId="0" fontId="51" fillId="0" borderId="0" xfId="0" applyFont="1"/>
    <xf numFmtId="0" fontId="7" fillId="0" borderId="0" xfId="0" applyFont="1" applyAlignment="1">
      <alignment horizontal="center"/>
    </xf>
    <xf numFmtId="0" fontId="7" fillId="0" borderId="0" xfId="0" applyFont="1"/>
    <xf numFmtId="0" fontId="34" fillId="3" borderId="90" xfId="0" applyFont="1" applyFill="1" applyBorder="1" applyAlignment="1">
      <alignment horizontal="center"/>
    </xf>
    <xf numFmtId="0" fontId="0" fillId="0" borderId="11" xfId="0" applyBorder="1" applyAlignment="1">
      <alignment horizontal="center"/>
    </xf>
    <xf numFmtId="0" fontId="7" fillId="0" borderId="11" xfId="0" applyFont="1" applyBorder="1" applyAlignment="1">
      <alignment horizontal="center"/>
    </xf>
    <xf numFmtId="164" fontId="6" fillId="0" borderId="91" xfId="1" applyNumberFormat="1" applyFont="1" applyFill="1" applyBorder="1" applyAlignment="1">
      <alignment horizontal="center"/>
    </xf>
    <xf numFmtId="0" fontId="0" fillId="0" borderId="91" xfId="0" applyFill="1" applyBorder="1"/>
    <xf numFmtId="0" fontId="34" fillId="15" borderId="92" xfId="1" applyFont="1" applyFill="1" applyBorder="1" applyAlignment="1">
      <alignment horizontal="center"/>
    </xf>
    <xf numFmtId="0" fontId="34" fillId="15" borderId="93" xfId="1" applyFont="1" applyFill="1" applyBorder="1" applyAlignment="1">
      <alignment horizontal="center"/>
    </xf>
    <xf numFmtId="0" fontId="1" fillId="0" borderId="11" xfId="1" applyFont="1" applyBorder="1" applyAlignment="1">
      <alignment horizontal="center"/>
    </xf>
    <xf numFmtId="164" fontId="1" fillId="0" borderId="11" xfId="1" applyNumberFormat="1" applyBorder="1" applyAlignment="1">
      <alignment horizontal="center"/>
    </xf>
    <xf numFmtId="165" fontId="38" fillId="16" borderId="94" xfId="3" applyNumberFormat="1" applyFont="1" applyFill="1" applyBorder="1" applyAlignment="1">
      <alignment horizontal="center"/>
    </xf>
    <xf numFmtId="165" fontId="38" fillId="16" borderId="95" xfId="3" applyNumberFormat="1" applyFont="1" applyFill="1" applyBorder="1" applyAlignment="1">
      <alignment horizontal="center"/>
    </xf>
    <xf numFmtId="165" fontId="38" fillId="16" borderId="94" xfId="5" applyNumberFormat="1" applyFont="1" applyFill="1" applyBorder="1" applyAlignment="1">
      <alignment horizontal="center"/>
    </xf>
    <xf numFmtId="165" fontId="38" fillId="10" borderId="96" xfId="5" applyNumberFormat="1" applyFont="1" applyFill="1" applyBorder="1" applyAlignment="1">
      <alignment horizontal="center"/>
    </xf>
    <xf numFmtId="165" fontId="38" fillId="10" borderId="96" xfId="3" applyNumberFormat="1" applyFont="1" applyFill="1" applyBorder="1" applyAlignment="1">
      <alignment horizontal="center"/>
    </xf>
    <xf numFmtId="0" fontId="16" fillId="0" borderId="0" xfId="0" applyFont="1"/>
    <xf numFmtId="0" fontId="4" fillId="2" borderId="97" xfId="8" applyFont="1" applyFill="1" applyBorder="1" applyAlignment="1">
      <alignment horizontal="center" vertical="center"/>
    </xf>
    <xf numFmtId="0" fontId="38" fillId="12" borderId="98" xfId="3" applyFont="1" applyFill="1" applyBorder="1" applyAlignment="1">
      <alignment horizontal="left" vertical="center"/>
    </xf>
    <xf numFmtId="0" fontId="38" fillId="12" borderId="99" xfId="3" applyFont="1" applyFill="1" applyBorder="1" applyAlignment="1">
      <alignment horizontal="left" vertical="center"/>
    </xf>
    <xf numFmtId="0" fontId="38" fillId="12" borderId="100" xfId="3" applyFont="1" applyFill="1" applyBorder="1" applyAlignment="1">
      <alignment horizontal="left" vertical="center"/>
    </xf>
    <xf numFmtId="2" fontId="38" fillId="10" borderId="101" xfId="3" applyNumberFormat="1" applyFont="1" applyFill="1" applyBorder="1" applyAlignment="1">
      <alignment horizontal="center" vertical="center"/>
    </xf>
    <xf numFmtId="2" fontId="38" fillId="16" borderId="101" xfId="3" applyNumberFormat="1" applyFont="1" applyFill="1" applyBorder="1" applyAlignment="1">
      <alignment horizontal="center" vertical="center"/>
    </xf>
    <xf numFmtId="0" fontId="15" fillId="17" borderId="102" xfId="0" applyFont="1" applyFill="1" applyBorder="1" applyAlignment="1">
      <alignment horizontal="center"/>
    </xf>
    <xf numFmtId="0" fontId="15" fillId="17" borderId="103" xfId="0" applyFont="1" applyFill="1" applyBorder="1" applyAlignment="1">
      <alignment horizontal="center"/>
    </xf>
    <xf numFmtId="0" fontId="15" fillId="17" borderId="104" xfId="0" applyFont="1" applyFill="1" applyBorder="1" applyAlignment="1">
      <alignment horizontal="center"/>
    </xf>
    <xf numFmtId="2" fontId="15" fillId="10" borderId="105" xfId="0" applyNumberFormat="1" applyFont="1" applyFill="1" applyBorder="1" applyAlignment="1">
      <alignment horizontal="center"/>
    </xf>
    <xf numFmtId="2" fontId="15" fillId="10" borderId="106" xfId="0" applyNumberFormat="1" applyFont="1" applyFill="1" applyBorder="1" applyAlignment="1">
      <alignment horizontal="center"/>
    </xf>
    <xf numFmtId="2" fontId="15" fillId="10" borderId="107" xfId="0" applyNumberFormat="1" applyFont="1" applyFill="1" applyBorder="1" applyAlignment="1">
      <alignment horizontal="center"/>
    </xf>
    <xf numFmtId="2" fontId="15" fillId="10" borderId="108" xfId="0" applyNumberFormat="1" applyFont="1" applyFill="1" applyBorder="1" applyAlignment="1">
      <alignment horizontal="center"/>
    </xf>
    <xf numFmtId="2" fontId="15" fillId="10" borderId="109" xfId="0" applyNumberFormat="1" applyFont="1" applyFill="1" applyBorder="1" applyAlignment="1">
      <alignment horizontal="center"/>
    </xf>
    <xf numFmtId="2" fontId="15" fillId="10" borderId="110" xfId="0" applyNumberFormat="1" applyFont="1" applyFill="1" applyBorder="1" applyAlignment="1">
      <alignment horizontal="center"/>
    </xf>
    <xf numFmtId="2" fontId="15" fillId="10" borderId="111" xfId="0" applyNumberFormat="1" applyFont="1" applyFill="1" applyBorder="1" applyAlignment="1">
      <alignment horizontal="center"/>
    </xf>
    <xf numFmtId="2" fontId="15" fillId="10" borderId="112" xfId="0" applyNumberFormat="1" applyFont="1" applyFill="1" applyBorder="1" applyAlignment="1">
      <alignment horizontal="center"/>
    </xf>
    <xf numFmtId="2" fontId="15" fillId="10" borderId="113" xfId="0" applyNumberFormat="1" applyFont="1" applyFill="1" applyBorder="1" applyAlignment="1">
      <alignment horizontal="center"/>
    </xf>
    <xf numFmtId="2" fontId="38" fillId="10" borderId="114" xfId="3" applyNumberFormat="1" applyFont="1" applyFill="1" applyBorder="1" applyAlignment="1">
      <alignment horizontal="center" vertical="center"/>
    </xf>
    <xf numFmtId="0" fontId="6" fillId="0" borderId="0" xfId="0" applyFont="1"/>
    <xf numFmtId="49" fontId="3" fillId="0" borderId="0" xfId="0" applyNumberFormat="1" applyFont="1" applyAlignment="1">
      <alignment vertical="center"/>
    </xf>
    <xf numFmtId="164" fontId="3" fillId="0" borderId="0" xfId="0" applyNumberFormat="1" applyFont="1" applyFill="1" applyBorder="1"/>
    <xf numFmtId="0" fontId="5" fillId="0" borderId="0" xfId="0" applyFont="1" applyFill="1" applyBorder="1" applyAlignment="1" applyProtection="1">
      <protection locked="0"/>
    </xf>
    <xf numFmtId="0" fontId="5" fillId="0" borderId="0" xfId="0" applyFont="1" applyFill="1" applyBorder="1" applyAlignment="1"/>
    <xf numFmtId="0" fontId="0" fillId="0" borderId="0" xfId="0" applyFill="1" applyBorder="1" applyAlignment="1"/>
    <xf numFmtId="164" fontId="8" fillId="0" borderId="0" xfId="0" applyNumberFormat="1" applyFont="1" applyFill="1" applyBorder="1" applyAlignment="1"/>
    <xf numFmtId="0" fontId="14" fillId="0" borderId="0" xfId="0" applyFont="1" applyFill="1" applyBorder="1" applyAlignment="1">
      <alignment horizontal="center"/>
    </xf>
    <xf numFmtId="0" fontId="11" fillId="0" borderId="0" xfId="0" applyFont="1" applyFill="1" applyBorder="1"/>
    <xf numFmtId="0" fontId="3" fillId="0" borderId="0" xfId="0" applyFont="1" applyFill="1" applyBorder="1"/>
    <xf numFmtId="0" fontId="15" fillId="0" borderId="0" xfId="0" applyFont="1" applyBorder="1" applyAlignment="1">
      <alignment vertical="center"/>
    </xf>
    <xf numFmtId="0" fontId="37" fillId="13" borderId="32" xfId="2" applyFont="1" applyFill="1" applyBorder="1" applyAlignment="1">
      <alignment horizontal="center"/>
    </xf>
    <xf numFmtId="0" fontId="37" fillId="13" borderId="74" xfId="2" applyFont="1" applyFill="1" applyBorder="1" applyAlignment="1">
      <alignment horizontal="center"/>
    </xf>
    <xf numFmtId="0" fontId="37" fillId="13" borderId="115" xfId="2" applyFont="1" applyFill="1" applyBorder="1" applyAlignment="1">
      <alignment horizontal="center"/>
    </xf>
    <xf numFmtId="0" fontId="42" fillId="0" borderId="116" xfId="0" applyFont="1" applyFill="1" applyBorder="1" applyAlignment="1">
      <alignment horizontal="center"/>
    </xf>
    <xf numFmtId="0" fontId="2" fillId="0" borderId="116" xfId="0" applyFont="1" applyFill="1" applyBorder="1" applyAlignment="1">
      <alignment horizontal="center" vertical="center"/>
    </xf>
    <xf numFmtId="2" fontId="2" fillId="0" borderId="116" xfId="0" applyNumberFormat="1" applyFont="1" applyFill="1" applyBorder="1" applyAlignment="1">
      <alignment horizontal="center" vertical="center"/>
    </xf>
    <xf numFmtId="2" fontId="61" fillId="0" borderId="117" xfId="0" applyNumberFormat="1" applyFont="1" applyFill="1" applyBorder="1" applyAlignment="1">
      <alignment horizontal="center" vertical="center"/>
    </xf>
    <xf numFmtId="2" fontId="61" fillId="0" borderId="118" xfId="0" applyNumberFormat="1" applyFont="1" applyFill="1" applyBorder="1" applyAlignment="1">
      <alignment horizontal="center" vertical="center"/>
    </xf>
    <xf numFmtId="2" fontId="61" fillId="0" borderId="119" xfId="0" applyNumberFormat="1" applyFont="1" applyFill="1" applyBorder="1" applyAlignment="1">
      <alignment horizontal="center" vertical="center"/>
    </xf>
    <xf numFmtId="2" fontId="61" fillId="0" borderId="120" xfId="0" applyNumberFormat="1" applyFont="1" applyFill="1" applyBorder="1" applyAlignment="1">
      <alignment horizontal="center" vertical="center"/>
    </xf>
    <xf numFmtId="0" fontId="61" fillId="8" borderId="121" xfId="0" applyFont="1" applyFill="1" applyBorder="1" applyAlignment="1">
      <alignment horizontal="center"/>
    </xf>
    <xf numFmtId="0" fontId="61" fillId="8" borderId="122" xfId="0" applyFont="1" applyFill="1" applyBorder="1" applyAlignment="1">
      <alignment horizontal="center"/>
    </xf>
    <xf numFmtId="0" fontId="61" fillId="8" borderId="123" xfId="0" applyFont="1" applyFill="1" applyBorder="1" applyAlignment="1">
      <alignment horizontal="center"/>
    </xf>
    <xf numFmtId="0" fontId="63" fillId="15" borderId="0" xfId="0" applyFont="1" applyFill="1" applyAlignment="1">
      <alignment horizontal="center"/>
    </xf>
    <xf numFmtId="0" fontId="7" fillId="18" borderId="0" xfId="0" applyFont="1" applyFill="1" applyAlignment="1">
      <alignment horizontal="center"/>
    </xf>
    <xf numFmtId="0" fontId="34" fillId="2" borderId="1" xfId="2" applyFont="1" applyFill="1" applyBorder="1" applyAlignment="1">
      <alignment horizontal="center"/>
    </xf>
    <xf numFmtId="0" fontId="64" fillId="2" borderId="2" xfId="2" applyFont="1" applyFill="1" applyBorder="1" applyAlignment="1">
      <alignment horizontal="center"/>
    </xf>
    <xf numFmtId="0" fontId="63" fillId="0" borderId="45" xfId="2" applyFont="1" applyFill="1" applyBorder="1"/>
    <xf numFmtId="0" fontId="68" fillId="13" borderId="124" xfId="2" applyFont="1" applyFill="1" applyBorder="1" applyAlignment="1">
      <alignment horizontal="center"/>
    </xf>
    <xf numFmtId="164" fontId="3" fillId="13" borderId="125" xfId="2" applyNumberFormat="1" applyFont="1" applyFill="1" applyBorder="1" applyAlignment="1">
      <alignment horizontal="center"/>
    </xf>
    <xf numFmtId="164" fontId="3" fillId="13" borderId="126" xfId="2" applyNumberFormat="1" applyFont="1" applyFill="1" applyBorder="1" applyAlignment="1">
      <alignment horizontal="center"/>
    </xf>
    <xf numFmtId="164" fontId="3" fillId="13" borderId="127" xfId="0" applyNumberFormat="1" applyFont="1" applyFill="1" applyBorder="1" applyAlignment="1" applyProtection="1">
      <alignment horizontal="center"/>
      <protection locked="0"/>
    </xf>
    <xf numFmtId="164" fontId="3" fillId="13" borderId="128" xfId="0" applyNumberFormat="1" applyFont="1" applyFill="1" applyBorder="1" applyAlignment="1" applyProtection="1">
      <alignment horizontal="center"/>
      <protection locked="0"/>
    </xf>
    <xf numFmtId="164" fontId="3" fillId="13" borderId="129" xfId="0" applyNumberFormat="1" applyFont="1" applyFill="1" applyBorder="1" applyAlignment="1" applyProtection="1">
      <alignment horizontal="center"/>
      <protection locked="0"/>
    </xf>
    <xf numFmtId="0" fontId="68" fillId="13" borderId="130" xfId="2" applyFont="1" applyFill="1" applyBorder="1" applyAlignment="1">
      <alignment horizontal="center"/>
    </xf>
    <xf numFmtId="164" fontId="3" fillId="13" borderId="131" xfId="2" applyNumberFormat="1" applyFont="1" applyFill="1" applyBorder="1" applyAlignment="1">
      <alignment horizontal="center"/>
    </xf>
    <xf numFmtId="164" fontId="3" fillId="13" borderId="128" xfId="2" applyNumberFormat="1" applyFont="1" applyFill="1" applyBorder="1" applyAlignment="1">
      <alignment horizontal="center"/>
    </xf>
    <xf numFmtId="164" fontId="3" fillId="13" borderId="129" xfId="2" applyNumberFormat="1" applyFont="1" applyFill="1" applyBorder="1" applyAlignment="1">
      <alignment horizontal="center"/>
    </xf>
    <xf numFmtId="0" fontId="68" fillId="13" borderId="132" xfId="2" applyFont="1" applyFill="1" applyBorder="1" applyAlignment="1">
      <alignment horizontal="center"/>
    </xf>
    <xf numFmtId="164" fontId="3" fillId="13" borderId="133" xfId="2" applyNumberFormat="1" applyFont="1" applyFill="1" applyBorder="1" applyAlignment="1">
      <alignment horizontal="center"/>
    </xf>
    <xf numFmtId="164" fontId="3" fillId="13" borderId="134" xfId="2" applyNumberFormat="1" applyFont="1" applyFill="1" applyBorder="1" applyAlignment="1">
      <alignment horizontal="center"/>
    </xf>
    <xf numFmtId="164" fontId="3" fillId="13" borderId="135" xfId="2" applyNumberFormat="1" applyFont="1" applyFill="1" applyBorder="1" applyAlignment="1">
      <alignment horizontal="center"/>
    </xf>
    <xf numFmtId="164" fontId="3" fillId="13" borderId="136" xfId="0" applyNumberFormat="1" applyFont="1" applyFill="1" applyBorder="1" applyAlignment="1" applyProtection="1">
      <alignment horizontal="center"/>
      <protection locked="0"/>
    </xf>
    <xf numFmtId="164" fontId="3" fillId="13" borderId="134" xfId="0" applyNumberFormat="1" applyFont="1" applyFill="1" applyBorder="1" applyAlignment="1" applyProtection="1">
      <alignment horizontal="center"/>
      <protection locked="0"/>
    </xf>
    <xf numFmtId="164" fontId="3" fillId="13" borderId="135" xfId="0" applyNumberFormat="1" applyFont="1" applyFill="1" applyBorder="1" applyAlignment="1" applyProtection="1">
      <alignment horizontal="center"/>
      <protection locked="0"/>
    </xf>
    <xf numFmtId="0" fontId="34" fillId="19" borderId="0" xfId="0" applyFont="1" applyFill="1" applyAlignment="1">
      <alignment horizontal="center"/>
    </xf>
    <xf numFmtId="165" fontId="3" fillId="18" borderId="0" xfId="0" applyNumberFormat="1" applyFont="1" applyFill="1" applyAlignment="1">
      <alignment horizontal="center"/>
    </xf>
    <xf numFmtId="165" fontId="3" fillId="10" borderId="0" xfId="0" applyNumberFormat="1" applyFont="1" applyFill="1" applyAlignment="1">
      <alignment horizontal="center"/>
    </xf>
    <xf numFmtId="0" fontId="34" fillId="20" borderId="0" xfId="0" applyFont="1" applyFill="1" applyAlignment="1">
      <alignment horizontal="center"/>
    </xf>
    <xf numFmtId="2" fontId="34" fillId="20" borderId="0" xfId="0" applyNumberFormat="1" applyFont="1" applyFill="1" applyAlignment="1">
      <alignment horizontal="center"/>
    </xf>
    <xf numFmtId="0" fontId="69" fillId="3" borderId="46" xfId="2" applyFont="1" applyFill="1" applyBorder="1" applyAlignment="1">
      <alignment horizontal="center" vertical="center"/>
    </xf>
    <xf numFmtId="0" fontId="69" fillId="3" borderId="47" xfId="2" applyFont="1" applyFill="1" applyBorder="1" applyAlignment="1">
      <alignment horizontal="center"/>
    </xf>
    <xf numFmtId="0" fontId="33" fillId="2" borderId="1" xfId="0" applyFont="1" applyFill="1" applyBorder="1" applyAlignment="1">
      <alignment horizontal="center"/>
    </xf>
    <xf numFmtId="0" fontId="33" fillId="2" borderId="2" xfId="0" applyFont="1" applyFill="1" applyBorder="1" applyAlignment="1">
      <alignment horizontal="center"/>
    </xf>
    <xf numFmtId="164" fontId="3" fillId="13" borderId="0" xfId="0" applyNumberFormat="1" applyFont="1" applyFill="1" applyBorder="1"/>
    <xf numFmtId="164" fontId="8" fillId="13" borderId="0" xfId="0" applyNumberFormat="1" applyFont="1" applyFill="1" applyBorder="1" applyAlignment="1"/>
    <xf numFmtId="0" fontId="0" fillId="13" borderId="0" xfId="0" applyFill="1" applyBorder="1"/>
    <xf numFmtId="0" fontId="60" fillId="13" borderId="0" xfId="0" applyFont="1" applyFill="1" applyBorder="1" applyAlignment="1">
      <alignment horizontal="center"/>
    </xf>
    <xf numFmtId="0" fontId="27" fillId="13" borderId="0" xfId="0" applyFont="1" applyFill="1" applyBorder="1" applyAlignment="1">
      <alignment horizontal="center"/>
    </xf>
    <xf numFmtId="0" fontId="13" fillId="13" borderId="0" xfId="0" applyFont="1" applyFill="1" applyBorder="1" applyAlignment="1">
      <alignment horizontal="center" vertical="center"/>
    </xf>
    <xf numFmtId="164" fontId="63" fillId="3" borderId="137" xfId="2" applyNumberFormat="1" applyFont="1" applyFill="1" applyBorder="1" applyAlignment="1">
      <alignment horizontal="center"/>
    </xf>
    <xf numFmtId="164" fontId="63" fillId="3" borderId="138" xfId="2" applyNumberFormat="1" applyFont="1" applyFill="1" applyBorder="1" applyAlignment="1">
      <alignment horizontal="center"/>
    </xf>
    <xf numFmtId="165" fontId="3" fillId="0" borderId="139" xfId="0" applyNumberFormat="1" applyFont="1" applyBorder="1" applyAlignment="1" applyProtection="1">
      <alignment horizontal="left"/>
      <protection locked="0"/>
    </xf>
    <xf numFmtId="165" fontId="3" fillId="0" borderId="140" xfId="2" applyNumberFormat="1" applyFont="1" applyBorder="1" applyAlignment="1" applyProtection="1">
      <alignment horizontal="left"/>
      <protection locked="0"/>
    </xf>
    <xf numFmtId="165" fontId="3" fillId="0" borderId="141" xfId="2" applyNumberFormat="1" applyFont="1" applyBorder="1" applyAlignment="1" applyProtection="1">
      <alignment horizontal="left"/>
      <protection locked="0"/>
    </xf>
    <xf numFmtId="2" fontId="3" fillId="0" borderId="142" xfId="2" applyNumberFormat="1" applyFont="1" applyBorder="1" applyAlignment="1" applyProtection="1">
      <alignment horizontal="left"/>
      <protection locked="0"/>
    </xf>
    <xf numFmtId="2" fontId="3" fillId="0" borderId="143" xfId="2" applyNumberFormat="1" applyFont="1" applyBorder="1" applyAlignment="1" applyProtection="1">
      <alignment horizontal="left"/>
      <protection locked="0"/>
    </xf>
    <xf numFmtId="2" fontId="3" fillId="0" borderId="144" xfId="2" applyNumberFormat="1" applyFont="1" applyBorder="1" applyAlignment="1" applyProtection="1">
      <alignment horizontal="left"/>
      <protection locked="0"/>
    </xf>
    <xf numFmtId="0" fontId="72" fillId="0" borderId="145" xfId="0" applyFont="1" applyBorder="1" applyAlignment="1">
      <alignment horizontal="center" wrapText="1"/>
    </xf>
    <xf numFmtId="0" fontId="72" fillId="0" borderId="146" xfId="0" applyFont="1" applyBorder="1" applyAlignment="1">
      <alignment horizontal="center" wrapText="1"/>
    </xf>
    <xf numFmtId="0" fontId="71" fillId="0" borderId="147" xfId="0" applyFont="1" applyBorder="1" applyAlignment="1">
      <alignment horizontal="center" vertical="center" wrapText="1"/>
    </xf>
    <xf numFmtId="164" fontId="29" fillId="11" borderId="148" xfId="1" applyNumberFormat="1" applyFont="1" applyFill="1" applyBorder="1" applyAlignment="1">
      <alignment horizontal="center"/>
    </xf>
    <xf numFmtId="0" fontId="4" fillId="2" borderId="1" xfId="1" applyFont="1" applyFill="1" applyBorder="1" applyAlignment="1">
      <alignment horizontal="left"/>
    </xf>
    <xf numFmtId="0" fontId="39" fillId="20" borderId="149" xfId="0" applyFont="1" applyFill="1" applyBorder="1" applyAlignment="1">
      <alignment horizontal="center"/>
    </xf>
    <xf numFmtId="0" fontId="29" fillId="10" borderId="0" xfId="0" applyFont="1" applyFill="1" applyAlignment="1">
      <alignment horizontal="center"/>
    </xf>
    <xf numFmtId="0" fontId="49" fillId="3" borderId="150" xfId="7" applyFont="1" applyFill="1" applyBorder="1" applyAlignment="1">
      <alignment horizontal="center" vertical="center"/>
    </xf>
    <xf numFmtId="0" fontId="12" fillId="3" borderId="151" xfId="7" applyFont="1" applyFill="1" applyBorder="1" applyAlignment="1">
      <alignment horizontal="center" vertical="center"/>
    </xf>
    <xf numFmtId="0" fontId="49" fillId="3" borderId="152" xfId="7" applyFont="1" applyFill="1" applyBorder="1" applyAlignment="1">
      <alignment horizontal="center"/>
    </xf>
    <xf numFmtId="0" fontId="12" fillId="3" borderId="153" xfId="7" applyFont="1" applyFill="1" applyBorder="1" applyAlignment="1">
      <alignment horizontal="center" vertical="center"/>
    </xf>
    <xf numFmtId="0" fontId="12" fillId="3" borderId="154" xfId="7" applyFont="1" applyFill="1" applyBorder="1" applyAlignment="1">
      <alignment horizontal="center" vertical="center"/>
    </xf>
    <xf numFmtId="0" fontId="12" fillId="3" borderId="155" xfId="7" applyFont="1" applyFill="1" applyBorder="1" applyAlignment="1">
      <alignment horizontal="center" vertical="center"/>
    </xf>
    <xf numFmtId="1" fontId="3" fillId="0" borderId="156" xfId="7" applyNumberFormat="1" applyFont="1" applyBorder="1" applyAlignment="1">
      <alignment horizontal="center"/>
    </xf>
    <xf numFmtId="2" fontId="7" fillId="10" borderId="156" xfId="7" applyNumberFormat="1" applyFont="1" applyFill="1" applyBorder="1" applyAlignment="1">
      <alignment horizontal="center"/>
    </xf>
    <xf numFmtId="2" fontId="7" fillId="18" borderId="156" xfId="7" applyNumberFormat="1" applyFont="1" applyFill="1" applyBorder="1" applyAlignment="1">
      <alignment horizontal="center"/>
    </xf>
    <xf numFmtId="1" fontId="3" fillId="0" borderId="130" xfId="7" applyNumberFormat="1" applyFont="1" applyBorder="1" applyAlignment="1">
      <alignment horizontal="center"/>
    </xf>
    <xf numFmtId="2" fontId="7" fillId="10" borderId="130" xfId="7" applyNumberFormat="1" applyFont="1" applyFill="1" applyBorder="1" applyAlignment="1">
      <alignment horizontal="center"/>
    </xf>
    <xf numFmtId="2" fontId="7" fillId="18" borderId="130" xfId="7" applyNumberFormat="1" applyFont="1" applyFill="1" applyBorder="1" applyAlignment="1">
      <alignment horizontal="center"/>
    </xf>
    <xf numFmtId="1" fontId="3" fillId="0" borderId="132" xfId="7" applyNumberFormat="1" applyFont="1" applyBorder="1" applyAlignment="1">
      <alignment horizontal="center"/>
    </xf>
    <xf numFmtId="2" fontId="7" fillId="10" borderId="132" xfId="7" applyNumberFormat="1" applyFont="1" applyFill="1" applyBorder="1" applyAlignment="1">
      <alignment horizontal="center"/>
    </xf>
    <xf numFmtId="0" fontId="3" fillId="0" borderId="127" xfId="7" applyFont="1" applyBorder="1" applyAlignment="1">
      <alignment horizontal="center"/>
    </xf>
    <xf numFmtId="165" fontId="3" fillId="0" borderId="128" xfId="7" applyNumberFormat="1" applyFont="1" applyBorder="1" applyAlignment="1">
      <alignment horizontal="center"/>
    </xf>
    <xf numFmtId="2" fontId="7" fillId="10" borderId="128" xfId="7" applyNumberFormat="1" applyFont="1" applyFill="1" applyBorder="1" applyAlignment="1">
      <alignment horizontal="center"/>
    </xf>
    <xf numFmtId="2" fontId="7" fillId="12" borderId="129" xfId="7" applyNumberFormat="1" applyFont="1" applyFill="1" applyBorder="1" applyAlignment="1">
      <alignment horizontal="center"/>
    </xf>
    <xf numFmtId="0" fontId="3" fillId="0" borderId="136" xfId="7" applyFont="1" applyBorder="1" applyAlignment="1">
      <alignment horizontal="center"/>
    </xf>
    <xf numFmtId="165" fontId="3" fillId="0" borderId="134" xfId="7" applyNumberFormat="1" applyFont="1" applyBorder="1" applyAlignment="1">
      <alignment horizontal="center"/>
    </xf>
    <xf numFmtId="2" fontId="7" fillId="10" borderId="134" xfId="7" applyNumberFormat="1" applyFont="1" applyFill="1" applyBorder="1" applyAlignment="1">
      <alignment horizontal="center"/>
    </xf>
    <xf numFmtId="2" fontId="7" fillId="12" borderId="135" xfId="7" applyNumberFormat="1" applyFont="1" applyFill="1" applyBorder="1" applyAlignment="1">
      <alignment horizontal="center"/>
    </xf>
    <xf numFmtId="0" fontId="82" fillId="0" borderId="0" xfId="2" applyFont="1"/>
    <xf numFmtId="0" fontId="6" fillId="0" borderId="0" xfId="0" applyFont="1" applyAlignment="1"/>
    <xf numFmtId="0" fontId="12" fillId="3" borderId="157" xfId="7" applyFont="1" applyFill="1" applyBorder="1" applyAlignment="1">
      <alignment horizontal="center" vertical="center"/>
    </xf>
    <xf numFmtId="0" fontId="12" fillId="0" borderId="0" xfId="7" applyFont="1" applyFill="1" applyBorder="1" applyAlignment="1">
      <alignment horizontal="center" vertical="center"/>
    </xf>
    <xf numFmtId="1" fontId="82" fillId="0" borderId="156" xfId="7" applyNumberFormat="1" applyFont="1" applyBorder="1" applyAlignment="1">
      <alignment horizontal="center"/>
    </xf>
    <xf numFmtId="165" fontId="82" fillId="0" borderId="0" xfId="7" applyNumberFormat="1" applyFont="1" applyFill="1" applyBorder="1" applyAlignment="1">
      <alignment horizontal="center"/>
    </xf>
    <xf numFmtId="1" fontId="82" fillId="0" borderId="130" xfId="7" applyNumberFormat="1" applyFont="1" applyBorder="1" applyAlignment="1">
      <alignment horizontal="center"/>
    </xf>
    <xf numFmtId="1" fontId="82" fillId="0" borderId="132" xfId="7" applyNumberFormat="1" applyFont="1" applyBorder="1" applyAlignment="1">
      <alignment horizontal="center"/>
    </xf>
    <xf numFmtId="0" fontId="0" fillId="0" borderId="0" xfId="0" applyBorder="1"/>
    <xf numFmtId="0" fontId="82" fillId="0" borderId="127" xfId="8" applyFont="1" applyBorder="1" applyAlignment="1">
      <alignment horizontal="center"/>
    </xf>
    <xf numFmtId="165" fontId="82" fillId="0" borderId="128" xfId="8" applyNumberFormat="1" applyFont="1" applyBorder="1" applyAlignment="1">
      <alignment horizontal="center"/>
    </xf>
    <xf numFmtId="2" fontId="7" fillId="10" borderId="129" xfId="8" applyNumberFormat="1" applyFont="1" applyFill="1" applyBorder="1" applyAlignment="1">
      <alignment horizontal="center"/>
    </xf>
    <xf numFmtId="0" fontId="82" fillId="0" borderId="136" xfId="8" applyFont="1" applyBorder="1" applyAlignment="1">
      <alignment horizontal="center"/>
    </xf>
    <xf numFmtId="165" fontId="82" fillId="0" borderId="134" xfId="8" applyNumberFormat="1" applyFont="1" applyBorder="1" applyAlignment="1">
      <alignment horizontal="center"/>
    </xf>
    <xf numFmtId="2" fontId="7" fillId="10" borderId="135" xfId="8" applyNumberFormat="1" applyFont="1" applyFill="1" applyBorder="1" applyAlignment="1">
      <alignment horizontal="center"/>
    </xf>
    <xf numFmtId="0" fontId="43" fillId="14" borderId="158" xfId="3" applyFont="1" applyFill="1" applyBorder="1" applyAlignment="1"/>
    <xf numFmtId="0" fontId="34" fillId="15" borderId="159" xfId="3" applyFont="1" applyFill="1" applyBorder="1" applyAlignment="1">
      <alignment horizontal="center" vertical="center"/>
    </xf>
    <xf numFmtId="165" fontId="38" fillId="16" borderId="160" xfId="3" applyNumberFormat="1" applyFont="1" applyFill="1" applyBorder="1" applyAlignment="1">
      <alignment horizontal="center"/>
    </xf>
    <xf numFmtId="165" fontId="38" fillId="10" borderId="161" xfId="3" applyNumberFormat="1" applyFont="1" applyFill="1" applyBorder="1" applyAlignment="1">
      <alignment horizontal="center"/>
    </xf>
    <xf numFmtId="165" fontId="38" fillId="16" borderId="162" xfId="3" applyNumberFormat="1" applyFont="1" applyFill="1" applyBorder="1" applyAlignment="1">
      <alignment horizontal="center"/>
    </xf>
    <xf numFmtId="0" fontId="34" fillId="0" borderId="0" xfId="3" applyFont="1" applyFill="1" applyBorder="1" applyAlignment="1">
      <alignment horizontal="center" vertical="center"/>
    </xf>
    <xf numFmtId="165" fontId="38" fillId="0" borderId="0" xfId="3" applyNumberFormat="1" applyFont="1" applyFill="1" applyBorder="1" applyAlignment="1">
      <alignment horizontal="center"/>
    </xf>
    <xf numFmtId="0" fontId="52" fillId="0" borderId="0" xfId="0" applyFont="1" applyFill="1" applyBorder="1"/>
    <xf numFmtId="0" fontId="53" fillId="0" borderId="0" xfId="0" applyFont="1" applyFill="1" applyBorder="1"/>
    <xf numFmtId="2" fontId="38" fillId="0" borderId="0" xfId="3" applyNumberFormat="1" applyFont="1" applyFill="1" applyBorder="1" applyAlignment="1">
      <alignment horizontal="center" vertical="center"/>
    </xf>
    <xf numFmtId="2" fontId="38" fillId="10" borderId="163" xfId="3" applyNumberFormat="1" applyFont="1" applyFill="1" applyBorder="1" applyAlignment="1">
      <alignment horizontal="center" vertical="center"/>
    </xf>
    <xf numFmtId="2" fontId="38" fillId="16" borderId="163" xfId="3" applyNumberFormat="1" applyFont="1" applyFill="1" applyBorder="1" applyAlignment="1">
      <alignment horizontal="center" vertical="center"/>
    </xf>
    <xf numFmtId="2" fontId="38" fillId="10" borderId="164" xfId="3" applyNumberFormat="1" applyFont="1" applyFill="1" applyBorder="1" applyAlignment="1">
      <alignment horizontal="center" vertical="center"/>
    </xf>
    <xf numFmtId="165" fontId="38" fillId="0" borderId="0" xfId="5" applyNumberFormat="1" applyFont="1" applyFill="1" applyBorder="1" applyAlignment="1">
      <alignment horizontal="center"/>
    </xf>
    <xf numFmtId="165" fontId="54" fillId="0" borderId="0" xfId="5" applyNumberFormat="1" applyFont="1" applyFill="1" applyBorder="1" applyAlignment="1">
      <alignment horizontal="center"/>
    </xf>
    <xf numFmtId="165" fontId="55" fillId="0" borderId="0" xfId="5" applyNumberFormat="1" applyFont="1" applyFill="1" applyBorder="1" applyAlignment="1">
      <alignment horizontal="center"/>
    </xf>
    <xf numFmtId="165" fontId="38" fillId="16" borderId="160" xfId="5" applyNumberFormat="1" applyFont="1" applyFill="1" applyBorder="1" applyAlignment="1">
      <alignment horizontal="center"/>
    </xf>
    <xf numFmtId="165" fontId="38" fillId="10" borderId="161" xfId="5" applyNumberFormat="1" applyFont="1" applyFill="1" applyBorder="1" applyAlignment="1">
      <alignment horizontal="center"/>
    </xf>
    <xf numFmtId="165" fontId="38" fillId="16" borderId="162" xfId="5" applyNumberFormat="1" applyFont="1" applyFill="1" applyBorder="1" applyAlignment="1">
      <alignment horizontal="center"/>
    </xf>
    <xf numFmtId="0" fontId="3" fillId="0" borderId="0" xfId="0" applyFont="1" applyFill="1" applyBorder="1" applyAlignment="1"/>
    <xf numFmtId="2" fontId="0" fillId="0" borderId="0" xfId="0" applyNumberFormat="1" applyFill="1" applyBorder="1" applyAlignment="1"/>
    <xf numFmtId="0" fontId="89" fillId="21" borderId="22" xfId="0" applyFont="1" applyFill="1" applyBorder="1" applyAlignment="1">
      <alignment horizontal="center"/>
    </xf>
    <xf numFmtId="2" fontId="0" fillId="0" borderId="0" xfId="0" applyNumberFormat="1"/>
    <xf numFmtId="0" fontId="0" fillId="0" borderId="22" xfId="0" applyBorder="1"/>
    <xf numFmtId="0" fontId="3" fillId="0" borderId="22" xfId="0" applyFont="1" applyBorder="1"/>
    <xf numFmtId="0" fontId="90" fillId="13" borderId="165" xfId="0" applyFont="1" applyFill="1" applyBorder="1" applyAlignment="1">
      <alignment horizontal="right"/>
    </xf>
    <xf numFmtId="0" fontId="91" fillId="13" borderId="166" xfId="0" applyFont="1" applyFill="1" applyBorder="1" applyAlignment="1">
      <alignment horizontal="center"/>
    </xf>
    <xf numFmtId="0" fontId="0" fillId="13" borderId="165" xfId="0" applyFill="1" applyBorder="1" applyAlignment="1">
      <alignment horizontal="right"/>
    </xf>
    <xf numFmtId="0" fontId="3" fillId="13" borderId="166" xfId="0" applyFont="1" applyFill="1" applyBorder="1"/>
    <xf numFmtId="0" fontId="0" fillId="0" borderId="0" xfId="0" applyFill="1" applyBorder="1" applyAlignment="1">
      <alignment horizontal="center"/>
    </xf>
    <xf numFmtId="0" fontId="3" fillId="0" borderId="0" xfId="0" applyFont="1" applyFill="1" applyBorder="1" applyAlignment="1">
      <alignment horizontal="right"/>
    </xf>
    <xf numFmtId="0" fontId="3" fillId="0" borderId="0" xfId="0" applyFont="1" applyBorder="1"/>
    <xf numFmtId="0" fontId="0" fillId="0" borderId="0" xfId="0" applyBorder="1" applyAlignment="1">
      <alignment horizontal="center"/>
    </xf>
    <xf numFmtId="0" fontId="60" fillId="0" borderId="0" xfId="0" applyFont="1" applyBorder="1" applyAlignment="1">
      <alignment horizontal="left"/>
    </xf>
    <xf numFmtId="0" fontId="7" fillId="0" borderId="0" xfId="0" applyFont="1" applyAlignment="1">
      <alignment horizontal="right"/>
    </xf>
    <xf numFmtId="0" fontId="88" fillId="0" borderId="0" xfId="0" applyFont="1" applyAlignment="1">
      <alignment horizontal="right"/>
    </xf>
    <xf numFmtId="0" fontId="6" fillId="0" borderId="0" xfId="0" applyFont="1" applyAlignment="1">
      <alignment horizontal="right"/>
    </xf>
    <xf numFmtId="0" fontId="3" fillId="0" borderId="0" xfId="0" applyFont="1" applyAlignment="1">
      <alignment horizontal="right"/>
    </xf>
    <xf numFmtId="0" fontId="27" fillId="0" borderId="0" xfId="0" applyFont="1" applyAlignment="1">
      <alignment horizontal="right"/>
    </xf>
    <xf numFmtId="0" fontId="27" fillId="0" borderId="0" xfId="0" applyFont="1"/>
    <xf numFmtId="1" fontId="92" fillId="0" borderId="165" xfId="0" applyNumberFormat="1" applyFont="1" applyBorder="1" applyAlignment="1">
      <alignment horizontal="center"/>
    </xf>
    <xf numFmtId="0" fontId="0" fillId="0" borderId="165" xfId="0" applyBorder="1" applyAlignment="1">
      <alignment horizontal="right"/>
    </xf>
    <xf numFmtId="0" fontId="92" fillId="13" borderId="165" xfId="0" applyFont="1" applyFill="1" applyBorder="1" applyAlignment="1">
      <alignment horizontal="right"/>
    </xf>
    <xf numFmtId="0" fontId="0" fillId="0" borderId="0" xfId="0" applyFill="1" applyBorder="1" applyAlignment="1">
      <alignment horizontal="left"/>
    </xf>
    <xf numFmtId="0" fontId="0" fillId="0" borderId="167" xfId="0" applyBorder="1"/>
    <xf numFmtId="0" fontId="90" fillId="0" borderId="0" xfId="0" applyFont="1" applyFill="1" applyBorder="1" applyAlignment="1">
      <alignment horizontal="right"/>
    </xf>
    <xf numFmtId="0" fontId="91" fillId="0" borderId="0" xfId="0" applyFont="1" applyFill="1" applyBorder="1" applyAlignment="1">
      <alignment horizontal="center"/>
    </xf>
    <xf numFmtId="0" fontId="0" fillId="0" borderId="0" xfId="0" applyFill="1" applyBorder="1" applyAlignment="1">
      <alignment horizontal="right"/>
    </xf>
    <xf numFmtId="0" fontId="34" fillId="2" borderId="2" xfId="2" applyFont="1" applyFill="1" applyBorder="1" applyAlignment="1">
      <alignment horizontal="center"/>
    </xf>
    <xf numFmtId="0" fontId="72" fillId="0" borderId="0" xfId="0" applyFont="1" applyBorder="1" applyAlignment="1">
      <alignment horizontal="center" wrapText="1"/>
    </xf>
    <xf numFmtId="0" fontId="71" fillId="0" borderId="0" xfId="0" applyFont="1" applyBorder="1" applyAlignment="1">
      <alignment horizontal="center" vertical="center" wrapText="1"/>
    </xf>
    <xf numFmtId="0" fontId="70" fillId="0" borderId="0" xfId="0" applyFont="1" applyBorder="1" applyAlignment="1">
      <alignment horizontal="left" wrapText="1"/>
    </xf>
    <xf numFmtId="0" fontId="56" fillId="0" borderId="168" xfId="0" applyFont="1" applyFill="1" applyBorder="1" applyAlignment="1">
      <alignment horizontal="center"/>
    </xf>
    <xf numFmtId="0" fontId="60" fillId="11" borderId="169" xfId="0" applyFont="1" applyFill="1" applyBorder="1" applyAlignment="1">
      <alignment horizontal="center"/>
    </xf>
    <xf numFmtId="0" fontId="60" fillId="11" borderId="170" xfId="0" applyFont="1" applyFill="1" applyBorder="1" applyAlignment="1">
      <alignment horizontal="center"/>
    </xf>
    <xf numFmtId="0" fontId="94" fillId="11" borderId="171" xfId="0" applyFont="1" applyFill="1" applyBorder="1" applyAlignment="1">
      <alignment horizontal="center"/>
    </xf>
    <xf numFmtId="0" fontId="7" fillId="11" borderId="172" xfId="0" applyFont="1" applyFill="1" applyBorder="1" applyAlignment="1">
      <alignment horizontal="center"/>
    </xf>
    <xf numFmtId="0" fontId="7" fillId="11" borderId="173" xfId="0" applyFont="1" applyFill="1" applyBorder="1" applyAlignment="1">
      <alignment horizontal="center"/>
    </xf>
    <xf numFmtId="0" fontId="7" fillId="11" borderId="174" xfId="0" applyFont="1" applyFill="1" applyBorder="1" applyAlignment="1">
      <alignment horizontal="center"/>
    </xf>
    <xf numFmtId="0" fontId="95" fillId="0" borderId="0" xfId="0" applyFont="1" applyFill="1" applyBorder="1" applyAlignment="1"/>
    <xf numFmtId="0" fontId="63" fillId="0" borderId="0" xfId="0" applyFont="1" applyFill="1" applyBorder="1" applyAlignment="1"/>
    <xf numFmtId="0" fontId="95" fillId="0" borderId="0" xfId="0" applyFont="1" applyFill="1" applyBorder="1"/>
    <xf numFmtId="2" fontId="95" fillId="0" borderId="0" xfId="0" applyNumberFormat="1" applyFont="1" applyFill="1" applyBorder="1" applyAlignment="1"/>
    <xf numFmtId="0" fontId="63" fillId="0" borderId="0" xfId="0" applyFont="1" applyFill="1" applyBorder="1"/>
    <xf numFmtId="0" fontId="95" fillId="0" borderId="0" xfId="0" applyFont="1" applyFill="1" applyBorder="1" applyAlignment="1">
      <alignment horizontal="center"/>
    </xf>
    <xf numFmtId="0" fontId="63" fillId="0" borderId="0" xfId="0" applyFont="1" applyFill="1" applyBorder="1" applyAlignment="1">
      <alignment horizontal="right"/>
    </xf>
    <xf numFmtId="2" fontId="95" fillId="0" borderId="0" xfId="0" applyNumberFormat="1" applyFont="1" applyFill="1" applyBorder="1"/>
    <xf numFmtId="0" fontId="95" fillId="0" borderId="0" xfId="0" applyFont="1"/>
    <xf numFmtId="0" fontId="95" fillId="0" borderId="0" xfId="0" applyFont="1" applyAlignment="1">
      <alignment horizontal="center"/>
    </xf>
    <xf numFmtId="1" fontId="95" fillId="0" borderId="0" xfId="0" applyNumberFormat="1" applyFont="1" applyAlignment="1" applyProtection="1">
      <alignment horizontal="center"/>
      <protection locked="0"/>
    </xf>
    <xf numFmtId="1" fontId="95" fillId="0" borderId="0" xfId="2" applyNumberFormat="1" applyFont="1" applyFill="1" applyBorder="1" applyAlignment="1" applyProtection="1">
      <alignment horizontal="center"/>
      <protection locked="0"/>
    </xf>
    <xf numFmtId="0" fontId="95" fillId="0" borderId="0" xfId="0" applyFont="1" applyAlignment="1" applyProtection="1">
      <alignment horizontal="center"/>
      <protection locked="0"/>
    </xf>
    <xf numFmtId="164" fontId="95" fillId="0" borderId="0" xfId="0" applyNumberFormat="1" applyFont="1" applyAlignment="1" applyProtection="1">
      <alignment horizontal="center"/>
      <protection locked="0"/>
    </xf>
    <xf numFmtId="164" fontId="95" fillId="0" borderId="0" xfId="0" applyNumberFormat="1" applyFont="1" applyAlignment="1">
      <alignment horizontal="center"/>
    </xf>
    <xf numFmtId="0" fontId="34" fillId="15" borderId="175" xfId="3" applyFont="1" applyFill="1" applyBorder="1" applyAlignment="1">
      <alignment horizontal="center" vertical="center"/>
    </xf>
    <xf numFmtId="165" fontId="38" fillId="16" borderId="176" xfId="3" applyNumberFormat="1" applyFont="1" applyFill="1" applyBorder="1" applyAlignment="1">
      <alignment horizontal="center"/>
    </xf>
    <xf numFmtId="165" fontId="38" fillId="10" borderId="177" xfId="3" applyNumberFormat="1" applyFont="1" applyFill="1" applyBorder="1" applyAlignment="1">
      <alignment horizontal="center"/>
    </xf>
    <xf numFmtId="165" fontId="38" fillId="16" borderId="178" xfId="3" applyNumberFormat="1" applyFont="1" applyFill="1" applyBorder="1" applyAlignment="1">
      <alignment horizontal="center"/>
    </xf>
    <xf numFmtId="165" fontId="43" fillId="14" borderId="158" xfId="3" applyNumberFormat="1" applyFont="1" applyFill="1" applyBorder="1" applyAlignment="1">
      <alignment horizontal="right"/>
    </xf>
    <xf numFmtId="0" fontId="43" fillId="14" borderId="158" xfId="3" applyFont="1" applyFill="1" applyBorder="1" applyAlignment="1">
      <alignment vertical="center"/>
    </xf>
    <xf numFmtId="0" fontId="43" fillId="14" borderId="179" xfId="4" applyFont="1" applyFill="1" applyBorder="1" applyAlignment="1" applyProtection="1">
      <protection locked="0"/>
    </xf>
    <xf numFmtId="0" fontId="43" fillId="14" borderId="180" xfId="4" applyFont="1" applyFill="1" applyBorder="1" applyAlignment="1" applyProtection="1">
      <protection locked="0"/>
    </xf>
    <xf numFmtId="0" fontId="12" fillId="3" borderId="181" xfId="4" applyFont="1" applyFill="1" applyBorder="1" applyAlignment="1">
      <alignment vertical="center"/>
    </xf>
    <xf numFmtId="0" fontId="40" fillId="0" borderId="182" xfId="4" applyFont="1" applyBorder="1" applyAlignment="1"/>
    <xf numFmtId="0" fontId="5" fillId="22" borderId="183" xfId="0" applyFont="1" applyFill="1" applyBorder="1" applyAlignment="1"/>
    <xf numFmtId="0" fontId="5" fillId="22" borderId="184" xfId="0" applyFont="1" applyFill="1" applyBorder="1" applyAlignment="1"/>
    <xf numFmtId="164" fontId="8" fillId="3" borderId="0" xfId="4" applyNumberFormat="1" applyFont="1" applyFill="1" applyAlignment="1"/>
    <xf numFmtId="0" fontId="43" fillId="14" borderId="185" xfId="4" applyFont="1" applyFill="1" applyBorder="1" applyAlignment="1" applyProtection="1">
      <protection locked="0"/>
    </xf>
    <xf numFmtId="0" fontId="43" fillId="14" borderId="186" xfId="4" applyFont="1" applyFill="1" applyBorder="1" applyAlignment="1" applyProtection="1">
      <protection locked="0"/>
    </xf>
    <xf numFmtId="0" fontId="43" fillId="14" borderId="187" xfId="4" applyFont="1" applyFill="1" applyBorder="1" applyAlignment="1" applyProtection="1">
      <protection locked="0"/>
    </xf>
    <xf numFmtId="0" fontId="43" fillId="14" borderId="188" xfId="4" applyFont="1" applyFill="1" applyBorder="1" applyAlignment="1" applyProtection="1">
      <protection locked="0"/>
    </xf>
    <xf numFmtId="0" fontId="43" fillId="14" borderId="189" xfId="4" applyFont="1" applyFill="1" applyBorder="1" applyAlignment="1" applyProtection="1">
      <protection locked="0"/>
    </xf>
    <xf numFmtId="0" fontId="43" fillId="14" borderId="190" xfId="4" applyFont="1" applyFill="1" applyBorder="1" applyAlignment="1" applyProtection="1">
      <protection locked="0"/>
    </xf>
    <xf numFmtId="0" fontId="0" fillId="0" borderId="191" xfId="0" applyBorder="1"/>
    <xf numFmtId="0" fontId="98" fillId="14" borderId="165" xfId="3" applyFont="1" applyFill="1" applyBorder="1" applyAlignment="1">
      <alignment vertical="center"/>
    </xf>
    <xf numFmtId="0" fontId="98" fillId="14" borderId="158" xfId="3" applyFont="1" applyFill="1" applyBorder="1" applyAlignment="1">
      <alignment vertical="center"/>
    </xf>
    <xf numFmtId="0" fontId="98" fillId="14" borderId="165" xfId="3" applyFont="1" applyFill="1" applyBorder="1" applyAlignment="1"/>
    <xf numFmtId="0" fontId="98" fillId="14" borderId="158" xfId="3" applyFont="1" applyFill="1" applyBorder="1" applyAlignment="1"/>
    <xf numFmtId="0" fontId="43" fillId="14" borderId="190" xfId="3" applyFont="1" applyFill="1" applyBorder="1" applyAlignment="1"/>
    <xf numFmtId="0" fontId="98" fillId="14" borderId="192" xfId="3" applyFont="1" applyFill="1" applyBorder="1" applyAlignment="1"/>
    <xf numFmtId="2" fontId="3" fillId="0" borderId="0" xfId="2" applyNumberFormat="1" applyFont="1"/>
    <xf numFmtId="2" fontId="7" fillId="12" borderId="132" xfId="7" applyNumberFormat="1" applyFont="1" applyFill="1" applyBorder="1" applyAlignment="1">
      <alignment horizontal="center"/>
    </xf>
    <xf numFmtId="2" fontId="98" fillId="14" borderId="60" xfId="3" applyNumberFormat="1" applyFont="1" applyFill="1" applyBorder="1" applyAlignment="1">
      <alignment horizontal="right"/>
    </xf>
    <xf numFmtId="2" fontId="98" fillId="14" borderId="61" xfId="3" applyNumberFormat="1" applyFont="1" applyFill="1" applyBorder="1" applyAlignment="1">
      <alignment horizontal="right"/>
    </xf>
    <xf numFmtId="2" fontId="98" fillId="14" borderId="86" xfId="3" applyNumberFormat="1" applyFont="1" applyFill="1" applyBorder="1" applyAlignment="1">
      <alignment horizontal="right"/>
    </xf>
    <xf numFmtId="49" fontId="98" fillId="14" borderId="60" xfId="3" applyNumberFormat="1" applyFont="1" applyFill="1" applyBorder="1" applyAlignment="1">
      <alignment horizontal="right"/>
    </xf>
    <xf numFmtId="49" fontId="98" fillId="14" borderId="61" xfId="3" applyNumberFormat="1" applyFont="1" applyFill="1" applyBorder="1" applyAlignment="1">
      <alignment horizontal="right"/>
    </xf>
    <xf numFmtId="49" fontId="98" fillId="14" borderId="86" xfId="3" applyNumberFormat="1" applyFont="1" applyFill="1" applyBorder="1" applyAlignment="1">
      <alignment horizontal="right"/>
    </xf>
    <xf numFmtId="2" fontId="98" fillId="14" borderId="87" xfId="3" applyNumberFormat="1" applyFont="1" applyFill="1" applyBorder="1" applyAlignment="1">
      <alignment horizontal="right"/>
    </xf>
    <xf numFmtId="2" fontId="98" fillId="14" borderId="88" xfId="3" applyNumberFormat="1" applyFont="1" applyFill="1" applyBorder="1" applyAlignment="1">
      <alignment horizontal="right"/>
    </xf>
    <xf numFmtId="2" fontId="98" fillId="14" borderId="87" xfId="3" applyNumberFormat="1" applyFont="1" applyFill="1" applyBorder="1" applyAlignment="1">
      <alignment horizontal="right" vertical="center"/>
    </xf>
    <xf numFmtId="2" fontId="98" fillId="14" borderId="88" xfId="3" applyNumberFormat="1" applyFont="1" applyFill="1" applyBorder="1" applyAlignment="1">
      <alignment horizontal="right" vertical="center"/>
    </xf>
    <xf numFmtId="166" fontId="3" fillId="0" borderId="0" xfId="0" applyNumberFormat="1" applyFont="1" applyAlignment="1">
      <alignment horizontal="center"/>
    </xf>
    <xf numFmtId="166" fontId="3" fillId="13" borderId="125" xfId="2" applyNumberFormat="1" applyFont="1" applyFill="1" applyBorder="1" applyAlignment="1">
      <alignment horizontal="center"/>
    </xf>
    <xf numFmtId="166" fontId="3" fillId="13" borderId="126" xfId="2" applyNumberFormat="1" applyFont="1" applyFill="1" applyBorder="1" applyAlignment="1">
      <alignment horizontal="center"/>
    </xf>
    <xf numFmtId="166" fontId="3" fillId="13" borderId="127" xfId="0" applyNumberFormat="1" applyFont="1" applyFill="1" applyBorder="1" applyAlignment="1" applyProtection="1">
      <alignment horizontal="center"/>
      <protection locked="0"/>
    </xf>
    <xf numFmtId="166" fontId="3" fillId="13" borderId="128" xfId="0" applyNumberFormat="1" applyFont="1" applyFill="1" applyBorder="1" applyAlignment="1" applyProtection="1">
      <alignment horizontal="center"/>
      <protection locked="0"/>
    </xf>
    <xf numFmtId="166" fontId="3" fillId="13" borderId="129" xfId="0" applyNumberFormat="1" applyFont="1" applyFill="1" applyBorder="1" applyAlignment="1" applyProtection="1">
      <alignment horizontal="center"/>
      <protection locked="0"/>
    </xf>
    <xf numFmtId="166" fontId="3" fillId="13" borderId="131" xfId="2" applyNumberFormat="1" applyFont="1" applyFill="1" applyBorder="1" applyAlignment="1">
      <alignment horizontal="center"/>
    </xf>
    <xf numFmtId="166" fontId="3" fillId="13" borderId="128" xfId="2" applyNumberFormat="1" applyFont="1" applyFill="1" applyBorder="1" applyAlignment="1">
      <alignment horizontal="center"/>
    </xf>
    <xf numFmtId="166" fontId="3" fillId="13" borderId="129" xfId="2" applyNumberFormat="1" applyFont="1" applyFill="1" applyBorder="1" applyAlignment="1">
      <alignment horizontal="center"/>
    </xf>
    <xf numFmtId="166" fontId="3" fillId="13" borderId="133" xfId="2" applyNumberFormat="1" applyFont="1" applyFill="1" applyBorder="1" applyAlignment="1">
      <alignment horizontal="center"/>
    </xf>
    <xf numFmtId="166" fontId="3" fillId="13" borderId="134" xfId="2" applyNumberFormat="1" applyFont="1" applyFill="1" applyBorder="1" applyAlignment="1">
      <alignment horizontal="center"/>
    </xf>
    <xf numFmtId="166" fontId="3" fillId="13" borderId="135" xfId="2" applyNumberFormat="1" applyFont="1" applyFill="1" applyBorder="1" applyAlignment="1">
      <alignment horizontal="center"/>
    </xf>
    <xf numFmtId="166" fontId="3" fillId="13" borderId="136" xfId="0" applyNumberFormat="1" applyFont="1" applyFill="1" applyBorder="1" applyAlignment="1" applyProtection="1">
      <alignment horizontal="center"/>
      <protection locked="0"/>
    </xf>
    <xf numFmtId="166" fontId="3" fillId="13" borderId="134" xfId="0" applyNumberFormat="1" applyFont="1" applyFill="1" applyBorder="1" applyAlignment="1" applyProtection="1">
      <alignment horizontal="center"/>
      <protection locked="0"/>
    </xf>
    <xf numFmtId="166" fontId="3" fillId="13" borderId="135" xfId="0" applyNumberFormat="1" applyFont="1" applyFill="1" applyBorder="1" applyAlignment="1" applyProtection="1">
      <alignment horizontal="center"/>
      <protection locked="0"/>
    </xf>
    <xf numFmtId="2" fontId="61" fillId="0" borderId="193" xfId="0" applyNumberFormat="1" applyFont="1" applyFill="1" applyBorder="1" applyAlignment="1">
      <alignment horizontal="center" vertical="center"/>
    </xf>
    <xf numFmtId="2" fontId="61" fillId="0" borderId="194" xfId="0" applyNumberFormat="1" applyFont="1" applyFill="1" applyBorder="1" applyAlignment="1">
      <alignment horizontal="center" vertical="center"/>
    </xf>
    <xf numFmtId="2" fontId="61" fillId="0" borderId="195" xfId="0" applyNumberFormat="1" applyFont="1" applyFill="1" applyBorder="1" applyAlignment="1">
      <alignment horizontal="center"/>
    </xf>
    <xf numFmtId="2" fontId="61" fillId="0" borderId="196" xfId="0" applyNumberFormat="1" applyFont="1" applyFill="1" applyBorder="1" applyAlignment="1">
      <alignment horizontal="center" vertical="center"/>
    </xf>
    <xf numFmtId="2" fontId="61" fillId="0" borderId="197" xfId="0" applyNumberFormat="1" applyFont="1" applyFill="1" applyBorder="1" applyAlignment="1">
      <alignment horizontal="center" vertical="center"/>
    </xf>
    <xf numFmtId="2" fontId="61" fillId="0" borderId="198" xfId="0" applyNumberFormat="1" applyFont="1" applyFill="1" applyBorder="1" applyAlignment="1">
      <alignment horizontal="center"/>
    </xf>
    <xf numFmtId="2" fontId="61" fillId="0" borderId="196" xfId="0" applyNumberFormat="1" applyFont="1" applyFill="1" applyBorder="1" applyAlignment="1">
      <alignment horizontal="center"/>
    </xf>
    <xf numFmtId="2" fontId="61" fillId="0" borderId="199" xfId="0" applyNumberFormat="1" applyFont="1" applyFill="1" applyBorder="1" applyAlignment="1">
      <alignment horizontal="center" vertical="center"/>
    </xf>
    <xf numFmtId="2" fontId="61" fillId="0" borderId="200" xfId="0" applyNumberFormat="1" applyFont="1" applyFill="1" applyBorder="1" applyAlignment="1">
      <alignment horizontal="center" vertical="center"/>
    </xf>
    <xf numFmtId="2" fontId="61" fillId="0" borderId="201" xfId="0" applyNumberFormat="1" applyFont="1" applyFill="1" applyBorder="1" applyAlignment="1">
      <alignment horizontal="center"/>
    </xf>
    <xf numFmtId="2" fontId="61" fillId="0" borderId="202" xfId="0" applyNumberFormat="1" applyFont="1" applyFill="1" applyBorder="1" applyAlignment="1">
      <alignment horizontal="center" vertical="center"/>
    </xf>
    <xf numFmtId="2" fontId="61" fillId="0" borderId="203" xfId="0" applyNumberFormat="1" applyFont="1" applyFill="1" applyBorder="1" applyAlignment="1">
      <alignment horizontal="center" vertical="center"/>
    </xf>
    <xf numFmtId="2" fontId="61" fillId="0" borderId="204" xfId="0" applyNumberFormat="1" applyFont="1" applyFill="1" applyBorder="1" applyAlignment="1">
      <alignment horizontal="center"/>
    </xf>
    <xf numFmtId="1" fontId="98" fillId="14" borderId="205" xfId="3" applyNumberFormat="1" applyFont="1" applyFill="1" applyBorder="1" applyAlignment="1">
      <alignment horizontal="center"/>
    </xf>
    <xf numFmtId="165" fontId="100" fillId="14" borderId="158" xfId="3" applyNumberFormat="1" applyFont="1" applyFill="1" applyBorder="1" applyAlignment="1">
      <alignment horizontal="center"/>
    </xf>
    <xf numFmtId="165" fontId="38" fillId="10" borderId="101" xfId="3" applyNumberFormat="1" applyFont="1" applyFill="1" applyBorder="1" applyAlignment="1">
      <alignment horizontal="center" vertical="center"/>
    </xf>
    <xf numFmtId="165" fontId="38" fillId="10" borderId="163" xfId="3" applyNumberFormat="1" applyFont="1" applyFill="1" applyBorder="1" applyAlignment="1">
      <alignment horizontal="center" vertical="center"/>
    </xf>
    <xf numFmtId="165" fontId="38" fillId="16" borderId="101" xfId="3" applyNumberFormat="1" applyFont="1" applyFill="1" applyBorder="1" applyAlignment="1">
      <alignment horizontal="center" vertical="center"/>
    </xf>
    <xf numFmtId="165" fontId="38" fillId="16" borderId="163" xfId="3" applyNumberFormat="1" applyFont="1" applyFill="1" applyBorder="1" applyAlignment="1">
      <alignment horizontal="center" vertical="center"/>
    </xf>
    <xf numFmtId="164" fontId="70" fillId="0" borderId="206" xfId="0" applyNumberFormat="1" applyFont="1" applyBorder="1" applyAlignment="1">
      <alignment horizontal="left" wrapText="1"/>
    </xf>
    <xf numFmtId="1" fontId="61" fillId="0" borderId="117" xfId="0" applyNumberFormat="1" applyFont="1" applyFill="1" applyBorder="1" applyAlignment="1">
      <alignment horizontal="center"/>
    </xf>
    <xf numFmtId="1" fontId="61" fillId="0" borderId="207" xfId="0" applyNumberFormat="1" applyFont="1" applyFill="1" applyBorder="1" applyAlignment="1">
      <alignment horizontal="center"/>
    </xf>
    <xf numFmtId="1" fontId="61" fillId="0" borderId="118" xfId="0" applyNumberFormat="1" applyFont="1" applyFill="1" applyBorder="1" applyAlignment="1">
      <alignment horizontal="center"/>
    </xf>
    <xf numFmtId="1" fontId="61" fillId="0" borderId="119" xfId="0" applyNumberFormat="1" applyFont="1" applyFill="1" applyBorder="1" applyAlignment="1">
      <alignment horizontal="center"/>
    </xf>
    <xf numFmtId="1" fontId="62" fillId="0" borderId="168" xfId="0" applyNumberFormat="1" applyFont="1" applyFill="1" applyBorder="1" applyAlignment="1">
      <alignment horizontal="center"/>
    </xf>
    <xf numFmtId="1" fontId="62" fillId="0" borderId="120" xfId="0" applyNumberFormat="1" applyFont="1" applyFill="1" applyBorder="1" applyAlignment="1">
      <alignment horizontal="center"/>
    </xf>
    <xf numFmtId="1" fontId="62" fillId="0" borderId="208" xfId="0" applyNumberFormat="1" applyFont="1" applyFill="1" applyBorder="1" applyAlignment="1">
      <alignment horizontal="center"/>
    </xf>
    <xf numFmtId="0" fontId="101" fillId="0" borderId="0" xfId="0" applyFont="1" applyFill="1" applyBorder="1"/>
    <xf numFmtId="0" fontId="7" fillId="23" borderId="0" xfId="0" applyFont="1" applyFill="1" applyAlignment="1">
      <alignment horizontal="right"/>
    </xf>
    <xf numFmtId="0" fontId="3" fillId="17" borderId="0" xfId="0" applyFont="1" applyFill="1" applyAlignment="1">
      <alignment horizontal="left"/>
    </xf>
    <xf numFmtId="0" fontId="0" fillId="0" borderId="0" xfId="0" applyAlignment="1">
      <alignment horizontal="center"/>
    </xf>
    <xf numFmtId="0" fontId="34" fillId="3" borderId="214" xfId="0" applyFont="1" applyFill="1" applyBorder="1" applyAlignment="1">
      <alignment horizontal="center" vertical="center"/>
    </xf>
    <xf numFmtId="0" fontId="34" fillId="3" borderId="215" xfId="0" applyFont="1" applyFill="1" applyBorder="1" applyAlignment="1">
      <alignment horizontal="center" vertical="center"/>
    </xf>
    <xf numFmtId="0" fontId="34" fillId="3" borderId="216" xfId="0" applyFont="1" applyFill="1" applyBorder="1" applyAlignment="1">
      <alignment horizontal="center" vertical="center"/>
    </xf>
    <xf numFmtId="0" fontId="34" fillId="3" borderId="217" xfId="0" applyFont="1" applyFill="1" applyBorder="1" applyAlignment="1">
      <alignment horizontal="center"/>
    </xf>
    <xf numFmtId="0" fontId="34" fillId="3" borderId="218" xfId="0" applyFont="1" applyFill="1" applyBorder="1" applyAlignment="1">
      <alignment horizontal="center"/>
    </xf>
    <xf numFmtId="0" fontId="34" fillId="3" borderId="219" xfId="0" applyFont="1" applyFill="1" applyBorder="1" applyAlignment="1">
      <alignment horizontal="center"/>
    </xf>
    <xf numFmtId="0" fontId="80" fillId="3" borderId="90" xfId="0" applyFont="1" applyFill="1" applyBorder="1" applyAlignment="1">
      <alignment horizontal="center" vertical="center"/>
    </xf>
    <xf numFmtId="0" fontId="34" fillId="3" borderId="212" xfId="0" applyFont="1" applyFill="1" applyBorder="1" applyAlignment="1">
      <alignment horizontal="center" vertical="center"/>
    </xf>
    <xf numFmtId="0" fontId="80" fillId="3" borderId="213" xfId="0" applyFont="1" applyFill="1" applyBorder="1" applyAlignment="1">
      <alignment horizontal="center" vertical="center"/>
    </xf>
    <xf numFmtId="0" fontId="34" fillId="3" borderId="211" xfId="0" applyFont="1" applyFill="1" applyBorder="1" applyAlignment="1">
      <alignment horizontal="center" vertical="center"/>
    </xf>
    <xf numFmtId="0" fontId="33" fillId="15" borderId="209" xfId="1" applyFont="1" applyFill="1" applyBorder="1" applyAlignment="1">
      <alignment horizontal="center" vertical="center"/>
    </xf>
    <xf numFmtId="0" fontId="33" fillId="15" borderId="220" xfId="1" applyFont="1" applyFill="1" applyBorder="1" applyAlignment="1">
      <alignment horizontal="center" vertical="center"/>
    </xf>
    <xf numFmtId="0" fontId="33" fillId="15" borderId="221" xfId="1" applyFont="1" applyFill="1" applyBorder="1" applyAlignment="1">
      <alignment horizontal="center" vertical="center"/>
    </xf>
    <xf numFmtId="0" fontId="33" fillId="15" borderId="222" xfId="1" applyFont="1" applyFill="1" applyBorder="1" applyAlignment="1">
      <alignment horizontal="center" vertical="center"/>
    </xf>
    <xf numFmtId="0" fontId="33" fillId="15" borderId="22" xfId="1" applyFont="1" applyFill="1" applyBorder="1" applyAlignment="1">
      <alignment horizontal="center" vertical="center"/>
    </xf>
    <xf numFmtId="0" fontId="5" fillId="22" borderId="223" xfId="1" applyFont="1" applyFill="1" applyBorder="1" applyAlignment="1">
      <alignment horizontal="center"/>
    </xf>
    <xf numFmtId="0" fontId="5" fillId="22" borderId="183" xfId="1" applyFont="1" applyFill="1" applyBorder="1" applyAlignment="1">
      <alignment horizontal="center"/>
    </xf>
    <xf numFmtId="0" fontId="5" fillId="22" borderId="224" xfId="1" applyFont="1" applyFill="1" applyBorder="1" applyAlignment="1">
      <alignment horizontal="center"/>
    </xf>
    <xf numFmtId="0" fontId="5" fillId="22" borderId="184" xfId="1" applyFont="1" applyFill="1" applyBorder="1" applyAlignment="1">
      <alignment horizontal="center"/>
    </xf>
    <xf numFmtId="0" fontId="51" fillId="23" borderId="0" xfId="0" applyFont="1" applyFill="1" applyAlignment="1">
      <alignment horizontal="right"/>
    </xf>
    <xf numFmtId="0" fontId="0" fillId="17" borderId="0" xfId="0" applyFill="1" applyAlignment="1">
      <alignment horizontal="left"/>
    </xf>
    <xf numFmtId="0" fontId="33" fillId="15" borderId="210" xfId="1" applyFont="1" applyFill="1" applyBorder="1" applyAlignment="1">
      <alignment horizontal="center" vertical="center"/>
    </xf>
    <xf numFmtId="14" fontId="0" fillId="17" borderId="0" xfId="0" applyNumberFormat="1" applyFill="1" applyAlignment="1">
      <alignment horizontal="left"/>
    </xf>
    <xf numFmtId="164" fontId="8" fillId="3" borderId="0" xfId="1" applyNumberFormat="1" applyFont="1" applyFill="1"/>
    <xf numFmtId="164" fontId="7" fillId="12" borderId="43" xfId="1" applyNumberFormat="1" applyFont="1" applyFill="1" applyBorder="1" applyAlignment="1">
      <alignment horizontal="right"/>
    </xf>
    <xf numFmtId="164" fontId="7" fillId="12" borderId="0" xfId="1" applyNumberFormat="1" applyFont="1" applyFill="1" applyBorder="1" applyAlignment="1">
      <alignment horizontal="right"/>
    </xf>
    <xf numFmtId="164" fontId="30" fillId="15" borderId="225" xfId="1" applyNumberFormat="1" applyFont="1" applyFill="1" applyBorder="1" applyAlignment="1">
      <alignment horizontal="center"/>
    </xf>
    <xf numFmtId="164" fontId="30" fillId="15" borderId="91" xfId="1" applyNumberFormat="1" applyFont="1" applyFill="1" applyBorder="1" applyAlignment="1">
      <alignment horizontal="center"/>
    </xf>
    <xf numFmtId="164" fontId="30" fillId="15" borderId="226" xfId="1" applyNumberFormat="1" applyFont="1" applyFill="1" applyBorder="1" applyAlignment="1">
      <alignment horizontal="center"/>
    </xf>
    <xf numFmtId="0" fontId="27" fillId="6" borderId="227" xfId="1" applyFont="1" applyFill="1" applyBorder="1" applyAlignment="1">
      <alignment horizontal="center"/>
    </xf>
    <xf numFmtId="0" fontId="3" fillId="6" borderId="228" xfId="1" applyFont="1" applyFill="1" applyBorder="1" applyAlignment="1">
      <alignment horizontal="center"/>
    </xf>
    <xf numFmtId="0" fontId="6" fillId="11" borderId="148" xfId="1" applyFont="1" applyFill="1" applyBorder="1" applyAlignment="1">
      <alignment horizontal="center" vertical="center"/>
    </xf>
    <xf numFmtId="0" fontId="6" fillId="11" borderId="11" xfId="1" applyFont="1" applyFill="1" applyBorder="1" applyAlignment="1">
      <alignment horizontal="center" vertical="center"/>
    </xf>
    <xf numFmtId="164" fontId="8" fillId="3" borderId="0" xfId="1" applyNumberFormat="1" applyFont="1" applyFill="1" applyAlignment="1">
      <alignment horizontal="center"/>
    </xf>
    <xf numFmtId="164" fontId="34" fillId="15" borderId="43" xfId="1" applyNumberFormat="1" applyFont="1" applyFill="1" applyBorder="1" applyAlignment="1">
      <alignment horizontal="center"/>
    </xf>
    <xf numFmtId="164" fontId="30" fillId="15" borderId="0" xfId="1" applyNumberFormat="1" applyFont="1" applyFill="1" applyBorder="1" applyAlignment="1">
      <alignment horizontal="center"/>
    </xf>
    <xf numFmtId="164" fontId="30" fillId="15" borderId="44" xfId="1" applyNumberFormat="1" applyFont="1" applyFill="1" applyBorder="1" applyAlignment="1">
      <alignment horizontal="center"/>
    </xf>
    <xf numFmtId="164" fontId="34" fillId="15" borderId="225" xfId="1" applyNumberFormat="1" applyFont="1" applyFill="1" applyBorder="1" applyAlignment="1"/>
    <xf numFmtId="164" fontId="30" fillId="15" borderId="91" xfId="1" applyNumberFormat="1" applyFont="1" applyFill="1" applyBorder="1" applyAlignment="1"/>
    <xf numFmtId="164" fontId="30" fillId="15" borderId="226" xfId="1" applyNumberFormat="1" applyFont="1" applyFill="1" applyBorder="1" applyAlignment="1"/>
    <xf numFmtId="0" fontId="5" fillId="22" borderId="223" xfId="2" applyFont="1" applyFill="1" applyBorder="1" applyAlignment="1">
      <alignment horizontal="center"/>
    </xf>
    <xf numFmtId="0" fontId="5" fillId="22" borderId="183" xfId="2" applyFont="1" applyFill="1" applyBorder="1" applyAlignment="1">
      <alignment horizontal="center"/>
    </xf>
    <xf numFmtId="0" fontId="48" fillId="22" borderId="224" xfId="2" applyFont="1" applyFill="1" applyBorder="1" applyAlignment="1">
      <alignment horizontal="center"/>
    </xf>
    <xf numFmtId="0" fontId="5" fillId="22" borderId="224" xfId="2" applyFont="1" applyFill="1" applyBorder="1" applyAlignment="1">
      <alignment horizontal="center"/>
    </xf>
    <xf numFmtId="0" fontId="5" fillId="22" borderId="184" xfId="2" applyFont="1" applyFill="1" applyBorder="1" applyAlignment="1">
      <alignment horizontal="center"/>
    </xf>
    <xf numFmtId="164" fontId="8" fillId="3" borderId="0" xfId="2" applyNumberFormat="1" applyFont="1" applyFill="1" applyAlignment="1">
      <alignment horizontal="center"/>
    </xf>
    <xf numFmtId="0" fontId="10" fillId="3" borderId="90" xfId="2" applyFont="1" applyFill="1" applyBorder="1" applyAlignment="1">
      <alignment horizontal="center" vertical="center"/>
    </xf>
    <xf numFmtId="0" fontId="10" fillId="3" borderId="229" xfId="2" applyFont="1" applyFill="1" applyBorder="1" applyAlignment="1">
      <alignment horizontal="center" vertical="center"/>
    </xf>
    <xf numFmtId="0" fontId="10" fillId="3" borderId="216" xfId="2" applyFont="1" applyFill="1" applyBorder="1" applyAlignment="1">
      <alignment horizontal="center" vertical="center"/>
    </xf>
    <xf numFmtId="0" fontId="12" fillId="3" borderId="230" xfId="2" applyFont="1" applyFill="1" applyBorder="1" applyAlignment="1">
      <alignment horizontal="center" vertical="center"/>
    </xf>
    <xf numFmtId="0" fontId="12" fillId="3" borderId="219" xfId="2" applyFont="1" applyFill="1" applyBorder="1" applyAlignment="1">
      <alignment horizontal="center" vertical="center"/>
    </xf>
    <xf numFmtId="0" fontId="12" fillId="3" borderId="231" xfId="2" applyFont="1" applyFill="1" applyBorder="1" applyAlignment="1">
      <alignment horizontal="center" vertical="center"/>
    </xf>
    <xf numFmtId="0" fontId="12" fillId="3" borderId="232" xfId="2" applyFont="1" applyFill="1" applyBorder="1" applyAlignment="1">
      <alignment horizontal="center" vertical="center"/>
    </xf>
    <xf numFmtId="0" fontId="12" fillId="3" borderId="233" xfId="2" applyFont="1" applyFill="1" applyBorder="1" applyAlignment="1">
      <alignment horizontal="center" vertical="center"/>
    </xf>
    <xf numFmtId="0" fontId="12" fillId="3" borderId="215" xfId="2" applyFont="1" applyFill="1" applyBorder="1" applyAlignment="1">
      <alignment horizontal="center" vertical="center"/>
    </xf>
    <xf numFmtId="0" fontId="42" fillId="16" borderId="234" xfId="0" applyFont="1" applyFill="1" applyBorder="1" applyAlignment="1">
      <alignment horizontal="center"/>
    </xf>
    <xf numFmtId="0" fontId="42" fillId="16" borderId="235" xfId="0" applyFont="1" applyFill="1" applyBorder="1" applyAlignment="1">
      <alignment horizontal="center"/>
    </xf>
    <xf numFmtId="0" fontId="42" fillId="16" borderId="236" xfId="0" applyFont="1" applyFill="1" applyBorder="1" applyAlignment="1">
      <alignment horizontal="center"/>
    </xf>
    <xf numFmtId="0" fontId="38" fillId="12" borderId="22" xfId="3" applyFont="1" applyFill="1" applyBorder="1" applyAlignment="1">
      <alignment horizontal="left" wrapText="1"/>
    </xf>
    <xf numFmtId="0" fontId="1" fillId="0" borderId="22" xfId="3" applyBorder="1" applyAlignment="1"/>
    <xf numFmtId="165" fontId="38" fillId="16" borderId="176" xfId="3" applyNumberFormat="1" applyFont="1" applyFill="1" applyBorder="1" applyAlignment="1">
      <alignment horizontal="center"/>
    </xf>
    <xf numFmtId="165" fontId="38" fillId="16" borderId="237" xfId="3" applyNumberFormat="1" applyFont="1" applyFill="1" applyBorder="1" applyAlignment="1">
      <alignment horizontal="center"/>
    </xf>
    <xf numFmtId="165" fontId="38" fillId="10" borderId="176" xfId="3" applyNumberFormat="1" applyFont="1" applyFill="1" applyBorder="1" applyAlignment="1">
      <alignment horizontal="center"/>
    </xf>
    <xf numFmtId="165" fontId="38" fillId="10" borderId="237" xfId="3" applyNumberFormat="1" applyFont="1" applyFill="1" applyBorder="1" applyAlignment="1">
      <alignment horizontal="center"/>
    </xf>
    <xf numFmtId="0" fontId="98" fillId="14" borderId="20" xfId="3" applyFont="1" applyFill="1" applyBorder="1" applyAlignment="1"/>
    <xf numFmtId="0" fontId="98" fillId="14" borderId="238" xfId="3" applyFont="1" applyFill="1" applyBorder="1" applyAlignment="1"/>
    <xf numFmtId="0" fontId="34" fillId="15" borderId="239" xfId="3" applyFont="1" applyFill="1" applyBorder="1" applyAlignment="1">
      <alignment horizontal="center" vertical="center"/>
    </xf>
    <xf numFmtId="0" fontId="34" fillId="15" borderId="240" xfId="3" applyFont="1" applyFill="1" applyBorder="1" applyAlignment="1">
      <alignment horizontal="center" vertical="center"/>
    </xf>
    <xf numFmtId="0" fontId="42" fillId="16" borderId="241" xfId="3" applyFont="1" applyFill="1" applyBorder="1" applyAlignment="1">
      <alignment horizontal="center"/>
    </xf>
    <xf numFmtId="0" fontId="42" fillId="16" borderId="158" xfId="3" applyFont="1" applyFill="1" applyBorder="1" applyAlignment="1">
      <alignment horizontal="center"/>
    </xf>
    <xf numFmtId="165" fontId="38" fillId="16" borderId="243" xfId="3" applyNumberFormat="1" applyFont="1" applyFill="1" applyBorder="1" applyAlignment="1">
      <alignment horizontal="center"/>
    </xf>
    <xf numFmtId="165" fontId="38" fillId="16" borderId="244" xfId="3" applyNumberFormat="1" applyFont="1" applyFill="1" applyBorder="1" applyAlignment="1">
      <alignment horizontal="center"/>
    </xf>
    <xf numFmtId="2" fontId="98" fillId="14" borderId="158" xfId="3" applyNumberFormat="1" applyFont="1" applyFill="1" applyBorder="1" applyAlignment="1">
      <alignment horizontal="center"/>
    </xf>
    <xf numFmtId="2" fontId="98" fillId="14" borderId="190" xfId="3" applyNumberFormat="1" applyFont="1" applyFill="1" applyBorder="1" applyAlignment="1">
      <alignment horizontal="center"/>
    </xf>
    <xf numFmtId="0" fontId="42" fillId="10" borderId="258" xfId="3" applyFont="1" applyFill="1" applyBorder="1" applyAlignment="1">
      <alignment horizontal="center"/>
    </xf>
    <xf numFmtId="0" fontId="42" fillId="10" borderId="167" xfId="3" applyFont="1" applyFill="1" applyBorder="1" applyAlignment="1">
      <alignment horizontal="center"/>
    </xf>
    <xf numFmtId="0" fontId="98" fillId="14" borderId="23" xfId="3" applyFont="1" applyFill="1" applyBorder="1" applyAlignment="1">
      <alignment vertical="center"/>
    </xf>
    <xf numFmtId="0" fontId="98" fillId="14" borderId="242" xfId="3" applyFont="1" applyFill="1" applyBorder="1" applyAlignment="1">
      <alignment vertical="center"/>
    </xf>
    <xf numFmtId="2" fontId="98" fillId="14" borderId="158" xfId="3" applyNumberFormat="1" applyFont="1" applyFill="1" applyBorder="1" applyAlignment="1">
      <alignment horizontal="center" vertical="center"/>
    </xf>
    <xf numFmtId="2" fontId="98" fillId="14" borderId="190" xfId="3" applyNumberFormat="1" applyFont="1" applyFill="1" applyBorder="1" applyAlignment="1">
      <alignment horizontal="center" vertical="center"/>
    </xf>
    <xf numFmtId="0" fontId="98" fillId="14" borderId="20" xfId="3" applyFont="1" applyFill="1" applyBorder="1" applyAlignment="1">
      <alignment vertical="center"/>
    </xf>
    <xf numFmtId="0" fontId="98" fillId="14" borderId="238" xfId="3" applyFont="1" applyFill="1" applyBorder="1" applyAlignment="1">
      <alignment vertical="center"/>
    </xf>
    <xf numFmtId="0" fontId="42" fillId="4" borderId="245" xfId="3" applyFont="1" applyFill="1" applyBorder="1" applyAlignment="1">
      <alignment horizontal="center" vertical="center" wrapText="1"/>
    </xf>
    <xf numFmtId="0" fontId="0" fillId="0" borderId="246" xfId="0" applyBorder="1"/>
    <xf numFmtId="0" fontId="0" fillId="0" borderId="247" xfId="0" applyBorder="1"/>
    <xf numFmtId="0" fontId="38" fillId="12" borderId="22" xfId="3" applyFont="1" applyFill="1" applyBorder="1" applyAlignment="1">
      <alignment horizontal="left" vertical="center" wrapText="1"/>
    </xf>
    <xf numFmtId="0" fontId="1" fillId="0" borderId="22" xfId="3" applyBorder="1" applyAlignment="1">
      <alignment vertical="center"/>
    </xf>
    <xf numFmtId="0" fontId="42" fillId="16" borderId="245" xfId="3" applyFont="1" applyFill="1" applyBorder="1" applyAlignment="1">
      <alignment horizontal="center" vertical="center" wrapText="1"/>
    </xf>
    <xf numFmtId="0" fontId="41" fillId="16" borderId="246" xfId="3" applyFont="1" applyFill="1" applyBorder="1" applyAlignment="1"/>
    <xf numFmtId="0" fontId="41" fillId="16" borderId="247" xfId="3" applyFont="1" applyFill="1" applyBorder="1" applyAlignment="1"/>
    <xf numFmtId="0" fontId="42" fillId="12" borderId="166" xfId="3" applyFont="1" applyFill="1" applyBorder="1" applyAlignment="1">
      <alignment horizontal="left" vertical="center" wrapText="1" indent="2"/>
    </xf>
    <xf numFmtId="0" fontId="42" fillId="12" borderId="22" xfId="3" applyFont="1" applyFill="1" applyBorder="1" applyAlignment="1">
      <alignment horizontal="left" vertical="center" wrapText="1" indent="2"/>
    </xf>
    <xf numFmtId="0" fontId="41" fillId="0" borderId="22" xfId="3" applyFont="1" applyBorder="1" applyAlignment="1">
      <alignment horizontal="left" vertical="center" wrapText="1" indent="2"/>
    </xf>
    <xf numFmtId="0" fontId="12" fillId="3" borderId="37" xfId="4" applyFont="1" applyFill="1" applyBorder="1" applyAlignment="1">
      <alignment horizontal="center" vertical="center" wrapText="1"/>
    </xf>
    <xf numFmtId="0" fontId="12" fillId="3" borderId="254" xfId="4" applyFont="1" applyFill="1" applyBorder="1" applyAlignment="1">
      <alignment horizontal="center" vertical="center" wrapText="1"/>
    </xf>
    <xf numFmtId="0" fontId="12" fillId="3" borderId="255" xfId="4" applyFont="1" applyFill="1" applyBorder="1" applyAlignment="1">
      <alignment horizontal="center" vertical="center" wrapText="1"/>
    </xf>
    <xf numFmtId="0" fontId="12" fillId="3" borderId="256" xfId="4" applyFont="1" applyFill="1" applyBorder="1" applyAlignment="1">
      <alignment horizontal="center" vertical="center" wrapText="1"/>
    </xf>
    <xf numFmtId="0" fontId="39" fillId="3" borderId="257" xfId="4" applyFont="1" applyFill="1" applyBorder="1" applyAlignment="1">
      <alignment horizontal="center" vertical="center"/>
    </xf>
    <xf numFmtId="0" fontId="40" fillId="0" borderId="257" xfId="4" applyFont="1" applyBorder="1" applyAlignment="1">
      <alignment horizontal="center" vertical="center"/>
    </xf>
    <xf numFmtId="0" fontId="39" fillId="3" borderId="219" xfId="4" applyFont="1" applyFill="1" applyBorder="1" applyAlignment="1">
      <alignment horizontal="center" vertical="center"/>
    </xf>
    <xf numFmtId="0" fontId="40" fillId="0" borderId="219" xfId="4" applyFont="1" applyBorder="1" applyAlignment="1">
      <alignment horizontal="center" vertical="center"/>
    </xf>
    <xf numFmtId="0" fontId="12" fillId="3" borderId="219" xfId="4" applyFont="1" applyFill="1" applyBorder="1" applyAlignment="1">
      <alignment horizontal="center" vertical="center"/>
    </xf>
    <xf numFmtId="0" fontId="41" fillId="0" borderId="219" xfId="4" applyFont="1" applyBorder="1" applyAlignment="1">
      <alignment horizontal="center" vertical="center"/>
    </xf>
    <xf numFmtId="0" fontId="42" fillId="12" borderId="259" xfId="3" applyFont="1" applyFill="1" applyBorder="1" applyAlignment="1">
      <alignment horizontal="left" vertical="center" wrapText="1" indent="2"/>
    </xf>
    <xf numFmtId="0" fontId="41" fillId="0" borderId="5" xfId="3" applyFont="1" applyBorder="1" applyAlignment="1">
      <alignment horizontal="left" vertical="center" wrapText="1" indent="2"/>
    </xf>
    <xf numFmtId="0" fontId="42" fillId="16" borderId="260" xfId="3" applyFont="1" applyFill="1" applyBorder="1" applyAlignment="1">
      <alignment horizontal="center" vertical="center" wrapText="1"/>
    </xf>
    <xf numFmtId="0" fontId="42" fillId="16" borderId="261" xfId="3" applyFont="1" applyFill="1" applyBorder="1" applyAlignment="1">
      <alignment horizontal="center" vertical="center" wrapText="1"/>
    </xf>
    <xf numFmtId="0" fontId="41" fillId="0" borderId="261" xfId="3" applyFont="1" applyBorder="1" applyAlignment="1"/>
    <xf numFmtId="0" fontId="41" fillId="0" borderId="262" xfId="3" applyFont="1" applyBorder="1" applyAlignment="1"/>
    <xf numFmtId="0" fontId="98" fillId="14" borderId="248" xfId="4" applyFont="1" applyFill="1" applyBorder="1" applyAlignment="1"/>
    <xf numFmtId="0" fontId="98" fillId="14" borderId="249" xfId="4" applyFont="1" applyFill="1" applyBorder="1" applyAlignment="1"/>
    <xf numFmtId="0" fontId="98" fillId="14" borderId="250" xfId="4" applyFont="1" applyFill="1" applyBorder="1" applyAlignment="1"/>
    <xf numFmtId="0" fontId="98" fillId="14" borderId="251" xfId="4" applyFont="1" applyFill="1" applyBorder="1" applyAlignment="1"/>
    <xf numFmtId="0" fontId="98" fillId="14" borderId="252" xfId="4" applyFont="1" applyFill="1" applyBorder="1" applyAlignment="1"/>
    <xf numFmtId="0" fontId="98" fillId="14" borderId="253" xfId="4" applyFont="1" applyFill="1" applyBorder="1" applyAlignment="1"/>
    <xf numFmtId="0" fontId="38" fillId="12" borderId="165" xfId="3" applyFont="1" applyFill="1" applyBorder="1" applyAlignment="1">
      <alignment horizontal="left" wrapText="1"/>
    </xf>
    <xf numFmtId="0" fontId="1" fillId="0" borderId="158" xfId="3" applyBorder="1" applyAlignment="1"/>
    <xf numFmtId="0" fontId="1" fillId="0" borderId="166" xfId="3" applyBorder="1" applyAlignment="1"/>
    <xf numFmtId="0" fontId="98" fillId="14" borderId="263" xfId="4" applyFont="1" applyFill="1" applyBorder="1" applyAlignment="1"/>
    <xf numFmtId="0" fontId="98" fillId="14" borderId="185" xfId="4" applyFont="1" applyFill="1" applyBorder="1" applyAlignment="1"/>
    <xf numFmtId="0" fontId="98" fillId="14" borderId="252" xfId="3" applyFont="1" applyFill="1" applyBorder="1" applyAlignment="1"/>
    <xf numFmtId="0" fontId="98" fillId="14" borderId="253" xfId="3" applyFont="1" applyFill="1" applyBorder="1" applyAlignment="1"/>
    <xf numFmtId="0" fontId="98" fillId="14" borderId="23" xfId="3" applyFont="1" applyFill="1" applyBorder="1" applyAlignment="1"/>
    <xf numFmtId="0" fontId="98" fillId="14" borderId="242" xfId="3" applyFont="1" applyFill="1" applyBorder="1" applyAlignment="1"/>
    <xf numFmtId="0" fontId="98" fillId="14" borderId="165" xfId="3" applyFont="1" applyFill="1" applyBorder="1" applyAlignment="1">
      <alignment horizontal="center"/>
    </xf>
    <xf numFmtId="0" fontId="98" fillId="14" borderId="158" xfId="3" applyFont="1" applyFill="1" applyBorder="1" applyAlignment="1">
      <alignment horizontal="center"/>
    </xf>
    <xf numFmtId="0" fontId="98" fillId="14" borderId="190" xfId="3" applyFont="1" applyFill="1" applyBorder="1" applyAlignment="1">
      <alignment horizontal="center"/>
    </xf>
    <xf numFmtId="0" fontId="98" fillId="14" borderId="248" xfId="3" applyFont="1" applyFill="1" applyBorder="1" applyAlignment="1"/>
    <xf numFmtId="0" fontId="98" fillId="14" borderId="249" xfId="3" applyFont="1" applyFill="1" applyBorder="1" applyAlignment="1"/>
    <xf numFmtId="0" fontId="38" fillId="12" borderId="22" xfId="4" applyFont="1" applyFill="1" applyBorder="1" applyAlignment="1">
      <alignment horizontal="left" vertical="center" wrapText="1"/>
    </xf>
    <xf numFmtId="0" fontId="1" fillId="0" borderId="22" xfId="4" applyBorder="1" applyAlignment="1">
      <alignment vertical="center"/>
    </xf>
    <xf numFmtId="2" fontId="98" fillId="14" borderId="180" xfId="4" applyNumberFormat="1" applyFont="1" applyFill="1" applyBorder="1" applyAlignment="1" applyProtection="1">
      <alignment horizontal="center"/>
      <protection locked="0"/>
    </xf>
    <xf numFmtId="2" fontId="98" fillId="14" borderId="188" xfId="4" applyNumberFormat="1" applyFont="1" applyFill="1" applyBorder="1" applyAlignment="1" applyProtection="1">
      <alignment horizontal="center"/>
      <protection locked="0"/>
    </xf>
    <xf numFmtId="0" fontId="38" fillId="0" borderId="0" xfId="3" applyFont="1" applyBorder="1" applyAlignment="1">
      <alignment horizontal="center"/>
    </xf>
    <xf numFmtId="0" fontId="98" fillId="14" borderId="264" xfId="3" applyFont="1" applyFill="1" applyBorder="1" applyAlignment="1">
      <alignment horizontal="center"/>
    </xf>
    <xf numFmtId="0" fontId="98" fillId="14" borderId="192" xfId="3" applyFont="1" applyFill="1" applyBorder="1" applyAlignment="1">
      <alignment horizontal="center"/>
    </xf>
    <xf numFmtId="0" fontId="98" fillId="14" borderId="265" xfId="3" applyFont="1" applyFill="1" applyBorder="1" applyAlignment="1">
      <alignment horizontal="center"/>
    </xf>
    <xf numFmtId="0" fontId="38" fillId="12" borderId="5" xfId="3" applyFont="1" applyFill="1" applyBorder="1" applyAlignment="1">
      <alignment horizontal="left" vertical="center" wrapText="1"/>
    </xf>
    <xf numFmtId="0" fontId="1" fillId="0" borderId="5" xfId="3" applyBorder="1" applyAlignment="1">
      <alignment vertical="center"/>
    </xf>
    <xf numFmtId="0" fontId="98" fillId="14" borderId="266" xfId="4" applyFont="1" applyFill="1" applyBorder="1" applyAlignment="1"/>
    <xf numFmtId="0" fontId="98" fillId="14" borderId="186" xfId="4" applyFont="1" applyFill="1" applyBorder="1" applyAlignment="1"/>
    <xf numFmtId="0" fontId="98" fillId="14" borderId="267" xfId="4" applyFont="1" applyFill="1" applyBorder="1" applyAlignment="1"/>
    <xf numFmtId="0" fontId="98" fillId="14" borderId="180" xfId="4" applyFont="1" applyFill="1" applyBorder="1" applyAlignment="1"/>
    <xf numFmtId="0" fontId="98" fillId="14" borderId="185" xfId="4" applyFont="1" applyFill="1" applyBorder="1" applyAlignment="1" applyProtection="1">
      <alignment horizontal="center"/>
      <protection locked="0"/>
    </xf>
    <xf numFmtId="0" fontId="98" fillId="14" borderId="189" xfId="4" applyFont="1" applyFill="1" applyBorder="1" applyAlignment="1" applyProtection="1">
      <alignment horizontal="center"/>
      <protection locked="0"/>
    </xf>
    <xf numFmtId="2" fontId="98" fillId="14" borderId="186" xfId="4" applyNumberFormat="1" applyFont="1" applyFill="1" applyBorder="1" applyAlignment="1" applyProtection="1">
      <alignment horizontal="center"/>
      <protection locked="0"/>
    </xf>
    <xf numFmtId="2" fontId="98" fillId="14" borderId="187" xfId="4" applyNumberFormat="1" applyFont="1" applyFill="1" applyBorder="1" applyAlignment="1" applyProtection="1">
      <alignment horizontal="center"/>
      <protection locked="0"/>
    </xf>
    <xf numFmtId="2" fontId="98" fillId="14" borderId="185" xfId="4" applyNumberFormat="1" applyFont="1" applyFill="1" applyBorder="1" applyAlignment="1" applyProtection="1">
      <alignment horizontal="center"/>
      <protection locked="0"/>
    </xf>
    <xf numFmtId="2" fontId="98" fillId="14" borderId="189" xfId="4" applyNumberFormat="1" applyFont="1" applyFill="1" applyBorder="1" applyAlignment="1" applyProtection="1">
      <alignment horizontal="center"/>
      <protection locked="0"/>
    </xf>
    <xf numFmtId="2" fontId="98" fillId="14" borderId="158" xfId="4" applyNumberFormat="1" applyFont="1" applyFill="1" applyBorder="1" applyAlignment="1" applyProtection="1">
      <alignment horizontal="center"/>
      <protection locked="0"/>
    </xf>
    <xf numFmtId="2" fontId="98" fillId="14" borderId="190" xfId="4" applyNumberFormat="1" applyFont="1" applyFill="1" applyBorder="1" applyAlignment="1" applyProtection="1">
      <alignment horizontal="center"/>
      <protection locked="0"/>
    </xf>
    <xf numFmtId="0" fontId="39" fillId="3" borderId="268" xfId="4" applyFont="1" applyFill="1" applyBorder="1" applyAlignment="1">
      <alignment horizontal="center" vertical="center"/>
    </xf>
    <xf numFmtId="0" fontId="39" fillId="3" borderId="182" xfId="4" applyFont="1" applyFill="1" applyBorder="1" applyAlignment="1">
      <alignment horizontal="center" vertical="center"/>
    </xf>
    <xf numFmtId="0" fontId="39" fillId="3" borderId="269" xfId="4" applyFont="1" applyFill="1" applyBorder="1" applyAlignment="1">
      <alignment horizontal="center" vertical="center"/>
    </xf>
    <xf numFmtId="0" fontId="5" fillId="22" borderId="223" xfId="0" applyFont="1" applyFill="1" applyBorder="1" applyAlignment="1">
      <alignment horizontal="center"/>
    </xf>
    <xf numFmtId="0" fontId="5" fillId="22" borderId="183" xfId="0" applyFont="1" applyFill="1" applyBorder="1" applyAlignment="1">
      <alignment horizontal="center"/>
    </xf>
    <xf numFmtId="0" fontId="5" fillId="22" borderId="224" xfId="0" applyFont="1" applyFill="1" applyBorder="1" applyAlignment="1">
      <alignment horizontal="center"/>
    </xf>
    <xf numFmtId="0" fontId="5" fillId="22" borderId="184" xfId="0" applyFont="1" applyFill="1" applyBorder="1" applyAlignment="1">
      <alignment horizontal="center"/>
    </xf>
    <xf numFmtId="164" fontId="8" fillId="3" borderId="0" xfId="4" applyNumberFormat="1" applyFont="1" applyFill="1" applyAlignment="1">
      <alignment horizontal="center"/>
    </xf>
    <xf numFmtId="164" fontId="8" fillId="3" borderId="270" xfId="4" applyNumberFormat="1" applyFont="1" applyFill="1" applyBorder="1" applyAlignment="1">
      <alignment horizontal="center"/>
    </xf>
    <xf numFmtId="0" fontId="42" fillId="4" borderId="271" xfId="3" applyFont="1" applyFill="1" applyBorder="1" applyAlignment="1">
      <alignment horizontal="center" vertical="center" wrapText="1"/>
    </xf>
    <xf numFmtId="0" fontId="42" fillId="4" borderId="272" xfId="3" applyFont="1" applyFill="1" applyBorder="1" applyAlignment="1">
      <alignment horizontal="center" vertical="center" wrapText="1"/>
    </xf>
    <xf numFmtId="0" fontId="42" fillId="4" borderId="273" xfId="3" applyFont="1" applyFill="1" applyBorder="1" applyAlignment="1">
      <alignment horizontal="center" vertical="center" wrapText="1"/>
    </xf>
    <xf numFmtId="0" fontId="42" fillId="16" borderId="271" xfId="3" applyFont="1" applyFill="1" applyBorder="1" applyAlignment="1">
      <alignment horizontal="center" vertical="center" wrapText="1"/>
    </xf>
    <xf numFmtId="0" fontId="42" fillId="16" borderId="272" xfId="3" applyFont="1" applyFill="1" applyBorder="1" applyAlignment="1">
      <alignment horizontal="center" vertical="center" wrapText="1"/>
    </xf>
    <xf numFmtId="0" fontId="42" fillId="16" borderId="273" xfId="3" applyFont="1" applyFill="1" applyBorder="1" applyAlignment="1">
      <alignment horizontal="center" vertical="center" wrapText="1"/>
    </xf>
    <xf numFmtId="0" fontId="42" fillId="12" borderId="100" xfId="4" applyFont="1" applyFill="1" applyBorder="1" applyAlignment="1">
      <alignment horizontal="left" vertical="center" indent="2"/>
    </xf>
    <xf numFmtId="0" fontId="41" fillId="0" borderId="19" xfId="4" applyFont="1" applyBorder="1" applyAlignment="1">
      <alignment horizontal="left" vertical="center" indent="2"/>
    </xf>
    <xf numFmtId="0" fontId="42" fillId="12" borderId="166" xfId="4" applyFont="1" applyFill="1" applyBorder="1" applyAlignment="1">
      <alignment horizontal="left" vertical="center" indent="2"/>
    </xf>
    <xf numFmtId="0" fontId="41" fillId="0" borderId="22" xfId="4" applyFont="1" applyBorder="1" applyAlignment="1">
      <alignment horizontal="left" vertical="center" indent="2"/>
    </xf>
    <xf numFmtId="0" fontId="38" fillId="12" borderId="19" xfId="4" applyFont="1" applyFill="1" applyBorder="1" applyAlignment="1">
      <alignment horizontal="left" vertical="center"/>
    </xf>
    <xf numFmtId="0" fontId="1" fillId="0" borderId="19" xfId="4" applyBorder="1" applyAlignment="1">
      <alignment vertical="center"/>
    </xf>
    <xf numFmtId="0" fontId="42" fillId="12" borderId="166" xfId="4" applyFont="1" applyFill="1" applyBorder="1" applyAlignment="1">
      <alignment horizontal="left" vertical="center" wrapText="1" indent="2"/>
    </xf>
    <xf numFmtId="0" fontId="41" fillId="0" borderId="22" xfId="4" applyFont="1" applyBorder="1" applyAlignment="1">
      <alignment horizontal="left" vertical="center" wrapText="1" indent="2"/>
    </xf>
    <xf numFmtId="0" fontId="41" fillId="16" borderId="262" xfId="3" applyFont="1" applyFill="1" applyBorder="1" applyAlignment="1">
      <alignment horizontal="center" vertical="center" wrapText="1"/>
    </xf>
    <xf numFmtId="0" fontId="42" fillId="12" borderId="100" xfId="3" applyFont="1" applyFill="1" applyBorder="1" applyAlignment="1">
      <alignment horizontal="left" vertical="center" wrapText="1" indent="2"/>
    </xf>
    <xf numFmtId="0" fontId="41" fillId="0" borderId="19" xfId="3" applyFont="1" applyBorder="1" applyAlignment="1">
      <alignment horizontal="left" vertical="center" wrapText="1" indent="2"/>
    </xf>
    <xf numFmtId="0" fontId="41" fillId="12" borderId="166" xfId="3" applyFont="1" applyFill="1" applyBorder="1" applyAlignment="1">
      <alignment horizontal="left" vertical="center" wrapText="1" indent="2"/>
    </xf>
    <xf numFmtId="0" fontId="42" fillId="12" borderId="274" xfId="4" applyFont="1" applyFill="1" applyBorder="1" applyAlignment="1">
      <alignment horizontal="left" vertical="center" wrapText="1" indent="2"/>
    </xf>
    <xf numFmtId="0" fontId="42" fillId="12" borderId="21" xfId="4" applyFont="1" applyFill="1" applyBorder="1" applyAlignment="1">
      <alignment horizontal="left" vertical="center" wrapText="1" indent="2"/>
    </xf>
    <xf numFmtId="0" fontId="38" fillId="12" borderId="19" xfId="3" applyFont="1" applyFill="1" applyBorder="1" applyAlignment="1">
      <alignment horizontal="left" vertical="center" wrapText="1"/>
    </xf>
    <xf numFmtId="0" fontId="1" fillId="0" borderId="19" xfId="3" applyBorder="1" applyAlignment="1">
      <alignment vertical="center"/>
    </xf>
    <xf numFmtId="0" fontId="98" fillId="14" borderId="186" xfId="4" applyFont="1" applyFill="1" applyBorder="1" applyAlignment="1" applyProtection="1">
      <alignment horizontal="center"/>
      <protection locked="0"/>
    </xf>
    <xf numFmtId="0" fontId="98" fillId="14" borderId="187" xfId="4" applyFont="1" applyFill="1" applyBorder="1" applyAlignment="1" applyProtection="1">
      <alignment horizontal="center"/>
      <protection locked="0"/>
    </xf>
    <xf numFmtId="0" fontId="98" fillId="14" borderId="180" xfId="4" applyFont="1" applyFill="1" applyBorder="1" applyAlignment="1" applyProtection="1">
      <alignment horizontal="center"/>
      <protection locked="0"/>
    </xf>
    <xf numFmtId="0" fontId="98" fillId="14" borderId="188" xfId="4" applyFont="1" applyFill="1" applyBorder="1" applyAlignment="1" applyProtection="1">
      <alignment horizontal="center"/>
      <protection locked="0"/>
    </xf>
    <xf numFmtId="2" fontId="98" fillId="14" borderId="275" xfId="4" applyNumberFormat="1" applyFont="1" applyFill="1" applyBorder="1" applyAlignment="1" applyProtection="1">
      <alignment horizontal="center"/>
      <protection locked="0"/>
    </xf>
    <xf numFmtId="2" fontId="98" fillId="14" borderId="276" xfId="4" applyNumberFormat="1" applyFont="1" applyFill="1" applyBorder="1" applyAlignment="1" applyProtection="1">
      <alignment horizontal="center"/>
      <protection locked="0"/>
    </xf>
    <xf numFmtId="0" fontId="12" fillId="3" borderId="277" xfId="4" applyFont="1" applyFill="1" applyBorder="1" applyAlignment="1">
      <alignment horizontal="center" vertical="center"/>
    </xf>
    <xf numFmtId="0" fontId="12" fillId="3" borderId="181" xfId="4" applyFont="1" applyFill="1" applyBorder="1" applyAlignment="1">
      <alignment horizontal="center" vertical="center"/>
    </xf>
    <xf numFmtId="0" fontId="12" fillId="3" borderId="278" xfId="4" applyFont="1" applyFill="1" applyBorder="1" applyAlignment="1">
      <alignment horizontal="center" vertical="center"/>
    </xf>
    <xf numFmtId="0" fontId="98" fillId="14" borderId="267" xfId="4" applyFont="1" applyFill="1" applyBorder="1" applyAlignment="1">
      <alignment horizontal="left"/>
    </xf>
    <xf numFmtId="0" fontId="98" fillId="14" borderId="180" xfId="4" applyFont="1" applyFill="1" applyBorder="1" applyAlignment="1">
      <alignment horizontal="left"/>
    </xf>
    <xf numFmtId="0" fontId="98" fillId="14" borderId="279" xfId="4" applyFont="1" applyFill="1" applyBorder="1" applyAlignment="1">
      <alignment horizontal="left"/>
    </xf>
    <xf numFmtId="0" fontId="98" fillId="14" borderId="179" xfId="4" applyFont="1" applyFill="1" applyBorder="1" applyAlignment="1">
      <alignment horizontal="left"/>
    </xf>
    <xf numFmtId="2" fontId="98" fillId="14" borderId="179" xfId="4" applyNumberFormat="1" applyFont="1" applyFill="1" applyBorder="1" applyAlignment="1" applyProtection="1">
      <alignment horizontal="center"/>
      <protection locked="0"/>
    </xf>
    <xf numFmtId="2" fontId="98" fillId="14" borderId="280" xfId="4" applyNumberFormat="1" applyFont="1" applyFill="1" applyBorder="1" applyAlignment="1" applyProtection="1">
      <alignment horizontal="center"/>
      <protection locked="0"/>
    </xf>
    <xf numFmtId="0" fontId="43" fillId="14" borderId="281" xfId="4" applyFont="1" applyFill="1" applyBorder="1" applyAlignment="1"/>
    <xf numFmtId="0" fontId="43" fillId="14" borderId="282" xfId="4" applyFont="1" applyFill="1" applyBorder="1" applyAlignment="1"/>
    <xf numFmtId="0" fontId="43" fillId="14" borderId="283" xfId="4" applyFont="1" applyFill="1" applyBorder="1" applyAlignment="1"/>
    <xf numFmtId="0" fontId="43" fillId="14" borderId="284" xfId="4" applyFont="1" applyFill="1" applyBorder="1" applyAlignment="1"/>
    <xf numFmtId="0" fontId="43" fillId="14" borderId="285" xfId="4" applyFont="1" applyFill="1" applyBorder="1" applyAlignment="1"/>
    <xf numFmtId="0" fontId="43" fillId="14" borderId="286" xfId="4" applyFont="1" applyFill="1" applyBorder="1" applyAlignment="1"/>
    <xf numFmtId="0" fontId="40" fillId="0" borderId="257" xfId="4" applyFont="1" applyBorder="1" applyAlignment="1"/>
    <xf numFmtId="0" fontId="40" fillId="0" borderId="287" xfId="4" applyFont="1" applyBorder="1" applyAlignment="1"/>
    <xf numFmtId="0" fontId="12" fillId="3" borderId="288" xfId="4" applyFont="1" applyFill="1" applyBorder="1" applyAlignment="1">
      <alignment horizontal="center" vertical="center"/>
    </xf>
    <xf numFmtId="0" fontId="43" fillId="14" borderId="289" xfId="4" applyFont="1" applyFill="1" applyBorder="1" applyAlignment="1"/>
    <xf numFmtId="0" fontId="43" fillId="14" borderId="290" xfId="4" applyFont="1" applyFill="1" applyBorder="1" applyAlignment="1"/>
    <xf numFmtId="0" fontId="42" fillId="4" borderId="246" xfId="0" applyFont="1" applyFill="1" applyBorder="1" applyAlignment="1">
      <alignment horizontal="center" vertical="center" wrapText="1"/>
    </xf>
    <xf numFmtId="0" fontId="7" fillId="4" borderId="246" xfId="0" applyFont="1" applyFill="1" applyBorder="1" applyAlignment="1">
      <alignment horizontal="center" vertical="center" wrapText="1"/>
    </xf>
    <xf numFmtId="0" fontId="7" fillId="4" borderId="247" xfId="0" applyFont="1" applyFill="1" applyBorder="1" applyAlignment="1">
      <alignment horizontal="center" vertical="center" wrapText="1"/>
    </xf>
    <xf numFmtId="0" fontId="42" fillId="16" borderId="271" xfId="4" applyFont="1" applyFill="1" applyBorder="1" applyAlignment="1">
      <alignment horizontal="center" vertical="center" wrapText="1"/>
    </xf>
    <xf numFmtId="0" fontId="42" fillId="16" borderId="272" xfId="4" applyFont="1" applyFill="1" applyBorder="1" applyAlignment="1">
      <alignment horizontal="center" vertical="center" wrapText="1"/>
    </xf>
    <xf numFmtId="0" fontId="42" fillId="16" borderId="273" xfId="4" applyFont="1" applyFill="1" applyBorder="1" applyAlignment="1">
      <alignment horizontal="center" vertical="center" wrapText="1"/>
    </xf>
    <xf numFmtId="0" fontId="42" fillId="12" borderId="291" xfId="4" applyFont="1" applyFill="1" applyBorder="1" applyAlignment="1">
      <alignment horizontal="left" vertical="center" wrapText="1" indent="2"/>
    </xf>
    <xf numFmtId="0" fontId="41" fillId="0" borderId="5" xfId="4" applyFont="1" applyBorder="1" applyAlignment="1">
      <alignment horizontal="left" vertical="center" wrapText="1" indent="2"/>
    </xf>
    <xf numFmtId="0" fontId="1" fillId="0" borderId="15" xfId="4" applyBorder="1" applyAlignment="1">
      <alignment vertical="center"/>
    </xf>
    <xf numFmtId="0" fontId="12" fillId="3" borderId="219" xfId="6" applyFont="1" applyFill="1" applyBorder="1" applyAlignment="1">
      <alignment horizontal="center" vertical="center"/>
    </xf>
    <xf numFmtId="0" fontId="12" fillId="3" borderId="288" xfId="6" applyFont="1" applyFill="1" applyBorder="1" applyAlignment="1">
      <alignment horizontal="center" vertical="center"/>
    </xf>
    <xf numFmtId="0" fontId="42" fillId="16" borderId="246" xfId="3" applyFont="1" applyFill="1" applyBorder="1" applyAlignment="1">
      <alignment horizontal="center" vertical="center" wrapText="1"/>
    </xf>
    <xf numFmtId="0" fontId="42" fillId="16" borderId="247" xfId="3" applyFont="1" applyFill="1" applyBorder="1" applyAlignment="1">
      <alignment horizontal="center" vertical="center" wrapText="1"/>
    </xf>
    <xf numFmtId="0" fontId="38" fillId="12" borderId="165" xfId="3" applyFont="1" applyFill="1" applyBorder="1" applyAlignment="1">
      <alignment horizontal="left" vertical="center"/>
    </xf>
    <xf numFmtId="0" fontId="38" fillId="12" borderId="158" xfId="3" applyFont="1" applyFill="1" applyBorder="1" applyAlignment="1">
      <alignment horizontal="left" vertical="center"/>
    </xf>
    <xf numFmtId="0" fontId="38" fillId="12" borderId="166" xfId="3" applyFont="1" applyFill="1" applyBorder="1" applyAlignment="1">
      <alignment horizontal="left" vertical="center"/>
    </xf>
    <xf numFmtId="0" fontId="48" fillId="22" borderId="224" xfId="0" applyFont="1" applyFill="1" applyBorder="1" applyAlignment="1">
      <alignment horizontal="center"/>
    </xf>
    <xf numFmtId="0" fontId="43" fillId="14" borderId="293" xfId="3" applyFont="1" applyFill="1" applyBorder="1" applyAlignment="1">
      <alignment horizontal="center"/>
    </xf>
    <xf numFmtId="0" fontId="43" fillId="14" borderId="294" xfId="3" applyFont="1" applyFill="1" applyBorder="1" applyAlignment="1">
      <alignment horizontal="center"/>
    </xf>
    <xf numFmtId="0" fontId="43" fillId="14" borderId="295" xfId="3" applyFont="1" applyFill="1" applyBorder="1" applyAlignment="1">
      <alignment horizontal="center"/>
    </xf>
    <xf numFmtId="0" fontId="43" fillId="14" borderId="165" xfId="3" applyFont="1" applyFill="1" applyBorder="1" applyAlignment="1">
      <alignment horizontal="center"/>
    </xf>
    <xf numFmtId="0" fontId="43" fillId="14" borderId="158" xfId="3" applyFont="1" applyFill="1" applyBorder="1" applyAlignment="1">
      <alignment horizontal="center"/>
    </xf>
    <xf numFmtId="0" fontId="43" fillId="14" borderId="87" xfId="3" applyFont="1" applyFill="1" applyBorder="1" applyAlignment="1">
      <alignment horizontal="center"/>
    </xf>
    <xf numFmtId="0" fontId="38" fillId="12" borderId="165" xfId="3" applyFont="1" applyFill="1" applyBorder="1" applyAlignment="1">
      <alignment horizontal="left" vertical="center" wrapText="1"/>
    </xf>
    <xf numFmtId="0" fontId="38" fillId="12" borderId="158" xfId="3" applyFont="1" applyFill="1" applyBorder="1" applyAlignment="1">
      <alignment horizontal="left" vertical="center" wrapText="1"/>
    </xf>
    <xf numFmtId="0" fontId="38" fillId="12" borderId="166" xfId="3" applyFont="1" applyFill="1" applyBorder="1" applyAlignment="1">
      <alignment horizontal="left" vertical="center" wrapText="1"/>
    </xf>
    <xf numFmtId="0" fontId="42" fillId="12" borderId="258" xfId="3" applyFont="1" applyFill="1" applyBorder="1" applyAlignment="1">
      <alignment horizontal="left" vertical="center" wrapText="1" indent="2"/>
    </xf>
    <xf numFmtId="0" fontId="42" fillId="12" borderId="167" xfId="3" applyFont="1" applyFill="1" applyBorder="1" applyAlignment="1">
      <alignment horizontal="left" vertical="center" wrapText="1" indent="2"/>
    </xf>
    <xf numFmtId="0" fontId="42" fillId="12" borderId="296" xfId="3" applyFont="1" applyFill="1" applyBorder="1" applyAlignment="1">
      <alignment horizontal="left" vertical="center" wrapText="1" indent="2"/>
    </xf>
    <xf numFmtId="0" fontId="42" fillId="12" borderId="234" xfId="3" applyFont="1" applyFill="1" applyBorder="1" applyAlignment="1">
      <alignment horizontal="left" vertical="center" wrapText="1" indent="2"/>
    </xf>
    <xf numFmtId="0" fontId="42" fillId="12" borderId="235" xfId="3" applyFont="1" applyFill="1" applyBorder="1" applyAlignment="1">
      <alignment horizontal="left" vertical="center" wrapText="1" indent="2"/>
    </xf>
    <xf numFmtId="0" fontId="42" fillId="12" borderId="297" xfId="3" applyFont="1" applyFill="1" applyBorder="1" applyAlignment="1">
      <alignment horizontal="left" vertical="center" wrapText="1" indent="2"/>
    </xf>
    <xf numFmtId="0" fontId="12" fillId="3" borderId="37" xfId="6" applyFont="1" applyFill="1" applyBorder="1" applyAlignment="1">
      <alignment horizontal="center" vertical="center" wrapText="1"/>
    </xf>
    <xf numFmtId="0" fontId="12" fillId="3" borderId="254" xfId="6" applyFont="1" applyFill="1" applyBorder="1" applyAlignment="1">
      <alignment horizontal="center" vertical="center" wrapText="1"/>
    </xf>
    <xf numFmtId="0" fontId="12" fillId="3" borderId="255" xfId="6" applyFont="1" applyFill="1" applyBorder="1" applyAlignment="1">
      <alignment horizontal="center" vertical="center" wrapText="1"/>
    </xf>
    <xf numFmtId="0" fontId="12" fillId="3" borderId="256" xfId="6" applyFont="1" applyFill="1" applyBorder="1" applyAlignment="1">
      <alignment horizontal="center" vertical="center" wrapText="1"/>
    </xf>
    <xf numFmtId="0" fontId="39" fillId="3" borderId="257" xfId="6" applyFont="1" applyFill="1" applyBorder="1" applyAlignment="1">
      <alignment horizontal="center" vertical="center"/>
    </xf>
    <xf numFmtId="0" fontId="40" fillId="0" borderId="257" xfId="6" applyFont="1" applyBorder="1" applyAlignment="1">
      <alignment horizontal="center" vertical="center"/>
    </xf>
    <xf numFmtId="0" fontId="39" fillId="3" borderId="219" xfId="6" applyFont="1" applyFill="1" applyBorder="1" applyAlignment="1">
      <alignment horizontal="center" vertical="center"/>
    </xf>
    <xf numFmtId="0" fontId="40" fillId="0" borderId="219" xfId="6" applyFont="1" applyBorder="1" applyAlignment="1">
      <alignment horizontal="center" vertical="center"/>
    </xf>
    <xf numFmtId="0" fontId="40" fillId="0" borderId="257" xfId="6" applyFont="1" applyBorder="1" applyAlignment="1"/>
    <xf numFmtId="0" fontId="40" fillId="0" borderId="287" xfId="6" applyFont="1" applyBorder="1" applyAlignment="1"/>
    <xf numFmtId="0" fontId="41" fillId="0" borderId="219" xfId="6" applyFont="1" applyBorder="1" applyAlignment="1">
      <alignment horizontal="center" vertical="center"/>
    </xf>
    <xf numFmtId="0" fontId="38" fillId="12" borderId="264" xfId="3" applyFont="1" applyFill="1" applyBorder="1" applyAlignment="1">
      <alignment horizontal="left" vertical="center" wrapText="1"/>
    </xf>
    <xf numFmtId="0" fontId="38" fillId="12" borderId="192" xfId="3" applyFont="1" applyFill="1" applyBorder="1" applyAlignment="1">
      <alignment horizontal="left" vertical="center" wrapText="1"/>
    </xf>
    <xf numFmtId="0" fontId="38" fillId="12" borderId="259" xfId="3" applyFont="1" applyFill="1" applyBorder="1" applyAlignment="1">
      <alignment horizontal="left" vertical="center" wrapText="1"/>
    </xf>
    <xf numFmtId="0" fontId="42" fillId="12" borderId="301" xfId="3" applyFont="1" applyFill="1" applyBorder="1" applyAlignment="1">
      <alignment horizontal="left" vertical="center" wrapText="1" indent="2"/>
    </xf>
    <xf numFmtId="0" fontId="42" fillId="12" borderId="0" xfId="3" applyFont="1" applyFill="1" applyBorder="1" applyAlignment="1">
      <alignment horizontal="left" vertical="center" wrapText="1" indent="2"/>
    </xf>
    <xf numFmtId="0" fontId="42" fillId="12" borderId="302" xfId="3" applyFont="1" applyFill="1" applyBorder="1" applyAlignment="1">
      <alignment horizontal="left" vertical="center" wrapText="1" indent="2"/>
    </xf>
    <xf numFmtId="0" fontId="42" fillId="12" borderId="303" xfId="3" applyFont="1" applyFill="1" applyBorder="1" applyAlignment="1">
      <alignment horizontal="left" vertical="center" wrapText="1" indent="2"/>
    </xf>
    <xf numFmtId="0" fontId="42" fillId="12" borderId="99" xfId="3" applyFont="1" applyFill="1" applyBorder="1" applyAlignment="1">
      <alignment horizontal="left" vertical="center" wrapText="1" indent="2"/>
    </xf>
    <xf numFmtId="0" fontId="43" fillId="14" borderId="304" xfId="3" applyFont="1" applyFill="1" applyBorder="1" applyAlignment="1">
      <alignment horizontal="left"/>
    </xf>
    <xf numFmtId="0" fontId="43" fillId="14" borderId="305" xfId="3" applyFont="1" applyFill="1" applyBorder="1" applyAlignment="1">
      <alignment horizontal="left"/>
    </xf>
    <xf numFmtId="0" fontId="42" fillId="16" borderId="241" xfId="3" applyFont="1" applyFill="1" applyBorder="1" applyAlignment="1">
      <alignment horizontal="center" wrapText="1"/>
    </xf>
    <xf numFmtId="0" fontId="42" fillId="16" borderId="158" xfId="3" applyFont="1" applyFill="1" applyBorder="1" applyAlignment="1">
      <alignment horizontal="center" wrapText="1"/>
    </xf>
    <xf numFmtId="0" fontId="42" fillId="16" borderId="292" xfId="3" applyFont="1" applyFill="1" applyBorder="1" applyAlignment="1">
      <alignment horizontal="center" wrapText="1"/>
    </xf>
    <xf numFmtId="0" fontId="56" fillId="10" borderId="241" xfId="3" applyFont="1" applyFill="1" applyBorder="1" applyAlignment="1">
      <alignment horizontal="center" wrapText="1"/>
    </xf>
    <xf numFmtId="0" fontId="56" fillId="10" borderId="158" xfId="3" applyFont="1" applyFill="1" applyBorder="1" applyAlignment="1">
      <alignment horizontal="center" wrapText="1"/>
    </xf>
    <xf numFmtId="0" fontId="56" fillId="10" borderId="292" xfId="3" applyFont="1" applyFill="1" applyBorder="1" applyAlignment="1">
      <alignment horizontal="center" wrapText="1"/>
    </xf>
    <xf numFmtId="0" fontId="42" fillId="10" borderId="307" xfId="3" applyFont="1" applyFill="1" applyBorder="1" applyAlignment="1">
      <alignment horizontal="center" wrapText="1"/>
    </xf>
    <xf numFmtId="0" fontId="42" fillId="10" borderId="192" xfId="3" applyFont="1" applyFill="1" applyBorder="1" applyAlignment="1">
      <alignment horizontal="center" wrapText="1"/>
    </xf>
    <xf numFmtId="0" fontId="42" fillId="10" borderId="308" xfId="3" applyFont="1" applyFill="1" applyBorder="1" applyAlignment="1">
      <alignment horizontal="center" wrapText="1"/>
    </xf>
    <xf numFmtId="0" fontId="42" fillId="12" borderId="298" xfId="3" applyFont="1" applyFill="1" applyBorder="1" applyAlignment="1">
      <alignment horizontal="left" vertical="center" indent="2"/>
    </xf>
    <xf numFmtId="0" fontId="42" fillId="12" borderId="299" xfId="3" applyFont="1" applyFill="1" applyBorder="1" applyAlignment="1">
      <alignment horizontal="left" vertical="center" indent="2"/>
    </xf>
    <xf numFmtId="0" fontId="42" fillId="12" borderId="300" xfId="3" applyFont="1" applyFill="1" applyBorder="1" applyAlignment="1">
      <alignment horizontal="left" vertical="center" indent="2"/>
    </xf>
    <xf numFmtId="0" fontId="42" fillId="12" borderId="301" xfId="3" applyFont="1" applyFill="1" applyBorder="1" applyAlignment="1">
      <alignment horizontal="left" vertical="center" indent="2"/>
    </xf>
    <xf numFmtId="0" fontId="42" fillId="12" borderId="0" xfId="3" applyFont="1" applyFill="1" applyBorder="1" applyAlignment="1">
      <alignment horizontal="left" vertical="center" indent="2"/>
    </xf>
    <xf numFmtId="0" fontId="42" fillId="12" borderId="302" xfId="3" applyFont="1" applyFill="1" applyBorder="1" applyAlignment="1">
      <alignment horizontal="left" vertical="center" indent="2"/>
    </xf>
    <xf numFmtId="0" fontId="42" fillId="12" borderId="303" xfId="3" applyFont="1" applyFill="1" applyBorder="1" applyAlignment="1">
      <alignment horizontal="left" vertical="center" indent="2"/>
    </xf>
    <xf numFmtId="0" fontId="42" fillId="12" borderId="99" xfId="3" applyFont="1" applyFill="1" applyBorder="1" applyAlignment="1">
      <alignment horizontal="left" vertical="center" indent="2"/>
    </xf>
    <xf numFmtId="0" fontId="42" fillId="12" borderId="100" xfId="3" applyFont="1" applyFill="1" applyBorder="1" applyAlignment="1">
      <alignment horizontal="left" vertical="center" indent="2"/>
    </xf>
    <xf numFmtId="0" fontId="38" fillId="12" borderId="304" xfId="3" applyFont="1" applyFill="1" applyBorder="1" applyAlignment="1">
      <alignment horizontal="left" vertical="center"/>
    </xf>
    <xf numFmtId="0" fontId="38" fillId="12" borderId="305" xfId="3" applyFont="1" applyFill="1" applyBorder="1" applyAlignment="1">
      <alignment horizontal="left" vertical="center"/>
    </xf>
    <xf numFmtId="0" fontId="38" fillId="12" borderId="306" xfId="3" applyFont="1" applyFill="1" applyBorder="1" applyAlignment="1">
      <alignment horizontal="left" vertical="center"/>
    </xf>
    <xf numFmtId="0" fontId="42" fillId="10" borderId="241" xfId="3" applyFont="1" applyFill="1" applyBorder="1" applyAlignment="1">
      <alignment horizontal="center" wrapText="1"/>
    </xf>
    <xf numFmtId="0" fontId="42" fillId="10" borderId="158" xfId="3" applyFont="1" applyFill="1" applyBorder="1" applyAlignment="1">
      <alignment horizontal="center" wrapText="1"/>
    </xf>
    <xf numFmtId="0" fontId="42" fillId="10" borderId="292" xfId="3" applyFont="1" applyFill="1" applyBorder="1" applyAlignment="1">
      <alignment horizontal="center" wrapText="1"/>
    </xf>
    <xf numFmtId="0" fontId="98" fillId="14" borderId="281" xfId="4" applyFont="1" applyFill="1" applyBorder="1" applyAlignment="1"/>
    <xf numFmtId="0" fontId="98" fillId="14" borderId="282" xfId="4" applyFont="1" applyFill="1" applyBorder="1" applyAlignment="1"/>
    <xf numFmtId="0" fontId="98" fillId="14" borderId="283" xfId="4" applyFont="1" applyFill="1" applyBorder="1" applyAlignment="1"/>
    <xf numFmtId="0" fontId="98" fillId="14" borderId="284" xfId="4" applyFont="1" applyFill="1" applyBorder="1" applyAlignment="1"/>
    <xf numFmtId="0" fontId="98" fillId="14" borderId="289" xfId="4" applyFont="1" applyFill="1" applyBorder="1" applyAlignment="1"/>
    <xf numFmtId="0" fontId="98" fillId="14" borderId="290" xfId="4" applyFont="1" applyFill="1" applyBorder="1" applyAlignment="1"/>
    <xf numFmtId="0" fontId="98" fillId="14" borderId="165" xfId="3" applyFont="1" applyFill="1" applyBorder="1" applyAlignment="1"/>
    <xf numFmtId="0" fontId="98" fillId="14" borderId="158" xfId="3" applyFont="1" applyFill="1" applyBorder="1" applyAlignment="1"/>
    <xf numFmtId="0" fontId="98" fillId="14" borderId="98" xfId="3" applyFont="1" applyFill="1" applyBorder="1" applyAlignment="1"/>
    <xf numFmtId="0" fontId="98" fillId="14" borderId="99" xfId="3" applyFont="1" applyFill="1" applyBorder="1" applyAlignment="1"/>
    <xf numFmtId="0" fontId="42" fillId="12" borderId="309" xfId="4" applyFont="1" applyFill="1" applyBorder="1" applyAlignment="1">
      <alignment horizontal="left" vertical="center" wrapText="1" indent="2"/>
    </xf>
    <xf numFmtId="0" fontId="41" fillId="0" borderId="310" xfId="4" applyFont="1" applyBorder="1" applyAlignment="1">
      <alignment horizontal="left" vertical="center" wrapText="1" indent="2"/>
    </xf>
    <xf numFmtId="0" fontId="1" fillId="0" borderId="310" xfId="4" applyBorder="1" applyAlignment="1">
      <alignment vertical="center"/>
    </xf>
    <xf numFmtId="0" fontId="98" fillId="14" borderId="165" xfId="3" applyFont="1" applyFill="1" applyBorder="1" applyAlignment="1">
      <alignment vertical="center"/>
    </xf>
    <xf numFmtId="0" fontId="98" fillId="14" borderId="158" xfId="3" applyFont="1" applyFill="1" applyBorder="1" applyAlignment="1">
      <alignment vertical="center"/>
    </xf>
    <xf numFmtId="0" fontId="98" fillId="14" borderId="311" xfId="3" applyFont="1" applyFill="1" applyBorder="1" applyAlignment="1">
      <alignment vertical="center"/>
    </xf>
    <xf numFmtId="0" fontId="98" fillId="14" borderId="312" xfId="3" applyFont="1" applyFill="1" applyBorder="1" applyAlignment="1">
      <alignment vertical="center"/>
    </xf>
    <xf numFmtId="0" fontId="98" fillId="14" borderId="87" xfId="3" applyFont="1" applyFill="1" applyBorder="1" applyAlignment="1">
      <alignment horizontal="center"/>
    </xf>
    <xf numFmtId="0" fontId="98" fillId="14" borderId="98" xfId="3" applyFont="1" applyFill="1" applyBorder="1" applyAlignment="1">
      <alignment vertical="center"/>
    </xf>
    <xf numFmtId="0" fontId="98" fillId="14" borderId="99" xfId="3" applyFont="1" applyFill="1" applyBorder="1" applyAlignment="1">
      <alignment vertical="center"/>
    </xf>
    <xf numFmtId="0" fontId="38" fillId="0" borderId="116" xfId="3" applyFont="1" applyBorder="1" applyAlignment="1">
      <alignment horizontal="center"/>
    </xf>
    <xf numFmtId="0" fontId="98" fillId="14" borderId="313" xfId="3" applyFont="1" applyFill="1" applyBorder="1" applyAlignment="1">
      <alignment horizontal="center"/>
    </xf>
    <xf numFmtId="0" fontId="98" fillId="14" borderId="314" xfId="3" applyFont="1" applyFill="1" applyBorder="1" applyAlignment="1">
      <alignment horizontal="center"/>
    </xf>
    <xf numFmtId="0" fontId="98" fillId="14" borderId="315" xfId="3" applyFont="1" applyFill="1" applyBorder="1" applyAlignment="1">
      <alignment horizontal="center"/>
    </xf>
    <xf numFmtId="0" fontId="43" fillId="14" borderId="316" xfId="4" applyFont="1" applyFill="1" applyBorder="1" applyAlignment="1"/>
    <xf numFmtId="0" fontId="43" fillId="14" borderId="317" xfId="4" applyFont="1" applyFill="1" applyBorder="1" applyAlignment="1"/>
    <xf numFmtId="2" fontId="43" fillId="14" borderId="304" xfId="3" applyNumberFormat="1" applyFont="1" applyFill="1" applyBorder="1" applyAlignment="1">
      <alignment horizontal="center"/>
    </xf>
    <xf numFmtId="2" fontId="43" fillId="14" borderId="305" xfId="3" applyNumberFormat="1" applyFont="1" applyFill="1" applyBorder="1" applyAlignment="1">
      <alignment horizontal="center"/>
    </xf>
    <xf numFmtId="2" fontId="43" fillId="14" borderId="89" xfId="3" applyNumberFormat="1" applyFont="1" applyFill="1" applyBorder="1" applyAlignment="1">
      <alignment horizontal="center"/>
    </xf>
    <xf numFmtId="0" fontId="40" fillId="0" borderId="268" xfId="4" applyFont="1" applyBorder="1" applyAlignment="1"/>
    <xf numFmtId="2" fontId="43" fillId="14" borderId="165" xfId="3" applyNumberFormat="1" applyFont="1" applyFill="1" applyBorder="1" applyAlignment="1">
      <alignment horizontal="center"/>
    </xf>
    <xf numFmtId="2" fontId="43" fillId="14" borderId="158" xfId="3" applyNumberFormat="1" applyFont="1" applyFill="1" applyBorder="1" applyAlignment="1">
      <alignment horizontal="center"/>
    </xf>
    <xf numFmtId="2" fontId="43" fillId="14" borderId="87" xfId="3" applyNumberFormat="1" applyFont="1" applyFill="1" applyBorder="1" applyAlignment="1">
      <alignment horizontal="center"/>
    </xf>
    <xf numFmtId="0" fontId="45" fillId="14" borderId="165" xfId="3" applyFont="1" applyFill="1" applyBorder="1" applyAlignment="1"/>
    <xf numFmtId="0" fontId="43" fillId="14" borderId="158" xfId="3" applyFont="1" applyFill="1" applyBorder="1" applyAlignment="1"/>
    <xf numFmtId="0" fontId="45" fillId="14" borderId="98" xfId="3" applyFont="1" applyFill="1" applyBorder="1" applyAlignment="1"/>
    <xf numFmtId="0" fontId="43" fillId="14" borderId="99" xfId="3" applyFont="1" applyFill="1" applyBorder="1" applyAlignment="1"/>
    <xf numFmtId="0" fontId="43" fillId="14" borderId="165" xfId="3" applyFont="1" applyFill="1" applyBorder="1" applyAlignment="1"/>
    <xf numFmtId="0" fontId="43" fillId="14" borderId="165" xfId="3" applyFont="1" applyFill="1" applyBorder="1" applyAlignment="1">
      <alignment vertical="center"/>
    </xf>
    <xf numFmtId="0" fontId="43" fillId="14" borderId="158" xfId="3" applyFont="1" applyFill="1" applyBorder="1" applyAlignment="1">
      <alignment vertical="center"/>
    </xf>
    <xf numFmtId="2" fontId="43" fillId="14" borderId="158" xfId="3" applyNumberFormat="1" applyFont="1" applyFill="1" applyBorder="1" applyAlignment="1">
      <alignment horizontal="center" vertical="center"/>
    </xf>
    <xf numFmtId="2" fontId="43" fillId="14" borderId="87" xfId="3" applyNumberFormat="1" applyFont="1" applyFill="1" applyBorder="1" applyAlignment="1">
      <alignment horizontal="center" vertical="center"/>
    </xf>
    <xf numFmtId="0" fontId="42" fillId="16" borderId="303" xfId="3" applyFont="1" applyFill="1" applyBorder="1" applyAlignment="1">
      <alignment horizontal="center"/>
    </xf>
    <xf numFmtId="0" fontId="42" fillId="16" borderId="99" xfId="3" applyFont="1" applyFill="1" applyBorder="1" applyAlignment="1">
      <alignment horizontal="center"/>
    </xf>
    <xf numFmtId="0" fontId="42" fillId="16" borderId="318" xfId="3" applyFont="1" applyFill="1" applyBorder="1" applyAlignment="1">
      <alignment horizontal="center"/>
    </xf>
    <xf numFmtId="0" fontId="45" fillId="14" borderId="311" xfId="3" applyFont="1" applyFill="1" applyBorder="1" applyAlignment="1">
      <alignment vertical="center"/>
    </xf>
    <xf numFmtId="0" fontId="43" fillId="14" borderId="312" xfId="3" applyFont="1" applyFill="1" applyBorder="1" applyAlignment="1">
      <alignment vertical="center"/>
    </xf>
    <xf numFmtId="0" fontId="43" fillId="14" borderId="313" xfId="3" applyFont="1" applyFill="1" applyBorder="1" applyAlignment="1">
      <alignment horizontal="center"/>
    </xf>
    <xf numFmtId="0" fontId="43" fillId="14" borderId="314" xfId="3" applyFont="1" applyFill="1" applyBorder="1" applyAlignment="1">
      <alignment horizontal="center"/>
    </xf>
    <xf numFmtId="0" fontId="43" fillId="14" borderId="315" xfId="3" applyFont="1" applyFill="1" applyBorder="1" applyAlignment="1">
      <alignment horizontal="center"/>
    </xf>
    <xf numFmtId="0" fontId="43" fillId="14" borderId="98" xfId="3" applyFont="1" applyFill="1" applyBorder="1" applyAlignment="1"/>
    <xf numFmtId="0" fontId="45" fillId="14" borderId="98" xfId="3" applyFont="1" applyFill="1" applyBorder="1" applyAlignment="1">
      <alignment vertical="center"/>
    </xf>
    <xf numFmtId="0" fontId="43" fillId="14" borderId="99" xfId="3" applyFont="1" applyFill="1" applyBorder="1" applyAlignment="1">
      <alignment vertical="center"/>
    </xf>
    <xf numFmtId="0" fontId="3" fillId="17" borderId="0" xfId="0" applyFont="1" applyFill="1" applyAlignment="1">
      <alignment horizontal="left" vertical="justify"/>
    </xf>
    <xf numFmtId="14" fontId="3" fillId="17" borderId="0" xfId="0" applyNumberFormat="1" applyFont="1" applyFill="1" applyAlignment="1">
      <alignment horizontal="left"/>
    </xf>
    <xf numFmtId="0" fontId="6" fillId="0" borderId="0" xfId="0" applyFont="1" applyAlignment="1">
      <alignment horizontal="center"/>
    </xf>
    <xf numFmtId="0" fontId="12" fillId="3" borderId="319" xfId="7" applyFont="1" applyFill="1" applyBorder="1" applyAlignment="1">
      <alignment horizontal="center" vertical="center"/>
    </xf>
    <xf numFmtId="0" fontId="12" fillId="3" borderId="320" xfId="7" applyFont="1" applyFill="1" applyBorder="1" applyAlignment="1">
      <alignment horizontal="center" vertical="center"/>
    </xf>
    <xf numFmtId="0" fontId="6" fillId="0" borderId="321" xfId="0" applyFont="1" applyBorder="1" applyAlignment="1">
      <alignment horizontal="center"/>
    </xf>
    <xf numFmtId="0" fontId="57" fillId="22" borderId="224" xfId="2" applyFont="1" applyFill="1" applyBorder="1" applyAlignment="1">
      <alignment horizontal="center"/>
    </xf>
    <xf numFmtId="0" fontId="48" fillId="22" borderId="184" xfId="2" applyFont="1" applyFill="1" applyBorder="1" applyAlignment="1">
      <alignment horizontal="center"/>
    </xf>
    <xf numFmtId="0" fontId="7" fillId="6" borderId="0" xfId="0" applyFont="1" applyFill="1" applyAlignment="1">
      <alignment horizontal="right" vertical="justify"/>
    </xf>
    <xf numFmtId="0" fontId="7" fillId="6" borderId="0" xfId="0" applyFont="1" applyFill="1" applyAlignment="1">
      <alignment horizontal="right"/>
    </xf>
    <xf numFmtId="0" fontId="51" fillId="6" borderId="0" xfId="0" applyFont="1" applyFill="1" applyAlignment="1">
      <alignment horizontal="right"/>
    </xf>
    <xf numFmtId="0" fontId="15" fillId="0" borderId="8" xfId="0" applyFont="1" applyBorder="1" applyAlignment="1">
      <alignment horizontal="left" vertical="center"/>
    </xf>
    <xf numFmtId="0" fontId="15" fillId="0" borderId="10" xfId="0" applyFont="1" applyBorder="1" applyAlignment="1">
      <alignment horizontal="left" vertical="center"/>
    </xf>
    <xf numFmtId="0" fontId="17" fillId="0" borderId="322" xfId="0" applyFont="1" applyBorder="1" applyAlignment="1"/>
    <xf numFmtId="0" fontId="17" fillId="0" borderId="323" xfId="0" applyFont="1" applyBorder="1" applyAlignment="1"/>
    <xf numFmtId="0" fontId="17" fillId="0" borderId="324" xfId="0" applyFont="1" applyBorder="1" applyAlignment="1"/>
    <xf numFmtId="0" fontId="17" fillId="0" borderId="325" xfId="0" applyFont="1" applyBorder="1" applyAlignment="1"/>
    <xf numFmtId="1" fontId="15" fillId="0" borderId="326" xfId="0" applyNumberFormat="1" applyFont="1" applyBorder="1" applyAlignment="1">
      <alignment horizontal="center"/>
    </xf>
    <xf numFmtId="1" fontId="15" fillId="0" borderId="327" xfId="0" applyNumberFormat="1" applyFont="1" applyBorder="1" applyAlignment="1">
      <alignment horizontal="center"/>
    </xf>
    <xf numFmtId="1" fontId="15" fillId="0" borderId="328" xfId="0" applyNumberFormat="1" applyFont="1" applyBorder="1" applyAlignment="1">
      <alignment horizontal="center"/>
    </xf>
    <xf numFmtId="0" fontId="15" fillId="0" borderId="12" xfId="0" applyFont="1" applyBorder="1" applyAlignment="1">
      <alignment horizontal="left" vertical="center"/>
    </xf>
    <xf numFmtId="0" fontId="15" fillId="0" borderId="168" xfId="0" applyFont="1" applyBorder="1" applyAlignment="1">
      <alignment horizontal="center" vertical="center" textRotation="90" wrapText="1"/>
    </xf>
    <xf numFmtId="0" fontId="15" fillId="0" borderId="168" xfId="0" applyFont="1" applyBorder="1" applyAlignment="1">
      <alignment horizontal="center" vertical="center" textRotation="90"/>
    </xf>
    <xf numFmtId="1" fontId="22" fillId="24" borderId="329" xfId="0" applyNumberFormat="1" applyFont="1" applyFill="1" applyBorder="1" applyAlignment="1">
      <alignment horizontal="center"/>
    </xf>
    <xf numFmtId="1" fontId="22" fillId="24" borderId="330" xfId="0" applyNumberFormat="1" applyFont="1" applyFill="1" applyBorder="1" applyAlignment="1">
      <alignment horizontal="center"/>
    </xf>
    <xf numFmtId="1" fontId="22" fillId="24" borderId="331" xfId="0" applyNumberFormat="1" applyFont="1" applyFill="1" applyBorder="1" applyAlignment="1">
      <alignment horizontal="center"/>
    </xf>
    <xf numFmtId="1" fontId="22" fillId="3" borderId="332" xfId="0" applyNumberFormat="1" applyFont="1" applyFill="1" applyBorder="1" applyAlignment="1">
      <alignment horizontal="center" vertical="center"/>
    </xf>
    <xf numFmtId="1" fontId="26" fillId="3" borderId="333" xfId="0" applyNumberFormat="1" applyFont="1" applyFill="1" applyBorder="1" applyAlignment="1">
      <alignment horizontal="center" vertical="center"/>
    </xf>
    <xf numFmtId="1" fontId="26" fillId="3" borderId="334" xfId="0" applyNumberFormat="1" applyFont="1" applyFill="1" applyBorder="1" applyAlignment="1">
      <alignment horizontal="center" vertical="center"/>
    </xf>
    <xf numFmtId="0" fontId="17" fillId="0" borderId="335" xfId="0" applyFont="1" applyBorder="1" applyAlignment="1"/>
    <xf numFmtId="0" fontId="17" fillId="0" borderId="336" xfId="0" applyFont="1" applyBorder="1" applyAlignment="1"/>
    <xf numFmtId="1" fontId="15" fillId="0" borderId="337" xfId="0" applyNumberFormat="1" applyFont="1" applyBorder="1" applyAlignment="1">
      <alignment horizontal="center"/>
    </xf>
    <xf numFmtId="1" fontId="15" fillId="0" borderId="338" xfId="0" applyNumberFormat="1" applyFont="1" applyBorder="1" applyAlignment="1">
      <alignment horizontal="center"/>
    </xf>
    <xf numFmtId="1" fontId="15" fillId="0" borderId="339" xfId="0" applyNumberFormat="1" applyFont="1" applyBorder="1" applyAlignment="1">
      <alignment horizontal="center"/>
    </xf>
    <xf numFmtId="1" fontId="15" fillId="0" borderId="332" xfId="0" applyNumberFormat="1" applyFont="1" applyBorder="1" applyAlignment="1">
      <alignment horizontal="center"/>
    </xf>
    <xf numFmtId="1" fontId="15" fillId="0" borderId="333" xfId="0" applyNumberFormat="1" applyFont="1" applyBorder="1" applyAlignment="1">
      <alignment horizontal="center"/>
    </xf>
    <xf numFmtId="1" fontId="15" fillId="0" borderId="340" xfId="0" applyNumberFormat="1" applyFont="1" applyBorder="1" applyAlignment="1">
      <alignment horizontal="center"/>
    </xf>
    <xf numFmtId="0" fontId="15" fillId="0" borderId="116" xfId="0" applyFont="1" applyBorder="1" applyAlignment="1">
      <alignment horizontal="left" vertical="center"/>
    </xf>
    <xf numFmtId="0" fontId="21" fillId="0" borderId="341" xfId="0" applyFont="1" applyBorder="1" applyAlignment="1">
      <alignment horizontal="left" vertical="center"/>
    </xf>
    <xf numFmtId="0" fontId="12" fillId="3" borderId="5" xfId="0" applyFont="1" applyFill="1" applyBorder="1" applyAlignment="1">
      <alignment horizontal="center" vertical="center"/>
    </xf>
    <xf numFmtId="0" fontId="12" fillId="3" borderId="264" xfId="0" applyFont="1" applyFill="1" applyBorder="1" applyAlignment="1">
      <alignment horizontal="center" vertical="center"/>
    </xf>
    <xf numFmtId="0" fontId="12" fillId="3" borderId="259" xfId="0" applyFont="1" applyFill="1" applyBorder="1" applyAlignment="1">
      <alignment horizontal="center" vertical="center"/>
    </xf>
    <xf numFmtId="0" fontId="5" fillId="22" borderId="223" xfId="0" applyFont="1" applyFill="1" applyBorder="1" applyAlignment="1" applyProtection="1">
      <alignment horizontal="center"/>
      <protection locked="0"/>
    </xf>
    <xf numFmtId="0" fontId="5" fillId="22" borderId="183" xfId="0" applyFont="1" applyFill="1" applyBorder="1" applyAlignment="1" applyProtection="1">
      <alignment horizontal="center"/>
      <protection locked="0"/>
    </xf>
    <xf numFmtId="164" fontId="8" fillId="3" borderId="0" xfId="0" applyNumberFormat="1" applyFont="1" applyFill="1" applyAlignment="1">
      <alignment horizontal="center"/>
    </xf>
    <xf numFmtId="0" fontId="12" fillId="3" borderId="342" xfId="0" applyFont="1" applyFill="1" applyBorder="1" applyAlignment="1">
      <alignment horizontal="center" vertical="center"/>
    </xf>
    <xf numFmtId="0" fontId="12" fillId="3" borderId="343" xfId="0" applyFont="1" applyFill="1" applyBorder="1" applyAlignment="1">
      <alignment horizontal="center" vertical="center"/>
    </xf>
    <xf numFmtId="0" fontId="12" fillId="3" borderId="344" xfId="0" applyFont="1" applyFill="1" applyBorder="1" applyAlignment="1">
      <alignment horizontal="center" vertical="center"/>
    </xf>
    <xf numFmtId="0" fontId="12" fillId="3" borderId="345" xfId="0" applyFont="1" applyFill="1" applyBorder="1" applyAlignment="1">
      <alignment horizontal="center" vertical="center"/>
    </xf>
    <xf numFmtId="0" fontId="15" fillId="0" borderId="346" xfId="0" applyFont="1" applyBorder="1" applyAlignment="1">
      <alignment horizontal="left" vertical="center"/>
    </xf>
    <xf numFmtId="0" fontId="15" fillId="0" borderId="246" xfId="0" applyFont="1" applyBorder="1" applyAlignment="1">
      <alignment horizontal="left" vertical="center"/>
    </xf>
    <xf numFmtId="0" fontId="15" fillId="0" borderId="75" xfId="0" applyFont="1" applyBorder="1" applyAlignment="1">
      <alignment horizontal="left" vertical="center"/>
    </xf>
    <xf numFmtId="0" fontId="17" fillId="0" borderId="347" xfId="0" applyFont="1" applyBorder="1" applyAlignment="1"/>
    <xf numFmtId="0" fontId="17" fillId="0" borderId="348" xfId="0" applyFont="1" applyBorder="1" applyAlignment="1"/>
    <xf numFmtId="0" fontId="15" fillId="0" borderId="355" xfId="0" applyFont="1" applyBorder="1" applyAlignment="1">
      <alignment horizontal="center" vertical="center"/>
    </xf>
    <xf numFmtId="0" fontId="15" fillId="0" borderId="356" xfId="0" applyFont="1" applyBorder="1" applyAlignment="1">
      <alignment horizontal="center" vertical="center"/>
    </xf>
    <xf numFmtId="0" fontId="15" fillId="0" borderId="245" xfId="0" applyFont="1" applyBorder="1" applyAlignment="1">
      <alignment horizontal="center" vertical="center" textRotation="90" wrapText="1"/>
    </xf>
    <xf numFmtId="0" fontId="15" fillId="0" borderId="246" xfId="0" applyFont="1" applyBorder="1" applyAlignment="1">
      <alignment horizontal="center" vertical="center" textRotation="90" wrapText="1"/>
    </xf>
    <xf numFmtId="0" fontId="15" fillId="0" borderId="247" xfId="0" applyFont="1" applyBorder="1" applyAlignment="1">
      <alignment horizontal="center" vertical="center" textRotation="90" wrapText="1"/>
    </xf>
    <xf numFmtId="0" fontId="22" fillId="15" borderId="349" xfId="0" applyFont="1" applyFill="1" applyBorder="1" applyAlignment="1">
      <alignment horizontal="center" vertical="center" wrapText="1"/>
    </xf>
    <xf numFmtId="0" fontId="22" fillId="15" borderId="350" xfId="0" applyFont="1" applyFill="1" applyBorder="1" applyAlignment="1">
      <alignment horizontal="center" vertical="center" wrapText="1"/>
    </xf>
    <xf numFmtId="0" fontId="22" fillId="15" borderId="351" xfId="0" applyFont="1" applyFill="1" applyBorder="1" applyAlignment="1">
      <alignment horizontal="center" vertical="center" wrapText="1"/>
    </xf>
    <xf numFmtId="0" fontId="22" fillId="15" borderId="352" xfId="0" applyFont="1" applyFill="1" applyBorder="1" applyAlignment="1">
      <alignment horizontal="center" vertical="center" wrapText="1"/>
    </xf>
    <xf numFmtId="0" fontId="22" fillId="15" borderId="353" xfId="0" applyFont="1" applyFill="1" applyBorder="1" applyAlignment="1">
      <alignment horizontal="center" vertical="center" wrapText="1"/>
    </xf>
    <xf numFmtId="0" fontId="22" fillId="15" borderId="354" xfId="0" applyFont="1" applyFill="1" applyBorder="1" applyAlignment="1">
      <alignment horizontal="center" vertical="center" wrapText="1"/>
    </xf>
    <xf numFmtId="0" fontId="15" fillId="0" borderId="357" xfId="0" applyFont="1" applyBorder="1" applyAlignment="1">
      <alignment horizontal="center" vertical="center"/>
    </xf>
    <xf numFmtId="0" fontId="15" fillId="0" borderId="358" xfId="0" applyFont="1" applyBorder="1" applyAlignment="1">
      <alignment horizontal="center" vertical="center"/>
    </xf>
    <xf numFmtId="0" fontId="22" fillId="15" borderId="359" xfId="0" applyFont="1" applyFill="1" applyBorder="1" applyAlignment="1">
      <alignment horizontal="center" vertical="center"/>
    </xf>
    <xf numFmtId="0" fontId="22" fillId="15" borderId="350" xfId="0" applyFont="1" applyFill="1" applyBorder="1" applyAlignment="1">
      <alignment horizontal="center" vertical="center"/>
    </xf>
    <xf numFmtId="0" fontId="22" fillId="15" borderId="360" xfId="0" applyFont="1" applyFill="1" applyBorder="1" applyAlignment="1">
      <alignment horizontal="center" vertical="center"/>
    </xf>
    <xf numFmtId="0" fontId="22" fillId="15" borderId="352" xfId="0" applyFont="1" applyFill="1" applyBorder="1" applyAlignment="1">
      <alignment horizontal="center" vertical="center"/>
    </xf>
    <xf numFmtId="0" fontId="22" fillId="15" borderId="357" xfId="0" applyFont="1" applyFill="1" applyBorder="1" applyAlignment="1">
      <alignment horizontal="center" vertical="center"/>
    </xf>
    <xf numFmtId="0" fontId="22" fillId="15" borderId="361" xfId="0" applyFont="1" applyFill="1" applyBorder="1" applyAlignment="1">
      <alignment horizontal="center" vertical="center"/>
    </xf>
    <xf numFmtId="0" fontId="15" fillId="0" borderId="359" xfId="0" applyFont="1" applyBorder="1" applyAlignment="1">
      <alignment horizontal="center" vertical="center"/>
    </xf>
    <xf numFmtId="0" fontId="15" fillId="0" borderId="362" xfId="0" applyFont="1" applyBorder="1" applyAlignment="1">
      <alignment horizontal="center" vertical="center"/>
    </xf>
    <xf numFmtId="0" fontId="15" fillId="0" borderId="360" xfId="0" applyFont="1" applyBorder="1" applyAlignment="1">
      <alignment horizontal="center" vertical="center"/>
    </xf>
    <xf numFmtId="0" fontId="15" fillId="0" borderId="363" xfId="0" applyFont="1" applyBorder="1" applyAlignment="1">
      <alignment horizontal="center" vertical="center"/>
    </xf>
    <xf numFmtId="0" fontId="22" fillId="15" borderId="349" xfId="0" applyFont="1" applyFill="1" applyBorder="1" applyAlignment="1">
      <alignment horizontal="center" vertical="center"/>
    </xf>
    <xf numFmtId="0" fontId="22" fillId="15" borderId="351" xfId="0" applyFont="1" applyFill="1" applyBorder="1" applyAlignment="1">
      <alignment horizontal="center" vertical="center"/>
    </xf>
    <xf numFmtId="0" fontId="22" fillId="15" borderId="353" xfId="0" applyFont="1" applyFill="1" applyBorder="1" applyAlignment="1">
      <alignment horizontal="center" vertical="center"/>
    </xf>
    <xf numFmtId="0" fontId="22" fillId="15" borderId="354" xfId="0" applyFont="1" applyFill="1" applyBorder="1" applyAlignment="1">
      <alignment horizontal="center" vertical="center"/>
    </xf>
    <xf numFmtId="2" fontId="15" fillId="0" borderId="364" xfId="0" applyNumberFormat="1" applyFont="1" applyBorder="1" applyAlignment="1">
      <alignment horizontal="center"/>
    </xf>
    <xf numFmtId="2" fontId="15" fillId="0" borderId="365" xfId="0" applyNumberFormat="1" applyFont="1" applyBorder="1" applyAlignment="1">
      <alignment horizontal="center"/>
    </xf>
    <xf numFmtId="0" fontId="15" fillId="0" borderId="245" xfId="0" applyFont="1" applyBorder="1" applyAlignment="1">
      <alignment horizontal="left" vertical="center" wrapText="1" shrinkToFit="1"/>
    </xf>
    <xf numFmtId="0" fontId="15" fillId="0" borderId="246" xfId="0" applyFont="1" applyBorder="1" applyAlignment="1">
      <alignment horizontal="left" vertical="center" wrapText="1" shrinkToFit="1"/>
    </xf>
    <xf numFmtId="0" fontId="15" fillId="0" borderId="75" xfId="0" applyFont="1" applyBorder="1" applyAlignment="1">
      <alignment horizontal="left" vertical="center" wrapText="1" shrinkToFit="1"/>
    </xf>
    <xf numFmtId="0" fontId="15" fillId="0" borderId="366" xfId="0" applyFont="1" applyFill="1" applyBorder="1" applyAlignment="1">
      <alignment horizontal="center" vertical="center"/>
    </xf>
    <xf numFmtId="0" fontId="15" fillId="0" borderId="367" xfId="0" applyFont="1" applyFill="1" applyBorder="1" applyAlignment="1">
      <alignment horizontal="center" vertical="center"/>
    </xf>
    <xf numFmtId="0" fontId="15" fillId="0" borderId="368" xfId="0" applyFont="1" applyFill="1" applyBorder="1" applyAlignment="1">
      <alignment horizontal="center" vertical="center"/>
    </xf>
    <xf numFmtId="0" fontId="15" fillId="0" borderId="168" xfId="0" applyFont="1" applyBorder="1" applyAlignment="1"/>
    <xf numFmtId="2" fontId="15" fillId="0" borderId="369" xfId="0" applyNumberFormat="1" applyFont="1" applyBorder="1" applyAlignment="1">
      <alignment horizontal="center"/>
    </xf>
    <xf numFmtId="2" fontId="15" fillId="0" borderId="370" xfId="0" applyNumberFormat="1" applyFont="1" applyBorder="1" applyAlignment="1">
      <alignment horizontal="center"/>
    </xf>
    <xf numFmtId="0" fontId="42" fillId="0" borderId="43" xfId="0" applyFont="1" applyBorder="1" applyAlignment="1">
      <alignment horizontal="center" vertical="center"/>
    </xf>
    <xf numFmtId="0" fontId="42" fillId="0" borderId="0" xfId="0" applyFont="1" applyBorder="1" applyAlignment="1">
      <alignment horizontal="center" vertical="center"/>
    </xf>
    <xf numFmtId="0" fontId="42" fillId="0" borderId="44" xfId="0" applyFont="1" applyBorder="1" applyAlignment="1">
      <alignment horizontal="center" vertical="center"/>
    </xf>
    <xf numFmtId="0" fontId="42" fillId="0" borderId="371" xfId="0" applyFont="1" applyBorder="1" applyAlignment="1">
      <alignment horizontal="center" vertical="center"/>
    </xf>
    <xf numFmtId="0" fontId="42" fillId="0" borderId="341" xfId="0" applyFont="1" applyBorder="1" applyAlignment="1">
      <alignment horizontal="center" vertical="center"/>
    </xf>
    <xf numFmtId="0" fontId="42" fillId="0" borderId="76" xfId="0" applyFont="1" applyBorder="1" applyAlignment="1">
      <alignment horizontal="center" vertical="center"/>
    </xf>
    <xf numFmtId="2" fontId="15" fillId="0" borderId="372" xfId="0" applyNumberFormat="1" applyFont="1" applyBorder="1" applyAlignment="1">
      <alignment horizontal="center"/>
    </xf>
    <xf numFmtId="2" fontId="15" fillId="0" borderId="85" xfId="0" applyNumberFormat="1" applyFont="1" applyBorder="1" applyAlignment="1">
      <alignment horizontal="center"/>
    </xf>
    <xf numFmtId="0" fontId="15" fillId="0" borderId="0" xfId="0" applyFont="1" applyBorder="1" applyAlignment="1">
      <alignment horizontal="left" vertical="top"/>
    </xf>
    <xf numFmtId="0" fontId="15" fillId="0" borderId="373" xfId="0" applyFont="1" applyFill="1" applyBorder="1" applyAlignment="1">
      <alignment horizontal="center" vertical="center"/>
    </xf>
    <xf numFmtId="0" fontId="15" fillId="0" borderId="374" xfId="0" applyFont="1" applyFill="1" applyBorder="1" applyAlignment="1">
      <alignment horizontal="center" vertical="center"/>
    </xf>
    <xf numFmtId="0" fontId="15" fillId="0" borderId="375" xfId="0" applyFont="1" applyFill="1" applyBorder="1" applyAlignment="1">
      <alignment horizontal="center" vertical="center"/>
    </xf>
    <xf numFmtId="0" fontId="22" fillId="3" borderId="0" xfId="0" applyFont="1" applyFill="1" applyBorder="1" applyAlignment="1">
      <alignment horizontal="center"/>
    </xf>
    <xf numFmtId="0" fontId="22" fillId="3" borderId="44" xfId="0" applyFont="1" applyFill="1" applyBorder="1" applyAlignment="1">
      <alignment horizontal="center"/>
    </xf>
    <xf numFmtId="0" fontId="22" fillId="3" borderId="43" xfId="0" applyFont="1" applyFill="1" applyBorder="1" applyAlignment="1">
      <alignment horizontal="center"/>
    </xf>
    <xf numFmtId="0" fontId="22" fillId="3" borderId="352" xfId="0" applyFont="1" applyFill="1" applyBorder="1" applyAlignment="1">
      <alignment horizontal="center"/>
    </xf>
    <xf numFmtId="0" fontId="15" fillId="17" borderId="371" xfId="0" applyFont="1" applyFill="1" applyBorder="1" applyAlignment="1">
      <alignment horizontal="center"/>
    </xf>
    <xf numFmtId="0" fontId="15" fillId="17" borderId="76" xfId="0" applyFont="1" applyFill="1" applyBorder="1" applyAlignment="1">
      <alignment horizontal="center"/>
    </xf>
    <xf numFmtId="0" fontId="49" fillId="25" borderId="376" xfId="0" applyFont="1" applyFill="1" applyBorder="1" applyAlignment="1">
      <alignment horizontal="center" vertical="center" wrapText="1"/>
    </xf>
    <xf numFmtId="0" fontId="49" fillId="25" borderId="377" xfId="0" applyFont="1" applyFill="1" applyBorder="1" applyAlignment="1">
      <alignment horizontal="center" vertical="center" wrapText="1"/>
    </xf>
    <xf numFmtId="0" fontId="12" fillId="25" borderId="378" xfId="0" applyFont="1" applyFill="1" applyBorder="1" applyAlignment="1">
      <alignment horizontal="center" vertical="center"/>
    </xf>
    <xf numFmtId="0" fontId="12" fillId="25" borderId="379" xfId="0" applyFont="1" applyFill="1" applyBorder="1" applyAlignment="1">
      <alignment horizontal="center" vertical="center"/>
    </xf>
    <xf numFmtId="0" fontId="49" fillId="25" borderId="380" xfId="0" applyFont="1" applyFill="1" applyBorder="1" applyAlignment="1">
      <alignment horizontal="center" vertical="center" wrapText="1"/>
    </xf>
    <xf numFmtId="0" fontId="49" fillId="25" borderId="381" xfId="0" applyFont="1" applyFill="1" applyBorder="1" applyAlignment="1">
      <alignment horizontal="center" vertical="center" wrapText="1"/>
    </xf>
    <xf numFmtId="0" fontId="27" fillId="26" borderId="213" xfId="0" applyFont="1" applyFill="1" applyBorder="1" applyAlignment="1">
      <alignment horizontal="center"/>
    </xf>
    <xf numFmtId="0" fontId="27" fillId="26" borderId="299" xfId="0" applyFont="1" applyFill="1" applyBorder="1" applyAlignment="1">
      <alignment horizontal="center"/>
    </xf>
    <xf numFmtId="0" fontId="27" fillId="26" borderId="216" xfId="0" applyFont="1" applyFill="1" applyBorder="1" applyAlignment="1">
      <alignment horizontal="center"/>
    </xf>
    <xf numFmtId="0" fontId="12" fillId="3" borderId="382" xfId="0" applyFont="1" applyFill="1" applyBorder="1" applyAlignment="1">
      <alignment horizontal="center" vertical="center" wrapText="1"/>
    </xf>
    <xf numFmtId="0" fontId="12" fillId="3" borderId="383" xfId="0" applyFont="1" applyFill="1" applyBorder="1" applyAlignment="1">
      <alignment horizontal="center" vertical="center"/>
    </xf>
    <xf numFmtId="0" fontId="3" fillId="26" borderId="384" xfId="0" applyFont="1" applyFill="1" applyBorder="1" applyAlignment="1">
      <alignment horizontal="center"/>
    </xf>
    <xf numFmtId="0" fontId="0" fillId="26" borderId="341" xfId="0" applyFill="1" applyBorder="1" applyAlignment="1">
      <alignment horizontal="center"/>
    </xf>
    <xf numFmtId="0" fontId="0" fillId="26" borderId="385" xfId="0" applyFill="1" applyBorder="1" applyAlignment="1">
      <alignment horizontal="center"/>
    </xf>
    <xf numFmtId="0" fontId="12" fillId="3" borderId="376" xfId="0" applyFont="1" applyFill="1" applyBorder="1" applyAlignment="1">
      <alignment horizontal="center" vertical="center"/>
    </xf>
    <xf numFmtId="0" fontId="12" fillId="3" borderId="377" xfId="0" applyFont="1" applyFill="1" applyBorder="1" applyAlignment="1">
      <alignment horizontal="center" vertical="center"/>
    </xf>
    <xf numFmtId="0" fontId="12" fillId="3" borderId="387" xfId="0" applyFont="1" applyFill="1" applyBorder="1" applyAlignment="1">
      <alignment horizontal="center" vertical="center" wrapText="1"/>
    </xf>
    <xf numFmtId="0" fontId="12" fillId="3" borderId="388" xfId="0" applyFont="1" applyFill="1" applyBorder="1" applyAlignment="1">
      <alignment horizontal="center" vertical="center"/>
    </xf>
    <xf numFmtId="0" fontId="12" fillId="3" borderId="225" xfId="0" applyFont="1" applyFill="1" applyBorder="1" applyAlignment="1">
      <alignment horizontal="center" vertical="center"/>
    </xf>
    <xf numFmtId="0" fontId="12" fillId="3" borderId="386" xfId="0" applyFont="1" applyFill="1" applyBorder="1" applyAlignment="1">
      <alignment horizontal="center" vertical="center"/>
    </xf>
    <xf numFmtId="164" fontId="6" fillId="11" borderId="389" xfId="0" applyNumberFormat="1" applyFont="1" applyFill="1" applyBorder="1" applyAlignment="1">
      <alignment horizontal="center"/>
    </xf>
    <xf numFmtId="164" fontId="6" fillId="11" borderId="390" xfId="0" applyNumberFormat="1" applyFont="1" applyFill="1" applyBorder="1" applyAlignment="1">
      <alignment horizontal="center"/>
    </xf>
    <xf numFmtId="164" fontId="6" fillId="11" borderId="391" xfId="0" applyNumberFormat="1" applyFont="1" applyFill="1" applyBorder="1" applyAlignment="1">
      <alignment horizontal="center"/>
    </xf>
    <xf numFmtId="0" fontId="48" fillId="22" borderId="223" xfId="0" applyFont="1" applyFill="1" applyBorder="1" applyAlignment="1" applyProtection="1">
      <alignment horizontal="center"/>
      <protection locked="0"/>
    </xf>
    <xf numFmtId="0" fontId="48" fillId="22" borderId="183" xfId="0" applyFont="1" applyFill="1" applyBorder="1" applyAlignment="1" applyProtection="1">
      <alignment horizontal="center"/>
      <protection locked="0"/>
    </xf>
    <xf numFmtId="0" fontId="57" fillId="22" borderId="224" xfId="0" applyFont="1" applyFill="1" applyBorder="1" applyAlignment="1">
      <alignment horizontal="center" wrapText="1"/>
    </xf>
    <xf numFmtId="0" fontId="57" fillId="22" borderId="224" xfId="0" applyFont="1" applyFill="1" applyBorder="1" applyAlignment="1">
      <alignment horizontal="center"/>
    </xf>
    <xf numFmtId="0" fontId="57" fillId="22" borderId="184" xfId="0" applyFont="1" applyFill="1" applyBorder="1" applyAlignment="1">
      <alignment horizontal="center"/>
    </xf>
    <xf numFmtId="0" fontId="51" fillId="17" borderId="0" xfId="0" applyFont="1" applyFill="1" applyAlignment="1"/>
    <xf numFmtId="14" fontId="51" fillId="17" borderId="0" xfId="0" applyNumberFormat="1" applyFont="1" applyFill="1" applyAlignment="1">
      <alignment horizontal="left"/>
    </xf>
    <xf numFmtId="0" fontId="51" fillId="17" borderId="0" xfId="0" applyFont="1" applyFill="1" applyAlignment="1">
      <alignment horizontal="left"/>
    </xf>
    <xf numFmtId="164" fontId="6" fillId="13" borderId="0" xfId="0" applyNumberFormat="1" applyFont="1" applyFill="1" applyBorder="1" applyAlignment="1">
      <alignment horizontal="center"/>
    </xf>
    <xf numFmtId="0" fontId="22" fillId="25" borderId="376" xfId="0" applyFont="1" applyFill="1" applyBorder="1" applyAlignment="1">
      <alignment horizontal="center" vertical="center" wrapText="1"/>
    </xf>
    <xf numFmtId="0" fontId="22" fillId="25" borderId="377" xfId="0" applyFont="1" applyFill="1" applyBorder="1" applyAlignment="1">
      <alignment horizontal="center" vertical="center" wrapText="1"/>
    </xf>
    <xf numFmtId="0" fontId="12" fillId="25" borderId="376" xfId="0" applyFont="1" applyFill="1" applyBorder="1" applyAlignment="1">
      <alignment horizontal="center" vertical="center"/>
    </xf>
    <xf numFmtId="0" fontId="12" fillId="25" borderId="377" xfId="0" applyFont="1" applyFill="1" applyBorder="1" applyAlignment="1">
      <alignment horizontal="center" vertical="center"/>
    </xf>
    <xf numFmtId="0" fontId="12" fillId="25" borderId="392" xfId="0" applyFont="1" applyFill="1" applyBorder="1" applyAlignment="1">
      <alignment horizontal="center" vertical="center"/>
    </xf>
    <xf numFmtId="0" fontId="59" fillId="27" borderId="0" xfId="0" applyFont="1" applyFill="1" applyAlignment="1">
      <alignment horizontal="center" vertical="center"/>
    </xf>
    <xf numFmtId="0" fontId="59" fillId="27" borderId="341" xfId="0" applyFont="1" applyFill="1" applyBorder="1" applyAlignment="1">
      <alignment horizontal="center" vertical="center"/>
    </xf>
    <xf numFmtId="2" fontId="0" fillId="0" borderId="165" xfId="0" applyNumberFormat="1" applyBorder="1" applyAlignment="1">
      <alignment horizontal="center"/>
    </xf>
    <xf numFmtId="2" fontId="0" fillId="0" borderId="166" xfId="0" applyNumberFormat="1" applyBorder="1" applyAlignment="1">
      <alignment horizontal="center"/>
    </xf>
    <xf numFmtId="0" fontId="0" fillId="0" borderId="22" xfId="0" applyBorder="1" applyAlignment="1">
      <alignment horizontal="center"/>
    </xf>
    <xf numFmtId="0" fontId="89" fillId="21" borderId="165" xfId="0" applyFont="1" applyFill="1" applyBorder="1" applyAlignment="1">
      <alignment horizontal="center"/>
    </xf>
    <xf numFmtId="0" fontId="89" fillId="21" borderId="166" xfId="0" applyFont="1" applyFill="1" applyBorder="1" applyAlignment="1">
      <alignment horizontal="center"/>
    </xf>
    <xf numFmtId="0" fontId="89" fillId="21" borderId="22" xfId="0" applyFont="1" applyFill="1" applyBorder="1" applyAlignment="1">
      <alignment horizontal="center"/>
    </xf>
    <xf numFmtId="0" fontId="89" fillId="21" borderId="0" xfId="0" applyFont="1" applyFill="1" applyAlignment="1">
      <alignment horizontal="center"/>
    </xf>
    <xf numFmtId="0" fontId="51" fillId="17" borderId="0" xfId="0" applyNumberFormat="1" applyFont="1" applyFill="1" applyAlignment="1"/>
    <xf numFmtId="0" fontId="58" fillId="22" borderId="224" xfId="0" applyFont="1" applyFill="1" applyBorder="1" applyAlignment="1">
      <alignment horizontal="center" wrapText="1"/>
    </xf>
    <xf numFmtId="0" fontId="3" fillId="0" borderId="224" xfId="0" applyFont="1" applyBorder="1"/>
    <xf numFmtId="0" fontId="3" fillId="0" borderId="184" xfId="0" applyFont="1" applyBorder="1"/>
    <xf numFmtId="0" fontId="84" fillId="22" borderId="224" xfId="0" applyFont="1" applyFill="1" applyBorder="1" applyAlignment="1">
      <alignment horizontal="center" wrapText="1"/>
    </xf>
    <xf numFmtId="0" fontId="0" fillId="0" borderId="224" xfId="0" applyBorder="1"/>
    <xf numFmtId="0" fontId="0" fillId="0" borderId="184" xfId="0" applyBorder="1"/>
    <xf numFmtId="2" fontId="0" fillId="0" borderId="0" xfId="0" applyNumberFormat="1" applyFill="1" applyBorder="1" applyAlignment="1">
      <alignment horizontal="center"/>
    </xf>
    <xf numFmtId="0" fontId="0" fillId="0" borderId="0" xfId="0" applyFill="1" applyBorder="1" applyAlignment="1">
      <alignment horizontal="center"/>
    </xf>
    <xf numFmtId="0" fontId="90" fillId="0" borderId="0" xfId="0" applyFont="1" applyFill="1" applyBorder="1" applyAlignment="1">
      <alignment horizontal="center"/>
    </xf>
    <xf numFmtId="2" fontId="0" fillId="0" borderId="167" xfId="0" applyNumberFormat="1" applyBorder="1" applyAlignment="1">
      <alignment horizontal="center"/>
    </xf>
    <xf numFmtId="0" fontId="0" fillId="0" borderId="167" xfId="0" applyBorder="1" applyAlignment="1">
      <alignment horizontal="center"/>
    </xf>
    <xf numFmtId="2" fontId="0" fillId="0" borderId="0" xfId="0" applyNumberFormat="1" applyBorder="1" applyAlignment="1">
      <alignment horizontal="center"/>
    </xf>
    <xf numFmtId="0" fontId="0" fillId="0" borderId="0" xfId="0" applyBorder="1" applyAlignment="1">
      <alignment horizontal="center"/>
    </xf>
    <xf numFmtId="0" fontId="69" fillId="3" borderId="233" xfId="2" applyFont="1" applyFill="1" applyBorder="1" applyAlignment="1">
      <alignment horizontal="center" vertical="center"/>
    </xf>
    <xf numFmtId="0" fontId="69" fillId="3" borderId="215" xfId="2" applyFont="1" applyFill="1" applyBorder="1" applyAlignment="1">
      <alignment horizontal="center" vertical="center"/>
    </xf>
    <xf numFmtId="0" fontId="69" fillId="3" borderId="230" xfId="2" applyFont="1" applyFill="1" applyBorder="1" applyAlignment="1">
      <alignment horizontal="center" vertical="center"/>
    </xf>
    <xf numFmtId="0" fontId="69" fillId="3" borderId="219" xfId="2" applyFont="1" applyFill="1" applyBorder="1" applyAlignment="1">
      <alignment horizontal="center" vertical="center"/>
    </xf>
    <xf numFmtId="0" fontId="69" fillId="3" borderId="393" xfId="2" applyFont="1" applyFill="1" applyBorder="1" applyAlignment="1">
      <alignment horizontal="center" vertical="center"/>
    </xf>
    <xf numFmtId="0" fontId="69" fillId="3" borderId="277" xfId="2" applyFont="1" applyFill="1" applyBorder="1" applyAlignment="1">
      <alignment horizontal="center" vertical="center"/>
    </xf>
    <xf numFmtId="0" fontId="58" fillId="22" borderId="223" xfId="2" applyFont="1" applyFill="1" applyBorder="1" applyAlignment="1">
      <alignment horizontal="center"/>
    </xf>
    <xf numFmtId="0" fontId="58" fillId="22" borderId="183" xfId="2" applyFont="1" applyFill="1" applyBorder="1" applyAlignment="1">
      <alignment horizontal="center"/>
    </xf>
    <xf numFmtId="0" fontId="58" fillId="22" borderId="224" xfId="2" applyFont="1" applyFill="1" applyBorder="1" applyAlignment="1">
      <alignment horizontal="center"/>
    </xf>
    <xf numFmtId="0" fontId="58" fillId="22" borderId="184" xfId="2" applyFont="1" applyFill="1" applyBorder="1" applyAlignment="1">
      <alignment horizontal="center"/>
    </xf>
    <xf numFmtId="164" fontId="7" fillId="0" borderId="394" xfId="2" applyNumberFormat="1" applyFont="1" applyBorder="1" applyAlignment="1">
      <alignment horizontal="center" vertical="center" wrapText="1"/>
    </xf>
    <xf numFmtId="164" fontId="7" fillId="0" borderId="395" xfId="2" applyNumberFormat="1" applyFont="1" applyBorder="1" applyAlignment="1">
      <alignment horizontal="center" vertical="center"/>
    </xf>
    <xf numFmtId="164" fontId="7" fillId="0" borderId="396" xfId="2" applyNumberFormat="1" applyFont="1" applyBorder="1" applyAlignment="1">
      <alignment horizontal="center" vertical="center"/>
    </xf>
    <xf numFmtId="164" fontId="7" fillId="0" borderId="397" xfId="2" applyNumberFormat="1" applyFont="1" applyBorder="1" applyAlignment="1">
      <alignment horizontal="center" vertical="center"/>
    </xf>
    <xf numFmtId="0" fontId="97" fillId="0" borderId="0" xfId="0" applyFont="1" applyFill="1" applyAlignment="1">
      <alignment horizontal="center"/>
    </xf>
    <xf numFmtId="0" fontId="34" fillId="15" borderId="0" xfId="0" applyFont="1" applyFill="1" applyAlignment="1">
      <alignment horizontal="center"/>
    </xf>
    <xf numFmtId="0" fontId="66" fillId="3" borderId="212" xfId="2" applyFont="1" applyFill="1" applyBorder="1" applyAlignment="1">
      <alignment horizontal="center" vertical="center"/>
    </xf>
    <xf numFmtId="0" fontId="66" fillId="3" borderId="398" xfId="2" applyFont="1" applyFill="1" applyBorder="1" applyAlignment="1">
      <alignment horizontal="center" vertical="center"/>
    </xf>
    <xf numFmtId="0" fontId="66" fillId="3" borderId="399" xfId="2" applyFont="1" applyFill="1" applyBorder="1" applyAlignment="1" applyProtection="1">
      <alignment horizontal="center" vertical="center"/>
      <protection locked="0"/>
    </xf>
    <xf numFmtId="0" fontId="66" fillId="3" borderId="400" xfId="2" applyFont="1" applyFill="1" applyBorder="1" applyAlignment="1" applyProtection="1">
      <alignment horizontal="center" vertical="center"/>
      <protection locked="0"/>
    </xf>
    <xf numFmtId="0" fontId="66" fillId="3" borderId="401" xfId="2" applyFont="1" applyFill="1" applyBorder="1" applyAlignment="1" applyProtection="1">
      <alignment horizontal="center" vertical="center"/>
      <protection locked="0"/>
    </xf>
    <xf numFmtId="0" fontId="69" fillId="3" borderId="402" xfId="2" applyFont="1" applyFill="1" applyBorder="1" applyAlignment="1" applyProtection="1">
      <alignment horizontal="center" vertical="center"/>
      <protection locked="0"/>
    </xf>
    <xf numFmtId="0" fontId="69" fillId="3" borderId="127" xfId="2" applyFont="1" applyFill="1" applyBorder="1" applyAlignment="1" applyProtection="1">
      <alignment horizontal="center" vertical="center"/>
      <protection locked="0"/>
    </xf>
    <xf numFmtId="0" fontId="69" fillId="3" borderId="403" xfId="2" applyFont="1" applyFill="1" applyBorder="1" applyAlignment="1" applyProtection="1">
      <alignment horizontal="center" vertical="center"/>
      <protection locked="0"/>
    </xf>
    <xf numFmtId="0" fontId="69" fillId="3" borderId="128" xfId="2" applyFont="1" applyFill="1" applyBorder="1" applyAlignment="1" applyProtection="1">
      <alignment horizontal="center" vertical="center"/>
      <protection locked="0"/>
    </xf>
    <xf numFmtId="0" fontId="69" fillId="3" borderId="157" xfId="2" applyFont="1" applyFill="1" applyBorder="1" applyAlignment="1" applyProtection="1">
      <alignment horizontal="center" vertical="center"/>
      <protection locked="0"/>
    </xf>
    <xf numFmtId="0" fontId="69" fillId="3" borderId="129" xfId="2" applyFont="1" applyFill="1" applyBorder="1" applyAlignment="1" applyProtection="1">
      <alignment horizontal="center" vertical="center"/>
      <protection locked="0"/>
    </xf>
    <xf numFmtId="0" fontId="22" fillId="15" borderId="404" xfId="0" applyFont="1" applyFill="1" applyBorder="1" applyAlignment="1">
      <alignment horizontal="center" vertical="center" wrapText="1"/>
    </xf>
    <xf numFmtId="0" fontId="22" fillId="15" borderId="405" xfId="0" applyFont="1" applyFill="1" applyBorder="1" applyAlignment="1">
      <alignment horizontal="center" vertical="center" wrapText="1"/>
    </xf>
    <xf numFmtId="0" fontId="22" fillId="15" borderId="406" xfId="0" applyFont="1" applyFill="1" applyBorder="1" applyAlignment="1">
      <alignment horizontal="center" vertical="center" wrapText="1"/>
    </xf>
    <xf numFmtId="2" fontId="15" fillId="10" borderId="407" xfId="0" applyNumberFormat="1" applyFont="1" applyFill="1" applyBorder="1" applyAlignment="1">
      <alignment horizontal="center" vertical="center"/>
    </xf>
    <xf numFmtId="2" fontId="15" fillId="10" borderId="408" xfId="0" applyNumberFormat="1" applyFont="1" applyFill="1" applyBorder="1" applyAlignment="1">
      <alignment horizontal="center" vertical="center"/>
    </xf>
    <xf numFmtId="2" fontId="15" fillId="10" borderId="409" xfId="0" applyNumberFormat="1" applyFont="1" applyFill="1" applyBorder="1" applyAlignment="1">
      <alignment horizontal="center" vertical="center"/>
    </xf>
    <xf numFmtId="2" fontId="15" fillId="10" borderId="410" xfId="0" applyNumberFormat="1" applyFont="1" applyFill="1" applyBorder="1" applyAlignment="1">
      <alignment horizontal="center" vertical="center"/>
    </xf>
    <xf numFmtId="2" fontId="15" fillId="10" borderId="411" xfId="0" applyNumberFormat="1" applyFont="1" applyFill="1" applyBorder="1" applyAlignment="1">
      <alignment horizontal="center" vertical="center"/>
    </xf>
    <xf numFmtId="2" fontId="15" fillId="10" borderId="412" xfId="0" applyNumberFormat="1" applyFont="1" applyFill="1" applyBorder="1" applyAlignment="1">
      <alignment horizontal="center" vertical="center"/>
    </xf>
    <xf numFmtId="2" fontId="15" fillId="10" borderId="413" xfId="0" applyNumberFormat="1" applyFont="1" applyFill="1" applyBorder="1" applyAlignment="1">
      <alignment horizontal="center" vertical="center"/>
    </xf>
    <xf numFmtId="2" fontId="15" fillId="10" borderId="414" xfId="0" applyNumberFormat="1" applyFont="1" applyFill="1" applyBorder="1" applyAlignment="1">
      <alignment horizontal="center" vertical="center"/>
    </xf>
    <xf numFmtId="2" fontId="15" fillId="10" borderId="415" xfId="0" applyNumberFormat="1" applyFont="1" applyFill="1" applyBorder="1" applyAlignment="1">
      <alignment horizontal="center" vertical="center"/>
    </xf>
    <xf numFmtId="2" fontId="15" fillId="10" borderId="416" xfId="0" applyNumberFormat="1" applyFont="1" applyFill="1" applyBorder="1" applyAlignment="1">
      <alignment horizontal="center" vertical="center"/>
    </xf>
  </cellXfs>
  <cellStyles count="9">
    <cellStyle name="Normal" xfId="0" builtinId="0"/>
    <cellStyle name="Normal_1. Carác. interanual rég. nat." xfId="1"/>
    <cellStyle name="Normal_2. Carác intranual rég nat" xfId="2"/>
    <cellStyle name="Normal_4. Parám rég nat" xfId="3"/>
    <cellStyle name="Normal_4a. Parám habit rég nat" xfId="4"/>
    <cellStyle name="Normal_5 Parám rég alter" xfId="5"/>
    <cellStyle name="Normal_5a Parám habit rég alter" xfId="6"/>
    <cellStyle name="Normal_6. Qclas rég nat y alter" xfId="7"/>
    <cellStyle name="Normal_6a. Qclas rég nat"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80"/>
                </a:solidFill>
                <a:latin typeface="Arial"/>
                <a:ea typeface="Arial"/>
                <a:cs typeface="Arial"/>
              </a:defRPr>
            </a:pPr>
            <a:r>
              <a:rPr lang="es-ES"/>
              <a:t>MONTHLY VOLUMES IN NATURAL</a:t>
            </a:r>
            <a:r>
              <a:rPr lang="es-ES" baseline="0"/>
              <a:t> </a:t>
            </a:r>
            <a:r>
              <a:rPr lang="es-ES"/>
              <a:t>REGIME, BY TYPE OF YEAR</a:t>
            </a:r>
          </a:p>
        </c:rich>
      </c:tx>
      <c:layout>
        <c:manualLayout>
          <c:xMode val="edge"/>
          <c:yMode val="edge"/>
          <c:x val="0.15736766809728184"/>
          <c:y val="3.1531531531531529E-2"/>
        </c:manualLayout>
      </c:layout>
      <c:overlay val="0"/>
      <c:spPr>
        <a:noFill/>
        <a:ln w="25400">
          <a:noFill/>
        </a:ln>
      </c:spPr>
    </c:title>
    <c:autoTitleDeleted val="0"/>
    <c:plotArea>
      <c:layout>
        <c:manualLayout>
          <c:layoutTarget val="inner"/>
          <c:xMode val="edge"/>
          <c:yMode val="edge"/>
          <c:x val="7.5822709650378961E-2"/>
          <c:y val="9.4594802652560733E-2"/>
          <c:w val="0.90415004715168867"/>
          <c:h val="0.64414556091981834"/>
        </c:manualLayout>
      </c:layout>
      <c:lineChart>
        <c:grouping val="standard"/>
        <c:varyColors val="0"/>
        <c:ser>
          <c:idx val="0"/>
          <c:order val="0"/>
          <c:tx>
            <c:v>Wet</c:v>
          </c:tx>
          <c:spPr>
            <a:ln w="25400">
              <a:solidFill>
                <a:srgbClr val="0000FF"/>
              </a:solidFill>
              <a:prstDash val="solid"/>
            </a:ln>
          </c:spPr>
          <c:marker>
            <c:symbol val="diamond"/>
            <c:size val="8"/>
            <c:spPr>
              <a:solidFill>
                <a:srgbClr val="0000FF"/>
              </a:solidFill>
              <a:ln>
                <a:solidFill>
                  <a:srgbClr val="3366FF"/>
                </a:solidFill>
                <a:prstDash val="solid"/>
              </a:ln>
            </c:spPr>
          </c:marker>
          <c:cat>
            <c:strRef>
              <c:f>'Report nº 2'!$B$15:$B$26</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'Report nº 2'!$C$15:$C$26</c:f>
              <c:numCache>
                <c:formatCode>0.000</c:formatCode>
                <c:ptCount val="12"/>
              </c:numCache>
            </c:numRef>
          </c:val>
          <c:smooth val="0"/>
          <c:extLst>
            <c:ext xmlns:c16="http://schemas.microsoft.com/office/drawing/2014/chart" uri="{C3380CC4-5D6E-409C-BE32-E72D297353CC}">
              <c16:uniqueId val="{00000000-FF8B-471E-A898-6F4BE65EBB33}"/>
            </c:ext>
          </c:extLst>
        </c:ser>
        <c:ser>
          <c:idx val="1"/>
          <c:order val="1"/>
          <c:tx>
            <c:v>Normal</c:v>
          </c:tx>
          <c:spPr>
            <a:ln w="25400">
              <a:solidFill>
                <a:srgbClr val="008000"/>
              </a:solidFill>
              <a:prstDash val="solid"/>
            </a:ln>
          </c:spPr>
          <c:marker>
            <c:symbol val="triangle"/>
            <c:size val="7"/>
            <c:spPr>
              <a:solidFill>
                <a:srgbClr val="008000"/>
              </a:solidFill>
              <a:ln>
                <a:solidFill>
                  <a:srgbClr val="008000"/>
                </a:solidFill>
                <a:prstDash val="solid"/>
              </a:ln>
            </c:spPr>
          </c:marker>
          <c:cat>
            <c:strRef>
              <c:f>'Report nº 2'!$B$15:$B$26</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'Report nº 2'!$D$15:$D$26</c:f>
              <c:numCache>
                <c:formatCode>0.000</c:formatCode>
                <c:ptCount val="12"/>
              </c:numCache>
            </c:numRef>
          </c:val>
          <c:smooth val="0"/>
          <c:extLst>
            <c:ext xmlns:c16="http://schemas.microsoft.com/office/drawing/2014/chart" uri="{C3380CC4-5D6E-409C-BE32-E72D297353CC}">
              <c16:uniqueId val="{00000001-FF8B-471E-A898-6F4BE65EBB33}"/>
            </c:ext>
          </c:extLst>
        </c:ser>
        <c:ser>
          <c:idx val="2"/>
          <c:order val="2"/>
          <c:tx>
            <c:v>Dry</c:v>
          </c:tx>
          <c:spPr>
            <a:ln w="25400">
              <a:solidFill>
                <a:srgbClr val="FF0000"/>
              </a:solidFill>
              <a:prstDash val="solid"/>
            </a:ln>
          </c:spPr>
          <c:marker>
            <c:symbol val="square"/>
            <c:size val="6"/>
            <c:spPr>
              <a:solidFill>
                <a:srgbClr val="FF0000"/>
              </a:solidFill>
              <a:ln>
                <a:solidFill>
                  <a:srgbClr val="FF0000"/>
                </a:solidFill>
                <a:prstDash val="solid"/>
              </a:ln>
            </c:spPr>
          </c:marker>
          <c:cat>
            <c:strRef>
              <c:f>'Report nº 2'!$B$15:$B$26</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'Report nº 2'!$E$15:$E$26</c:f>
              <c:numCache>
                <c:formatCode>0.000</c:formatCode>
                <c:ptCount val="12"/>
              </c:numCache>
            </c:numRef>
          </c:val>
          <c:smooth val="0"/>
          <c:extLst>
            <c:ext xmlns:c16="http://schemas.microsoft.com/office/drawing/2014/chart" uri="{C3380CC4-5D6E-409C-BE32-E72D297353CC}">
              <c16:uniqueId val="{00000002-FF8B-471E-A898-6F4BE65EBB33}"/>
            </c:ext>
          </c:extLst>
        </c:ser>
        <c:dLbls>
          <c:showLegendKey val="0"/>
          <c:showVal val="0"/>
          <c:showCatName val="0"/>
          <c:showSerName val="0"/>
          <c:showPercent val="0"/>
          <c:showBubbleSize val="0"/>
        </c:dLbls>
        <c:marker val="1"/>
        <c:smooth val="0"/>
        <c:axId val="858358239"/>
        <c:axId val="1"/>
      </c:lineChart>
      <c:catAx>
        <c:axId val="858358239"/>
        <c:scaling>
          <c:orientation val="minMax"/>
        </c:scaling>
        <c:delete val="0"/>
        <c:axPos val="b"/>
        <c:numFmt formatCode="@" sourceLinked="0"/>
        <c:majorTickMark val="out"/>
        <c:minorTickMark val="none"/>
        <c:tickLblPos val="nextTo"/>
        <c:spPr>
          <a:ln w="3175">
            <a:solidFill>
              <a:srgbClr val="000000"/>
            </a:solidFill>
            <a:prstDash val="solid"/>
          </a:ln>
        </c:spPr>
        <c:txPr>
          <a:bodyPr rot="-5400000" vert="horz"/>
          <a:lstStyle/>
          <a:p>
            <a:pPr>
              <a:defRPr sz="850" b="1" i="0" u="none" strike="noStrike" baseline="0">
                <a:solidFill>
                  <a:srgbClr val="000000"/>
                </a:solidFill>
                <a:latin typeface="Arial"/>
                <a:ea typeface="Arial"/>
                <a:cs typeface="Arial"/>
              </a:defRPr>
            </a:pPr>
            <a:endParaRPr lang="es-E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50" b="1" i="0" u="none" strike="noStrike" baseline="0">
                    <a:solidFill>
                      <a:srgbClr val="000000"/>
                    </a:solidFill>
                    <a:latin typeface="Arial"/>
                    <a:ea typeface="Arial"/>
                    <a:cs typeface="Arial"/>
                  </a:defRPr>
                </a:pPr>
                <a:r>
                  <a:rPr lang="es-ES"/>
                  <a:t>hm³</a:t>
                </a:r>
              </a:p>
            </c:rich>
          </c:tx>
          <c:layout>
            <c:manualLayout>
              <c:xMode val="edge"/>
              <c:yMode val="edge"/>
              <c:x val="2.2889842632331903E-2"/>
              <c:y val="0.3873883332151048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50" b="1" i="0" u="none" strike="noStrike" baseline="0">
                <a:solidFill>
                  <a:srgbClr val="000000"/>
                </a:solidFill>
                <a:latin typeface="Arial"/>
                <a:ea typeface="Arial"/>
                <a:cs typeface="Arial"/>
              </a:defRPr>
            </a:pPr>
            <a:endParaRPr lang="es-ES"/>
          </a:p>
        </c:txPr>
        <c:crossAx val="858358239"/>
        <c:crosses val="autoZero"/>
        <c:crossBetween val="between"/>
      </c:valAx>
      <c:spPr>
        <a:solidFill>
          <a:srgbClr val="FFFFFF"/>
        </a:solidFill>
        <a:ln w="3175">
          <a:solidFill>
            <a:srgbClr val="000000"/>
          </a:solidFill>
          <a:prstDash val="solid"/>
        </a:ln>
      </c:spPr>
    </c:plotArea>
    <c:legend>
      <c:legendPos val="r"/>
      <c:layout>
        <c:manualLayout>
          <c:xMode val="edge"/>
          <c:yMode val="edge"/>
          <c:x val="0.36481830294767131"/>
          <c:y val="0.93246105979530236"/>
          <c:w val="0.32475982262400543"/>
          <c:h val="5.4055713611321873E-2"/>
        </c:manualLayout>
      </c:layout>
      <c:overlay val="0"/>
      <c:spPr>
        <a:solidFill>
          <a:srgbClr val="FFFFFF"/>
        </a:solidFill>
        <a:ln w="3175">
          <a:solidFill>
            <a:srgbClr val="000000"/>
          </a:solidFill>
          <a:prstDash val="solid"/>
        </a:ln>
      </c:spPr>
      <c:txPr>
        <a:bodyPr/>
        <a:lstStyle/>
        <a:p>
          <a:pPr>
            <a:defRPr sz="755" b="1"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CC"/>
    </a:solidFill>
    <a:ln w="25400">
      <a:solidFill>
        <a:srgbClr val="3366FF"/>
      </a:solidFill>
      <a:prstDash val="solid"/>
    </a:ln>
  </c:spPr>
  <c:txPr>
    <a:bodyPr/>
    <a:lstStyle/>
    <a:p>
      <a:pPr>
        <a:defRPr sz="850"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80"/>
                </a:solidFill>
                <a:latin typeface="Arial"/>
                <a:ea typeface="Arial"/>
                <a:cs typeface="Arial"/>
              </a:defRPr>
            </a:pPr>
            <a:r>
              <a:rPr lang="es-ES" sz="800" b="1" i="0" u="none" strike="noStrike" baseline="0"/>
              <a:t>Average nº days in the month with </a:t>
            </a:r>
            <a:r>
              <a:rPr lang="es-ES"/>
              <a:t>Q ≤ Q95%nat </a:t>
            </a:r>
          </a:p>
        </c:rich>
      </c:tx>
      <c:layout>
        <c:manualLayout>
          <c:xMode val="edge"/>
          <c:yMode val="edge"/>
          <c:x val="0.16242038216560509"/>
          <c:y val="9.4876660341555973E-3"/>
        </c:manualLayout>
      </c:layout>
      <c:overlay val="0"/>
      <c:spPr>
        <a:noFill/>
        <a:ln w="25400">
          <a:noFill/>
        </a:ln>
      </c:spPr>
    </c:title>
    <c:autoTitleDeleted val="0"/>
    <c:plotArea>
      <c:layout>
        <c:manualLayout>
          <c:layoutTarget val="inner"/>
          <c:xMode val="edge"/>
          <c:yMode val="edge"/>
          <c:x val="0.12738853503184713"/>
          <c:y val="7.020872865275142E-2"/>
          <c:w val="0.85031847133757965"/>
          <c:h val="0.78368121442125238"/>
        </c:manualLayout>
      </c:layout>
      <c:barChart>
        <c:barDir val="col"/>
        <c:grouping val="clustered"/>
        <c:varyColors val="0"/>
        <c:ser>
          <c:idx val="0"/>
          <c:order val="0"/>
          <c:tx>
            <c:v>Natural reg.</c:v>
          </c:tx>
          <c:spPr>
            <a:solidFill>
              <a:srgbClr val="9999FF"/>
            </a:solidFill>
            <a:ln w="12700">
              <a:solidFill>
                <a:srgbClr val="000000"/>
              </a:solidFill>
              <a:prstDash val="solid"/>
            </a:ln>
          </c:spPr>
          <c:invertIfNegative val="0"/>
          <c:cat>
            <c:strRef>
              <c:f>'Report nº 4'!$E$43:$P$43</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'Report nº 4'!$E$45:$P$45</c:f>
              <c:numCache>
                <c:formatCode>0.0</c:formatCode>
                <c:ptCount val="12"/>
              </c:numCache>
            </c:numRef>
          </c:val>
          <c:extLst>
            <c:ext xmlns:c16="http://schemas.microsoft.com/office/drawing/2014/chart" uri="{C3380CC4-5D6E-409C-BE32-E72D297353CC}">
              <c16:uniqueId val="{00000000-695B-4730-A0A7-4979D06A03C2}"/>
            </c:ext>
          </c:extLst>
        </c:ser>
        <c:ser>
          <c:idx val="1"/>
          <c:order val="1"/>
          <c:tx>
            <c:v>Altered reg.</c:v>
          </c:tx>
          <c:spPr>
            <a:solidFill>
              <a:srgbClr val="993366"/>
            </a:solidFill>
            <a:ln w="12700">
              <a:solidFill>
                <a:srgbClr val="000000"/>
              </a:solidFill>
              <a:prstDash val="solid"/>
            </a:ln>
          </c:spPr>
          <c:invertIfNegative val="0"/>
          <c:val>
            <c:numRef>
              <c:f>'Report nº 5c'!$E$48:$P$48</c:f>
              <c:numCache>
                <c:formatCode>0.0</c:formatCode>
                <c:ptCount val="12"/>
              </c:numCache>
            </c:numRef>
          </c:val>
          <c:extLst>
            <c:ext xmlns:c16="http://schemas.microsoft.com/office/drawing/2014/chart" uri="{C3380CC4-5D6E-409C-BE32-E72D297353CC}">
              <c16:uniqueId val="{00000001-695B-4730-A0A7-4979D06A03C2}"/>
            </c:ext>
          </c:extLst>
        </c:ser>
        <c:dLbls>
          <c:showLegendKey val="0"/>
          <c:showVal val="0"/>
          <c:showCatName val="0"/>
          <c:showSerName val="0"/>
          <c:showPercent val="0"/>
          <c:showBubbleSize val="0"/>
        </c:dLbls>
        <c:gapWidth val="150"/>
        <c:axId val="903109231"/>
        <c:axId val="1"/>
      </c:barChart>
      <c:catAx>
        <c:axId val="903109231"/>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s-ES"/>
                  <a:t>Month</a:t>
                </a:r>
              </a:p>
            </c:rich>
          </c:tx>
          <c:layout>
            <c:manualLayout>
              <c:xMode val="edge"/>
              <c:yMode val="edge"/>
              <c:x val="0.50636942675159236"/>
              <c:y val="0.8956356736242884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s-ES"/>
          </a:p>
        </c:txPr>
        <c:crossAx val="1"/>
        <c:crosses val="autoZero"/>
        <c:auto val="1"/>
        <c:lblAlgn val="ctr"/>
        <c:lblOffset val="100"/>
        <c:tickLblSkip val="1"/>
        <c:tickMarkSkip val="1"/>
        <c:noMultiLvlLbl val="0"/>
      </c:catAx>
      <c:valAx>
        <c:axId val="1"/>
        <c:scaling>
          <c:orientation val="minMax"/>
          <c:max val="31"/>
          <c:min val="0"/>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s-ES"/>
                  <a:t>Number of days</a:t>
                </a:r>
              </a:p>
            </c:rich>
          </c:tx>
          <c:layout>
            <c:manualLayout>
              <c:xMode val="edge"/>
              <c:yMode val="edge"/>
              <c:x val="1.5923566878980892E-2"/>
              <c:y val="0.3738140417457305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s-ES"/>
          </a:p>
        </c:txPr>
        <c:crossAx val="903109231"/>
        <c:crosses val="autoZero"/>
        <c:crossBetween val="between"/>
      </c:valAx>
      <c:spPr>
        <a:solidFill>
          <a:srgbClr val="FFFFFF"/>
        </a:solidFill>
        <a:ln w="12700">
          <a:solidFill>
            <a:srgbClr val="808080"/>
          </a:solidFill>
          <a:prstDash val="solid"/>
        </a:ln>
      </c:spPr>
    </c:plotArea>
    <c:legend>
      <c:legendPos val="r"/>
      <c:layout>
        <c:manualLayout>
          <c:xMode val="edge"/>
          <c:yMode val="edge"/>
          <c:x val="0.19108930271959748"/>
          <c:y val="0.93930896265640906"/>
          <c:w val="0.65925809438261129"/>
          <c:h val="4.1747065006951516E-2"/>
        </c:manualLayout>
      </c:layout>
      <c:overlay val="0"/>
      <c:spPr>
        <a:solidFill>
          <a:srgbClr val="FFFFFF"/>
        </a:solidFill>
        <a:ln w="3175">
          <a:solidFill>
            <a:srgbClr val="000000"/>
          </a:solidFill>
          <a:prstDash val="solid"/>
        </a:ln>
      </c:spPr>
      <c:txPr>
        <a:bodyPr/>
        <a:lstStyle/>
        <a:p>
          <a:pPr>
            <a:defRPr sz="675" b="1"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CC"/>
    </a:solidFill>
    <a:ln w="25400">
      <a:solidFill>
        <a:srgbClr val="3366FF"/>
      </a:solidFill>
      <a:prstDash val="solid"/>
    </a:ln>
  </c:spPr>
  <c:txPr>
    <a:bodyPr/>
    <a:lstStyle/>
    <a:p>
      <a:pPr>
        <a:defRPr sz="375"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paperSize="9"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80"/>
                </a:solidFill>
                <a:latin typeface="Arial"/>
                <a:ea typeface="Arial"/>
                <a:cs typeface="Arial"/>
              </a:defRPr>
            </a:pPr>
            <a:r>
              <a:rPr lang="es-ES" sz="800" b="1" i="0" u="none" strike="noStrike" baseline="0"/>
              <a:t>Average nº of days in the month with </a:t>
            </a:r>
            <a:r>
              <a:rPr lang="es-ES"/>
              <a:t>Q zero</a:t>
            </a:r>
          </a:p>
        </c:rich>
      </c:tx>
      <c:layout>
        <c:manualLayout>
          <c:xMode val="edge"/>
          <c:yMode val="edge"/>
          <c:x val="0.14285700091904915"/>
          <c:y val="9.46969696969697E-3"/>
        </c:manualLayout>
      </c:layout>
      <c:overlay val="0"/>
      <c:spPr>
        <a:noFill/>
        <a:ln w="25400">
          <a:noFill/>
        </a:ln>
      </c:spPr>
    </c:title>
    <c:autoTitleDeleted val="0"/>
    <c:plotArea>
      <c:layout>
        <c:manualLayout>
          <c:layoutTarget val="inner"/>
          <c:xMode val="edge"/>
          <c:yMode val="edge"/>
          <c:x val="0.1333337466944032"/>
          <c:y val="6.8181944287746155E-2"/>
          <c:w val="0.84127244938135348"/>
          <c:h val="0.78598630220596255"/>
        </c:manualLayout>
      </c:layout>
      <c:barChart>
        <c:barDir val="col"/>
        <c:grouping val="clustered"/>
        <c:varyColors val="0"/>
        <c:ser>
          <c:idx val="0"/>
          <c:order val="0"/>
          <c:tx>
            <c:v>Natural reg.</c:v>
          </c:tx>
          <c:spPr>
            <a:solidFill>
              <a:srgbClr val="9999FF"/>
            </a:solidFill>
            <a:ln w="12700">
              <a:solidFill>
                <a:srgbClr val="000000"/>
              </a:solidFill>
              <a:prstDash val="solid"/>
            </a:ln>
          </c:spPr>
          <c:invertIfNegative val="0"/>
          <c:cat>
            <c:strRef>
              <c:f>'Report nº 4'!$E$43:$P$43</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'Report nº 4'!$E$46:$P$46</c:f>
              <c:numCache>
                <c:formatCode>0.0</c:formatCode>
                <c:ptCount val="12"/>
              </c:numCache>
            </c:numRef>
          </c:val>
          <c:extLst>
            <c:ext xmlns:c16="http://schemas.microsoft.com/office/drawing/2014/chart" uri="{C3380CC4-5D6E-409C-BE32-E72D297353CC}">
              <c16:uniqueId val="{00000000-4440-490D-972F-625348705B7A}"/>
            </c:ext>
          </c:extLst>
        </c:ser>
        <c:ser>
          <c:idx val="1"/>
          <c:order val="1"/>
          <c:tx>
            <c:v>Altered reg.</c:v>
          </c:tx>
          <c:spPr>
            <a:solidFill>
              <a:srgbClr val="993366"/>
            </a:solidFill>
            <a:ln w="12700">
              <a:solidFill>
                <a:srgbClr val="000000"/>
              </a:solidFill>
              <a:prstDash val="solid"/>
            </a:ln>
          </c:spPr>
          <c:invertIfNegative val="0"/>
          <c:val>
            <c:numRef>
              <c:f>'Report nº 5c'!$E$49:$P$49</c:f>
              <c:numCache>
                <c:formatCode>0.0</c:formatCode>
                <c:ptCount val="12"/>
              </c:numCache>
            </c:numRef>
          </c:val>
          <c:extLst>
            <c:ext xmlns:c16="http://schemas.microsoft.com/office/drawing/2014/chart" uri="{C3380CC4-5D6E-409C-BE32-E72D297353CC}">
              <c16:uniqueId val="{00000001-4440-490D-972F-625348705B7A}"/>
            </c:ext>
          </c:extLst>
        </c:ser>
        <c:dLbls>
          <c:showLegendKey val="0"/>
          <c:showVal val="0"/>
          <c:showCatName val="0"/>
          <c:showSerName val="0"/>
          <c:showPercent val="0"/>
          <c:showBubbleSize val="0"/>
        </c:dLbls>
        <c:gapWidth val="150"/>
        <c:axId val="863926095"/>
        <c:axId val="1"/>
      </c:barChart>
      <c:catAx>
        <c:axId val="863926095"/>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s-ES"/>
                  <a:t>Month</a:t>
                </a:r>
              </a:p>
            </c:rich>
          </c:tx>
          <c:layout>
            <c:manualLayout>
              <c:xMode val="edge"/>
              <c:yMode val="edge"/>
              <c:x val="0.50793843198622257"/>
              <c:y val="0.895834924043585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s-ES"/>
          </a:p>
        </c:txPr>
        <c:crossAx val="1"/>
        <c:crosses val="autoZero"/>
        <c:auto val="1"/>
        <c:lblAlgn val="ctr"/>
        <c:lblOffset val="100"/>
        <c:tickLblSkip val="1"/>
        <c:tickMarkSkip val="1"/>
        <c:noMultiLvlLbl val="0"/>
      </c:catAx>
      <c:valAx>
        <c:axId val="1"/>
        <c:scaling>
          <c:orientation val="minMax"/>
          <c:max val="31"/>
          <c:min val="0"/>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s-ES"/>
                  <a:t>Number  of days</a:t>
                </a:r>
              </a:p>
            </c:rich>
          </c:tx>
          <c:layout>
            <c:manualLayout>
              <c:xMode val="edge"/>
              <c:yMode val="edge"/>
              <c:x val="1.5872889705821472E-2"/>
              <c:y val="0.376894734749065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s-ES"/>
          </a:p>
        </c:txPr>
        <c:crossAx val="863926095"/>
        <c:crosses val="autoZero"/>
        <c:crossBetween val="between"/>
      </c:valAx>
      <c:spPr>
        <a:solidFill>
          <a:srgbClr val="FFFFFF"/>
        </a:solidFill>
        <a:ln w="12700">
          <a:solidFill>
            <a:srgbClr val="808080"/>
          </a:solidFill>
          <a:prstDash val="solid"/>
        </a:ln>
      </c:spPr>
    </c:plotArea>
    <c:legend>
      <c:legendPos val="r"/>
      <c:layout>
        <c:manualLayout>
          <c:xMode val="edge"/>
          <c:yMode val="edge"/>
          <c:x val="0.19243553079950351"/>
          <c:y val="0.93752908074388597"/>
          <c:w val="0.65617361321797918"/>
          <c:h val="4.1667959144172706E-2"/>
        </c:manualLayout>
      </c:layout>
      <c:overlay val="0"/>
      <c:spPr>
        <a:solidFill>
          <a:srgbClr val="FFFFFF"/>
        </a:solidFill>
        <a:ln w="3175">
          <a:solidFill>
            <a:srgbClr val="000000"/>
          </a:solidFill>
          <a:prstDash val="solid"/>
        </a:ln>
      </c:spPr>
      <c:txPr>
        <a:bodyPr/>
        <a:lstStyle/>
        <a:p>
          <a:pPr>
            <a:defRPr sz="675" b="1"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CC"/>
    </a:solidFill>
    <a:ln w="25400">
      <a:solidFill>
        <a:srgbClr val="3366FF"/>
      </a:solidFill>
      <a:prstDash val="solid"/>
    </a:ln>
  </c:spPr>
  <c:txPr>
    <a:bodyPr/>
    <a:lstStyle/>
    <a:p>
      <a:pPr>
        <a:defRPr sz="375"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80"/>
                </a:solidFill>
                <a:latin typeface="Arial"/>
                <a:ea typeface="Arial"/>
                <a:cs typeface="Arial"/>
              </a:defRPr>
            </a:pPr>
            <a:r>
              <a:rPr lang="es-ES"/>
              <a:t>FLOW  DURATION CURVE</a:t>
            </a:r>
          </a:p>
        </c:rich>
      </c:tx>
      <c:layout>
        <c:manualLayout>
          <c:xMode val="edge"/>
          <c:yMode val="edge"/>
          <c:x val="0.31378299120234604"/>
          <c:y val="3.1390134529147982E-2"/>
        </c:manualLayout>
      </c:layout>
      <c:overlay val="0"/>
      <c:spPr>
        <a:noFill/>
        <a:ln w="25400">
          <a:noFill/>
        </a:ln>
      </c:spPr>
    </c:title>
    <c:autoTitleDeleted val="0"/>
    <c:plotArea>
      <c:layout>
        <c:manualLayout>
          <c:layoutTarget val="inner"/>
          <c:xMode val="edge"/>
          <c:yMode val="edge"/>
          <c:x val="6.1583621803706537E-2"/>
          <c:y val="8.9686098654708543E-2"/>
          <c:w val="0.90762528324986513"/>
          <c:h val="0.75560538116591924"/>
        </c:manualLayout>
      </c:layout>
      <c:scatterChart>
        <c:scatterStyle val="smoothMarker"/>
        <c:varyColors val="0"/>
        <c:ser>
          <c:idx val="0"/>
          <c:order val="0"/>
          <c:tx>
            <c:v>Natural regime</c:v>
          </c:tx>
          <c:spPr>
            <a:ln w="25400">
              <a:solidFill>
                <a:srgbClr val="0000FF"/>
              </a:solidFill>
              <a:prstDash val="solid"/>
            </a:ln>
          </c:spPr>
          <c:marker>
            <c:symbol val="none"/>
          </c:marker>
          <c:xVal>
            <c:numRef>
              <c:f>'Report nº 6'!$D$67:$D$431</c:f>
              <c:numCache>
                <c:formatCode>0.0</c:formatCode>
                <c:ptCount val="365"/>
                <c:pt idx="0">
                  <c:v>0.27397260273972601</c:v>
                </c:pt>
                <c:pt idx="1">
                  <c:v>0.54794520547945202</c:v>
                </c:pt>
                <c:pt idx="2">
                  <c:v>0.82191780821917804</c:v>
                </c:pt>
                <c:pt idx="3">
                  <c:v>1.095890410958904</c:v>
                </c:pt>
                <c:pt idx="4">
                  <c:v>1.3698630136986301</c:v>
                </c:pt>
                <c:pt idx="5">
                  <c:v>1.6438356164383561</c:v>
                </c:pt>
                <c:pt idx="6">
                  <c:v>1.9178082191780823</c:v>
                </c:pt>
                <c:pt idx="7">
                  <c:v>2.1917808219178081</c:v>
                </c:pt>
                <c:pt idx="8">
                  <c:v>2.4657534246575343</c:v>
                </c:pt>
                <c:pt idx="9">
                  <c:v>2.7397260273972601</c:v>
                </c:pt>
                <c:pt idx="10">
                  <c:v>3.0136986301369864</c:v>
                </c:pt>
                <c:pt idx="11">
                  <c:v>3.2876712328767121</c:v>
                </c:pt>
                <c:pt idx="12">
                  <c:v>3.5616438356164384</c:v>
                </c:pt>
                <c:pt idx="13">
                  <c:v>3.8356164383561646</c:v>
                </c:pt>
                <c:pt idx="14">
                  <c:v>4.10958904109589</c:v>
                </c:pt>
                <c:pt idx="15">
                  <c:v>4.3835616438356162</c:v>
                </c:pt>
                <c:pt idx="16">
                  <c:v>4.6575342465753424</c:v>
                </c:pt>
                <c:pt idx="17">
                  <c:v>4.9315068493150687</c:v>
                </c:pt>
                <c:pt idx="18">
                  <c:v>5.2054794520547949</c:v>
                </c:pt>
                <c:pt idx="19">
                  <c:v>5.4794520547945202</c:v>
                </c:pt>
                <c:pt idx="20">
                  <c:v>5.7534246575342465</c:v>
                </c:pt>
                <c:pt idx="21">
                  <c:v>6.0273972602739727</c:v>
                </c:pt>
                <c:pt idx="22">
                  <c:v>6.3013698630136989</c:v>
                </c:pt>
                <c:pt idx="23">
                  <c:v>6.5753424657534243</c:v>
                </c:pt>
                <c:pt idx="24">
                  <c:v>6.8493150684931505</c:v>
                </c:pt>
                <c:pt idx="25">
                  <c:v>7.1232876712328768</c:v>
                </c:pt>
                <c:pt idx="26">
                  <c:v>7.397260273972603</c:v>
                </c:pt>
                <c:pt idx="27">
                  <c:v>7.6712328767123292</c:v>
                </c:pt>
                <c:pt idx="28">
                  <c:v>7.9452054794520555</c:v>
                </c:pt>
                <c:pt idx="29">
                  <c:v>8.2191780821917799</c:v>
                </c:pt>
                <c:pt idx="30">
                  <c:v>8.493150684931507</c:v>
                </c:pt>
                <c:pt idx="31">
                  <c:v>8.7671232876712324</c:v>
                </c:pt>
                <c:pt idx="32">
                  <c:v>9.0410958904109595</c:v>
                </c:pt>
                <c:pt idx="33">
                  <c:v>9.3150684931506849</c:v>
                </c:pt>
                <c:pt idx="34">
                  <c:v>9.5890410958904102</c:v>
                </c:pt>
                <c:pt idx="35">
                  <c:v>9.8630136986301373</c:v>
                </c:pt>
                <c:pt idx="36">
                  <c:v>10.136986301369863</c:v>
                </c:pt>
                <c:pt idx="37">
                  <c:v>10.41095890410959</c:v>
                </c:pt>
                <c:pt idx="38">
                  <c:v>10.684931506849315</c:v>
                </c:pt>
                <c:pt idx="39">
                  <c:v>10.95890410958904</c:v>
                </c:pt>
                <c:pt idx="40">
                  <c:v>11.232876712328768</c:v>
                </c:pt>
                <c:pt idx="41">
                  <c:v>11.506849315068493</c:v>
                </c:pt>
                <c:pt idx="42">
                  <c:v>11.78082191780822</c:v>
                </c:pt>
                <c:pt idx="43">
                  <c:v>12.054794520547945</c:v>
                </c:pt>
                <c:pt idx="44">
                  <c:v>12.328767123287671</c:v>
                </c:pt>
                <c:pt idx="45">
                  <c:v>12.602739726027398</c:v>
                </c:pt>
                <c:pt idx="46">
                  <c:v>12.876712328767123</c:v>
                </c:pt>
                <c:pt idx="47">
                  <c:v>13.150684931506849</c:v>
                </c:pt>
                <c:pt idx="48">
                  <c:v>13.424657534246576</c:v>
                </c:pt>
                <c:pt idx="49">
                  <c:v>13.698630136986301</c:v>
                </c:pt>
                <c:pt idx="50">
                  <c:v>13.972602739726028</c:v>
                </c:pt>
                <c:pt idx="51">
                  <c:v>14.246575342465754</c:v>
                </c:pt>
                <c:pt idx="52">
                  <c:v>14.520547945205479</c:v>
                </c:pt>
                <c:pt idx="53">
                  <c:v>14.794520547945206</c:v>
                </c:pt>
                <c:pt idx="54">
                  <c:v>15.068493150684931</c:v>
                </c:pt>
                <c:pt idx="55">
                  <c:v>15.342465753424658</c:v>
                </c:pt>
                <c:pt idx="56">
                  <c:v>15.616438356164384</c:v>
                </c:pt>
                <c:pt idx="57">
                  <c:v>15.890410958904111</c:v>
                </c:pt>
                <c:pt idx="58">
                  <c:v>16.164383561643834</c:v>
                </c:pt>
                <c:pt idx="59">
                  <c:v>16.43835616438356</c:v>
                </c:pt>
                <c:pt idx="60">
                  <c:v>16.712328767123289</c:v>
                </c:pt>
                <c:pt idx="61">
                  <c:v>16.986301369863014</c:v>
                </c:pt>
                <c:pt idx="62">
                  <c:v>17.260273972602739</c:v>
                </c:pt>
                <c:pt idx="63">
                  <c:v>17.534246575342465</c:v>
                </c:pt>
                <c:pt idx="64">
                  <c:v>17.80821917808219</c:v>
                </c:pt>
                <c:pt idx="65">
                  <c:v>18.082191780821919</c:v>
                </c:pt>
                <c:pt idx="66">
                  <c:v>18.356164383561644</c:v>
                </c:pt>
                <c:pt idx="67">
                  <c:v>18.63013698630137</c:v>
                </c:pt>
                <c:pt idx="68">
                  <c:v>18.904109589041095</c:v>
                </c:pt>
                <c:pt idx="69">
                  <c:v>19.17808219178082</c:v>
                </c:pt>
                <c:pt idx="70">
                  <c:v>19.452054794520549</c:v>
                </c:pt>
                <c:pt idx="71">
                  <c:v>19.726027397260275</c:v>
                </c:pt>
                <c:pt idx="72">
                  <c:v>20</c:v>
                </c:pt>
                <c:pt idx="73">
                  <c:v>20.273972602739725</c:v>
                </c:pt>
                <c:pt idx="74">
                  <c:v>20.547945205479451</c:v>
                </c:pt>
                <c:pt idx="75">
                  <c:v>20.82191780821918</c:v>
                </c:pt>
                <c:pt idx="76">
                  <c:v>21.095890410958905</c:v>
                </c:pt>
                <c:pt idx="77">
                  <c:v>21.36986301369863</c:v>
                </c:pt>
                <c:pt idx="78">
                  <c:v>21.643835616438356</c:v>
                </c:pt>
                <c:pt idx="79">
                  <c:v>21.917808219178081</c:v>
                </c:pt>
                <c:pt idx="80">
                  <c:v>22.19178082191781</c:v>
                </c:pt>
                <c:pt idx="81">
                  <c:v>22.465753424657535</c:v>
                </c:pt>
                <c:pt idx="82">
                  <c:v>22.739726027397261</c:v>
                </c:pt>
                <c:pt idx="83">
                  <c:v>23.013698630136986</c:v>
                </c:pt>
                <c:pt idx="84">
                  <c:v>23.287671232876711</c:v>
                </c:pt>
                <c:pt idx="85">
                  <c:v>23.56164383561644</c:v>
                </c:pt>
                <c:pt idx="86">
                  <c:v>23.835616438356162</c:v>
                </c:pt>
                <c:pt idx="87">
                  <c:v>24.109589041095891</c:v>
                </c:pt>
                <c:pt idx="88">
                  <c:v>24.383561643835616</c:v>
                </c:pt>
                <c:pt idx="89">
                  <c:v>24.657534246575342</c:v>
                </c:pt>
                <c:pt idx="90">
                  <c:v>24.93150684931507</c:v>
                </c:pt>
                <c:pt idx="91">
                  <c:v>25.205479452054796</c:v>
                </c:pt>
                <c:pt idx="92">
                  <c:v>25.479452054794521</c:v>
                </c:pt>
                <c:pt idx="93">
                  <c:v>25.753424657534246</c:v>
                </c:pt>
                <c:pt idx="94">
                  <c:v>26.027397260273972</c:v>
                </c:pt>
                <c:pt idx="95">
                  <c:v>26.301369863013697</c:v>
                </c:pt>
                <c:pt idx="96">
                  <c:v>26.575342465753426</c:v>
                </c:pt>
                <c:pt idx="97">
                  <c:v>26.849315068493151</c:v>
                </c:pt>
                <c:pt idx="98">
                  <c:v>27.123287671232877</c:v>
                </c:pt>
                <c:pt idx="99">
                  <c:v>27.397260273972602</c:v>
                </c:pt>
                <c:pt idx="100">
                  <c:v>27.671232876712327</c:v>
                </c:pt>
                <c:pt idx="101">
                  <c:v>27.945205479452056</c:v>
                </c:pt>
                <c:pt idx="102">
                  <c:v>28.219178082191782</c:v>
                </c:pt>
                <c:pt idx="103">
                  <c:v>28.493150684931507</c:v>
                </c:pt>
                <c:pt idx="104">
                  <c:v>28.767123287671232</c:v>
                </c:pt>
                <c:pt idx="105">
                  <c:v>29.041095890410958</c:v>
                </c:pt>
                <c:pt idx="106">
                  <c:v>29.315068493150687</c:v>
                </c:pt>
                <c:pt idx="107">
                  <c:v>29.589041095890412</c:v>
                </c:pt>
                <c:pt idx="108">
                  <c:v>29.863013698630137</c:v>
                </c:pt>
                <c:pt idx="109">
                  <c:v>30.136986301369863</c:v>
                </c:pt>
                <c:pt idx="110">
                  <c:v>30.410958904109592</c:v>
                </c:pt>
                <c:pt idx="111">
                  <c:v>30.684931506849317</c:v>
                </c:pt>
                <c:pt idx="112">
                  <c:v>30.958904109589042</c:v>
                </c:pt>
                <c:pt idx="113">
                  <c:v>31.232876712328768</c:v>
                </c:pt>
                <c:pt idx="114">
                  <c:v>31.506849315068493</c:v>
                </c:pt>
                <c:pt idx="115">
                  <c:v>31.780821917808222</c:v>
                </c:pt>
                <c:pt idx="116">
                  <c:v>32.054794520547944</c:v>
                </c:pt>
                <c:pt idx="117">
                  <c:v>32.328767123287669</c:v>
                </c:pt>
                <c:pt idx="118">
                  <c:v>32.602739726027394</c:v>
                </c:pt>
                <c:pt idx="119">
                  <c:v>32.87671232876712</c:v>
                </c:pt>
                <c:pt idx="120">
                  <c:v>33.150684931506852</c:v>
                </c:pt>
                <c:pt idx="121">
                  <c:v>33.424657534246577</c:v>
                </c:pt>
                <c:pt idx="122">
                  <c:v>33.698630136986303</c:v>
                </c:pt>
                <c:pt idx="123">
                  <c:v>33.972602739726028</c:v>
                </c:pt>
                <c:pt idx="124">
                  <c:v>34.246575342465754</c:v>
                </c:pt>
                <c:pt idx="125">
                  <c:v>34.520547945205479</c:v>
                </c:pt>
                <c:pt idx="126">
                  <c:v>34.794520547945204</c:v>
                </c:pt>
                <c:pt idx="127">
                  <c:v>35.06849315068493</c:v>
                </c:pt>
                <c:pt idx="128">
                  <c:v>35.342465753424655</c:v>
                </c:pt>
                <c:pt idx="129">
                  <c:v>35.61643835616438</c:v>
                </c:pt>
                <c:pt idx="130">
                  <c:v>35.890410958904113</c:v>
                </c:pt>
                <c:pt idx="131">
                  <c:v>36.164383561643838</c:v>
                </c:pt>
                <c:pt idx="132">
                  <c:v>36.438356164383563</c:v>
                </c:pt>
                <c:pt idx="133">
                  <c:v>36.712328767123289</c:v>
                </c:pt>
                <c:pt idx="134">
                  <c:v>36.986301369863014</c:v>
                </c:pt>
                <c:pt idx="135">
                  <c:v>37.260273972602739</c:v>
                </c:pt>
                <c:pt idx="136">
                  <c:v>37.534246575342465</c:v>
                </c:pt>
                <c:pt idx="137">
                  <c:v>37.80821917808219</c:v>
                </c:pt>
                <c:pt idx="138">
                  <c:v>38.082191780821915</c:v>
                </c:pt>
                <c:pt idx="139">
                  <c:v>38.356164383561641</c:v>
                </c:pt>
                <c:pt idx="140">
                  <c:v>38.630136986301373</c:v>
                </c:pt>
                <c:pt idx="141">
                  <c:v>38.904109589041099</c:v>
                </c:pt>
                <c:pt idx="142">
                  <c:v>39.178082191780824</c:v>
                </c:pt>
                <c:pt idx="143">
                  <c:v>39.452054794520549</c:v>
                </c:pt>
                <c:pt idx="144">
                  <c:v>39.726027397260275</c:v>
                </c:pt>
                <c:pt idx="145">
                  <c:v>40</c:v>
                </c:pt>
                <c:pt idx="146">
                  <c:v>40.273972602739725</c:v>
                </c:pt>
                <c:pt idx="147">
                  <c:v>40.547945205479451</c:v>
                </c:pt>
                <c:pt idx="148">
                  <c:v>40.821917808219176</c:v>
                </c:pt>
                <c:pt idx="149">
                  <c:v>41.095890410958901</c:v>
                </c:pt>
                <c:pt idx="150">
                  <c:v>41.369863013698634</c:v>
                </c:pt>
                <c:pt idx="151">
                  <c:v>41.643835616438359</c:v>
                </c:pt>
                <c:pt idx="152">
                  <c:v>41.917808219178085</c:v>
                </c:pt>
                <c:pt idx="153">
                  <c:v>42.19178082191781</c:v>
                </c:pt>
                <c:pt idx="154">
                  <c:v>42.465753424657535</c:v>
                </c:pt>
                <c:pt idx="155">
                  <c:v>42.739726027397261</c:v>
                </c:pt>
                <c:pt idx="156">
                  <c:v>43.013698630136986</c:v>
                </c:pt>
                <c:pt idx="157">
                  <c:v>43.287671232876711</c:v>
                </c:pt>
                <c:pt idx="158">
                  <c:v>43.561643835616437</c:v>
                </c:pt>
                <c:pt idx="159">
                  <c:v>43.835616438356162</c:v>
                </c:pt>
                <c:pt idx="160">
                  <c:v>44.109589041095894</c:v>
                </c:pt>
                <c:pt idx="161">
                  <c:v>44.38356164383562</c:v>
                </c:pt>
                <c:pt idx="162">
                  <c:v>44.657534246575345</c:v>
                </c:pt>
                <c:pt idx="163">
                  <c:v>44.93150684931507</c:v>
                </c:pt>
                <c:pt idx="164">
                  <c:v>45.205479452054789</c:v>
                </c:pt>
                <c:pt idx="165">
                  <c:v>45.479452054794521</c:v>
                </c:pt>
                <c:pt idx="166">
                  <c:v>45.753424657534246</c:v>
                </c:pt>
                <c:pt idx="167">
                  <c:v>46.027397260273972</c:v>
                </c:pt>
                <c:pt idx="168">
                  <c:v>46.301369863013697</c:v>
                </c:pt>
                <c:pt idx="169">
                  <c:v>46.575342465753423</c:v>
                </c:pt>
                <c:pt idx="170">
                  <c:v>46.849315068493155</c:v>
                </c:pt>
                <c:pt idx="171">
                  <c:v>47.12328767123288</c:v>
                </c:pt>
                <c:pt idx="172">
                  <c:v>47.397260273972606</c:v>
                </c:pt>
                <c:pt idx="173">
                  <c:v>47.671232876712324</c:v>
                </c:pt>
                <c:pt idx="174">
                  <c:v>47.945205479452049</c:v>
                </c:pt>
                <c:pt idx="175">
                  <c:v>48.219178082191782</c:v>
                </c:pt>
                <c:pt idx="176">
                  <c:v>48.493150684931507</c:v>
                </c:pt>
                <c:pt idx="177">
                  <c:v>48.767123287671232</c:v>
                </c:pt>
                <c:pt idx="178">
                  <c:v>49.041095890410958</c:v>
                </c:pt>
                <c:pt idx="179">
                  <c:v>49.315068493150683</c:v>
                </c:pt>
                <c:pt idx="180">
                  <c:v>49.589041095890416</c:v>
                </c:pt>
                <c:pt idx="181">
                  <c:v>49.863013698630141</c:v>
                </c:pt>
                <c:pt idx="182">
                  <c:v>50.136986301369866</c:v>
                </c:pt>
                <c:pt idx="183">
                  <c:v>50.410958904109592</c:v>
                </c:pt>
                <c:pt idx="184">
                  <c:v>50.684931506849317</c:v>
                </c:pt>
                <c:pt idx="185">
                  <c:v>50.958904109589042</c:v>
                </c:pt>
                <c:pt idx="186">
                  <c:v>51.232876712328768</c:v>
                </c:pt>
                <c:pt idx="187">
                  <c:v>51.506849315068493</c:v>
                </c:pt>
                <c:pt idx="188">
                  <c:v>51.780821917808218</c:v>
                </c:pt>
                <c:pt idx="189">
                  <c:v>52.054794520547944</c:v>
                </c:pt>
                <c:pt idx="190">
                  <c:v>52.328767123287669</c:v>
                </c:pt>
                <c:pt idx="191">
                  <c:v>52.602739726027394</c:v>
                </c:pt>
                <c:pt idx="192">
                  <c:v>52.876712328767127</c:v>
                </c:pt>
                <c:pt idx="193">
                  <c:v>53.150684931506852</c:v>
                </c:pt>
                <c:pt idx="194">
                  <c:v>53.424657534246577</c:v>
                </c:pt>
                <c:pt idx="195">
                  <c:v>53.698630136986303</c:v>
                </c:pt>
                <c:pt idx="196">
                  <c:v>53.972602739726028</c:v>
                </c:pt>
                <c:pt idx="197">
                  <c:v>54.246575342465754</c:v>
                </c:pt>
                <c:pt idx="198">
                  <c:v>54.520547945205479</c:v>
                </c:pt>
                <c:pt idx="199">
                  <c:v>54.794520547945204</c:v>
                </c:pt>
                <c:pt idx="200">
                  <c:v>55.06849315068493</c:v>
                </c:pt>
                <c:pt idx="201">
                  <c:v>55.342465753424655</c:v>
                </c:pt>
                <c:pt idx="202">
                  <c:v>55.616438356164387</c:v>
                </c:pt>
                <c:pt idx="203">
                  <c:v>55.890410958904113</c:v>
                </c:pt>
                <c:pt idx="204">
                  <c:v>56.164383561643838</c:v>
                </c:pt>
                <c:pt idx="205">
                  <c:v>56.438356164383563</c:v>
                </c:pt>
                <c:pt idx="206">
                  <c:v>56.712328767123289</c:v>
                </c:pt>
                <c:pt idx="207">
                  <c:v>56.986301369863014</c:v>
                </c:pt>
                <c:pt idx="208">
                  <c:v>57.260273972602739</c:v>
                </c:pt>
                <c:pt idx="209">
                  <c:v>57.534246575342465</c:v>
                </c:pt>
                <c:pt idx="210">
                  <c:v>57.80821917808219</c:v>
                </c:pt>
                <c:pt idx="211">
                  <c:v>58.082191780821915</c:v>
                </c:pt>
                <c:pt idx="212">
                  <c:v>58.356164383561648</c:v>
                </c:pt>
                <c:pt idx="213">
                  <c:v>58.630136986301373</c:v>
                </c:pt>
                <c:pt idx="214">
                  <c:v>58.904109589041099</c:v>
                </c:pt>
                <c:pt idx="215">
                  <c:v>59.178082191780824</c:v>
                </c:pt>
                <c:pt idx="216">
                  <c:v>59.452054794520549</c:v>
                </c:pt>
                <c:pt idx="217">
                  <c:v>59.726027397260275</c:v>
                </c:pt>
                <c:pt idx="218">
                  <c:v>60</c:v>
                </c:pt>
                <c:pt idx="219">
                  <c:v>60.273972602739725</c:v>
                </c:pt>
                <c:pt idx="220">
                  <c:v>60.547945205479451</c:v>
                </c:pt>
                <c:pt idx="221">
                  <c:v>60.821917808219183</c:v>
                </c:pt>
                <c:pt idx="222">
                  <c:v>61.095890410958908</c:v>
                </c:pt>
                <c:pt idx="223">
                  <c:v>61.369863013698634</c:v>
                </c:pt>
                <c:pt idx="224">
                  <c:v>61.643835616438359</c:v>
                </c:pt>
                <c:pt idx="225">
                  <c:v>61.917808219178085</c:v>
                </c:pt>
                <c:pt idx="226">
                  <c:v>62.19178082191781</c:v>
                </c:pt>
                <c:pt idx="227">
                  <c:v>62.465753424657535</c:v>
                </c:pt>
                <c:pt idx="228">
                  <c:v>62.739726027397261</c:v>
                </c:pt>
                <c:pt idx="229">
                  <c:v>63.013698630136986</c:v>
                </c:pt>
                <c:pt idx="230">
                  <c:v>63.287671232876704</c:v>
                </c:pt>
                <c:pt idx="231">
                  <c:v>63.561643835616444</c:v>
                </c:pt>
                <c:pt idx="232">
                  <c:v>63.835616438356169</c:v>
                </c:pt>
                <c:pt idx="233">
                  <c:v>64.109589041095887</c:v>
                </c:pt>
                <c:pt idx="234">
                  <c:v>64.38356164383562</c:v>
                </c:pt>
                <c:pt idx="235">
                  <c:v>64.657534246575338</c:v>
                </c:pt>
                <c:pt idx="236">
                  <c:v>64.93150684931507</c:v>
                </c:pt>
                <c:pt idx="237">
                  <c:v>65.205479452054789</c:v>
                </c:pt>
                <c:pt idx="238">
                  <c:v>65.479452054794521</c:v>
                </c:pt>
                <c:pt idx="239">
                  <c:v>65.753424657534239</c:v>
                </c:pt>
                <c:pt idx="240">
                  <c:v>66.027397260273972</c:v>
                </c:pt>
                <c:pt idx="241">
                  <c:v>66.301369863013704</c:v>
                </c:pt>
                <c:pt idx="242">
                  <c:v>66.575342465753423</c:v>
                </c:pt>
                <c:pt idx="243">
                  <c:v>66.849315068493155</c:v>
                </c:pt>
                <c:pt idx="244">
                  <c:v>67.123287671232873</c:v>
                </c:pt>
                <c:pt idx="245">
                  <c:v>67.397260273972606</c:v>
                </c:pt>
                <c:pt idx="246">
                  <c:v>67.671232876712324</c:v>
                </c:pt>
                <c:pt idx="247">
                  <c:v>67.945205479452056</c:v>
                </c:pt>
                <c:pt idx="248">
                  <c:v>68.219178082191775</c:v>
                </c:pt>
                <c:pt idx="249">
                  <c:v>68.493150684931507</c:v>
                </c:pt>
                <c:pt idx="250">
                  <c:v>68.767123287671225</c:v>
                </c:pt>
                <c:pt idx="251">
                  <c:v>69.041095890410958</c:v>
                </c:pt>
                <c:pt idx="252">
                  <c:v>69.31506849315069</c:v>
                </c:pt>
                <c:pt idx="253">
                  <c:v>69.589041095890408</c:v>
                </c:pt>
                <c:pt idx="254">
                  <c:v>69.863013698630141</c:v>
                </c:pt>
                <c:pt idx="255">
                  <c:v>70.136986301369859</c:v>
                </c:pt>
                <c:pt idx="256">
                  <c:v>70.410958904109592</c:v>
                </c:pt>
                <c:pt idx="257">
                  <c:v>70.68493150684931</c:v>
                </c:pt>
                <c:pt idx="258">
                  <c:v>70.958904109589042</c:v>
                </c:pt>
                <c:pt idx="259">
                  <c:v>71.232876712328761</c:v>
                </c:pt>
                <c:pt idx="260">
                  <c:v>71.506849315068493</c:v>
                </c:pt>
                <c:pt idx="261">
                  <c:v>71.780821917808225</c:v>
                </c:pt>
                <c:pt idx="262">
                  <c:v>72.054794520547944</c:v>
                </c:pt>
                <c:pt idx="263">
                  <c:v>72.328767123287676</c:v>
                </c:pt>
                <c:pt idx="264">
                  <c:v>72.602739726027394</c:v>
                </c:pt>
                <c:pt idx="265">
                  <c:v>72.876712328767127</c:v>
                </c:pt>
                <c:pt idx="266">
                  <c:v>73.150684931506845</c:v>
                </c:pt>
                <c:pt idx="267">
                  <c:v>73.424657534246577</c:v>
                </c:pt>
                <c:pt idx="268">
                  <c:v>73.698630136986296</c:v>
                </c:pt>
                <c:pt idx="269">
                  <c:v>73.972602739726028</c:v>
                </c:pt>
                <c:pt idx="270">
                  <c:v>74.246575342465746</c:v>
                </c:pt>
                <c:pt idx="271">
                  <c:v>74.520547945205479</c:v>
                </c:pt>
                <c:pt idx="272">
                  <c:v>74.794520547945211</c:v>
                </c:pt>
                <c:pt idx="273">
                  <c:v>75.06849315068493</c:v>
                </c:pt>
                <c:pt idx="274">
                  <c:v>75.342465753424662</c:v>
                </c:pt>
                <c:pt idx="275">
                  <c:v>75.61643835616438</c:v>
                </c:pt>
                <c:pt idx="276">
                  <c:v>75.890410958904113</c:v>
                </c:pt>
                <c:pt idx="277">
                  <c:v>76.164383561643831</c:v>
                </c:pt>
                <c:pt idx="278">
                  <c:v>76.438356164383563</c:v>
                </c:pt>
                <c:pt idx="279">
                  <c:v>76.712328767123282</c:v>
                </c:pt>
                <c:pt idx="280">
                  <c:v>76.986301369863014</c:v>
                </c:pt>
                <c:pt idx="281">
                  <c:v>77.260273972602747</c:v>
                </c:pt>
                <c:pt idx="282">
                  <c:v>77.534246575342465</c:v>
                </c:pt>
                <c:pt idx="283">
                  <c:v>77.808219178082197</c:v>
                </c:pt>
                <c:pt idx="284">
                  <c:v>78.082191780821915</c:v>
                </c:pt>
                <c:pt idx="285">
                  <c:v>78.356164383561648</c:v>
                </c:pt>
                <c:pt idx="286">
                  <c:v>78.630136986301366</c:v>
                </c:pt>
                <c:pt idx="287">
                  <c:v>78.904109589041099</c:v>
                </c:pt>
                <c:pt idx="288">
                  <c:v>79.178082191780817</c:v>
                </c:pt>
                <c:pt idx="289">
                  <c:v>79.452054794520549</c:v>
                </c:pt>
                <c:pt idx="290">
                  <c:v>79.726027397260268</c:v>
                </c:pt>
                <c:pt idx="291">
                  <c:v>80</c:v>
                </c:pt>
                <c:pt idx="292">
                  <c:v>80.273972602739732</c:v>
                </c:pt>
                <c:pt idx="293">
                  <c:v>80.547945205479451</c:v>
                </c:pt>
                <c:pt idx="294">
                  <c:v>80.821917808219183</c:v>
                </c:pt>
                <c:pt idx="295">
                  <c:v>81.095890410958901</c:v>
                </c:pt>
                <c:pt idx="296">
                  <c:v>81.369863013698634</c:v>
                </c:pt>
                <c:pt idx="297">
                  <c:v>81.643835616438352</c:v>
                </c:pt>
                <c:pt idx="298">
                  <c:v>81.917808219178085</c:v>
                </c:pt>
                <c:pt idx="299">
                  <c:v>82.191780821917803</c:v>
                </c:pt>
                <c:pt idx="300">
                  <c:v>82.465753424657535</c:v>
                </c:pt>
                <c:pt idx="301">
                  <c:v>82.739726027397268</c:v>
                </c:pt>
                <c:pt idx="302">
                  <c:v>83.013698630136986</c:v>
                </c:pt>
                <c:pt idx="303">
                  <c:v>83.287671232876718</c:v>
                </c:pt>
                <c:pt idx="304">
                  <c:v>83.561643835616437</c:v>
                </c:pt>
                <c:pt idx="305">
                  <c:v>83.835616438356169</c:v>
                </c:pt>
                <c:pt idx="306">
                  <c:v>84.109589041095887</c:v>
                </c:pt>
                <c:pt idx="307">
                  <c:v>84.38356164383562</c:v>
                </c:pt>
                <c:pt idx="308">
                  <c:v>84.657534246575338</c:v>
                </c:pt>
                <c:pt idx="309">
                  <c:v>84.93150684931507</c:v>
                </c:pt>
                <c:pt idx="310">
                  <c:v>85.205479452054803</c:v>
                </c:pt>
                <c:pt idx="311">
                  <c:v>85.479452054794521</c:v>
                </c:pt>
                <c:pt idx="312">
                  <c:v>85.753424657534254</c:v>
                </c:pt>
                <c:pt idx="313">
                  <c:v>86.027397260273972</c:v>
                </c:pt>
                <c:pt idx="314">
                  <c:v>86.301369863013704</c:v>
                </c:pt>
                <c:pt idx="315">
                  <c:v>86.575342465753423</c:v>
                </c:pt>
                <c:pt idx="316">
                  <c:v>86.849315068493155</c:v>
                </c:pt>
                <c:pt idx="317">
                  <c:v>87.123287671232873</c:v>
                </c:pt>
                <c:pt idx="318">
                  <c:v>87.397260273972606</c:v>
                </c:pt>
                <c:pt idx="319">
                  <c:v>87.671232876712324</c:v>
                </c:pt>
                <c:pt idx="320">
                  <c:v>87.945205479452056</c:v>
                </c:pt>
                <c:pt idx="321">
                  <c:v>88.219178082191789</c:v>
                </c:pt>
                <c:pt idx="322">
                  <c:v>88.493150684931507</c:v>
                </c:pt>
                <c:pt idx="323">
                  <c:v>88.767123287671239</c:v>
                </c:pt>
                <c:pt idx="324">
                  <c:v>89.041095890410958</c:v>
                </c:pt>
                <c:pt idx="325">
                  <c:v>89.31506849315069</c:v>
                </c:pt>
                <c:pt idx="326">
                  <c:v>89.589041095890408</c:v>
                </c:pt>
                <c:pt idx="327">
                  <c:v>89.863013698630141</c:v>
                </c:pt>
                <c:pt idx="328">
                  <c:v>90.136986301369859</c:v>
                </c:pt>
                <c:pt idx="329">
                  <c:v>90.410958904109577</c:v>
                </c:pt>
                <c:pt idx="330">
                  <c:v>90.684931506849324</c:v>
                </c:pt>
                <c:pt idx="331">
                  <c:v>90.958904109589042</c:v>
                </c:pt>
                <c:pt idx="332">
                  <c:v>91.232876712328775</c:v>
                </c:pt>
                <c:pt idx="333">
                  <c:v>91.506849315068493</c:v>
                </c:pt>
                <c:pt idx="334">
                  <c:v>91.780821917808225</c:v>
                </c:pt>
                <c:pt idx="335">
                  <c:v>92.054794520547944</c:v>
                </c:pt>
                <c:pt idx="336">
                  <c:v>92.328767123287676</c:v>
                </c:pt>
                <c:pt idx="337">
                  <c:v>92.602739726027394</c:v>
                </c:pt>
                <c:pt idx="338">
                  <c:v>92.876712328767113</c:v>
                </c:pt>
                <c:pt idx="339">
                  <c:v>93.150684931506845</c:v>
                </c:pt>
                <c:pt idx="340">
                  <c:v>93.424657534246577</c:v>
                </c:pt>
                <c:pt idx="341">
                  <c:v>93.69863013698631</c:v>
                </c:pt>
                <c:pt idx="342">
                  <c:v>93.972602739726028</c:v>
                </c:pt>
                <c:pt idx="343">
                  <c:v>94.246575342465761</c:v>
                </c:pt>
                <c:pt idx="344">
                  <c:v>94.520547945205479</c:v>
                </c:pt>
                <c:pt idx="345">
                  <c:v>94.794520547945211</c:v>
                </c:pt>
                <c:pt idx="346">
                  <c:v>95.06849315068493</c:v>
                </c:pt>
                <c:pt idx="347">
                  <c:v>95.342465753424648</c:v>
                </c:pt>
                <c:pt idx="348">
                  <c:v>95.61643835616438</c:v>
                </c:pt>
                <c:pt idx="349">
                  <c:v>95.890410958904098</c:v>
                </c:pt>
                <c:pt idx="350">
                  <c:v>96.164383561643845</c:v>
                </c:pt>
                <c:pt idx="351">
                  <c:v>96.438356164383563</c:v>
                </c:pt>
                <c:pt idx="352">
                  <c:v>96.712328767123296</c:v>
                </c:pt>
                <c:pt idx="353">
                  <c:v>96.986301369863014</c:v>
                </c:pt>
                <c:pt idx="354">
                  <c:v>97.260273972602747</c:v>
                </c:pt>
                <c:pt idx="355">
                  <c:v>97.534246575342465</c:v>
                </c:pt>
                <c:pt idx="356">
                  <c:v>97.808219178082183</c:v>
                </c:pt>
                <c:pt idx="357">
                  <c:v>98.082191780821915</c:v>
                </c:pt>
                <c:pt idx="358">
                  <c:v>98.356164383561634</c:v>
                </c:pt>
                <c:pt idx="359">
                  <c:v>98.630136986301366</c:v>
                </c:pt>
                <c:pt idx="360">
                  <c:v>98.904109589041099</c:v>
                </c:pt>
                <c:pt idx="361">
                  <c:v>99.178082191780831</c:v>
                </c:pt>
                <c:pt idx="362">
                  <c:v>99.452054794520549</c:v>
                </c:pt>
                <c:pt idx="363">
                  <c:v>99.726027397260282</c:v>
                </c:pt>
                <c:pt idx="364">
                  <c:v>100</c:v>
                </c:pt>
              </c:numCache>
            </c:numRef>
          </c:xVal>
          <c:yVal>
            <c:numRef>
              <c:f>'Report nº 6'!$E$67:$E$431</c:f>
              <c:numCache>
                <c:formatCode>0.00</c:formatCode>
                <c:ptCount val="365"/>
              </c:numCache>
            </c:numRef>
          </c:yVal>
          <c:smooth val="1"/>
          <c:extLst>
            <c:ext xmlns:c16="http://schemas.microsoft.com/office/drawing/2014/chart" uri="{C3380CC4-5D6E-409C-BE32-E72D297353CC}">
              <c16:uniqueId val="{00000000-F1CD-4F8F-863E-ECCAA241FD9B}"/>
            </c:ext>
          </c:extLst>
        </c:ser>
        <c:ser>
          <c:idx val="1"/>
          <c:order val="1"/>
          <c:tx>
            <c:v>Altered regime</c:v>
          </c:tx>
          <c:spPr>
            <a:ln w="25400">
              <a:solidFill>
                <a:srgbClr val="FF0000"/>
              </a:solidFill>
              <a:prstDash val="solid"/>
            </a:ln>
          </c:spPr>
          <c:marker>
            <c:symbol val="none"/>
          </c:marker>
          <c:xVal>
            <c:numRef>
              <c:f>'Report nº 6'!$D$67:$D$431</c:f>
              <c:numCache>
                <c:formatCode>0.0</c:formatCode>
                <c:ptCount val="365"/>
                <c:pt idx="0">
                  <c:v>0.27397260273972601</c:v>
                </c:pt>
                <c:pt idx="1">
                  <c:v>0.54794520547945202</c:v>
                </c:pt>
                <c:pt idx="2">
                  <c:v>0.82191780821917804</c:v>
                </c:pt>
                <c:pt idx="3">
                  <c:v>1.095890410958904</c:v>
                </c:pt>
                <c:pt idx="4">
                  <c:v>1.3698630136986301</c:v>
                </c:pt>
                <c:pt idx="5">
                  <c:v>1.6438356164383561</c:v>
                </c:pt>
                <c:pt idx="6">
                  <c:v>1.9178082191780823</c:v>
                </c:pt>
                <c:pt idx="7">
                  <c:v>2.1917808219178081</c:v>
                </c:pt>
                <c:pt idx="8">
                  <c:v>2.4657534246575343</c:v>
                </c:pt>
                <c:pt idx="9">
                  <c:v>2.7397260273972601</c:v>
                </c:pt>
                <c:pt idx="10">
                  <c:v>3.0136986301369864</c:v>
                </c:pt>
                <c:pt idx="11">
                  <c:v>3.2876712328767121</c:v>
                </c:pt>
                <c:pt idx="12">
                  <c:v>3.5616438356164384</c:v>
                </c:pt>
                <c:pt idx="13">
                  <c:v>3.8356164383561646</c:v>
                </c:pt>
                <c:pt idx="14">
                  <c:v>4.10958904109589</c:v>
                </c:pt>
                <c:pt idx="15">
                  <c:v>4.3835616438356162</c:v>
                </c:pt>
                <c:pt idx="16">
                  <c:v>4.6575342465753424</c:v>
                </c:pt>
                <c:pt idx="17">
                  <c:v>4.9315068493150687</c:v>
                </c:pt>
                <c:pt idx="18">
                  <c:v>5.2054794520547949</c:v>
                </c:pt>
                <c:pt idx="19">
                  <c:v>5.4794520547945202</c:v>
                </c:pt>
                <c:pt idx="20">
                  <c:v>5.7534246575342465</c:v>
                </c:pt>
                <c:pt idx="21">
                  <c:v>6.0273972602739727</c:v>
                </c:pt>
                <c:pt idx="22">
                  <c:v>6.3013698630136989</c:v>
                </c:pt>
                <c:pt idx="23">
                  <c:v>6.5753424657534243</c:v>
                </c:pt>
                <c:pt idx="24">
                  <c:v>6.8493150684931505</c:v>
                </c:pt>
                <c:pt idx="25">
                  <c:v>7.1232876712328768</c:v>
                </c:pt>
                <c:pt idx="26">
                  <c:v>7.397260273972603</c:v>
                </c:pt>
                <c:pt idx="27">
                  <c:v>7.6712328767123292</c:v>
                </c:pt>
                <c:pt idx="28">
                  <c:v>7.9452054794520555</c:v>
                </c:pt>
                <c:pt idx="29">
                  <c:v>8.2191780821917799</c:v>
                </c:pt>
                <c:pt idx="30">
                  <c:v>8.493150684931507</c:v>
                </c:pt>
                <c:pt idx="31">
                  <c:v>8.7671232876712324</c:v>
                </c:pt>
                <c:pt idx="32">
                  <c:v>9.0410958904109595</c:v>
                </c:pt>
                <c:pt idx="33">
                  <c:v>9.3150684931506849</c:v>
                </c:pt>
                <c:pt idx="34">
                  <c:v>9.5890410958904102</c:v>
                </c:pt>
                <c:pt idx="35">
                  <c:v>9.8630136986301373</c:v>
                </c:pt>
                <c:pt idx="36">
                  <c:v>10.136986301369863</c:v>
                </c:pt>
                <c:pt idx="37">
                  <c:v>10.41095890410959</c:v>
                </c:pt>
                <c:pt idx="38">
                  <c:v>10.684931506849315</c:v>
                </c:pt>
                <c:pt idx="39">
                  <c:v>10.95890410958904</c:v>
                </c:pt>
                <c:pt idx="40">
                  <c:v>11.232876712328768</c:v>
                </c:pt>
                <c:pt idx="41">
                  <c:v>11.506849315068493</c:v>
                </c:pt>
                <c:pt idx="42">
                  <c:v>11.78082191780822</c:v>
                </c:pt>
                <c:pt idx="43">
                  <c:v>12.054794520547945</c:v>
                </c:pt>
                <c:pt idx="44">
                  <c:v>12.328767123287671</c:v>
                </c:pt>
                <c:pt idx="45">
                  <c:v>12.602739726027398</c:v>
                </c:pt>
                <c:pt idx="46">
                  <c:v>12.876712328767123</c:v>
                </c:pt>
                <c:pt idx="47">
                  <c:v>13.150684931506849</c:v>
                </c:pt>
                <c:pt idx="48">
                  <c:v>13.424657534246576</c:v>
                </c:pt>
                <c:pt idx="49">
                  <c:v>13.698630136986301</c:v>
                </c:pt>
                <c:pt idx="50">
                  <c:v>13.972602739726028</c:v>
                </c:pt>
                <c:pt idx="51">
                  <c:v>14.246575342465754</c:v>
                </c:pt>
                <c:pt idx="52">
                  <c:v>14.520547945205479</c:v>
                </c:pt>
                <c:pt idx="53">
                  <c:v>14.794520547945206</c:v>
                </c:pt>
                <c:pt idx="54">
                  <c:v>15.068493150684931</c:v>
                </c:pt>
                <c:pt idx="55">
                  <c:v>15.342465753424658</c:v>
                </c:pt>
                <c:pt idx="56">
                  <c:v>15.616438356164384</c:v>
                </c:pt>
                <c:pt idx="57">
                  <c:v>15.890410958904111</c:v>
                </c:pt>
                <c:pt idx="58">
                  <c:v>16.164383561643834</c:v>
                </c:pt>
                <c:pt idx="59">
                  <c:v>16.43835616438356</c:v>
                </c:pt>
                <c:pt idx="60">
                  <c:v>16.712328767123289</c:v>
                </c:pt>
                <c:pt idx="61">
                  <c:v>16.986301369863014</c:v>
                </c:pt>
                <c:pt idx="62">
                  <c:v>17.260273972602739</c:v>
                </c:pt>
                <c:pt idx="63">
                  <c:v>17.534246575342465</c:v>
                </c:pt>
                <c:pt idx="64">
                  <c:v>17.80821917808219</c:v>
                </c:pt>
                <c:pt idx="65">
                  <c:v>18.082191780821919</c:v>
                </c:pt>
                <c:pt idx="66">
                  <c:v>18.356164383561644</c:v>
                </c:pt>
                <c:pt idx="67">
                  <c:v>18.63013698630137</c:v>
                </c:pt>
                <c:pt idx="68">
                  <c:v>18.904109589041095</c:v>
                </c:pt>
                <c:pt idx="69">
                  <c:v>19.17808219178082</c:v>
                </c:pt>
                <c:pt idx="70">
                  <c:v>19.452054794520549</c:v>
                </c:pt>
                <c:pt idx="71">
                  <c:v>19.726027397260275</c:v>
                </c:pt>
                <c:pt idx="72">
                  <c:v>20</c:v>
                </c:pt>
                <c:pt idx="73">
                  <c:v>20.273972602739725</c:v>
                </c:pt>
                <c:pt idx="74">
                  <c:v>20.547945205479451</c:v>
                </c:pt>
                <c:pt idx="75">
                  <c:v>20.82191780821918</c:v>
                </c:pt>
                <c:pt idx="76">
                  <c:v>21.095890410958905</c:v>
                </c:pt>
                <c:pt idx="77">
                  <c:v>21.36986301369863</c:v>
                </c:pt>
                <c:pt idx="78">
                  <c:v>21.643835616438356</c:v>
                </c:pt>
                <c:pt idx="79">
                  <c:v>21.917808219178081</c:v>
                </c:pt>
                <c:pt idx="80">
                  <c:v>22.19178082191781</c:v>
                </c:pt>
                <c:pt idx="81">
                  <c:v>22.465753424657535</c:v>
                </c:pt>
                <c:pt idx="82">
                  <c:v>22.739726027397261</c:v>
                </c:pt>
                <c:pt idx="83">
                  <c:v>23.013698630136986</c:v>
                </c:pt>
                <c:pt idx="84">
                  <c:v>23.287671232876711</c:v>
                </c:pt>
                <c:pt idx="85">
                  <c:v>23.56164383561644</c:v>
                </c:pt>
                <c:pt idx="86">
                  <c:v>23.835616438356162</c:v>
                </c:pt>
                <c:pt idx="87">
                  <c:v>24.109589041095891</c:v>
                </c:pt>
                <c:pt idx="88">
                  <c:v>24.383561643835616</c:v>
                </c:pt>
                <c:pt idx="89">
                  <c:v>24.657534246575342</c:v>
                </c:pt>
                <c:pt idx="90">
                  <c:v>24.93150684931507</c:v>
                </c:pt>
                <c:pt idx="91">
                  <c:v>25.205479452054796</c:v>
                </c:pt>
                <c:pt idx="92">
                  <c:v>25.479452054794521</c:v>
                </c:pt>
                <c:pt idx="93">
                  <c:v>25.753424657534246</c:v>
                </c:pt>
                <c:pt idx="94">
                  <c:v>26.027397260273972</c:v>
                </c:pt>
                <c:pt idx="95">
                  <c:v>26.301369863013697</c:v>
                </c:pt>
                <c:pt idx="96">
                  <c:v>26.575342465753426</c:v>
                </c:pt>
                <c:pt idx="97">
                  <c:v>26.849315068493151</c:v>
                </c:pt>
                <c:pt idx="98">
                  <c:v>27.123287671232877</c:v>
                </c:pt>
                <c:pt idx="99">
                  <c:v>27.397260273972602</c:v>
                </c:pt>
                <c:pt idx="100">
                  <c:v>27.671232876712327</c:v>
                </c:pt>
                <c:pt idx="101">
                  <c:v>27.945205479452056</c:v>
                </c:pt>
                <c:pt idx="102">
                  <c:v>28.219178082191782</c:v>
                </c:pt>
                <c:pt idx="103">
                  <c:v>28.493150684931507</c:v>
                </c:pt>
                <c:pt idx="104">
                  <c:v>28.767123287671232</c:v>
                </c:pt>
                <c:pt idx="105">
                  <c:v>29.041095890410958</c:v>
                </c:pt>
                <c:pt idx="106">
                  <c:v>29.315068493150687</c:v>
                </c:pt>
                <c:pt idx="107">
                  <c:v>29.589041095890412</c:v>
                </c:pt>
                <c:pt idx="108">
                  <c:v>29.863013698630137</c:v>
                </c:pt>
                <c:pt idx="109">
                  <c:v>30.136986301369863</c:v>
                </c:pt>
                <c:pt idx="110">
                  <c:v>30.410958904109592</c:v>
                </c:pt>
                <c:pt idx="111">
                  <c:v>30.684931506849317</c:v>
                </c:pt>
                <c:pt idx="112">
                  <c:v>30.958904109589042</c:v>
                </c:pt>
                <c:pt idx="113">
                  <c:v>31.232876712328768</c:v>
                </c:pt>
                <c:pt idx="114">
                  <c:v>31.506849315068493</c:v>
                </c:pt>
                <c:pt idx="115">
                  <c:v>31.780821917808222</c:v>
                </c:pt>
                <c:pt idx="116">
                  <c:v>32.054794520547944</c:v>
                </c:pt>
                <c:pt idx="117">
                  <c:v>32.328767123287669</c:v>
                </c:pt>
                <c:pt idx="118">
                  <c:v>32.602739726027394</c:v>
                </c:pt>
                <c:pt idx="119">
                  <c:v>32.87671232876712</c:v>
                </c:pt>
                <c:pt idx="120">
                  <c:v>33.150684931506852</c:v>
                </c:pt>
                <c:pt idx="121">
                  <c:v>33.424657534246577</c:v>
                </c:pt>
                <c:pt idx="122">
                  <c:v>33.698630136986303</c:v>
                </c:pt>
                <c:pt idx="123">
                  <c:v>33.972602739726028</c:v>
                </c:pt>
                <c:pt idx="124">
                  <c:v>34.246575342465754</c:v>
                </c:pt>
                <c:pt idx="125">
                  <c:v>34.520547945205479</c:v>
                </c:pt>
                <c:pt idx="126">
                  <c:v>34.794520547945204</c:v>
                </c:pt>
                <c:pt idx="127">
                  <c:v>35.06849315068493</c:v>
                </c:pt>
                <c:pt idx="128">
                  <c:v>35.342465753424655</c:v>
                </c:pt>
                <c:pt idx="129">
                  <c:v>35.61643835616438</c:v>
                </c:pt>
                <c:pt idx="130">
                  <c:v>35.890410958904113</c:v>
                </c:pt>
                <c:pt idx="131">
                  <c:v>36.164383561643838</c:v>
                </c:pt>
                <c:pt idx="132">
                  <c:v>36.438356164383563</c:v>
                </c:pt>
                <c:pt idx="133">
                  <c:v>36.712328767123289</c:v>
                </c:pt>
                <c:pt idx="134">
                  <c:v>36.986301369863014</c:v>
                </c:pt>
                <c:pt idx="135">
                  <c:v>37.260273972602739</c:v>
                </c:pt>
                <c:pt idx="136">
                  <c:v>37.534246575342465</c:v>
                </c:pt>
                <c:pt idx="137">
                  <c:v>37.80821917808219</c:v>
                </c:pt>
                <c:pt idx="138">
                  <c:v>38.082191780821915</c:v>
                </c:pt>
                <c:pt idx="139">
                  <c:v>38.356164383561641</c:v>
                </c:pt>
                <c:pt idx="140">
                  <c:v>38.630136986301373</c:v>
                </c:pt>
                <c:pt idx="141">
                  <c:v>38.904109589041099</c:v>
                </c:pt>
                <c:pt idx="142">
                  <c:v>39.178082191780824</c:v>
                </c:pt>
                <c:pt idx="143">
                  <c:v>39.452054794520549</c:v>
                </c:pt>
                <c:pt idx="144">
                  <c:v>39.726027397260275</c:v>
                </c:pt>
                <c:pt idx="145">
                  <c:v>40</c:v>
                </c:pt>
                <c:pt idx="146">
                  <c:v>40.273972602739725</c:v>
                </c:pt>
                <c:pt idx="147">
                  <c:v>40.547945205479451</c:v>
                </c:pt>
                <c:pt idx="148">
                  <c:v>40.821917808219176</c:v>
                </c:pt>
                <c:pt idx="149">
                  <c:v>41.095890410958901</c:v>
                </c:pt>
                <c:pt idx="150">
                  <c:v>41.369863013698634</c:v>
                </c:pt>
                <c:pt idx="151">
                  <c:v>41.643835616438359</c:v>
                </c:pt>
                <c:pt idx="152">
                  <c:v>41.917808219178085</c:v>
                </c:pt>
                <c:pt idx="153">
                  <c:v>42.19178082191781</c:v>
                </c:pt>
                <c:pt idx="154">
                  <c:v>42.465753424657535</c:v>
                </c:pt>
                <c:pt idx="155">
                  <c:v>42.739726027397261</c:v>
                </c:pt>
                <c:pt idx="156">
                  <c:v>43.013698630136986</c:v>
                </c:pt>
                <c:pt idx="157">
                  <c:v>43.287671232876711</c:v>
                </c:pt>
                <c:pt idx="158">
                  <c:v>43.561643835616437</c:v>
                </c:pt>
                <c:pt idx="159">
                  <c:v>43.835616438356162</c:v>
                </c:pt>
                <c:pt idx="160">
                  <c:v>44.109589041095894</c:v>
                </c:pt>
                <c:pt idx="161">
                  <c:v>44.38356164383562</c:v>
                </c:pt>
                <c:pt idx="162">
                  <c:v>44.657534246575345</c:v>
                </c:pt>
                <c:pt idx="163">
                  <c:v>44.93150684931507</c:v>
                </c:pt>
                <c:pt idx="164">
                  <c:v>45.205479452054789</c:v>
                </c:pt>
                <c:pt idx="165">
                  <c:v>45.479452054794521</c:v>
                </c:pt>
                <c:pt idx="166">
                  <c:v>45.753424657534246</c:v>
                </c:pt>
                <c:pt idx="167">
                  <c:v>46.027397260273972</c:v>
                </c:pt>
                <c:pt idx="168">
                  <c:v>46.301369863013697</c:v>
                </c:pt>
                <c:pt idx="169">
                  <c:v>46.575342465753423</c:v>
                </c:pt>
                <c:pt idx="170">
                  <c:v>46.849315068493155</c:v>
                </c:pt>
                <c:pt idx="171">
                  <c:v>47.12328767123288</c:v>
                </c:pt>
                <c:pt idx="172">
                  <c:v>47.397260273972606</c:v>
                </c:pt>
                <c:pt idx="173">
                  <c:v>47.671232876712324</c:v>
                </c:pt>
                <c:pt idx="174">
                  <c:v>47.945205479452049</c:v>
                </c:pt>
                <c:pt idx="175">
                  <c:v>48.219178082191782</c:v>
                </c:pt>
                <c:pt idx="176">
                  <c:v>48.493150684931507</c:v>
                </c:pt>
                <c:pt idx="177">
                  <c:v>48.767123287671232</c:v>
                </c:pt>
                <c:pt idx="178">
                  <c:v>49.041095890410958</c:v>
                </c:pt>
                <c:pt idx="179">
                  <c:v>49.315068493150683</c:v>
                </c:pt>
                <c:pt idx="180">
                  <c:v>49.589041095890416</c:v>
                </c:pt>
                <c:pt idx="181">
                  <c:v>49.863013698630141</c:v>
                </c:pt>
                <c:pt idx="182">
                  <c:v>50.136986301369866</c:v>
                </c:pt>
                <c:pt idx="183">
                  <c:v>50.410958904109592</c:v>
                </c:pt>
                <c:pt idx="184">
                  <c:v>50.684931506849317</c:v>
                </c:pt>
                <c:pt idx="185">
                  <c:v>50.958904109589042</c:v>
                </c:pt>
                <c:pt idx="186">
                  <c:v>51.232876712328768</c:v>
                </c:pt>
                <c:pt idx="187">
                  <c:v>51.506849315068493</c:v>
                </c:pt>
                <c:pt idx="188">
                  <c:v>51.780821917808218</c:v>
                </c:pt>
                <c:pt idx="189">
                  <c:v>52.054794520547944</c:v>
                </c:pt>
                <c:pt idx="190">
                  <c:v>52.328767123287669</c:v>
                </c:pt>
                <c:pt idx="191">
                  <c:v>52.602739726027394</c:v>
                </c:pt>
                <c:pt idx="192">
                  <c:v>52.876712328767127</c:v>
                </c:pt>
                <c:pt idx="193">
                  <c:v>53.150684931506852</c:v>
                </c:pt>
                <c:pt idx="194">
                  <c:v>53.424657534246577</c:v>
                </c:pt>
                <c:pt idx="195">
                  <c:v>53.698630136986303</c:v>
                </c:pt>
                <c:pt idx="196">
                  <c:v>53.972602739726028</c:v>
                </c:pt>
                <c:pt idx="197">
                  <c:v>54.246575342465754</c:v>
                </c:pt>
                <c:pt idx="198">
                  <c:v>54.520547945205479</c:v>
                </c:pt>
                <c:pt idx="199">
                  <c:v>54.794520547945204</c:v>
                </c:pt>
                <c:pt idx="200">
                  <c:v>55.06849315068493</c:v>
                </c:pt>
                <c:pt idx="201">
                  <c:v>55.342465753424655</c:v>
                </c:pt>
                <c:pt idx="202">
                  <c:v>55.616438356164387</c:v>
                </c:pt>
                <c:pt idx="203">
                  <c:v>55.890410958904113</c:v>
                </c:pt>
                <c:pt idx="204">
                  <c:v>56.164383561643838</c:v>
                </c:pt>
                <c:pt idx="205">
                  <c:v>56.438356164383563</c:v>
                </c:pt>
                <c:pt idx="206">
                  <c:v>56.712328767123289</c:v>
                </c:pt>
                <c:pt idx="207">
                  <c:v>56.986301369863014</c:v>
                </c:pt>
                <c:pt idx="208">
                  <c:v>57.260273972602739</c:v>
                </c:pt>
                <c:pt idx="209">
                  <c:v>57.534246575342465</c:v>
                </c:pt>
                <c:pt idx="210">
                  <c:v>57.80821917808219</c:v>
                </c:pt>
                <c:pt idx="211">
                  <c:v>58.082191780821915</c:v>
                </c:pt>
                <c:pt idx="212">
                  <c:v>58.356164383561648</c:v>
                </c:pt>
                <c:pt idx="213">
                  <c:v>58.630136986301373</c:v>
                </c:pt>
                <c:pt idx="214">
                  <c:v>58.904109589041099</c:v>
                </c:pt>
                <c:pt idx="215">
                  <c:v>59.178082191780824</c:v>
                </c:pt>
                <c:pt idx="216">
                  <c:v>59.452054794520549</c:v>
                </c:pt>
                <c:pt idx="217">
                  <c:v>59.726027397260275</c:v>
                </c:pt>
                <c:pt idx="218">
                  <c:v>60</c:v>
                </c:pt>
                <c:pt idx="219">
                  <c:v>60.273972602739725</c:v>
                </c:pt>
                <c:pt idx="220">
                  <c:v>60.547945205479451</c:v>
                </c:pt>
                <c:pt idx="221">
                  <c:v>60.821917808219183</c:v>
                </c:pt>
                <c:pt idx="222">
                  <c:v>61.095890410958908</c:v>
                </c:pt>
                <c:pt idx="223">
                  <c:v>61.369863013698634</c:v>
                </c:pt>
                <c:pt idx="224">
                  <c:v>61.643835616438359</c:v>
                </c:pt>
                <c:pt idx="225">
                  <c:v>61.917808219178085</c:v>
                </c:pt>
                <c:pt idx="226">
                  <c:v>62.19178082191781</c:v>
                </c:pt>
                <c:pt idx="227">
                  <c:v>62.465753424657535</c:v>
                </c:pt>
                <c:pt idx="228">
                  <c:v>62.739726027397261</c:v>
                </c:pt>
                <c:pt idx="229">
                  <c:v>63.013698630136986</c:v>
                </c:pt>
                <c:pt idx="230">
                  <c:v>63.287671232876704</c:v>
                </c:pt>
                <c:pt idx="231">
                  <c:v>63.561643835616444</c:v>
                </c:pt>
                <c:pt idx="232">
                  <c:v>63.835616438356169</c:v>
                </c:pt>
                <c:pt idx="233">
                  <c:v>64.109589041095887</c:v>
                </c:pt>
                <c:pt idx="234">
                  <c:v>64.38356164383562</c:v>
                </c:pt>
                <c:pt idx="235">
                  <c:v>64.657534246575338</c:v>
                </c:pt>
                <c:pt idx="236">
                  <c:v>64.93150684931507</c:v>
                </c:pt>
                <c:pt idx="237">
                  <c:v>65.205479452054789</c:v>
                </c:pt>
                <c:pt idx="238">
                  <c:v>65.479452054794521</c:v>
                </c:pt>
                <c:pt idx="239">
                  <c:v>65.753424657534239</c:v>
                </c:pt>
                <c:pt idx="240">
                  <c:v>66.027397260273972</c:v>
                </c:pt>
                <c:pt idx="241">
                  <c:v>66.301369863013704</c:v>
                </c:pt>
                <c:pt idx="242">
                  <c:v>66.575342465753423</c:v>
                </c:pt>
                <c:pt idx="243">
                  <c:v>66.849315068493155</c:v>
                </c:pt>
                <c:pt idx="244">
                  <c:v>67.123287671232873</c:v>
                </c:pt>
                <c:pt idx="245">
                  <c:v>67.397260273972606</c:v>
                </c:pt>
                <c:pt idx="246">
                  <c:v>67.671232876712324</c:v>
                </c:pt>
                <c:pt idx="247">
                  <c:v>67.945205479452056</c:v>
                </c:pt>
                <c:pt idx="248">
                  <c:v>68.219178082191775</c:v>
                </c:pt>
                <c:pt idx="249">
                  <c:v>68.493150684931507</c:v>
                </c:pt>
                <c:pt idx="250">
                  <c:v>68.767123287671225</c:v>
                </c:pt>
                <c:pt idx="251">
                  <c:v>69.041095890410958</c:v>
                </c:pt>
                <c:pt idx="252">
                  <c:v>69.31506849315069</c:v>
                </c:pt>
                <c:pt idx="253">
                  <c:v>69.589041095890408</c:v>
                </c:pt>
                <c:pt idx="254">
                  <c:v>69.863013698630141</c:v>
                </c:pt>
                <c:pt idx="255">
                  <c:v>70.136986301369859</c:v>
                </c:pt>
                <c:pt idx="256">
                  <c:v>70.410958904109592</c:v>
                </c:pt>
                <c:pt idx="257">
                  <c:v>70.68493150684931</c:v>
                </c:pt>
                <c:pt idx="258">
                  <c:v>70.958904109589042</c:v>
                </c:pt>
                <c:pt idx="259">
                  <c:v>71.232876712328761</c:v>
                </c:pt>
                <c:pt idx="260">
                  <c:v>71.506849315068493</c:v>
                </c:pt>
                <c:pt idx="261">
                  <c:v>71.780821917808225</c:v>
                </c:pt>
                <c:pt idx="262">
                  <c:v>72.054794520547944</c:v>
                </c:pt>
                <c:pt idx="263">
                  <c:v>72.328767123287676</c:v>
                </c:pt>
                <c:pt idx="264">
                  <c:v>72.602739726027394</c:v>
                </c:pt>
                <c:pt idx="265">
                  <c:v>72.876712328767127</c:v>
                </c:pt>
                <c:pt idx="266">
                  <c:v>73.150684931506845</c:v>
                </c:pt>
                <c:pt idx="267">
                  <c:v>73.424657534246577</c:v>
                </c:pt>
                <c:pt idx="268">
                  <c:v>73.698630136986296</c:v>
                </c:pt>
                <c:pt idx="269">
                  <c:v>73.972602739726028</c:v>
                </c:pt>
                <c:pt idx="270">
                  <c:v>74.246575342465746</c:v>
                </c:pt>
                <c:pt idx="271">
                  <c:v>74.520547945205479</c:v>
                </c:pt>
                <c:pt idx="272">
                  <c:v>74.794520547945211</c:v>
                </c:pt>
                <c:pt idx="273">
                  <c:v>75.06849315068493</c:v>
                </c:pt>
                <c:pt idx="274">
                  <c:v>75.342465753424662</c:v>
                </c:pt>
                <c:pt idx="275">
                  <c:v>75.61643835616438</c:v>
                </c:pt>
                <c:pt idx="276">
                  <c:v>75.890410958904113</c:v>
                </c:pt>
                <c:pt idx="277">
                  <c:v>76.164383561643831</c:v>
                </c:pt>
                <c:pt idx="278">
                  <c:v>76.438356164383563</c:v>
                </c:pt>
                <c:pt idx="279">
                  <c:v>76.712328767123282</c:v>
                </c:pt>
                <c:pt idx="280">
                  <c:v>76.986301369863014</c:v>
                </c:pt>
                <c:pt idx="281">
                  <c:v>77.260273972602747</c:v>
                </c:pt>
                <c:pt idx="282">
                  <c:v>77.534246575342465</c:v>
                </c:pt>
                <c:pt idx="283">
                  <c:v>77.808219178082197</c:v>
                </c:pt>
                <c:pt idx="284">
                  <c:v>78.082191780821915</c:v>
                </c:pt>
                <c:pt idx="285">
                  <c:v>78.356164383561648</c:v>
                </c:pt>
                <c:pt idx="286">
                  <c:v>78.630136986301366</c:v>
                </c:pt>
                <c:pt idx="287">
                  <c:v>78.904109589041099</c:v>
                </c:pt>
                <c:pt idx="288">
                  <c:v>79.178082191780817</c:v>
                </c:pt>
                <c:pt idx="289">
                  <c:v>79.452054794520549</c:v>
                </c:pt>
                <c:pt idx="290">
                  <c:v>79.726027397260268</c:v>
                </c:pt>
                <c:pt idx="291">
                  <c:v>80</c:v>
                </c:pt>
                <c:pt idx="292">
                  <c:v>80.273972602739732</c:v>
                </c:pt>
                <c:pt idx="293">
                  <c:v>80.547945205479451</c:v>
                </c:pt>
                <c:pt idx="294">
                  <c:v>80.821917808219183</c:v>
                </c:pt>
                <c:pt idx="295">
                  <c:v>81.095890410958901</c:v>
                </c:pt>
                <c:pt idx="296">
                  <c:v>81.369863013698634</c:v>
                </c:pt>
                <c:pt idx="297">
                  <c:v>81.643835616438352</c:v>
                </c:pt>
                <c:pt idx="298">
                  <c:v>81.917808219178085</c:v>
                </c:pt>
                <c:pt idx="299">
                  <c:v>82.191780821917803</c:v>
                </c:pt>
                <c:pt idx="300">
                  <c:v>82.465753424657535</c:v>
                </c:pt>
                <c:pt idx="301">
                  <c:v>82.739726027397268</c:v>
                </c:pt>
                <c:pt idx="302">
                  <c:v>83.013698630136986</c:v>
                </c:pt>
                <c:pt idx="303">
                  <c:v>83.287671232876718</c:v>
                </c:pt>
                <c:pt idx="304">
                  <c:v>83.561643835616437</c:v>
                </c:pt>
                <c:pt idx="305">
                  <c:v>83.835616438356169</c:v>
                </c:pt>
                <c:pt idx="306">
                  <c:v>84.109589041095887</c:v>
                </c:pt>
                <c:pt idx="307">
                  <c:v>84.38356164383562</c:v>
                </c:pt>
                <c:pt idx="308">
                  <c:v>84.657534246575338</c:v>
                </c:pt>
                <c:pt idx="309">
                  <c:v>84.93150684931507</c:v>
                </c:pt>
                <c:pt idx="310">
                  <c:v>85.205479452054803</c:v>
                </c:pt>
                <c:pt idx="311">
                  <c:v>85.479452054794521</c:v>
                </c:pt>
                <c:pt idx="312">
                  <c:v>85.753424657534254</c:v>
                </c:pt>
                <c:pt idx="313">
                  <c:v>86.027397260273972</c:v>
                </c:pt>
                <c:pt idx="314">
                  <c:v>86.301369863013704</c:v>
                </c:pt>
                <c:pt idx="315">
                  <c:v>86.575342465753423</c:v>
                </c:pt>
                <c:pt idx="316">
                  <c:v>86.849315068493155</c:v>
                </c:pt>
                <c:pt idx="317">
                  <c:v>87.123287671232873</c:v>
                </c:pt>
                <c:pt idx="318">
                  <c:v>87.397260273972606</c:v>
                </c:pt>
                <c:pt idx="319">
                  <c:v>87.671232876712324</c:v>
                </c:pt>
                <c:pt idx="320">
                  <c:v>87.945205479452056</c:v>
                </c:pt>
                <c:pt idx="321">
                  <c:v>88.219178082191789</c:v>
                </c:pt>
                <c:pt idx="322">
                  <c:v>88.493150684931507</c:v>
                </c:pt>
                <c:pt idx="323">
                  <c:v>88.767123287671239</c:v>
                </c:pt>
                <c:pt idx="324">
                  <c:v>89.041095890410958</c:v>
                </c:pt>
                <c:pt idx="325">
                  <c:v>89.31506849315069</c:v>
                </c:pt>
                <c:pt idx="326">
                  <c:v>89.589041095890408</c:v>
                </c:pt>
                <c:pt idx="327">
                  <c:v>89.863013698630141</c:v>
                </c:pt>
                <c:pt idx="328">
                  <c:v>90.136986301369859</c:v>
                </c:pt>
                <c:pt idx="329">
                  <c:v>90.410958904109577</c:v>
                </c:pt>
                <c:pt idx="330">
                  <c:v>90.684931506849324</c:v>
                </c:pt>
                <c:pt idx="331">
                  <c:v>90.958904109589042</c:v>
                </c:pt>
                <c:pt idx="332">
                  <c:v>91.232876712328775</c:v>
                </c:pt>
                <c:pt idx="333">
                  <c:v>91.506849315068493</c:v>
                </c:pt>
                <c:pt idx="334">
                  <c:v>91.780821917808225</c:v>
                </c:pt>
                <c:pt idx="335">
                  <c:v>92.054794520547944</c:v>
                </c:pt>
                <c:pt idx="336">
                  <c:v>92.328767123287676</c:v>
                </c:pt>
                <c:pt idx="337">
                  <c:v>92.602739726027394</c:v>
                </c:pt>
                <c:pt idx="338">
                  <c:v>92.876712328767113</c:v>
                </c:pt>
                <c:pt idx="339">
                  <c:v>93.150684931506845</c:v>
                </c:pt>
                <c:pt idx="340">
                  <c:v>93.424657534246577</c:v>
                </c:pt>
                <c:pt idx="341">
                  <c:v>93.69863013698631</c:v>
                </c:pt>
                <c:pt idx="342">
                  <c:v>93.972602739726028</c:v>
                </c:pt>
                <c:pt idx="343">
                  <c:v>94.246575342465761</c:v>
                </c:pt>
                <c:pt idx="344">
                  <c:v>94.520547945205479</c:v>
                </c:pt>
                <c:pt idx="345">
                  <c:v>94.794520547945211</c:v>
                </c:pt>
                <c:pt idx="346">
                  <c:v>95.06849315068493</c:v>
                </c:pt>
                <c:pt idx="347">
                  <c:v>95.342465753424648</c:v>
                </c:pt>
                <c:pt idx="348">
                  <c:v>95.61643835616438</c:v>
                </c:pt>
                <c:pt idx="349">
                  <c:v>95.890410958904098</c:v>
                </c:pt>
                <c:pt idx="350">
                  <c:v>96.164383561643845</c:v>
                </c:pt>
                <c:pt idx="351">
                  <c:v>96.438356164383563</c:v>
                </c:pt>
                <c:pt idx="352">
                  <c:v>96.712328767123296</c:v>
                </c:pt>
                <c:pt idx="353">
                  <c:v>96.986301369863014</c:v>
                </c:pt>
                <c:pt idx="354">
                  <c:v>97.260273972602747</c:v>
                </c:pt>
                <c:pt idx="355">
                  <c:v>97.534246575342465</c:v>
                </c:pt>
                <c:pt idx="356">
                  <c:v>97.808219178082183</c:v>
                </c:pt>
                <c:pt idx="357">
                  <c:v>98.082191780821915</c:v>
                </c:pt>
                <c:pt idx="358">
                  <c:v>98.356164383561634</c:v>
                </c:pt>
                <c:pt idx="359">
                  <c:v>98.630136986301366</c:v>
                </c:pt>
                <c:pt idx="360">
                  <c:v>98.904109589041099</c:v>
                </c:pt>
                <c:pt idx="361">
                  <c:v>99.178082191780831</c:v>
                </c:pt>
                <c:pt idx="362">
                  <c:v>99.452054794520549</c:v>
                </c:pt>
                <c:pt idx="363">
                  <c:v>99.726027397260282</c:v>
                </c:pt>
                <c:pt idx="364">
                  <c:v>100</c:v>
                </c:pt>
              </c:numCache>
            </c:numRef>
          </c:xVal>
          <c:yVal>
            <c:numRef>
              <c:f>'Report nº 6'!$F$67:$F$431</c:f>
              <c:numCache>
                <c:formatCode>0.00</c:formatCode>
                <c:ptCount val="365"/>
              </c:numCache>
            </c:numRef>
          </c:yVal>
          <c:smooth val="1"/>
          <c:extLst>
            <c:ext xmlns:c16="http://schemas.microsoft.com/office/drawing/2014/chart" uri="{C3380CC4-5D6E-409C-BE32-E72D297353CC}">
              <c16:uniqueId val="{00000001-F1CD-4F8F-863E-ECCAA241FD9B}"/>
            </c:ext>
          </c:extLst>
        </c:ser>
        <c:dLbls>
          <c:showLegendKey val="0"/>
          <c:showVal val="0"/>
          <c:showCatName val="0"/>
          <c:showSerName val="0"/>
          <c:showPercent val="0"/>
          <c:showBubbleSize val="0"/>
        </c:dLbls>
        <c:axId val="863922767"/>
        <c:axId val="1"/>
      </c:scatterChart>
      <c:valAx>
        <c:axId val="863922767"/>
        <c:scaling>
          <c:orientation val="minMax"/>
          <c:max val="100"/>
        </c:scaling>
        <c:delete val="0"/>
        <c:axPos val="b"/>
        <c:title>
          <c:tx>
            <c:rich>
              <a:bodyPr/>
              <a:lstStyle/>
              <a:p>
                <a:pPr>
                  <a:defRPr sz="825" b="1" i="0" u="none" strike="noStrike" baseline="0">
                    <a:solidFill>
                      <a:srgbClr val="000000"/>
                    </a:solidFill>
                    <a:latin typeface="Arial"/>
                    <a:ea typeface="Arial"/>
                    <a:cs typeface="Arial"/>
                  </a:defRPr>
                </a:pPr>
                <a:r>
                  <a:rPr lang="es-ES"/>
                  <a:t>% of time exceeded</a:t>
                </a:r>
              </a:p>
            </c:rich>
          </c:tx>
          <c:layout>
            <c:manualLayout>
              <c:xMode val="edge"/>
              <c:yMode val="edge"/>
              <c:x val="0.42375397356855321"/>
              <c:y val="0.9058295964125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s-ES"/>
          </a:p>
        </c:txPr>
        <c:crossAx val="1"/>
        <c:crosses val="autoZero"/>
        <c:crossBetween val="midCat"/>
        <c:majorUnit val="5"/>
      </c:valAx>
      <c:valAx>
        <c:axId val="1"/>
        <c:scaling>
          <c:orientation val="minMax"/>
          <c:min val="0"/>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Arial"/>
                    <a:ea typeface="Arial"/>
                    <a:cs typeface="Arial"/>
                  </a:defRPr>
                </a:pPr>
                <a:r>
                  <a:rPr lang="es-ES" b="0"/>
                  <a:t>Flow</a:t>
                </a:r>
                <a:r>
                  <a:rPr lang="es-ES" b="0" baseline="0"/>
                  <a:t> </a:t>
                </a:r>
                <a:r>
                  <a:rPr lang="es-ES" b="1" baseline="0"/>
                  <a:t>(</a:t>
                </a:r>
                <a:r>
                  <a:rPr lang="es-ES"/>
                  <a:t>m³/s)</a:t>
                </a:r>
              </a:p>
            </c:rich>
          </c:tx>
          <c:layout>
            <c:manualLayout>
              <c:xMode val="edge"/>
              <c:yMode val="edge"/>
              <c:x val="7.331378299120235E-3"/>
              <c:y val="0.3542600896860986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s-ES"/>
          </a:p>
        </c:txPr>
        <c:crossAx val="863922767"/>
        <c:crosses val="autoZero"/>
        <c:crossBetween val="midCat"/>
      </c:valAx>
      <c:spPr>
        <a:solidFill>
          <a:srgbClr val="FFFFFF"/>
        </a:solidFill>
        <a:ln w="12700">
          <a:solidFill>
            <a:srgbClr val="808080"/>
          </a:solidFill>
          <a:prstDash val="solid"/>
        </a:ln>
      </c:spPr>
    </c:plotArea>
    <c:legend>
      <c:legendPos val="r"/>
      <c:layout>
        <c:manualLayout>
          <c:xMode val="edge"/>
          <c:yMode val="edge"/>
          <c:x val="0.34018651741645733"/>
          <c:y val="0.9417339352010502"/>
          <c:w val="0.33578755382917552"/>
          <c:h val="4.9328920415293104E-2"/>
        </c:manualLayout>
      </c:layout>
      <c:overlay val="0"/>
      <c:spPr>
        <a:solidFill>
          <a:srgbClr val="FFFFFF"/>
        </a:solidFill>
        <a:ln w="3175">
          <a:solidFill>
            <a:srgbClr val="000000"/>
          </a:solidFill>
          <a:prstDash val="solid"/>
        </a:ln>
      </c:spPr>
      <c:txPr>
        <a:bodyPr/>
        <a:lstStyle/>
        <a:p>
          <a:pPr>
            <a:defRPr sz="690" b="0"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CC"/>
    </a:solidFill>
    <a:ln w="38100">
      <a:solidFill>
        <a:srgbClr val="3366FF"/>
      </a:solidFill>
      <a:prstDash val="solid"/>
    </a:ln>
  </c:spPr>
  <c:txPr>
    <a:bodyPr/>
    <a:lstStyle/>
    <a:p>
      <a:pPr>
        <a:defRPr sz="825" b="0" i="0" u="none" strike="noStrike" baseline="0">
          <a:solidFill>
            <a:srgbClr val="000000"/>
          </a:solidFill>
          <a:latin typeface="Arial"/>
          <a:ea typeface="Arial"/>
          <a:cs typeface="Arial"/>
        </a:defRPr>
      </a:pPr>
      <a:endParaRPr lang="es-ES"/>
    </a:p>
  </c:txPr>
  <c:printSettings>
    <c:headerFooter alignWithMargins="0"/>
    <c:pageMargins b="1" l="0.75000000000000022" r="0.75000000000000022" t="1" header="0" footer="0"/>
    <c:pageSetup paperSize="9"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80"/>
                </a:solidFill>
                <a:latin typeface="Arial"/>
                <a:ea typeface="Arial"/>
                <a:cs typeface="Arial"/>
              </a:defRPr>
            </a:pPr>
            <a:r>
              <a:rPr lang="es-ES"/>
              <a:t>FLOW DURATION CURVE</a:t>
            </a:r>
          </a:p>
        </c:rich>
      </c:tx>
      <c:layout>
        <c:manualLayout>
          <c:xMode val="edge"/>
          <c:yMode val="edge"/>
          <c:x val="0.32053175775480058"/>
          <c:y val="3.1460674157303373E-2"/>
        </c:manualLayout>
      </c:layout>
      <c:overlay val="0"/>
      <c:spPr>
        <a:noFill/>
        <a:ln w="25400">
          <a:noFill/>
        </a:ln>
      </c:spPr>
    </c:title>
    <c:autoTitleDeleted val="0"/>
    <c:plotArea>
      <c:layout>
        <c:manualLayout>
          <c:layoutTarget val="inner"/>
          <c:xMode val="edge"/>
          <c:yMode val="edge"/>
          <c:x val="7.2378138847858223E-2"/>
          <c:y val="9.2134932556764165E-2"/>
          <c:w val="0.89364844903988205"/>
          <c:h val="0.72809068654613651"/>
        </c:manualLayout>
      </c:layout>
      <c:scatterChart>
        <c:scatterStyle val="smoothMarker"/>
        <c:varyColors val="0"/>
        <c:ser>
          <c:idx val="0"/>
          <c:order val="0"/>
          <c:tx>
            <c:v>Natural regime</c:v>
          </c:tx>
          <c:spPr>
            <a:ln w="25400">
              <a:solidFill>
                <a:srgbClr val="0000FF"/>
              </a:solidFill>
              <a:prstDash val="solid"/>
            </a:ln>
          </c:spPr>
          <c:marker>
            <c:symbol val="none"/>
          </c:marker>
          <c:xVal>
            <c:numRef>
              <c:f>'Report nº 6a'!$E$67:$E$431</c:f>
              <c:numCache>
                <c:formatCode>0.0</c:formatCode>
                <c:ptCount val="365"/>
                <c:pt idx="0">
                  <c:v>0.27397260273972601</c:v>
                </c:pt>
                <c:pt idx="1">
                  <c:v>0.54794520547945202</c:v>
                </c:pt>
                <c:pt idx="2">
                  <c:v>0.82191780821917804</c:v>
                </c:pt>
                <c:pt idx="3">
                  <c:v>1.095890410958904</c:v>
                </c:pt>
                <c:pt idx="4">
                  <c:v>1.3698630136986301</c:v>
                </c:pt>
                <c:pt idx="5">
                  <c:v>1.6438356164383561</c:v>
                </c:pt>
                <c:pt idx="6">
                  <c:v>1.9178082191780823</c:v>
                </c:pt>
                <c:pt idx="7">
                  <c:v>2.1917808219178081</c:v>
                </c:pt>
                <c:pt idx="8">
                  <c:v>2.4657534246575343</c:v>
                </c:pt>
                <c:pt idx="9">
                  <c:v>2.7397260273972601</c:v>
                </c:pt>
                <c:pt idx="10">
                  <c:v>3.0136986301369864</c:v>
                </c:pt>
                <c:pt idx="11">
                  <c:v>3.2876712328767121</c:v>
                </c:pt>
                <c:pt idx="12">
                  <c:v>3.5616438356164384</c:v>
                </c:pt>
                <c:pt idx="13">
                  <c:v>3.8356164383561646</c:v>
                </c:pt>
                <c:pt idx="14">
                  <c:v>4.10958904109589</c:v>
                </c:pt>
                <c:pt idx="15">
                  <c:v>4.3835616438356162</c:v>
                </c:pt>
                <c:pt idx="16">
                  <c:v>4.6575342465753424</c:v>
                </c:pt>
                <c:pt idx="17">
                  <c:v>4.9315068493150687</c:v>
                </c:pt>
                <c:pt idx="18">
                  <c:v>5.2054794520547949</c:v>
                </c:pt>
                <c:pt idx="19">
                  <c:v>5.4794520547945202</c:v>
                </c:pt>
                <c:pt idx="20">
                  <c:v>5.7534246575342465</c:v>
                </c:pt>
                <c:pt idx="21">
                  <c:v>6.0273972602739727</c:v>
                </c:pt>
                <c:pt idx="22">
                  <c:v>6.3013698630136989</c:v>
                </c:pt>
                <c:pt idx="23">
                  <c:v>6.5753424657534243</c:v>
                </c:pt>
                <c:pt idx="24">
                  <c:v>6.8493150684931505</c:v>
                </c:pt>
                <c:pt idx="25">
                  <c:v>7.1232876712328768</c:v>
                </c:pt>
                <c:pt idx="26">
                  <c:v>7.397260273972603</c:v>
                </c:pt>
                <c:pt idx="27">
                  <c:v>7.6712328767123292</c:v>
                </c:pt>
                <c:pt idx="28">
                  <c:v>7.9452054794520555</c:v>
                </c:pt>
                <c:pt idx="29">
                  <c:v>8.2191780821917799</c:v>
                </c:pt>
                <c:pt idx="30">
                  <c:v>8.493150684931507</c:v>
                </c:pt>
                <c:pt idx="31">
                  <c:v>8.7671232876712324</c:v>
                </c:pt>
                <c:pt idx="32">
                  <c:v>9.0410958904109595</c:v>
                </c:pt>
                <c:pt idx="33">
                  <c:v>9.3150684931506849</c:v>
                </c:pt>
                <c:pt idx="34">
                  <c:v>9.5890410958904102</c:v>
                </c:pt>
                <c:pt idx="35">
                  <c:v>9.8630136986301373</c:v>
                </c:pt>
                <c:pt idx="36">
                  <c:v>10.136986301369863</c:v>
                </c:pt>
                <c:pt idx="37">
                  <c:v>10.41095890410959</c:v>
                </c:pt>
                <c:pt idx="38">
                  <c:v>10.684931506849315</c:v>
                </c:pt>
                <c:pt idx="39">
                  <c:v>10.95890410958904</c:v>
                </c:pt>
                <c:pt idx="40">
                  <c:v>11.232876712328768</c:v>
                </c:pt>
                <c:pt idx="41">
                  <c:v>11.506849315068493</c:v>
                </c:pt>
                <c:pt idx="42">
                  <c:v>11.78082191780822</c:v>
                </c:pt>
                <c:pt idx="43">
                  <c:v>12.054794520547945</c:v>
                </c:pt>
                <c:pt idx="44">
                  <c:v>12.328767123287671</c:v>
                </c:pt>
                <c:pt idx="45">
                  <c:v>12.602739726027398</c:v>
                </c:pt>
                <c:pt idx="46">
                  <c:v>12.876712328767123</c:v>
                </c:pt>
                <c:pt idx="47">
                  <c:v>13.150684931506849</c:v>
                </c:pt>
                <c:pt idx="48">
                  <c:v>13.424657534246576</c:v>
                </c:pt>
                <c:pt idx="49">
                  <c:v>13.698630136986301</c:v>
                </c:pt>
                <c:pt idx="50">
                  <c:v>13.972602739726028</c:v>
                </c:pt>
                <c:pt idx="51">
                  <c:v>14.246575342465754</c:v>
                </c:pt>
                <c:pt idx="52">
                  <c:v>14.520547945205479</c:v>
                </c:pt>
                <c:pt idx="53">
                  <c:v>14.794520547945206</c:v>
                </c:pt>
                <c:pt idx="54">
                  <c:v>15.068493150684931</c:v>
                </c:pt>
                <c:pt idx="55">
                  <c:v>15.342465753424658</c:v>
                </c:pt>
                <c:pt idx="56">
                  <c:v>15.616438356164384</c:v>
                </c:pt>
                <c:pt idx="57">
                  <c:v>15.890410958904111</c:v>
                </c:pt>
                <c:pt idx="58">
                  <c:v>16.164383561643834</c:v>
                </c:pt>
                <c:pt idx="59">
                  <c:v>16.43835616438356</c:v>
                </c:pt>
                <c:pt idx="60">
                  <c:v>16.712328767123289</c:v>
                </c:pt>
                <c:pt idx="61">
                  <c:v>16.986301369863014</c:v>
                </c:pt>
                <c:pt idx="62">
                  <c:v>17.260273972602739</c:v>
                </c:pt>
                <c:pt idx="63">
                  <c:v>17.534246575342465</c:v>
                </c:pt>
                <c:pt idx="64">
                  <c:v>17.80821917808219</c:v>
                </c:pt>
                <c:pt idx="65">
                  <c:v>18.082191780821919</c:v>
                </c:pt>
                <c:pt idx="66">
                  <c:v>18.356164383561644</c:v>
                </c:pt>
                <c:pt idx="67">
                  <c:v>18.63013698630137</c:v>
                </c:pt>
                <c:pt idx="68">
                  <c:v>18.904109589041095</c:v>
                </c:pt>
                <c:pt idx="69">
                  <c:v>19.17808219178082</c:v>
                </c:pt>
                <c:pt idx="70">
                  <c:v>19.452054794520549</c:v>
                </c:pt>
                <c:pt idx="71">
                  <c:v>19.726027397260275</c:v>
                </c:pt>
                <c:pt idx="72">
                  <c:v>20</c:v>
                </c:pt>
                <c:pt idx="73">
                  <c:v>20.273972602739725</c:v>
                </c:pt>
                <c:pt idx="74">
                  <c:v>20.547945205479451</c:v>
                </c:pt>
                <c:pt idx="75">
                  <c:v>20.82191780821918</c:v>
                </c:pt>
                <c:pt idx="76">
                  <c:v>21.095890410958905</c:v>
                </c:pt>
                <c:pt idx="77">
                  <c:v>21.36986301369863</c:v>
                </c:pt>
                <c:pt idx="78">
                  <c:v>21.643835616438356</c:v>
                </c:pt>
                <c:pt idx="79">
                  <c:v>21.917808219178081</c:v>
                </c:pt>
                <c:pt idx="80">
                  <c:v>22.19178082191781</c:v>
                </c:pt>
                <c:pt idx="81">
                  <c:v>22.465753424657535</c:v>
                </c:pt>
                <c:pt idx="82">
                  <c:v>22.739726027397261</c:v>
                </c:pt>
                <c:pt idx="83">
                  <c:v>23.013698630136986</c:v>
                </c:pt>
                <c:pt idx="84">
                  <c:v>23.287671232876711</c:v>
                </c:pt>
                <c:pt idx="85">
                  <c:v>23.56164383561644</c:v>
                </c:pt>
                <c:pt idx="86">
                  <c:v>23.835616438356162</c:v>
                </c:pt>
                <c:pt idx="87">
                  <c:v>24.109589041095891</c:v>
                </c:pt>
                <c:pt idx="88">
                  <c:v>24.383561643835616</c:v>
                </c:pt>
                <c:pt idx="89">
                  <c:v>24.657534246575342</c:v>
                </c:pt>
                <c:pt idx="90">
                  <c:v>24.93150684931507</c:v>
                </c:pt>
                <c:pt idx="91">
                  <c:v>25.205479452054796</c:v>
                </c:pt>
                <c:pt idx="92">
                  <c:v>25.479452054794521</c:v>
                </c:pt>
                <c:pt idx="93">
                  <c:v>25.753424657534246</c:v>
                </c:pt>
                <c:pt idx="94">
                  <c:v>26.027397260273972</c:v>
                </c:pt>
                <c:pt idx="95">
                  <c:v>26.301369863013697</c:v>
                </c:pt>
                <c:pt idx="96">
                  <c:v>26.575342465753426</c:v>
                </c:pt>
                <c:pt idx="97">
                  <c:v>26.849315068493151</c:v>
                </c:pt>
                <c:pt idx="98">
                  <c:v>27.123287671232877</c:v>
                </c:pt>
                <c:pt idx="99">
                  <c:v>27.397260273972602</c:v>
                </c:pt>
                <c:pt idx="100">
                  <c:v>27.671232876712327</c:v>
                </c:pt>
                <c:pt idx="101">
                  <c:v>27.945205479452056</c:v>
                </c:pt>
                <c:pt idx="102">
                  <c:v>28.219178082191782</c:v>
                </c:pt>
                <c:pt idx="103">
                  <c:v>28.493150684931507</c:v>
                </c:pt>
                <c:pt idx="104">
                  <c:v>28.767123287671232</c:v>
                </c:pt>
                <c:pt idx="105">
                  <c:v>29.041095890410958</c:v>
                </c:pt>
                <c:pt idx="106">
                  <c:v>29.315068493150687</c:v>
                </c:pt>
                <c:pt idx="107">
                  <c:v>29.589041095890412</c:v>
                </c:pt>
                <c:pt idx="108">
                  <c:v>29.863013698630137</c:v>
                </c:pt>
                <c:pt idx="109">
                  <c:v>30.136986301369863</c:v>
                </c:pt>
                <c:pt idx="110">
                  <c:v>30.410958904109592</c:v>
                </c:pt>
                <c:pt idx="111">
                  <c:v>30.684931506849317</c:v>
                </c:pt>
                <c:pt idx="112">
                  <c:v>30.958904109589042</c:v>
                </c:pt>
                <c:pt idx="113">
                  <c:v>31.232876712328768</c:v>
                </c:pt>
                <c:pt idx="114">
                  <c:v>31.506849315068493</c:v>
                </c:pt>
                <c:pt idx="115">
                  <c:v>31.780821917808222</c:v>
                </c:pt>
                <c:pt idx="116">
                  <c:v>32.054794520547944</c:v>
                </c:pt>
                <c:pt idx="117">
                  <c:v>32.328767123287669</c:v>
                </c:pt>
                <c:pt idx="118">
                  <c:v>32.602739726027394</c:v>
                </c:pt>
                <c:pt idx="119">
                  <c:v>32.87671232876712</c:v>
                </c:pt>
                <c:pt idx="120">
                  <c:v>33.150684931506852</c:v>
                </c:pt>
                <c:pt idx="121">
                  <c:v>33.424657534246577</c:v>
                </c:pt>
                <c:pt idx="122">
                  <c:v>33.698630136986303</c:v>
                </c:pt>
                <c:pt idx="123">
                  <c:v>33.972602739726028</c:v>
                </c:pt>
                <c:pt idx="124">
                  <c:v>34.246575342465754</c:v>
                </c:pt>
                <c:pt idx="125">
                  <c:v>34.520547945205479</c:v>
                </c:pt>
                <c:pt idx="126">
                  <c:v>34.794520547945204</c:v>
                </c:pt>
                <c:pt idx="127">
                  <c:v>35.06849315068493</c:v>
                </c:pt>
                <c:pt idx="128">
                  <c:v>35.342465753424655</c:v>
                </c:pt>
                <c:pt idx="129">
                  <c:v>35.61643835616438</c:v>
                </c:pt>
                <c:pt idx="130">
                  <c:v>35.890410958904113</c:v>
                </c:pt>
                <c:pt idx="131">
                  <c:v>36.164383561643838</c:v>
                </c:pt>
                <c:pt idx="132">
                  <c:v>36.438356164383563</c:v>
                </c:pt>
                <c:pt idx="133">
                  <c:v>36.712328767123289</c:v>
                </c:pt>
                <c:pt idx="134">
                  <c:v>36.986301369863014</c:v>
                </c:pt>
                <c:pt idx="135">
                  <c:v>37.260273972602739</c:v>
                </c:pt>
                <c:pt idx="136">
                  <c:v>37.534246575342465</c:v>
                </c:pt>
                <c:pt idx="137">
                  <c:v>37.80821917808219</c:v>
                </c:pt>
                <c:pt idx="138">
                  <c:v>38.082191780821915</c:v>
                </c:pt>
                <c:pt idx="139">
                  <c:v>38.356164383561641</c:v>
                </c:pt>
                <c:pt idx="140">
                  <c:v>38.630136986301373</c:v>
                </c:pt>
                <c:pt idx="141">
                  <c:v>38.904109589041099</c:v>
                </c:pt>
                <c:pt idx="142">
                  <c:v>39.178082191780824</c:v>
                </c:pt>
                <c:pt idx="143">
                  <c:v>39.452054794520549</c:v>
                </c:pt>
                <c:pt idx="144">
                  <c:v>39.726027397260275</c:v>
                </c:pt>
                <c:pt idx="145">
                  <c:v>40</c:v>
                </c:pt>
                <c:pt idx="146">
                  <c:v>40.273972602739725</c:v>
                </c:pt>
                <c:pt idx="147">
                  <c:v>40.547945205479451</c:v>
                </c:pt>
                <c:pt idx="148">
                  <c:v>40.821917808219176</c:v>
                </c:pt>
                <c:pt idx="149">
                  <c:v>41.095890410958901</c:v>
                </c:pt>
                <c:pt idx="150">
                  <c:v>41.369863013698634</c:v>
                </c:pt>
                <c:pt idx="151">
                  <c:v>41.643835616438359</c:v>
                </c:pt>
                <c:pt idx="152">
                  <c:v>41.917808219178085</c:v>
                </c:pt>
                <c:pt idx="153">
                  <c:v>42.19178082191781</c:v>
                </c:pt>
                <c:pt idx="154">
                  <c:v>42.465753424657535</c:v>
                </c:pt>
                <c:pt idx="155">
                  <c:v>42.739726027397261</c:v>
                </c:pt>
                <c:pt idx="156">
                  <c:v>43.013698630136986</c:v>
                </c:pt>
                <c:pt idx="157">
                  <c:v>43.287671232876711</c:v>
                </c:pt>
                <c:pt idx="158">
                  <c:v>43.561643835616437</c:v>
                </c:pt>
                <c:pt idx="159">
                  <c:v>43.835616438356162</c:v>
                </c:pt>
                <c:pt idx="160">
                  <c:v>44.109589041095894</c:v>
                </c:pt>
                <c:pt idx="161">
                  <c:v>44.38356164383562</c:v>
                </c:pt>
                <c:pt idx="162">
                  <c:v>44.657534246575345</c:v>
                </c:pt>
                <c:pt idx="163">
                  <c:v>44.93150684931507</c:v>
                </c:pt>
                <c:pt idx="164">
                  <c:v>45.205479452054789</c:v>
                </c:pt>
                <c:pt idx="165">
                  <c:v>45.479452054794521</c:v>
                </c:pt>
                <c:pt idx="166">
                  <c:v>45.753424657534246</c:v>
                </c:pt>
                <c:pt idx="167">
                  <c:v>46.027397260273972</c:v>
                </c:pt>
                <c:pt idx="168">
                  <c:v>46.301369863013697</c:v>
                </c:pt>
                <c:pt idx="169">
                  <c:v>46.575342465753423</c:v>
                </c:pt>
                <c:pt idx="170">
                  <c:v>46.849315068493155</c:v>
                </c:pt>
                <c:pt idx="171">
                  <c:v>47.12328767123288</c:v>
                </c:pt>
                <c:pt idx="172">
                  <c:v>47.397260273972606</c:v>
                </c:pt>
                <c:pt idx="173">
                  <c:v>47.671232876712324</c:v>
                </c:pt>
                <c:pt idx="174">
                  <c:v>47.945205479452049</c:v>
                </c:pt>
                <c:pt idx="175">
                  <c:v>48.219178082191782</c:v>
                </c:pt>
                <c:pt idx="176">
                  <c:v>48.493150684931507</c:v>
                </c:pt>
                <c:pt idx="177">
                  <c:v>48.767123287671232</c:v>
                </c:pt>
                <c:pt idx="178">
                  <c:v>49.041095890410958</c:v>
                </c:pt>
                <c:pt idx="179">
                  <c:v>49.315068493150683</c:v>
                </c:pt>
                <c:pt idx="180">
                  <c:v>49.589041095890416</c:v>
                </c:pt>
                <c:pt idx="181">
                  <c:v>49.863013698630141</c:v>
                </c:pt>
                <c:pt idx="182">
                  <c:v>50.136986301369866</c:v>
                </c:pt>
                <c:pt idx="183">
                  <c:v>50.410958904109592</c:v>
                </c:pt>
                <c:pt idx="184">
                  <c:v>50.684931506849317</c:v>
                </c:pt>
                <c:pt idx="185">
                  <c:v>50.958904109589042</c:v>
                </c:pt>
                <c:pt idx="186">
                  <c:v>51.232876712328768</c:v>
                </c:pt>
                <c:pt idx="187">
                  <c:v>51.506849315068493</c:v>
                </c:pt>
                <c:pt idx="188">
                  <c:v>51.780821917808218</c:v>
                </c:pt>
                <c:pt idx="189">
                  <c:v>52.054794520547944</c:v>
                </c:pt>
                <c:pt idx="190">
                  <c:v>52.328767123287669</c:v>
                </c:pt>
                <c:pt idx="191">
                  <c:v>52.602739726027394</c:v>
                </c:pt>
                <c:pt idx="192">
                  <c:v>52.876712328767127</c:v>
                </c:pt>
                <c:pt idx="193">
                  <c:v>53.150684931506852</c:v>
                </c:pt>
                <c:pt idx="194">
                  <c:v>53.424657534246577</c:v>
                </c:pt>
                <c:pt idx="195">
                  <c:v>53.698630136986303</c:v>
                </c:pt>
                <c:pt idx="196">
                  <c:v>53.972602739726028</c:v>
                </c:pt>
                <c:pt idx="197">
                  <c:v>54.246575342465754</c:v>
                </c:pt>
                <c:pt idx="198">
                  <c:v>54.520547945205479</c:v>
                </c:pt>
                <c:pt idx="199">
                  <c:v>54.794520547945204</c:v>
                </c:pt>
                <c:pt idx="200">
                  <c:v>55.06849315068493</c:v>
                </c:pt>
                <c:pt idx="201">
                  <c:v>55.342465753424655</c:v>
                </c:pt>
                <c:pt idx="202">
                  <c:v>55.616438356164387</c:v>
                </c:pt>
                <c:pt idx="203">
                  <c:v>55.890410958904113</c:v>
                </c:pt>
                <c:pt idx="204">
                  <c:v>56.164383561643838</c:v>
                </c:pt>
                <c:pt idx="205">
                  <c:v>56.438356164383563</c:v>
                </c:pt>
                <c:pt idx="206">
                  <c:v>56.712328767123289</c:v>
                </c:pt>
                <c:pt idx="207">
                  <c:v>56.986301369863014</c:v>
                </c:pt>
                <c:pt idx="208">
                  <c:v>57.260273972602739</c:v>
                </c:pt>
                <c:pt idx="209">
                  <c:v>57.534246575342465</c:v>
                </c:pt>
                <c:pt idx="210">
                  <c:v>57.80821917808219</c:v>
                </c:pt>
                <c:pt idx="211">
                  <c:v>58.082191780821915</c:v>
                </c:pt>
                <c:pt idx="212">
                  <c:v>58.356164383561648</c:v>
                </c:pt>
                <c:pt idx="213">
                  <c:v>58.630136986301373</c:v>
                </c:pt>
                <c:pt idx="214">
                  <c:v>58.904109589041099</c:v>
                </c:pt>
                <c:pt idx="215">
                  <c:v>59.178082191780824</c:v>
                </c:pt>
                <c:pt idx="216">
                  <c:v>59.452054794520549</c:v>
                </c:pt>
                <c:pt idx="217">
                  <c:v>59.726027397260275</c:v>
                </c:pt>
                <c:pt idx="218">
                  <c:v>60</c:v>
                </c:pt>
                <c:pt idx="219">
                  <c:v>60.273972602739725</c:v>
                </c:pt>
                <c:pt idx="220">
                  <c:v>60.547945205479451</c:v>
                </c:pt>
                <c:pt idx="221">
                  <c:v>60.821917808219183</c:v>
                </c:pt>
                <c:pt idx="222">
                  <c:v>61.095890410958908</c:v>
                </c:pt>
                <c:pt idx="223">
                  <c:v>61.369863013698634</c:v>
                </c:pt>
                <c:pt idx="224">
                  <c:v>61.643835616438359</c:v>
                </c:pt>
                <c:pt idx="225">
                  <c:v>61.917808219178085</c:v>
                </c:pt>
                <c:pt idx="226">
                  <c:v>62.19178082191781</c:v>
                </c:pt>
                <c:pt idx="227">
                  <c:v>62.465753424657535</c:v>
                </c:pt>
                <c:pt idx="228">
                  <c:v>62.739726027397261</c:v>
                </c:pt>
                <c:pt idx="229">
                  <c:v>63.013698630136986</c:v>
                </c:pt>
                <c:pt idx="230">
                  <c:v>63.287671232876704</c:v>
                </c:pt>
                <c:pt idx="231">
                  <c:v>63.561643835616444</c:v>
                </c:pt>
                <c:pt idx="232">
                  <c:v>63.835616438356169</c:v>
                </c:pt>
                <c:pt idx="233">
                  <c:v>64.109589041095887</c:v>
                </c:pt>
                <c:pt idx="234">
                  <c:v>64.38356164383562</c:v>
                </c:pt>
                <c:pt idx="235">
                  <c:v>64.657534246575338</c:v>
                </c:pt>
                <c:pt idx="236">
                  <c:v>64.93150684931507</c:v>
                </c:pt>
                <c:pt idx="237">
                  <c:v>65.205479452054789</c:v>
                </c:pt>
                <c:pt idx="238">
                  <c:v>65.479452054794521</c:v>
                </c:pt>
                <c:pt idx="239">
                  <c:v>65.753424657534239</c:v>
                </c:pt>
                <c:pt idx="240">
                  <c:v>66.027397260273972</c:v>
                </c:pt>
                <c:pt idx="241">
                  <c:v>66.301369863013704</c:v>
                </c:pt>
                <c:pt idx="242">
                  <c:v>66.575342465753423</c:v>
                </c:pt>
                <c:pt idx="243">
                  <c:v>66.849315068493155</c:v>
                </c:pt>
                <c:pt idx="244">
                  <c:v>67.123287671232873</c:v>
                </c:pt>
                <c:pt idx="245">
                  <c:v>67.397260273972606</c:v>
                </c:pt>
                <c:pt idx="246">
                  <c:v>67.671232876712324</c:v>
                </c:pt>
                <c:pt idx="247">
                  <c:v>67.945205479452056</c:v>
                </c:pt>
                <c:pt idx="248">
                  <c:v>68.219178082191775</c:v>
                </c:pt>
                <c:pt idx="249">
                  <c:v>68.493150684931507</c:v>
                </c:pt>
                <c:pt idx="250">
                  <c:v>68.767123287671225</c:v>
                </c:pt>
                <c:pt idx="251">
                  <c:v>69.041095890410958</c:v>
                </c:pt>
                <c:pt idx="252">
                  <c:v>69.31506849315069</c:v>
                </c:pt>
                <c:pt idx="253">
                  <c:v>69.589041095890408</c:v>
                </c:pt>
                <c:pt idx="254">
                  <c:v>69.863013698630141</c:v>
                </c:pt>
                <c:pt idx="255">
                  <c:v>70.136986301369859</c:v>
                </c:pt>
                <c:pt idx="256">
                  <c:v>70.410958904109592</c:v>
                </c:pt>
                <c:pt idx="257">
                  <c:v>70.68493150684931</c:v>
                </c:pt>
                <c:pt idx="258">
                  <c:v>70.958904109589042</c:v>
                </c:pt>
                <c:pt idx="259">
                  <c:v>71.232876712328761</c:v>
                </c:pt>
                <c:pt idx="260">
                  <c:v>71.506849315068493</c:v>
                </c:pt>
                <c:pt idx="261">
                  <c:v>71.780821917808225</c:v>
                </c:pt>
                <c:pt idx="262">
                  <c:v>72.054794520547944</c:v>
                </c:pt>
                <c:pt idx="263">
                  <c:v>72.328767123287676</c:v>
                </c:pt>
                <c:pt idx="264">
                  <c:v>72.602739726027394</c:v>
                </c:pt>
                <c:pt idx="265">
                  <c:v>72.876712328767127</c:v>
                </c:pt>
                <c:pt idx="266">
                  <c:v>73.150684931506845</c:v>
                </c:pt>
                <c:pt idx="267">
                  <c:v>73.424657534246577</c:v>
                </c:pt>
                <c:pt idx="268">
                  <c:v>73.698630136986296</c:v>
                </c:pt>
                <c:pt idx="269">
                  <c:v>73.972602739726028</c:v>
                </c:pt>
                <c:pt idx="270">
                  <c:v>74.246575342465746</c:v>
                </c:pt>
                <c:pt idx="271">
                  <c:v>74.520547945205479</c:v>
                </c:pt>
                <c:pt idx="272">
                  <c:v>74.794520547945211</c:v>
                </c:pt>
                <c:pt idx="273">
                  <c:v>75.06849315068493</c:v>
                </c:pt>
                <c:pt idx="274">
                  <c:v>75.342465753424662</c:v>
                </c:pt>
                <c:pt idx="275">
                  <c:v>75.61643835616438</c:v>
                </c:pt>
                <c:pt idx="276">
                  <c:v>75.890410958904113</c:v>
                </c:pt>
                <c:pt idx="277">
                  <c:v>76.164383561643831</c:v>
                </c:pt>
                <c:pt idx="278">
                  <c:v>76.438356164383563</c:v>
                </c:pt>
                <c:pt idx="279">
                  <c:v>76.712328767123282</c:v>
                </c:pt>
                <c:pt idx="280">
                  <c:v>76.986301369863014</c:v>
                </c:pt>
                <c:pt idx="281">
                  <c:v>77.260273972602747</c:v>
                </c:pt>
                <c:pt idx="282">
                  <c:v>77.534246575342465</c:v>
                </c:pt>
                <c:pt idx="283">
                  <c:v>77.808219178082197</c:v>
                </c:pt>
                <c:pt idx="284">
                  <c:v>78.082191780821915</c:v>
                </c:pt>
                <c:pt idx="285">
                  <c:v>78.356164383561648</c:v>
                </c:pt>
                <c:pt idx="286">
                  <c:v>78.630136986301366</c:v>
                </c:pt>
                <c:pt idx="287">
                  <c:v>78.904109589041099</c:v>
                </c:pt>
                <c:pt idx="288">
                  <c:v>79.178082191780817</c:v>
                </c:pt>
                <c:pt idx="289">
                  <c:v>79.452054794520549</c:v>
                </c:pt>
                <c:pt idx="290">
                  <c:v>79.726027397260268</c:v>
                </c:pt>
                <c:pt idx="291">
                  <c:v>80</c:v>
                </c:pt>
                <c:pt idx="292">
                  <c:v>80.273972602739732</c:v>
                </c:pt>
                <c:pt idx="293">
                  <c:v>80.547945205479451</c:v>
                </c:pt>
                <c:pt idx="294">
                  <c:v>80.821917808219183</c:v>
                </c:pt>
                <c:pt idx="295">
                  <c:v>81.095890410958901</c:v>
                </c:pt>
                <c:pt idx="296">
                  <c:v>81.369863013698634</c:v>
                </c:pt>
                <c:pt idx="297">
                  <c:v>81.643835616438352</c:v>
                </c:pt>
                <c:pt idx="298">
                  <c:v>81.917808219178085</c:v>
                </c:pt>
                <c:pt idx="299">
                  <c:v>82.191780821917803</c:v>
                </c:pt>
                <c:pt idx="300">
                  <c:v>82.465753424657535</c:v>
                </c:pt>
                <c:pt idx="301">
                  <c:v>82.739726027397268</c:v>
                </c:pt>
                <c:pt idx="302">
                  <c:v>83.013698630136986</c:v>
                </c:pt>
                <c:pt idx="303">
                  <c:v>83.287671232876718</c:v>
                </c:pt>
                <c:pt idx="304">
                  <c:v>83.561643835616437</c:v>
                </c:pt>
                <c:pt idx="305">
                  <c:v>83.835616438356169</c:v>
                </c:pt>
                <c:pt idx="306">
                  <c:v>84.109589041095887</c:v>
                </c:pt>
                <c:pt idx="307">
                  <c:v>84.38356164383562</c:v>
                </c:pt>
                <c:pt idx="308">
                  <c:v>84.657534246575338</c:v>
                </c:pt>
                <c:pt idx="309">
                  <c:v>84.93150684931507</c:v>
                </c:pt>
                <c:pt idx="310">
                  <c:v>85.205479452054803</c:v>
                </c:pt>
                <c:pt idx="311">
                  <c:v>85.479452054794521</c:v>
                </c:pt>
                <c:pt idx="312">
                  <c:v>85.753424657534254</c:v>
                </c:pt>
                <c:pt idx="313">
                  <c:v>86.027397260273972</c:v>
                </c:pt>
                <c:pt idx="314">
                  <c:v>86.301369863013704</c:v>
                </c:pt>
                <c:pt idx="315">
                  <c:v>86.575342465753423</c:v>
                </c:pt>
                <c:pt idx="316">
                  <c:v>86.849315068493155</c:v>
                </c:pt>
                <c:pt idx="317">
                  <c:v>87.123287671232873</c:v>
                </c:pt>
                <c:pt idx="318">
                  <c:v>87.397260273972606</c:v>
                </c:pt>
                <c:pt idx="319">
                  <c:v>87.671232876712324</c:v>
                </c:pt>
                <c:pt idx="320">
                  <c:v>87.945205479452056</c:v>
                </c:pt>
                <c:pt idx="321">
                  <c:v>88.219178082191789</c:v>
                </c:pt>
                <c:pt idx="322">
                  <c:v>88.493150684931507</c:v>
                </c:pt>
                <c:pt idx="323">
                  <c:v>88.767123287671239</c:v>
                </c:pt>
                <c:pt idx="324">
                  <c:v>89.041095890410958</c:v>
                </c:pt>
                <c:pt idx="325">
                  <c:v>89.31506849315069</c:v>
                </c:pt>
                <c:pt idx="326">
                  <c:v>89.589041095890408</c:v>
                </c:pt>
                <c:pt idx="327">
                  <c:v>89.863013698630141</c:v>
                </c:pt>
                <c:pt idx="328">
                  <c:v>90.136986301369859</c:v>
                </c:pt>
                <c:pt idx="329">
                  <c:v>90.410958904109577</c:v>
                </c:pt>
                <c:pt idx="330">
                  <c:v>90.684931506849324</c:v>
                </c:pt>
                <c:pt idx="331">
                  <c:v>90.958904109589042</c:v>
                </c:pt>
                <c:pt idx="332">
                  <c:v>91.232876712328775</c:v>
                </c:pt>
                <c:pt idx="333">
                  <c:v>91.506849315068493</c:v>
                </c:pt>
                <c:pt idx="334">
                  <c:v>91.780821917808225</c:v>
                </c:pt>
                <c:pt idx="335">
                  <c:v>92.054794520547944</c:v>
                </c:pt>
                <c:pt idx="336">
                  <c:v>92.328767123287676</c:v>
                </c:pt>
                <c:pt idx="337">
                  <c:v>92.602739726027394</c:v>
                </c:pt>
                <c:pt idx="338">
                  <c:v>92.876712328767113</c:v>
                </c:pt>
                <c:pt idx="339">
                  <c:v>93.150684931506845</c:v>
                </c:pt>
                <c:pt idx="340">
                  <c:v>93.424657534246577</c:v>
                </c:pt>
                <c:pt idx="341">
                  <c:v>93.69863013698631</c:v>
                </c:pt>
                <c:pt idx="342">
                  <c:v>93.972602739726028</c:v>
                </c:pt>
                <c:pt idx="343">
                  <c:v>94.246575342465761</c:v>
                </c:pt>
                <c:pt idx="344">
                  <c:v>94.520547945205479</c:v>
                </c:pt>
                <c:pt idx="345">
                  <c:v>94.794520547945211</c:v>
                </c:pt>
                <c:pt idx="346">
                  <c:v>95.06849315068493</c:v>
                </c:pt>
                <c:pt idx="347">
                  <c:v>95.342465753424648</c:v>
                </c:pt>
                <c:pt idx="348">
                  <c:v>95.61643835616438</c:v>
                </c:pt>
                <c:pt idx="349">
                  <c:v>95.890410958904098</c:v>
                </c:pt>
                <c:pt idx="350">
                  <c:v>96.164383561643845</c:v>
                </c:pt>
                <c:pt idx="351">
                  <c:v>96.438356164383563</c:v>
                </c:pt>
                <c:pt idx="352">
                  <c:v>96.712328767123296</c:v>
                </c:pt>
                <c:pt idx="353">
                  <c:v>96.986301369863014</c:v>
                </c:pt>
                <c:pt idx="354">
                  <c:v>97.260273972602747</c:v>
                </c:pt>
                <c:pt idx="355">
                  <c:v>97.534246575342465</c:v>
                </c:pt>
                <c:pt idx="356">
                  <c:v>97.808219178082183</c:v>
                </c:pt>
                <c:pt idx="357">
                  <c:v>98.082191780821915</c:v>
                </c:pt>
                <c:pt idx="358">
                  <c:v>98.356164383561634</c:v>
                </c:pt>
                <c:pt idx="359">
                  <c:v>98.630136986301366</c:v>
                </c:pt>
                <c:pt idx="360">
                  <c:v>98.904109589041099</c:v>
                </c:pt>
                <c:pt idx="361">
                  <c:v>99.178082191780831</c:v>
                </c:pt>
                <c:pt idx="362">
                  <c:v>99.452054794520549</c:v>
                </c:pt>
                <c:pt idx="363">
                  <c:v>99.726027397260282</c:v>
                </c:pt>
                <c:pt idx="364">
                  <c:v>100</c:v>
                </c:pt>
              </c:numCache>
            </c:numRef>
          </c:xVal>
          <c:yVal>
            <c:numRef>
              <c:f>'Report nº 6a'!$F$67:$F$431</c:f>
              <c:numCache>
                <c:formatCode>0.00</c:formatCode>
                <c:ptCount val="365"/>
              </c:numCache>
            </c:numRef>
          </c:yVal>
          <c:smooth val="1"/>
          <c:extLst>
            <c:ext xmlns:c16="http://schemas.microsoft.com/office/drawing/2014/chart" uri="{C3380CC4-5D6E-409C-BE32-E72D297353CC}">
              <c16:uniqueId val="{00000000-9CDB-43DD-8075-1DD416203703}"/>
            </c:ext>
          </c:extLst>
        </c:ser>
        <c:dLbls>
          <c:showLegendKey val="0"/>
          <c:showVal val="0"/>
          <c:showCatName val="0"/>
          <c:showSerName val="0"/>
          <c:showPercent val="0"/>
          <c:showBubbleSize val="0"/>
        </c:dLbls>
        <c:axId val="863919855"/>
        <c:axId val="1"/>
      </c:scatterChart>
      <c:valAx>
        <c:axId val="863919855"/>
        <c:scaling>
          <c:orientation val="minMax"/>
          <c:max val="100"/>
        </c:scaling>
        <c:delete val="0"/>
        <c:axPos val="b"/>
        <c:title>
          <c:tx>
            <c:rich>
              <a:bodyPr/>
              <a:lstStyle/>
              <a:p>
                <a:pPr>
                  <a:defRPr sz="825" b="1" i="0" u="none" strike="noStrike" baseline="0">
                    <a:solidFill>
                      <a:srgbClr val="000000"/>
                    </a:solidFill>
                    <a:latin typeface="Arial"/>
                    <a:ea typeface="Arial"/>
                    <a:cs typeface="Arial"/>
                  </a:defRPr>
                </a:pPr>
                <a:r>
                  <a:rPr lang="es-ES"/>
                  <a:t>% of time exceeded</a:t>
                </a:r>
              </a:p>
            </c:rich>
          </c:tx>
          <c:layout>
            <c:manualLayout>
              <c:xMode val="edge"/>
              <c:yMode val="edge"/>
              <c:x val="0.42688330871491875"/>
              <c:y val="0.8808998201067562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s-ES"/>
          </a:p>
        </c:txPr>
        <c:crossAx val="1"/>
        <c:crosses val="autoZero"/>
        <c:crossBetween val="midCat"/>
        <c:majorUnit val="5"/>
      </c:valAx>
      <c:valAx>
        <c:axId val="1"/>
        <c:scaling>
          <c:orientation val="minMax"/>
          <c:min val="0"/>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Arial"/>
                    <a:ea typeface="Arial"/>
                    <a:cs typeface="Arial"/>
                  </a:defRPr>
                </a:pPr>
                <a:r>
                  <a:rPr lang="es-ES"/>
                  <a:t>Flow  (m³/s)</a:t>
                </a:r>
              </a:p>
            </c:rich>
          </c:tx>
          <c:layout>
            <c:manualLayout>
              <c:xMode val="edge"/>
              <c:yMode val="edge"/>
              <c:x val="1.7725258493353029E-2"/>
              <c:y val="0.3707869887050635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s-ES"/>
          </a:p>
        </c:txPr>
        <c:crossAx val="863919855"/>
        <c:crosses val="autoZero"/>
        <c:crossBetween val="midCat"/>
      </c:valAx>
      <c:spPr>
        <a:solidFill>
          <a:srgbClr val="FFFFFF"/>
        </a:solidFill>
        <a:ln w="12700">
          <a:solidFill>
            <a:srgbClr val="808080"/>
          </a:solidFill>
          <a:prstDash val="solid"/>
        </a:ln>
      </c:spPr>
    </c:plotArea>
    <c:legend>
      <c:legendPos val="r"/>
      <c:layout>
        <c:manualLayout>
          <c:xMode val="edge"/>
          <c:yMode val="edge"/>
          <c:x val="0.42394292212378376"/>
          <c:y val="0.92137860227274959"/>
          <c:w val="0.16987259945726527"/>
          <c:h val="4.9439827439025592E-2"/>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CC"/>
    </a:solidFill>
    <a:ln w="38100">
      <a:solidFill>
        <a:srgbClr val="3366FF"/>
      </a:solidFill>
      <a:prstDash val="solid"/>
    </a:ln>
  </c:spPr>
  <c:txPr>
    <a:bodyPr/>
    <a:lstStyle/>
    <a:p>
      <a:pPr>
        <a:defRPr sz="825" b="0" i="0" u="none" strike="noStrike" baseline="0">
          <a:solidFill>
            <a:srgbClr val="000000"/>
          </a:solidFill>
          <a:latin typeface="Arial"/>
          <a:ea typeface="Arial"/>
          <a:cs typeface="Arial"/>
        </a:defRPr>
      </a:pPr>
      <a:endParaRPr lang="es-ES"/>
    </a:p>
  </c:txPr>
  <c:printSettings>
    <c:headerFooter alignWithMargins="0"/>
    <c:pageMargins b="1" l="0.75000000000000022" r="0.75000000000000022" t="1" header="0" footer="0"/>
    <c:pageSetup paperSize="9"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ES"/>
              <a:t>INDICATORS OF ALTERATION
 HABITUAL VALUES
WET YEAR
</a:t>
            </a:r>
          </a:p>
        </c:rich>
      </c:tx>
      <c:layout>
        <c:manualLayout>
          <c:xMode val="edge"/>
          <c:yMode val="edge"/>
          <c:x val="0.42218423551756884"/>
          <c:y val="4.7619047619047616E-2"/>
        </c:manualLayout>
      </c:layout>
      <c:overlay val="0"/>
      <c:spPr>
        <a:noFill/>
        <a:ln w="25400">
          <a:noFill/>
        </a:ln>
      </c:spPr>
    </c:title>
    <c:autoTitleDeleted val="0"/>
    <c:plotArea>
      <c:layout>
        <c:manualLayout>
          <c:layoutTarget val="inner"/>
          <c:xMode val="edge"/>
          <c:yMode val="edge"/>
          <c:x val="6.2678237063293105E-2"/>
          <c:y val="4.7619363967926022E-2"/>
          <c:w val="0.38461645470657135"/>
          <c:h val="0.91837344795285891"/>
        </c:manualLayout>
      </c:layout>
      <c:radarChart>
        <c:radarStyle val="marker"/>
        <c:varyColors val="0"/>
        <c:ser>
          <c:idx val="0"/>
          <c:order val="0"/>
          <c:tx>
            <c:v>Altered reg.</c:v>
          </c:tx>
          <c:spPr>
            <a:ln w="12700">
              <a:solidFill>
                <a:srgbClr val="FF00FF"/>
              </a:solidFill>
              <a:prstDash val="solid"/>
            </a:ln>
          </c:spPr>
          <c:marker>
            <c:symbol val="square"/>
            <c:size val="5"/>
            <c:spPr>
              <a:solidFill>
                <a:srgbClr val="FF00FF"/>
              </a:solidFill>
              <a:ln>
                <a:solidFill>
                  <a:srgbClr val="FF00FF"/>
                </a:solidFill>
                <a:prstDash val="solid"/>
              </a:ln>
            </c:spPr>
          </c:marker>
          <c:val>
            <c:numRef>
              <c:f>'Report nº 7a'!$D$15:$D$20</c:f>
              <c:numCache>
                <c:formatCode>0.00</c:formatCode>
                <c:ptCount val="6"/>
              </c:numCache>
            </c:numRef>
          </c:val>
          <c:extLst>
            <c:ext xmlns:c16="http://schemas.microsoft.com/office/drawing/2014/chart" uri="{C3380CC4-5D6E-409C-BE32-E72D297353CC}">
              <c16:uniqueId val="{00000000-64F5-4EEE-BF99-D9394E4593B0}"/>
            </c:ext>
          </c:extLst>
        </c:ser>
        <c:ser>
          <c:idx val="1"/>
          <c:order val="1"/>
          <c:tx>
            <c:v>Natural reg.</c:v>
          </c:tx>
          <c:spPr>
            <a:ln w="12700">
              <a:solidFill>
                <a:srgbClr val="333399"/>
              </a:solidFill>
              <a:prstDash val="solid"/>
            </a:ln>
          </c:spPr>
          <c:marker>
            <c:symbol val="square"/>
            <c:size val="5"/>
            <c:spPr>
              <a:solidFill>
                <a:srgbClr val="333399"/>
              </a:solidFill>
              <a:ln>
                <a:solidFill>
                  <a:srgbClr val="333399"/>
                </a:solidFill>
                <a:prstDash val="solid"/>
              </a:ln>
            </c:spPr>
          </c:marker>
          <c:val>
            <c:numRef>
              <c:f>'Report nº 7a'!$N$15:$N$20</c:f>
              <c:numCache>
                <c:formatCode>General</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1-64F5-4EEE-BF99-D9394E4593B0}"/>
            </c:ext>
          </c:extLst>
        </c:ser>
        <c:dLbls>
          <c:showLegendKey val="0"/>
          <c:showVal val="0"/>
          <c:showCatName val="0"/>
          <c:showSerName val="0"/>
          <c:showPercent val="0"/>
          <c:showBubbleSize val="0"/>
        </c:dLbls>
        <c:axId val="863920271"/>
        <c:axId val="1"/>
      </c:radarChart>
      <c:catAx>
        <c:axId val="863920271"/>
        <c:scaling>
          <c:orientation val="minMax"/>
        </c:scaling>
        <c:delete val="0"/>
        <c:axPos val="b"/>
        <c:majorGridlines>
          <c:spPr>
            <a:ln w="3175">
              <a:solidFill>
                <a:srgbClr val="000000"/>
              </a:solidFill>
              <a:prstDash val="solid"/>
            </a:ln>
          </c:spPr>
        </c:majorGridlines>
        <c:numFmt formatCode="General" sourceLinked="0"/>
        <c:majorTickMark val="out"/>
        <c:minorTickMark val="none"/>
        <c:tickLblPos val="none"/>
        <c:txPr>
          <a:bodyPr rot="0" vert="horz"/>
          <a:lstStyle/>
          <a:p>
            <a:pPr>
              <a:defRPr sz="800" b="0" i="0" u="none" strike="noStrike" baseline="0">
                <a:solidFill>
                  <a:srgbClr val="000000"/>
                </a:solidFill>
                <a:latin typeface="Arial"/>
                <a:ea typeface="Arial"/>
                <a:cs typeface="Arial"/>
              </a:defRPr>
            </a:pPr>
            <a:endParaRPr lang="es-E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cross"/>
        <c:minorTickMark val="none"/>
        <c:tickLblPos val="nextTo"/>
        <c:spPr>
          <a:ln w="3175">
            <a:solidFill>
              <a:srgbClr val="000000"/>
            </a:solidFill>
            <a:prstDash val="solid"/>
          </a:ln>
        </c:spPr>
        <c:txPr>
          <a:bodyPr rot="0" vert="horz"/>
          <a:lstStyle/>
          <a:p>
            <a:pPr>
              <a:defRPr sz="425" b="0" i="0" u="none" strike="noStrike" baseline="0">
                <a:solidFill>
                  <a:srgbClr val="000000"/>
                </a:solidFill>
                <a:latin typeface="Tahoma"/>
                <a:ea typeface="Tahoma"/>
                <a:cs typeface="Tahoma"/>
              </a:defRPr>
            </a:pPr>
            <a:endParaRPr lang="es-ES"/>
          </a:p>
        </c:txPr>
        <c:crossAx val="863920271"/>
        <c:crosses val="autoZero"/>
        <c:crossBetween val="between"/>
        <c:minorUnit val="0.01"/>
      </c:valAx>
      <c:spPr>
        <a:noFill/>
        <a:ln w="25400">
          <a:noFill/>
        </a:ln>
      </c:spPr>
    </c:plotArea>
    <c:legend>
      <c:legendPos val="r"/>
      <c:layout>
        <c:manualLayout>
          <c:xMode val="edge"/>
          <c:yMode val="edge"/>
          <c:x val="0.5840634590290279"/>
          <c:y val="0.51022039378484463"/>
          <c:w val="0.31055081480080021"/>
          <c:h val="0.36055574494129017"/>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FF"/>
    </a:solidFill>
    <a:ln w="3175">
      <a:solidFill>
        <a:srgbClr val="000000"/>
      </a:solidFill>
      <a:prstDash val="solid"/>
    </a:ln>
  </c:spPr>
  <c:txPr>
    <a:bodyPr/>
    <a:lstStyle/>
    <a:p>
      <a:pPr>
        <a:defRPr sz="525"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orientation="landscape"/>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ES"/>
              <a:t>INDICATORS OF ALTERATION
 HABITUAL VALUES
NORMAL YEAR</a:t>
            </a:r>
          </a:p>
        </c:rich>
      </c:tx>
      <c:layout>
        <c:manualLayout>
          <c:xMode val="edge"/>
          <c:yMode val="edge"/>
          <c:x val="0.42382575757575758"/>
          <c:y val="5.5555555555555552E-2"/>
        </c:manualLayout>
      </c:layout>
      <c:overlay val="0"/>
      <c:spPr>
        <a:noFill/>
        <a:ln w="25400">
          <a:noFill/>
        </a:ln>
      </c:spPr>
    </c:title>
    <c:autoTitleDeleted val="0"/>
    <c:plotArea>
      <c:layout>
        <c:manualLayout>
          <c:layoutTarget val="inner"/>
          <c:xMode val="edge"/>
          <c:yMode val="edge"/>
          <c:x val="6.8181912761220431E-2"/>
          <c:y val="3.4722457698959007E-2"/>
          <c:w val="0.37500052018671237"/>
          <c:h val="0.91667288325251772"/>
        </c:manualLayout>
      </c:layout>
      <c:radarChart>
        <c:radarStyle val="marker"/>
        <c:varyColors val="0"/>
        <c:ser>
          <c:idx val="0"/>
          <c:order val="0"/>
          <c:tx>
            <c:v>Altered reg.</c:v>
          </c:tx>
          <c:spPr>
            <a:ln w="12700">
              <a:solidFill>
                <a:srgbClr val="FF00FF"/>
              </a:solidFill>
              <a:prstDash val="solid"/>
            </a:ln>
          </c:spPr>
          <c:marker>
            <c:symbol val="square"/>
            <c:size val="5"/>
            <c:spPr>
              <a:solidFill>
                <a:srgbClr val="FF00FF"/>
              </a:solidFill>
              <a:ln>
                <a:solidFill>
                  <a:srgbClr val="FF00FF"/>
                </a:solidFill>
                <a:prstDash val="solid"/>
              </a:ln>
            </c:spPr>
          </c:marker>
          <c:val>
            <c:numRef>
              <c:f>'Report nº 7a'!$D$21:$D$26</c:f>
              <c:numCache>
                <c:formatCode>0.00</c:formatCode>
                <c:ptCount val="6"/>
              </c:numCache>
            </c:numRef>
          </c:val>
          <c:extLst>
            <c:ext xmlns:c16="http://schemas.microsoft.com/office/drawing/2014/chart" uri="{C3380CC4-5D6E-409C-BE32-E72D297353CC}">
              <c16:uniqueId val="{00000000-BA62-4ABC-81BE-0AA82BB1C9AE}"/>
            </c:ext>
          </c:extLst>
        </c:ser>
        <c:ser>
          <c:idx val="1"/>
          <c:order val="1"/>
          <c:tx>
            <c:v>Natural reg.</c:v>
          </c:tx>
          <c:spPr>
            <a:ln w="12700">
              <a:solidFill>
                <a:srgbClr val="333399"/>
              </a:solidFill>
              <a:prstDash val="solid"/>
            </a:ln>
          </c:spPr>
          <c:marker>
            <c:symbol val="square"/>
            <c:size val="5"/>
            <c:spPr>
              <a:solidFill>
                <a:srgbClr val="333399"/>
              </a:solidFill>
              <a:ln>
                <a:solidFill>
                  <a:srgbClr val="333399"/>
                </a:solidFill>
                <a:prstDash val="solid"/>
              </a:ln>
            </c:spPr>
          </c:marker>
          <c:val>
            <c:numRef>
              <c:f>'Report nº 7a'!$N$21:$N$26</c:f>
              <c:numCache>
                <c:formatCode>General</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1-BA62-4ABC-81BE-0AA82BB1C9AE}"/>
            </c:ext>
          </c:extLst>
        </c:ser>
        <c:dLbls>
          <c:showLegendKey val="0"/>
          <c:showVal val="0"/>
          <c:showCatName val="0"/>
          <c:showSerName val="0"/>
          <c:showPercent val="0"/>
          <c:showBubbleSize val="0"/>
        </c:dLbls>
        <c:axId val="863921935"/>
        <c:axId val="1"/>
      </c:radarChart>
      <c:catAx>
        <c:axId val="863921935"/>
        <c:scaling>
          <c:orientation val="minMax"/>
        </c:scaling>
        <c:delete val="0"/>
        <c:axPos val="b"/>
        <c:majorGridlines>
          <c:spPr>
            <a:ln w="3175">
              <a:solidFill>
                <a:srgbClr val="000000"/>
              </a:solidFill>
              <a:prstDash val="solid"/>
            </a:ln>
          </c:spPr>
        </c:majorGridlines>
        <c:numFmt formatCode="General" sourceLinked="0"/>
        <c:majorTickMark val="out"/>
        <c:minorTickMark val="none"/>
        <c:tickLblPos val="none"/>
        <c:txPr>
          <a:bodyPr rot="0" vert="horz"/>
          <a:lstStyle/>
          <a:p>
            <a:pPr>
              <a:defRPr sz="450" b="0" i="0" u="none" strike="noStrike" baseline="0">
                <a:solidFill>
                  <a:srgbClr val="000000"/>
                </a:solidFill>
                <a:latin typeface="Arial"/>
                <a:ea typeface="Arial"/>
                <a:cs typeface="Arial"/>
              </a:defRPr>
            </a:pPr>
            <a:endParaRPr lang="es-E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cross"/>
        <c:minorTickMark val="none"/>
        <c:tickLblPos val="nextTo"/>
        <c:spPr>
          <a:ln w="3175">
            <a:solidFill>
              <a:srgbClr val="000000"/>
            </a:solidFill>
            <a:prstDash val="solid"/>
          </a:ln>
        </c:spPr>
        <c:txPr>
          <a:bodyPr rot="0" vert="horz"/>
          <a:lstStyle/>
          <a:p>
            <a:pPr>
              <a:defRPr sz="425" b="0" i="0" u="none" strike="noStrike" baseline="0">
                <a:solidFill>
                  <a:srgbClr val="000000"/>
                </a:solidFill>
                <a:latin typeface="Tahoma"/>
                <a:ea typeface="Tahoma"/>
                <a:cs typeface="Tahoma"/>
              </a:defRPr>
            </a:pPr>
            <a:endParaRPr lang="es-ES"/>
          </a:p>
        </c:txPr>
        <c:crossAx val="863921935"/>
        <c:crosses val="autoZero"/>
        <c:crossBetween val="between"/>
        <c:minorUnit val="0.01"/>
      </c:valAx>
      <c:spPr>
        <a:noFill/>
        <a:ln w="25400">
          <a:noFill/>
        </a:ln>
      </c:spPr>
    </c:plotArea>
    <c:legend>
      <c:legendPos val="r"/>
      <c:layout>
        <c:manualLayout>
          <c:xMode val="edge"/>
          <c:yMode val="edge"/>
          <c:x val="0.57388277518308706"/>
          <c:y val="0.49307150853128134"/>
          <c:w val="0.30966941829186378"/>
          <c:h val="0.36806746411490016"/>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FF"/>
    </a:solidFill>
    <a:ln w="3175">
      <a:solidFill>
        <a:srgbClr val="000000"/>
      </a:solidFill>
      <a:prstDash val="solid"/>
    </a:ln>
  </c:spPr>
  <c:txPr>
    <a:bodyPr/>
    <a:lstStyle/>
    <a:p>
      <a:pPr>
        <a:defRPr sz="500"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paperSize="9" orientation="landscape"/>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ES"/>
              <a:t>INDICATORS OF ALTERATION
 HABITUAL VALUES
DRY YEAR</a:t>
            </a:r>
          </a:p>
        </c:rich>
      </c:tx>
      <c:layout>
        <c:manualLayout>
          <c:xMode val="edge"/>
          <c:yMode val="edge"/>
          <c:x val="0.42382575757575758"/>
          <c:y val="5.6338028169014086E-2"/>
        </c:manualLayout>
      </c:layout>
      <c:overlay val="0"/>
      <c:spPr>
        <a:noFill/>
        <a:ln w="25400">
          <a:noFill/>
        </a:ln>
      </c:spPr>
    </c:title>
    <c:autoTitleDeleted val="0"/>
    <c:plotArea>
      <c:layout>
        <c:manualLayout>
          <c:layoutTarget val="inner"/>
          <c:xMode val="edge"/>
          <c:yMode val="edge"/>
          <c:x val="7.1022825792937949E-2"/>
          <c:y val="4.2253666420232795E-2"/>
          <c:w val="0.37215960715499485"/>
          <c:h val="0.92253838350841599"/>
        </c:manualLayout>
      </c:layout>
      <c:radarChart>
        <c:radarStyle val="marker"/>
        <c:varyColors val="0"/>
        <c:ser>
          <c:idx val="0"/>
          <c:order val="0"/>
          <c:tx>
            <c:v>Altered reg.</c:v>
          </c:tx>
          <c:spPr>
            <a:ln w="12700">
              <a:solidFill>
                <a:srgbClr val="FF00FF"/>
              </a:solidFill>
              <a:prstDash val="solid"/>
            </a:ln>
          </c:spPr>
          <c:marker>
            <c:symbol val="square"/>
            <c:size val="5"/>
            <c:spPr>
              <a:solidFill>
                <a:srgbClr val="FF00FF"/>
              </a:solidFill>
              <a:ln>
                <a:solidFill>
                  <a:srgbClr val="FF00FF"/>
                </a:solidFill>
                <a:prstDash val="solid"/>
              </a:ln>
            </c:spPr>
          </c:marker>
          <c:val>
            <c:numRef>
              <c:f>'Report nº 7a'!$D$27:$D$32</c:f>
              <c:numCache>
                <c:formatCode>0.00</c:formatCode>
                <c:ptCount val="6"/>
              </c:numCache>
            </c:numRef>
          </c:val>
          <c:extLst>
            <c:ext xmlns:c16="http://schemas.microsoft.com/office/drawing/2014/chart" uri="{C3380CC4-5D6E-409C-BE32-E72D297353CC}">
              <c16:uniqueId val="{00000000-7B74-46A2-B6D3-06C6CCFC136D}"/>
            </c:ext>
          </c:extLst>
        </c:ser>
        <c:ser>
          <c:idx val="1"/>
          <c:order val="1"/>
          <c:tx>
            <c:v>Natural reg.</c:v>
          </c:tx>
          <c:spPr>
            <a:ln w="12700">
              <a:solidFill>
                <a:srgbClr val="333399"/>
              </a:solidFill>
              <a:prstDash val="solid"/>
            </a:ln>
          </c:spPr>
          <c:marker>
            <c:symbol val="square"/>
            <c:size val="5"/>
            <c:spPr>
              <a:solidFill>
                <a:srgbClr val="333399"/>
              </a:solidFill>
              <a:ln>
                <a:solidFill>
                  <a:srgbClr val="333399"/>
                </a:solidFill>
                <a:prstDash val="solid"/>
              </a:ln>
            </c:spPr>
          </c:marker>
          <c:val>
            <c:numRef>
              <c:f>'Report nº 7a'!$N$27:$N$32</c:f>
              <c:numCache>
                <c:formatCode>General</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1-7B74-46A2-B6D3-06C6CCFC136D}"/>
            </c:ext>
          </c:extLst>
        </c:ser>
        <c:dLbls>
          <c:showLegendKey val="0"/>
          <c:showVal val="0"/>
          <c:showCatName val="0"/>
          <c:showSerName val="0"/>
          <c:showPercent val="0"/>
          <c:showBubbleSize val="0"/>
        </c:dLbls>
        <c:axId val="863924847"/>
        <c:axId val="1"/>
      </c:radarChart>
      <c:catAx>
        <c:axId val="863924847"/>
        <c:scaling>
          <c:orientation val="minMax"/>
        </c:scaling>
        <c:delete val="0"/>
        <c:axPos val="b"/>
        <c:majorGridlines>
          <c:spPr>
            <a:ln w="3175">
              <a:solidFill>
                <a:srgbClr val="000000"/>
              </a:solidFill>
              <a:prstDash val="solid"/>
            </a:ln>
          </c:spPr>
        </c:majorGridlines>
        <c:numFmt formatCode="General" sourceLinked="0"/>
        <c:majorTickMark val="out"/>
        <c:minorTickMark val="none"/>
        <c:tickLblPos val="none"/>
        <c:txPr>
          <a:bodyPr rot="0" vert="horz"/>
          <a:lstStyle/>
          <a:p>
            <a:pPr>
              <a:defRPr sz="450" b="0" i="0" u="none" strike="noStrike" baseline="0">
                <a:solidFill>
                  <a:srgbClr val="000000"/>
                </a:solidFill>
                <a:latin typeface="Arial"/>
                <a:ea typeface="Arial"/>
                <a:cs typeface="Arial"/>
              </a:defRPr>
            </a:pPr>
            <a:endParaRPr lang="es-E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cross"/>
        <c:minorTickMark val="none"/>
        <c:tickLblPos val="nextTo"/>
        <c:spPr>
          <a:ln w="3175">
            <a:solidFill>
              <a:srgbClr val="000000"/>
            </a:solidFill>
            <a:prstDash val="solid"/>
          </a:ln>
        </c:spPr>
        <c:txPr>
          <a:bodyPr rot="0" vert="horz"/>
          <a:lstStyle/>
          <a:p>
            <a:pPr>
              <a:defRPr sz="425" b="0" i="0" u="none" strike="noStrike" baseline="0">
                <a:solidFill>
                  <a:srgbClr val="000000"/>
                </a:solidFill>
                <a:latin typeface="Tahoma"/>
                <a:ea typeface="Tahoma"/>
                <a:cs typeface="Tahoma"/>
              </a:defRPr>
            </a:pPr>
            <a:endParaRPr lang="es-ES"/>
          </a:p>
        </c:txPr>
        <c:crossAx val="863924847"/>
        <c:crosses val="autoZero"/>
        <c:crossBetween val="between"/>
        <c:minorUnit val="0.01"/>
      </c:valAx>
      <c:spPr>
        <a:noFill/>
        <a:ln w="25400">
          <a:noFill/>
        </a:ln>
      </c:spPr>
    </c:plotArea>
    <c:legend>
      <c:legendPos val="r"/>
      <c:layout>
        <c:manualLayout>
          <c:xMode val="edge"/>
          <c:yMode val="edge"/>
          <c:x val="0.57672377902062699"/>
          <c:y val="0.5141048367545894"/>
          <c:w val="0.30966941829186378"/>
          <c:h val="0.37325419654785258"/>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FF"/>
    </a:solidFill>
    <a:ln w="3175">
      <a:solidFill>
        <a:srgbClr val="000000"/>
      </a:solidFill>
      <a:prstDash val="solid"/>
    </a:ln>
  </c:spPr>
  <c:txPr>
    <a:bodyPr/>
    <a:lstStyle/>
    <a:p>
      <a:pPr>
        <a:defRPr sz="500"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ES"/>
              <a:t>INDICATORS OF ALTERATION
 HABITUAL VALUES
WEIGTHED YEAR</a:t>
            </a:r>
          </a:p>
        </c:rich>
      </c:tx>
      <c:layout>
        <c:manualLayout>
          <c:xMode val="edge"/>
          <c:yMode val="edge"/>
          <c:x val="0.42382575757575758"/>
          <c:y val="5.4794520547945202E-2"/>
        </c:manualLayout>
      </c:layout>
      <c:overlay val="0"/>
      <c:spPr>
        <a:noFill/>
        <a:ln w="25400">
          <a:noFill/>
        </a:ln>
      </c:spPr>
    </c:title>
    <c:autoTitleDeleted val="0"/>
    <c:plotArea>
      <c:layout>
        <c:manualLayout>
          <c:layoutTarget val="inner"/>
          <c:xMode val="edge"/>
          <c:yMode val="edge"/>
          <c:x val="6.8181912761220431E-2"/>
          <c:y val="4.7945205479452052E-2"/>
          <c:w val="0.37784143321842989"/>
          <c:h val="0.91095890410958902"/>
        </c:manualLayout>
      </c:layout>
      <c:radarChart>
        <c:radarStyle val="marker"/>
        <c:varyColors val="0"/>
        <c:ser>
          <c:idx val="0"/>
          <c:order val="0"/>
          <c:tx>
            <c:v>Altered reg.</c:v>
          </c:tx>
          <c:spPr>
            <a:ln w="12700">
              <a:solidFill>
                <a:srgbClr val="FF00FF"/>
              </a:solidFill>
              <a:prstDash val="solid"/>
            </a:ln>
          </c:spPr>
          <c:marker>
            <c:symbol val="square"/>
            <c:size val="5"/>
            <c:spPr>
              <a:solidFill>
                <a:srgbClr val="FF00FF"/>
              </a:solidFill>
              <a:ln>
                <a:solidFill>
                  <a:srgbClr val="FF00FF"/>
                </a:solidFill>
                <a:prstDash val="solid"/>
              </a:ln>
            </c:spPr>
          </c:marker>
          <c:val>
            <c:numRef>
              <c:f>'Report nº 7a'!$D$33:$D$38</c:f>
              <c:numCache>
                <c:formatCode>0.00</c:formatCode>
                <c:ptCount val="6"/>
              </c:numCache>
            </c:numRef>
          </c:val>
          <c:extLst>
            <c:ext xmlns:c16="http://schemas.microsoft.com/office/drawing/2014/chart" uri="{C3380CC4-5D6E-409C-BE32-E72D297353CC}">
              <c16:uniqueId val="{00000000-D300-47E4-86AD-F8DE2305D1E5}"/>
            </c:ext>
          </c:extLst>
        </c:ser>
        <c:ser>
          <c:idx val="1"/>
          <c:order val="1"/>
          <c:tx>
            <c:v>Natural reg.</c:v>
          </c:tx>
          <c:spPr>
            <a:ln w="12700">
              <a:solidFill>
                <a:srgbClr val="333399"/>
              </a:solidFill>
              <a:prstDash val="solid"/>
            </a:ln>
          </c:spPr>
          <c:marker>
            <c:symbol val="square"/>
            <c:size val="5"/>
            <c:spPr>
              <a:solidFill>
                <a:srgbClr val="333399"/>
              </a:solidFill>
              <a:ln>
                <a:solidFill>
                  <a:srgbClr val="333399"/>
                </a:solidFill>
                <a:prstDash val="solid"/>
              </a:ln>
            </c:spPr>
          </c:marker>
          <c:val>
            <c:numRef>
              <c:f>'Report nº 7a'!$N$33:$N$38</c:f>
              <c:numCache>
                <c:formatCode>General</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1-D300-47E4-86AD-F8DE2305D1E5}"/>
            </c:ext>
          </c:extLst>
        </c:ser>
        <c:dLbls>
          <c:showLegendKey val="0"/>
          <c:showVal val="0"/>
          <c:showCatName val="0"/>
          <c:showSerName val="0"/>
          <c:showPercent val="0"/>
          <c:showBubbleSize val="0"/>
        </c:dLbls>
        <c:axId val="903963119"/>
        <c:axId val="1"/>
      </c:radarChart>
      <c:catAx>
        <c:axId val="903963119"/>
        <c:scaling>
          <c:orientation val="minMax"/>
        </c:scaling>
        <c:delete val="0"/>
        <c:axPos val="b"/>
        <c:majorGridlines>
          <c:spPr>
            <a:ln w="3175">
              <a:solidFill>
                <a:srgbClr val="000000"/>
              </a:solidFill>
              <a:prstDash val="solid"/>
            </a:ln>
          </c:spPr>
        </c:majorGridlines>
        <c:numFmt formatCode="General" sourceLinked="0"/>
        <c:majorTickMark val="out"/>
        <c:minorTickMark val="none"/>
        <c:tickLblPos val="none"/>
        <c:txPr>
          <a:bodyPr rot="0" vert="horz"/>
          <a:lstStyle/>
          <a:p>
            <a:pPr>
              <a:defRPr sz="450" b="0" i="0" u="none" strike="noStrike" baseline="0">
                <a:solidFill>
                  <a:srgbClr val="000000"/>
                </a:solidFill>
                <a:latin typeface="Arial"/>
                <a:ea typeface="Arial"/>
                <a:cs typeface="Arial"/>
              </a:defRPr>
            </a:pPr>
            <a:endParaRPr lang="es-E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cross"/>
        <c:minorTickMark val="none"/>
        <c:tickLblPos val="nextTo"/>
        <c:spPr>
          <a:ln w="3175">
            <a:solidFill>
              <a:srgbClr val="000000"/>
            </a:solidFill>
            <a:prstDash val="solid"/>
          </a:ln>
        </c:spPr>
        <c:txPr>
          <a:bodyPr rot="0" vert="horz"/>
          <a:lstStyle/>
          <a:p>
            <a:pPr>
              <a:defRPr sz="425" b="0" i="0" u="none" strike="noStrike" baseline="0">
                <a:solidFill>
                  <a:srgbClr val="000000"/>
                </a:solidFill>
                <a:latin typeface="Tahoma"/>
                <a:ea typeface="Tahoma"/>
                <a:cs typeface="Tahoma"/>
              </a:defRPr>
            </a:pPr>
            <a:endParaRPr lang="es-ES"/>
          </a:p>
        </c:txPr>
        <c:crossAx val="903963119"/>
        <c:crosses val="autoZero"/>
        <c:crossBetween val="between"/>
        <c:minorUnit val="0.01"/>
      </c:valAx>
      <c:spPr>
        <a:noFill/>
        <a:ln w="25400">
          <a:noFill/>
        </a:ln>
      </c:spPr>
    </c:plotArea>
    <c:legend>
      <c:legendPos val="r"/>
      <c:layout>
        <c:manualLayout>
          <c:xMode val="edge"/>
          <c:yMode val="edge"/>
          <c:x val="0.57956478285816704"/>
          <c:y val="0.54111511848557203"/>
          <c:w val="0.30966941829186378"/>
          <c:h val="0.36302659847766222"/>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FF"/>
    </a:solidFill>
    <a:ln w="3175">
      <a:solidFill>
        <a:srgbClr val="000000"/>
      </a:solidFill>
      <a:prstDash val="solid"/>
    </a:ln>
  </c:spPr>
  <c:txPr>
    <a:bodyPr/>
    <a:lstStyle/>
    <a:p>
      <a:pPr>
        <a:defRPr sz="525"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s-ES"/>
              <a:t>INDICATORS OF ALTERATION
 HABITUAL VALUES
WET YEAR</a:t>
            </a:r>
          </a:p>
        </c:rich>
      </c:tx>
      <c:layout>
        <c:manualLayout>
          <c:xMode val="edge"/>
          <c:yMode val="edge"/>
          <c:x val="0.44993337371290126"/>
          <c:y val="5.6451612903225805E-2"/>
        </c:manualLayout>
      </c:layout>
      <c:overlay val="0"/>
      <c:spPr>
        <a:noFill/>
        <a:ln w="25400">
          <a:noFill/>
        </a:ln>
      </c:spPr>
    </c:title>
    <c:autoTitleDeleted val="0"/>
    <c:plotArea>
      <c:layout>
        <c:manualLayout>
          <c:layoutTarget val="inner"/>
          <c:xMode val="edge"/>
          <c:yMode val="edge"/>
          <c:x val="9.4017355594939664E-2"/>
          <c:y val="4.0322739426109762E-2"/>
          <c:w val="0.32478722841888247"/>
          <c:h val="0.91935845891530255"/>
        </c:manualLayout>
      </c:layout>
      <c:radarChart>
        <c:radarStyle val="marker"/>
        <c:varyColors val="0"/>
        <c:ser>
          <c:idx val="0"/>
          <c:order val="0"/>
          <c:tx>
            <c:v>Altered reg.</c:v>
          </c:tx>
          <c:spPr>
            <a:ln w="12700">
              <a:solidFill>
                <a:srgbClr val="FF00FF"/>
              </a:solidFill>
              <a:prstDash val="solid"/>
            </a:ln>
          </c:spPr>
          <c:marker>
            <c:symbol val="square"/>
            <c:size val="5"/>
            <c:spPr>
              <a:solidFill>
                <a:srgbClr val="FF00FF"/>
              </a:solidFill>
              <a:ln>
                <a:solidFill>
                  <a:srgbClr val="FF00FF"/>
                </a:solidFill>
                <a:prstDash val="solid"/>
              </a:ln>
            </c:spPr>
          </c:marker>
          <c:val>
            <c:numRef>
              <c:f>'Report nº 7b'!$D$15:$D$19</c:f>
              <c:numCache>
                <c:formatCode>0.00</c:formatCode>
                <c:ptCount val="5"/>
              </c:numCache>
            </c:numRef>
          </c:val>
          <c:extLst>
            <c:ext xmlns:c16="http://schemas.microsoft.com/office/drawing/2014/chart" uri="{C3380CC4-5D6E-409C-BE32-E72D297353CC}">
              <c16:uniqueId val="{00000000-10B6-4315-B6F5-3602D4D73C08}"/>
            </c:ext>
          </c:extLst>
        </c:ser>
        <c:ser>
          <c:idx val="1"/>
          <c:order val="1"/>
          <c:tx>
            <c:v>Natural reg.</c:v>
          </c:tx>
          <c:spPr>
            <a:ln w="12700">
              <a:solidFill>
                <a:srgbClr val="333399"/>
              </a:solidFill>
              <a:prstDash val="solid"/>
            </a:ln>
          </c:spPr>
          <c:marker>
            <c:symbol val="square"/>
            <c:size val="5"/>
            <c:spPr>
              <a:solidFill>
                <a:srgbClr val="333399"/>
              </a:solidFill>
              <a:ln>
                <a:solidFill>
                  <a:srgbClr val="333399"/>
                </a:solidFill>
                <a:prstDash val="solid"/>
              </a:ln>
            </c:spPr>
          </c:marker>
          <c:val>
            <c:numRef>
              <c:f>'Report nº 7b'!$N$15:$N$19</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1-10B6-4315-B6F5-3602D4D73C08}"/>
            </c:ext>
          </c:extLst>
        </c:ser>
        <c:dLbls>
          <c:showLegendKey val="0"/>
          <c:showVal val="0"/>
          <c:showCatName val="0"/>
          <c:showSerName val="0"/>
          <c:showPercent val="0"/>
          <c:showBubbleSize val="0"/>
        </c:dLbls>
        <c:axId val="903960207"/>
        <c:axId val="1"/>
      </c:radarChart>
      <c:catAx>
        <c:axId val="903960207"/>
        <c:scaling>
          <c:orientation val="minMax"/>
        </c:scaling>
        <c:delete val="0"/>
        <c:axPos val="b"/>
        <c:majorGridlines>
          <c:spPr>
            <a:ln w="3175">
              <a:solidFill>
                <a:srgbClr val="000000"/>
              </a:solidFill>
              <a:prstDash val="solid"/>
            </a:ln>
          </c:spPr>
        </c:majorGridlines>
        <c:numFmt formatCode="General" sourceLinked="0"/>
        <c:majorTickMark val="out"/>
        <c:minorTickMark val="none"/>
        <c:tickLblPos val="none"/>
        <c:txPr>
          <a:bodyPr rot="0" vert="horz"/>
          <a:lstStyle/>
          <a:p>
            <a:pPr>
              <a:defRPr sz="550" b="0" i="0" u="none" strike="noStrike" baseline="0">
                <a:solidFill>
                  <a:srgbClr val="000000"/>
                </a:solidFill>
                <a:latin typeface="Arial"/>
                <a:ea typeface="Arial"/>
                <a:cs typeface="Arial"/>
              </a:defRPr>
            </a:pPr>
            <a:endParaRPr lang="es-E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cross"/>
        <c:minorTickMark val="none"/>
        <c:tickLblPos val="nextTo"/>
        <c:spPr>
          <a:ln w="3175">
            <a:solidFill>
              <a:srgbClr val="000000"/>
            </a:solidFill>
            <a:prstDash val="solid"/>
          </a:ln>
        </c:spPr>
        <c:txPr>
          <a:bodyPr rot="0" vert="horz"/>
          <a:lstStyle/>
          <a:p>
            <a:pPr>
              <a:defRPr sz="350" b="0" i="0" u="none" strike="noStrike" baseline="0">
                <a:solidFill>
                  <a:srgbClr val="000000"/>
                </a:solidFill>
                <a:latin typeface="Tahoma"/>
                <a:ea typeface="Tahoma"/>
                <a:cs typeface="Tahoma"/>
              </a:defRPr>
            </a:pPr>
            <a:endParaRPr lang="es-ES"/>
          </a:p>
        </c:txPr>
        <c:crossAx val="903960207"/>
        <c:crosses val="autoZero"/>
        <c:crossBetween val="between"/>
        <c:minorUnit val="0.01"/>
      </c:valAx>
      <c:spPr>
        <a:noFill/>
        <a:ln w="25400">
          <a:noFill/>
        </a:ln>
      </c:spPr>
    </c:plotArea>
    <c:legend>
      <c:legendPos val="r"/>
      <c:layout>
        <c:manualLayout>
          <c:xMode val="edge"/>
          <c:yMode val="edge"/>
          <c:x val="0.56696891876476363"/>
          <c:y val="0.54840419265527285"/>
          <c:w val="0.31055081480080021"/>
          <c:h val="0.32259070156192521"/>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FF"/>
    </a:solidFill>
    <a:ln w="3175">
      <a:solidFill>
        <a:srgbClr val="000000"/>
      </a:solidFill>
      <a:prstDash val="solid"/>
    </a:ln>
  </c:spPr>
  <c:txPr>
    <a:bodyPr/>
    <a:lstStyle/>
    <a:p>
      <a:pPr>
        <a:defRPr sz="425"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orientation="landscape"/>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s-ES"/>
              <a:t>INDICATORS OF ALTERATION
 HABITUAL VALUES
NORMAL YEAR</a:t>
            </a:r>
          </a:p>
        </c:rich>
      </c:tx>
      <c:layout>
        <c:manualLayout>
          <c:xMode val="edge"/>
          <c:yMode val="edge"/>
          <c:x val="0.46535969935576238"/>
          <c:y val="5.8333333333333334E-2"/>
        </c:manualLayout>
      </c:layout>
      <c:overlay val="0"/>
      <c:spPr>
        <a:noFill/>
        <a:ln w="25400">
          <a:noFill/>
        </a:ln>
      </c:spPr>
    </c:title>
    <c:autoTitleDeleted val="0"/>
    <c:plotArea>
      <c:layout>
        <c:manualLayout>
          <c:layoutTarget val="inner"/>
          <c:xMode val="edge"/>
          <c:yMode val="edge"/>
          <c:x val="9.9431956110113129E-2"/>
          <c:y val="4.1667005753627549E-2"/>
          <c:w val="0.31534134652064449"/>
          <c:h val="0.92500752773053163"/>
        </c:manualLayout>
      </c:layout>
      <c:radarChart>
        <c:radarStyle val="marker"/>
        <c:varyColors val="0"/>
        <c:ser>
          <c:idx val="0"/>
          <c:order val="0"/>
          <c:tx>
            <c:v>Altered reg.</c:v>
          </c:tx>
          <c:spPr>
            <a:ln w="12700">
              <a:solidFill>
                <a:srgbClr val="FF00FF"/>
              </a:solidFill>
              <a:prstDash val="solid"/>
            </a:ln>
          </c:spPr>
          <c:marker>
            <c:symbol val="square"/>
            <c:size val="5"/>
            <c:spPr>
              <a:solidFill>
                <a:srgbClr val="FF00FF"/>
              </a:solidFill>
              <a:ln>
                <a:solidFill>
                  <a:srgbClr val="FF00FF"/>
                </a:solidFill>
                <a:prstDash val="solid"/>
              </a:ln>
            </c:spPr>
          </c:marker>
          <c:val>
            <c:numRef>
              <c:f>'Report nº 7b'!$D$20:$D$24</c:f>
              <c:numCache>
                <c:formatCode>0.00</c:formatCode>
                <c:ptCount val="5"/>
              </c:numCache>
            </c:numRef>
          </c:val>
          <c:extLst>
            <c:ext xmlns:c16="http://schemas.microsoft.com/office/drawing/2014/chart" uri="{C3380CC4-5D6E-409C-BE32-E72D297353CC}">
              <c16:uniqueId val="{00000000-F048-4F6D-B9C4-6A32239416B3}"/>
            </c:ext>
          </c:extLst>
        </c:ser>
        <c:ser>
          <c:idx val="1"/>
          <c:order val="1"/>
          <c:tx>
            <c:v>Natural regl</c:v>
          </c:tx>
          <c:spPr>
            <a:ln w="12700">
              <a:solidFill>
                <a:srgbClr val="333399"/>
              </a:solidFill>
              <a:prstDash val="solid"/>
            </a:ln>
          </c:spPr>
          <c:marker>
            <c:symbol val="square"/>
            <c:size val="5"/>
            <c:spPr>
              <a:solidFill>
                <a:srgbClr val="333399"/>
              </a:solidFill>
              <a:ln>
                <a:solidFill>
                  <a:srgbClr val="333399"/>
                </a:solidFill>
                <a:prstDash val="solid"/>
              </a:ln>
            </c:spPr>
          </c:marker>
          <c:val>
            <c:numRef>
              <c:f>'Report nº 7b'!$N$20:$N$24</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1-F048-4F6D-B9C4-6A32239416B3}"/>
            </c:ext>
          </c:extLst>
        </c:ser>
        <c:dLbls>
          <c:showLegendKey val="0"/>
          <c:showVal val="0"/>
          <c:showCatName val="0"/>
          <c:showSerName val="0"/>
          <c:showPercent val="0"/>
          <c:showBubbleSize val="0"/>
        </c:dLbls>
        <c:axId val="903964783"/>
        <c:axId val="1"/>
      </c:radarChart>
      <c:catAx>
        <c:axId val="903964783"/>
        <c:scaling>
          <c:orientation val="minMax"/>
        </c:scaling>
        <c:delete val="0"/>
        <c:axPos val="b"/>
        <c:majorGridlines>
          <c:spPr>
            <a:ln w="3175">
              <a:solidFill>
                <a:srgbClr val="000000"/>
              </a:solidFill>
              <a:prstDash val="solid"/>
            </a:ln>
          </c:spPr>
        </c:majorGridlines>
        <c:numFmt formatCode="General" sourceLinked="0"/>
        <c:majorTickMark val="out"/>
        <c:minorTickMark val="none"/>
        <c:tickLblPos val="none"/>
        <c:txPr>
          <a:bodyPr rot="0" vert="horz"/>
          <a:lstStyle/>
          <a:p>
            <a:pPr>
              <a:defRPr sz="375" b="0" i="0" u="none" strike="noStrike" baseline="0">
                <a:solidFill>
                  <a:srgbClr val="000000"/>
                </a:solidFill>
                <a:latin typeface="Arial"/>
                <a:ea typeface="Arial"/>
                <a:cs typeface="Arial"/>
              </a:defRPr>
            </a:pPr>
            <a:endParaRPr lang="es-E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cross"/>
        <c:minorTickMark val="none"/>
        <c:tickLblPos val="nextTo"/>
        <c:spPr>
          <a:ln w="3175">
            <a:solidFill>
              <a:srgbClr val="000000"/>
            </a:solidFill>
            <a:prstDash val="solid"/>
          </a:ln>
        </c:spPr>
        <c:txPr>
          <a:bodyPr rot="0" vert="horz"/>
          <a:lstStyle/>
          <a:p>
            <a:pPr>
              <a:defRPr sz="350" b="0" i="0" u="none" strike="noStrike" baseline="0">
                <a:solidFill>
                  <a:srgbClr val="000000"/>
                </a:solidFill>
                <a:latin typeface="Tahoma"/>
                <a:ea typeface="Tahoma"/>
                <a:cs typeface="Tahoma"/>
              </a:defRPr>
            </a:pPr>
            <a:endParaRPr lang="es-ES"/>
          </a:p>
        </c:txPr>
        <c:crossAx val="903964783"/>
        <c:crosses val="autoZero"/>
        <c:crossBetween val="between"/>
        <c:majorUnit val="0.2"/>
        <c:minorUnit val="0.01"/>
      </c:valAx>
      <c:spPr>
        <a:noFill/>
        <a:ln w="25400">
          <a:noFill/>
        </a:ln>
      </c:spPr>
    </c:plotArea>
    <c:legend>
      <c:legendPos val="r"/>
      <c:layout>
        <c:manualLayout>
          <c:xMode val="edge"/>
          <c:yMode val="edge"/>
          <c:x val="0.56535976367046692"/>
          <c:y val="0.57502057043124066"/>
          <c:w val="0.30966941829186378"/>
          <c:h val="0.3166779953099586"/>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FF"/>
    </a:solidFill>
    <a:ln w="3175">
      <a:solidFill>
        <a:srgbClr val="000000"/>
      </a:solidFill>
      <a:prstDash val="solid"/>
    </a:ln>
  </c:spPr>
  <c:txPr>
    <a:bodyPr/>
    <a:lstStyle/>
    <a:p>
      <a:pPr>
        <a:defRPr sz="425"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paperSize="9"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80"/>
                </a:solidFill>
                <a:latin typeface="Arial"/>
                <a:ea typeface="Arial"/>
                <a:cs typeface="Arial"/>
              </a:defRPr>
            </a:pPr>
            <a:r>
              <a:rPr lang="es-ES"/>
              <a:t>MONTHLY VOLUMES IN NATURAL REGIME, BY TYPE OF YEAR</a:t>
            </a:r>
          </a:p>
        </c:rich>
      </c:tx>
      <c:layout>
        <c:manualLayout>
          <c:xMode val="edge"/>
          <c:yMode val="edge"/>
          <c:x val="0.19790176442536958"/>
          <c:y val="3.1531531531531529E-2"/>
        </c:manualLayout>
      </c:layout>
      <c:overlay val="0"/>
      <c:spPr>
        <a:noFill/>
        <a:ln w="25400">
          <a:noFill/>
        </a:ln>
      </c:spPr>
    </c:title>
    <c:autoTitleDeleted val="0"/>
    <c:plotArea>
      <c:layout>
        <c:manualLayout>
          <c:layoutTarget val="inner"/>
          <c:xMode val="edge"/>
          <c:yMode val="edge"/>
          <c:x val="7.5822709650378961E-2"/>
          <c:y val="0.10360383147661413"/>
          <c:w val="0.90415004715168867"/>
          <c:h val="0.63513653209576493"/>
        </c:manualLayout>
      </c:layout>
      <c:lineChart>
        <c:grouping val="standard"/>
        <c:varyColors val="0"/>
        <c:ser>
          <c:idx val="0"/>
          <c:order val="0"/>
          <c:tx>
            <c:v>Wet</c:v>
          </c:tx>
          <c:spPr>
            <a:ln w="25400">
              <a:solidFill>
                <a:srgbClr val="0000FF"/>
              </a:solidFill>
              <a:prstDash val="solid"/>
            </a:ln>
          </c:spPr>
          <c:marker>
            <c:symbol val="diamond"/>
            <c:size val="8"/>
            <c:spPr>
              <a:solidFill>
                <a:srgbClr val="0000FF"/>
              </a:solidFill>
              <a:ln>
                <a:solidFill>
                  <a:srgbClr val="3366FF"/>
                </a:solidFill>
                <a:prstDash val="solid"/>
              </a:ln>
            </c:spPr>
          </c:marker>
          <c:cat>
            <c:strRef>
              <c:f>'Report nº 3'!$B$15:$B$26</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'Report nº 3'!$C$15:$C$26</c:f>
              <c:numCache>
                <c:formatCode>0.000</c:formatCode>
                <c:ptCount val="12"/>
              </c:numCache>
            </c:numRef>
          </c:val>
          <c:smooth val="0"/>
          <c:extLst>
            <c:ext xmlns:c16="http://schemas.microsoft.com/office/drawing/2014/chart" uri="{C3380CC4-5D6E-409C-BE32-E72D297353CC}">
              <c16:uniqueId val="{00000000-5768-4261-9658-7DAA3D7C064C}"/>
            </c:ext>
          </c:extLst>
        </c:ser>
        <c:ser>
          <c:idx val="1"/>
          <c:order val="1"/>
          <c:tx>
            <c:v>Normal</c:v>
          </c:tx>
          <c:spPr>
            <a:ln w="25400">
              <a:solidFill>
                <a:srgbClr val="008000"/>
              </a:solidFill>
              <a:prstDash val="solid"/>
            </a:ln>
          </c:spPr>
          <c:marker>
            <c:symbol val="triangle"/>
            <c:size val="7"/>
            <c:spPr>
              <a:solidFill>
                <a:srgbClr val="008000"/>
              </a:solidFill>
              <a:ln>
                <a:solidFill>
                  <a:srgbClr val="008000"/>
                </a:solidFill>
                <a:prstDash val="solid"/>
              </a:ln>
            </c:spPr>
          </c:marker>
          <c:cat>
            <c:strRef>
              <c:f>'Report nº 3'!$B$15:$B$26</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'Report nº 3'!$D$15:$D$26</c:f>
              <c:numCache>
                <c:formatCode>0.000</c:formatCode>
                <c:ptCount val="12"/>
              </c:numCache>
            </c:numRef>
          </c:val>
          <c:smooth val="0"/>
          <c:extLst>
            <c:ext xmlns:c16="http://schemas.microsoft.com/office/drawing/2014/chart" uri="{C3380CC4-5D6E-409C-BE32-E72D297353CC}">
              <c16:uniqueId val="{00000001-5768-4261-9658-7DAA3D7C064C}"/>
            </c:ext>
          </c:extLst>
        </c:ser>
        <c:ser>
          <c:idx val="2"/>
          <c:order val="2"/>
          <c:tx>
            <c:v>Dry</c:v>
          </c:tx>
          <c:spPr>
            <a:ln w="25400">
              <a:solidFill>
                <a:srgbClr val="FF0000"/>
              </a:solidFill>
              <a:prstDash val="solid"/>
            </a:ln>
          </c:spPr>
          <c:marker>
            <c:symbol val="square"/>
            <c:size val="6"/>
            <c:spPr>
              <a:solidFill>
                <a:srgbClr val="FF0000"/>
              </a:solidFill>
              <a:ln>
                <a:solidFill>
                  <a:srgbClr val="FF0000"/>
                </a:solidFill>
                <a:prstDash val="solid"/>
              </a:ln>
            </c:spPr>
          </c:marker>
          <c:cat>
            <c:strRef>
              <c:f>'Report nº 3'!$B$15:$B$26</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'Report nº 3'!$E$15:$E$26</c:f>
              <c:numCache>
                <c:formatCode>0.000</c:formatCode>
                <c:ptCount val="12"/>
              </c:numCache>
            </c:numRef>
          </c:val>
          <c:smooth val="0"/>
          <c:extLst>
            <c:ext xmlns:c16="http://schemas.microsoft.com/office/drawing/2014/chart" uri="{C3380CC4-5D6E-409C-BE32-E72D297353CC}">
              <c16:uniqueId val="{00000002-5768-4261-9658-7DAA3D7C064C}"/>
            </c:ext>
          </c:extLst>
        </c:ser>
        <c:dLbls>
          <c:showLegendKey val="0"/>
          <c:showVal val="0"/>
          <c:showCatName val="0"/>
          <c:showSerName val="0"/>
          <c:showPercent val="0"/>
          <c:showBubbleSize val="0"/>
        </c:dLbls>
        <c:marker val="1"/>
        <c:smooth val="0"/>
        <c:axId val="858354911"/>
        <c:axId val="1"/>
      </c:lineChart>
      <c:catAx>
        <c:axId val="858354911"/>
        <c:scaling>
          <c:orientation val="minMax"/>
        </c:scaling>
        <c:delete val="0"/>
        <c:axPos val="b"/>
        <c:numFmt formatCode="@" sourceLinked="0"/>
        <c:majorTickMark val="out"/>
        <c:minorTickMark val="none"/>
        <c:tickLblPos val="nextTo"/>
        <c:spPr>
          <a:ln w="3175">
            <a:solidFill>
              <a:srgbClr val="000000"/>
            </a:solidFill>
            <a:prstDash val="solid"/>
          </a:ln>
        </c:spPr>
        <c:txPr>
          <a:bodyPr rot="-5400000" vert="horz"/>
          <a:lstStyle/>
          <a:p>
            <a:pPr>
              <a:defRPr sz="850" b="1" i="0" u="none" strike="noStrike" baseline="0">
                <a:solidFill>
                  <a:srgbClr val="000000"/>
                </a:solidFill>
                <a:latin typeface="Arial"/>
                <a:ea typeface="Arial"/>
                <a:cs typeface="Arial"/>
              </a:defRPr>
            </a:pPr>
            <a:endParaRPr lang="es-E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50" b="1" i="0" u="none" strike="noStrike" baseline="0">
                    <a:solidFill>
                      <a:srgbClr val="000000"/>
                    </a:solidFill>
                    <a:latin typeface="Arial"/>
                    <a:ea typeface="Arial"/>
                    <a:cs typeface="Arial"/>
                  </a:defRPr>
                </a:pPr>
                <a:r>
                  <a:rPr lang="es-ES"/>
                  <a:t>hm³</a:t>
                </a:r>
              </a:p>
            </c:rich>
          </c:tx>
          <c:layout>
            <c:manualLayout>
              <c:xMode val="edge"/>
              <c:yMode val="edge"/>
              <c:x val="2.2889842632331903E-2"/>
              <c:y val="0.3918928377196093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50" b="1" i="0" u="none" strike="noStrike" baseline="0">
                <a:solidFill>
                  <a:srgbClr val="000000"/>
                </a:solidFill>
                <a:latin typeface="Arial"/>
                <a:ea typeface="Arial"/>
                <a:cs typeface="Arial"/>
              </a:defRPr>
            </a:pPr>
            <a:endParaRPr lang="es-ES"/>
          </a:p>
        </c:txPr>
        <c:crossAx val="858354911"/>
        <c:crosses val="autoZero"/>
        <c:crossBetween val="between"/>
      </c:valAx>
      <c:spPr>
        <a:solidFill>
          <a:srgbClr val="FFFFFF"/>
        </a:solidFill>
        <a:ln w="3175">
          <a:solidFill>
            <a:srgbClr val="000000"/>
          </a:solidFill>
          <a:prstDash val="solid"/>
        </a:ln>
      </c:spPr>
    </c:plotArea>
    <c:legend>
      <c:legendPos val="r"/>
      <c:layout>
        <c:manualLayout>
          <c:xMode val="edge"/>
          <c:yMode val="edge"/>
          <c:x val="0.36481830294767131"/>
          <c:y val="0.93246105979530236"/>
          <c:w val="0.32475982262400543"/>
          <c:h val="5.4055713611321873E-2"/>
        </c:manualLayout>
      </c:layout>
      <c:overlay val="0"/>
      <c:spPr>
        <a:solidFill>
          <a:srgbClr val="FFFFFF"/>
        </a:solidFill>
        <a:ln w="3175">
          <a:solidFill>
            <a:srgbClr val="000000"/>
          </a:solidFill>
          <a:prstDash val="solid"/>
        </a:ln>
      </c:spPr>
      <c:txPr>
        <a:bodyPr/>
        <a:lstStyle/>
        <a:p>
          <a:pPr>
            <a:defRPr sz="755" b="1"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CC"/>
    </a:solidFill>
    <a:ln w="25400">
      <a:solidFill>
        <a:srgbClr val="3366FF"/>
      </a:solidFill>
      <a:prstDash val="solid"/>
    </a:ln>
  </c:spPr>
  <c:txPr>
    <a:bodyPr/>
    <a:lstStyle/>
    <a:p>
      <a:pPr>
        <a:defRPr sz="850"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paperSize="9"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s-ES"/>
              <a:t>INDICATORS OF ALTERATION
 HABITUAL VALUES
DRY YEAR</a:t>
            </a:r>
          </a:p>
        </c:rich>
      </c:tx>
      <c:layout>
        <c:manualLayout>
          <c:xMode val="edge"/>
          <c:yMode val="edge"/>
          <c:x val="0.47912878787878788"/>
          <c:y val="5.9322033898305086E-2"/>
        </c:manualLayout>
      </c:layout>
      <c:overlay val="0"/>
      <c:spPr>
        <a:noFill/>
        <a:ln w="25400">
          <a:noFill/>
        </a:ln>
      </c:spPr>
    </c:title>
    <c:autoTitleDeleted val="0"/>
    <c:plotArea>
      <c:layout>
        <c:manualLayout>
          <c:layoutTarget val="inner"/>
          <c:xMode val="edge"/>
          <c:yMode val="edge"/>
          <c:x val="0.10795469520526568"/>
          <c:y val="5.9322279372514615E-2"/>
          <c:w val="0.29829586833033939"/>
          <c:h val="0.88983419058771929"/>
        </c:manualLayout>
      </c:layout>
      <c:radarChart>
        <c:radarStyle val="marker"/>
        <c:varyColors val="0"/>
        <c:ser>
          <c:idx val="0"/>
          <c:order val="0"/>
          <c:tx>
            <c:v>Altered reg.</c:v>
          </c:tx>
          <c:spPr>
            <a:ln w="12700">
              <a:solidFill>
                <a:srgbClr val="FF00FF"/>
              </a:solidFill>
              <a:prstDash val="solid"/>
            </a:ln>
          </c:spPr>
          <c:marker>
            <c:symbol val="square"/>
            <c:size val="5"/>
            <c:spPr>
              <a:solidFill>
                <a:srgbClr val="FF00FF"/>
              </a:solidFill>
              <a:ln>
                <a:solidFill>
                  <a:srgbClr val="FF00FF"/>
                </a:solidFill>
                <a:prstDash val="solid"/>
              </a:ln>
            </c:spPr>
          </c:marker>
          <c:val>
            <c:numRef>
              <c:f>'Report nº 7b'!$D$25:$D$29</c:f>
              <c:numCache>
                <c:formatCode>0.00</c:formatCode>
                <c:ptCount val="5"/>
              </c:numCache>
            </c:numRef>
          </c:val>
          <c:extLst>
            <c:ext xmlns:c16="http://schemas.microsoft.com/office/drawing/2014/chart" uri="{C3380CC4-5D6E-409C-BE32-E72D297353CC}">
              <c16:uniqueId val="{00000000-5071-4CB6-8722-FAF4980E6EF4}"/>
            </c:ext>
          </c:extLst>
        </c:ser>
        <c:ser>
          <c:idx val="1"/>
          <c:order val="1"/>
          <c:tx>
            <c:v>Natural reg</c:v>
          </c:tx>
          <c:spPr>
            <a:ln w="12700">
              <a:solidFill>
                <a:srgbClr val="333399"/>
              </a:solidFill>
              <a:prstDash val="solid"/>
            </a:ln>
          </c:spPr>
          <c:marker>
            <c:symbol val="square"/>
            <c:size val="5"/>
            <c:spPr>
              <a:solidFill>
                <a:srgbClr val="333399"/>
              </a:solidFill>
              <a:ln>
                <a:solidFill>
                  <a:srgbClr val="333399"/>
                </a:solidFill>
                <a:prstDash val="solid"/>
              </a:ln>
            </c:spPr>
          </c:marker>
          <c:val>
            <c:numRef>
              <c:f>'Report nº 7b'!$N$25:$N$29</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1-5071-4CB6-8722-FAF4980E6EF4}"/>
            </c:ext>
          </c:extLst>
        </c:ser>
        <c:dLbls>
          <c:showLegendKey val="0"/>
          <c:showVal val="0"/>
          <c:showCatName val="0"/>
          <c:showSerName val="0"/>
          <c:showPercent val="0"/>
          <c:showBubbleSize val="0"/>
        </c:dLbls>
        <c:axId val="903961871"/>
        <c:axId val="1"/>
      </c:radarChart>
      <c:catAx>
        <c:axId val="903961871"/>
        <c:scaling>
          <c:orientation val="minMax"/>
        </c:scaling>
        <c:delete val="0"/>
        <c:axPos val="b"/>
        <c:majorGridlines>
          <c:spPr>
            <a:ln w="3175">
              <a:solidFill>
                <a:srgbClr val="000000"/>
              </a:solidFill>
              <a:prstDash val="solid"/>
            </a:ln>
          </c:spPr>
        </c:majorGridlines>
        <c:numFmt formatCode="General" sourceLinked="0"/>
        <c:majorTickMark val="out"/>
        <c:minorTickMark val="none"/>
        <c:tickLblPos val="none"/>
        <c:txPr>
          <a:bodyPr rot="0" vert="horz"/>
          <a:lstStyle/>
          <a:p>
            <a:pPr>
              <a:defRPr sz="350" b="0" i="0" u="none" strike="noStrike" baseline="0">
                <a:solidFill>
                  <a:srgbClr val="000000"/>
                </a:solidFill>
                <a:latin typeface="Arial"/>
                <a:ea typeface="Arial"/>
                <a:cs typeface="Arial"/>
              </a:defRPr>
            </a:pPr>
            <a:endParaRPr lang="es-E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cross"/>
        <c:minorTickMark val="none"/>
        <c:tickLblPos val="nextTo"/>
        <c:spPr>
          <a:ln w="3175">
            <a:solidFill>
              <a:srgbClr val="000000"/>
            </a:solidFill>
            <a:prstDash val="solid"/>
          </a:ln>
        </c:spPr>
        <c:txPr>
          <a:bodyPr rot="0" vert="horz"/>
          <a:lstStyle/>
          <a:p>
            <a:pPr>
              <a:defRPr sz="350" b="0" i="0" u="none" strike="noStrike" baseline="0">
                <a:solidFill>
                  <a:srgbClr val="000000"/>
                </a:solidFill>
                <a:latin typeface="Tahoma"/>
                <a:ea typeface="Tahoma"/>
                <a:cs typeface="Tahoma"/>
              </a:defRPr>
            </a:pPr>
            <a:endParaRPr lang="es-ES"/>
          </a:p>
        </c:txPr>
        <c:crossAx val="903961871"/>
        <c:crosses val="autoZero"/>
        <c:crossBetween val="between"/>
        <c:majorUnit val="0.2"/>
        <c:minorUnit val="0.01"/>
      </c:valAx>
      <c:spPr>
        <a:noFill/>
        <a:ln w="25400">
          <a:noFill/>
        </a:ln>
      </c:spPr>
    </c:plotArea>
    <c:legend>
      <c:legendPos val="r"/>
      <c:layout>
        <c:manualLayout>
          <c:xMode val="edge"/>
          <c:yMode val="edge"/>
          <c:x val="0.56820076750800697"/>
          <c:y val="0.56781481960429325"/>
          <c:w val="0.30966941829186378"/>
          <c:h val="0.30509452993663522"/>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FF"/>
    </a:solidFill>
    <a:ln w="3175">
      <a:solidFill>
        <a:srgbClr val="000000"/>
      </a:solidFill>
      <a:prstDash val="solid"/>
    </a:ln>
  </c:spPr>
  <c:txPr>
    <a:bodyPr/>
    <a:lstStyle/>
    <a:p>
      <a:pPr>
        <a:defRPr sz="400"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s-ES"/>
              <a:t>INDICATORS OF ALTERATION
 HABITUAL VALUES
WEIGTHED YEAR</a:t>
            </a:r>
          </a:p>
        </c:rich>
      </c:tx>
      <c:layout>
        <c:manualLayout>
          <c:xMode val="edge"/>
          <c:yMode val="edge"/>
          <c:x val="0.45149606299212597"/>
          <c:y val="4.0983606557377046E-2"/>
        </c:manualLayout>
      </c:layout>
      <c:overlay val="0"/>
      <c:spPr>
        <a:noFill/>
        <a:ln w="25400">
          <a:noFill/>
        </a:ln>
      </c:spPr>
    </c:title>
    <c:autoTitleDeleted val="0"/>
    <c:plotArea>
      <c:layout>
        <c:manualLayout>
          <c:layoutTarget val="inner"/>
          <c:xMode val="edge"/>
          <c:yMode val="edge"/>
          <c:x val="9.3750130046678093E-2"/>
          <c:y val="4.0983606557377046E-2"/>
          <c:w val="0.31534134652064449"/>
          <c:h val="0.9098360655737705"/>
        </c:manualLayout>
      </c:layout>
      <c:radarChart>
        <c:radarStyle val="marker"/>
        <c:varyColors val="0"/>
        <c:ser>
          <c:idx val="0"/>
          <c:order val="0"/>
          <c:tx>
            <c:v>Altered reg</c:v>
          </c:tx>
          <c:spPr>
            <a:ln w="12700">
              <a:solidFill>
                <a:srgbClr val="FF00FF"/>
              </a:solidFill>
              <a:prstDash val="solid"/>
            </a:ln>
          </c:spPr>
          <c:marker>
            <c:symbol val="square"/>
            <c:size val="5"/>
            <c:spPr>
              <a:solidFill>
                <a:srgbClr val="FF00FF"/>
              </a:solidFill>
              <a:ln>
                <a:solidFill>
                  <a:srgbClr val="FF00FF"/>
                </a:solidFill>
                <a:prstDash val="solid"/>
              </a:ln>
            </c:spPr>
          </c:marker>
          <c:val>
            <c:numRef>
              <c:f>'Report nº 7b'!$D$30:$D$34</c:f>
              <c:numCache>
                <c:formatCode>0.00</c:formatCode>
                <c:ptCount val="5"/>
              </c:numCache>
            </c:numRef>
          </c:val>
          <c:extLst>
            <c:ext xmlns:c16="http://schemas.microsoft.com/office/drawing/2014/chart" uri="{C3380CC4-5D6E-409C-BE32-E72D297353CC}">
              <c16:uniqueId val="{00000000-8663-4385-970D-FA854025843F}"/>
            </c:ext>
          </c:extLst>
        </c:ser>
        <c:ser>
          <c:idx val="1"/>
          <c:order val="1"/>
          <c:tx>
            <c:v>Natural reg</c:v>
          </c:tx>
          <c:spPr>
            <a:ln w="12700">
              <a:solidFill>
                <a:srgbClr val="333399"/>
              </a:solidFill>
              <a:prstDash val="solid"/>
            </a:ln>
          </c:spPr>
          <c:marker>
            <c:symbol val="square"/>
            <c:size val="5"/>
            <c:spPr>
              <a:solidFill>
                <a:srgbClr val="333399"/>
              </a:solidFill>
              <a:ln>
                <a:solidFill>
                  <a:srgbClr val="333399"/>
                </a:solidFill>
                <a:prstDash val="solid"/>
              </a:ln>
            </c:spPr>
          </c:marker>
          <c:val>
            <c:numRef>
              <c:f>'Report nº 7b'!$N$30:$N$34</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1-8663-4385-970D-FA854025843F}"/>
            </c:ext>
          </c:extLst>
        </c:ser>
        <c:dLbls>
          <c:showLegendKey val="0"/>
          <c:showVal val="0"/>
          <c:showCatName val="0"/>
          <c:showSerName val="0"/>
          <c:showPercent val="0"/>
          <c:showBubbleSize val="0"/>
        </c:dLbls>
        <c:axId val="903958959"/>
        <c:axId val="1"/>
      </c:radarChart>
      <c:catAx>
        <c:axId val="903958959"/>
        <c:scaling>
          <c:orientation val="minMax"/>
        </c:scaling>
        <c:delete val="0"/>
        <c:axPos val="b"/>
        <c:majorGridlines>
          <c:spPr>
            <a:ln w="3175">
              <a:solidFill>
                <a:srgbClr val="000000"/>
              </a:solidFill>
              <a:prstDash val="solid"/>
            </a:ln>
          </c:spPr>
        </c:majorGridlines>
        <c:numFmt formatCode="General" sourceLinked="0"/>
        <c:majorTickMark val="out"/>
        <c:minorTickMark val="none"/>
        <c:tickLblPos val="none"/>
        <c:txPr>
          <a:bodyPr rot="0" vert="horz"/>
          <a:lstStyle/>
          <a:p>
            <a:pPr>
              <a:defRPr sz="375" b="0" i="0" u="none" strike="noStrike" baseline="0">
                <a:solidFill>
                  <a:srgbClr val="000000"/>
                </a:solidFill>
                <a:latin typeface="Arial"/>
                <a:ea typeface="Arial"/>
                <a:cs typeface="Arial"/>
              </a:defRPr>
            </a:pPr>
            <a:endParaRPr lang="es-E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cross"/>
        <c:minorTickMark val="none"/>
        <c:tickLblPos val="nextTo"/>
        <c:spPr>
          <a:ln w="3175">
            <a:solidFill>
              <a:srgbClr val="000000"/>
            </a:solidFill>
            <a:prstDash val="solid"/>
          </a:ln>
        </c:spPr>
        <c:txPr>
          <a:bodyPr rot="0" vert="horz"/>
          <a:lstStyle/>
          <a:p>
            <a:pPr>
              <a:defRPr sz="350" b="0" i="0" u="none" strike="noStrike" baseline="0">
                <a:solidFill>
                  <a:srgbClr val="000000"/>
                </a:solidFill>
                <a:latin typeface="Tahoma"/>
                <a:ea typeface="Tahoma"/>
                <a:cs typeface="Tahoma"/>
              </a:defRPr>
            </a:pPr>
            <a:endParaRPr lang="es-ES"/>
          </a:p>
        </c:txPr>
        <c:crossAx val="903958959"/>
        <c:crosses val="autoZero"/>
        <c:crossBetween val="between"/>
        <c:majorUnit val="0.2"/>
        <c:minorUnit val="0.01"/>
      </c:valAx>
      <c:spPr>
        <a:noFill/>
        <a:ln w="25400">
          <a:noFill/>
        </a:ln>
      </c:spPr>
    </c:plotArea>
    <c:legend>
      <c:legendPos val="r"/>
      <c:layout>
        <c:manualLayout>
          <c:xMode val="edge"/>
          <c:yMode val="edge"/>
          <c:x val="0.56535976367046692"/>
          <c:y val="0.54100498857046508"/>
          <c:w val="0.30966941829186378"/>
          <c:h val="0.31148772069208597"/>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FF"/>
    </a:solidFill>
    <a:ln w="3175">
      <a:solidFill>
        <a:srgbClr val="000000"/>
      </a:solidFill>
      <a:prstDash val="solid"/>
    </a:ln>
  </c:spPr>
  <c:txPr>
    <a:bodyPr/>
    <a:lstStyle/>
    <a:p>
      <a:pPr>
        <a:defRPr sz="425"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paperSize="9" orientation="landscape"/>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s-ES" sz="900" b="1" i="0" u="none" strike="noStrike" baseline="0">
                <a:solidFill>
                  <a:srgbClr val="000000"/>
                </a:solidFill>
                <a:latin typeface="Arial"/>
                <a:cs typeface="Arial"/>
              </a:rPr>
              <a:t>INDICATORS OF ALTERATION</a:t>
            </a:r>
          </a:p>
          <a:p>
            <a:pPr>
              <a:defRPr sz="800" b="0" i="0" u="none" strike="noStrike" baseline="0">
                <a:solidFill>
                  <a:srgbClr val="000000"/>
                </a:solidFill>
                <a:latin typeface="Arial"/>
                <a:ea typeface="Arial"/>
                <a:cs typeface="Arial"/>
              </a:defRPr>
            </a:pPr>
            <a:r>
              <a:rPr lang="es-ES" sz="900" b="1" i="0" u="none" strike="noStrike" baseline="0">
                <a:solidFill>
                  <a:srgbClr val="000000"/>
                </a:solidFill>
                <a:latin typeface="Arial"/>
                <a:cs typeface="Arial"/>
              </a:rPr>
              <a:t>HABITUAL VALUES</a:t>
            </a:r>
          </a:p>
        </c:rich>
      </c:tx>
      <c:layout>
        <c:manualLayout>
          <c:xMode val="edge"/>
          <c:yMode val="edge"/>
          <c:x val="0.48642390289449117"/>
          <c:y val="4.1284403669724773E-2"/>
        </c:manualLayout>
      </c:layout>
      <c:overlay val="0"/>
      <c:spPr>
        <a:noFill/>
        <a:ln w="25400">
          <a:noFill/>
        </a:ln>
      </c:spPr>
    </c:title>
    <c:autoTitleDeleted val="0"/>
    <c:plotArea>
      <c:layout>
        <c:manualLayout>
          <c:layoutTarget val="inner"/>
          <c:xMode val="edge"/>
          <c:yMode val="edge"/>
          <c:x val="3.3613537326946906E-2"/>
          <c:y val="3.2110091743119268E-2"/>
          <c:w val="0.5742312626686763"/>
          <c:h val="0.94036697247706424"/>
        </c:manualLayout>
      </c:layout>
      <c:radarChart>
        <c:radarStyle val="marker"/>
        <c:varyColors val="0"/>
        <c:ser>
          <c:idx val="0"/>
          <c:order val="0"/>
          <c:tx>
            <c:v>Altered reg.</c:v>
          </c:tx>
          <c:spPr>
            <a:ln w="12700">
              <a:solidFill>
                <a:srgbClr val="FF00FF"/>
              </a:solidFill>
              <a:prstDash val="solid"/>
            </a:ln>
          </c:spPr>
          <c:marker>
            <c:symbol val="square"/>
            <c:size val="5"/>
            <c:spPr>
              <a:solidFill>
                <a:srgbClr val="FF00FF"/>
              </a:solidFill>
              <a:ln>
                <a:solidFill>
                  <a:srgbClr val="FF00FF"/>
                </a:solidFill>
                <a:prstDash val="solid"/>
              </a:ln>
            </c:spPr>
          </c:marker>
          <c:val>
            <c:numRef>
              <c:f>'Report nº 7c'!$D$15:$D$21</c:f>
              <c:numCache>
                <c:formatCode>0.00</c:formatCode>
                <c:ptCount val="7"/>
              </c:numCache>
            </c:numRef>
          </c:val>
          <c:extLst>
            <c:ext xmlns:c16="http://schemas.microsoft.com/office/drawing/2014/chart" uri="{C3380CC4-5D6E-409C-BE32-E72D297353CC}">
              <c16:uniqueId val="{00000000-4DBB-4842-8FFF-AAF5146AB5F0}"/>
            </c:ext>
          </c:extLst>
        </c:ser>
        <c:ser>
          <c:idx val="1"/>
          <c:order val="1"/>
          <c:tx>
            <c:v>Natural reg.</c:v>
          </c:tx>
          <c:spPr>
            <a:ln w="12700">
              <a:solidFill>
                <a:srgbClr val="333399"/>
              </a:solidFill>
              <a:prstDash val="solid"/>
            </a:ln>
          </c:spPr>
          <c:marker>
            <c:symbol val="square"/>
            <c:size val="5"/>
            <c:spPr>
              <a:solidFill>
                <a:srgbClr val="333399"/>
              </a:solidFill>
              <a:ln>
                <a:solidFill>
                  <a:srgbClr val="333399"/>
                </a:solidFill>
                <a:prstDash val="solid"/>
              </a:ln>
            </c:spPr>
          </c:marker>
          <c:val>
            <c:numRef>
              <c:f>'Report nº 7c'!$N$15:$N$21</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01-4DBB-4842-8FFF-AAF5146AB5F0}"/>
            </c:ext>
          </c:extLst>
        </c:ser>
        <c:dLbls>
          <c:showLegendKey val="0"/>
          <c:showVal val="0"/>
          <c:showCatName val="0"/>
          <c:showSerName val="0"/>
          <c:showPercent val="0"/>
          <c:showBubbleSize val="0"/>
        </c:dLbls>
        <c:axId val="903961039"/>
        <c:axId val="1"/>
      </c:radarChart>
      <c:catAx>
        <c:axId val="903961039"/>
        <c:scaling>
          <c:orientation val="minMax"/>
        </c:scaling>
        <c:delete val="0"/>
        <c:axPos val="b"/>
        <c:majorGridlines>
          <c:spPr>
            <a:ln w="3175">
              <a:solidFill>
                <a:srgbClr val="000000"/>
              </a:solidFill>
              <a:prstDash val="solid"/>
            </a:ln>
          </c:spPr>
        </c:majorGridlines>
        <c:numFmt formatCode="General" sourceLinked="0"/>
        <c:majorTickMark val="out"/>
        <c:minorTickMark val="none"/>
        <c:tickLblPos val="none"/>
        <c:txPr>
          <a:bodyPr rot="0" vert="horz"/>
          <a:lstStyle/>
          <a:p>
            <a:pPr>
              <a:defRPr sz="800" b="0" i="0" u="none" strike="noStrike" baseline="0">
                <a:solidFill>
                  <a:srgbClr val="000000"/>
                </a:solidFill>
                <a:latin typeface="Arial"/>
                <a:ea typeface="Arial"/>
                <a:cs typeface="Arial"/>
              </a:defRPr>
            </a:pPr>
            <a:endParaRPr lang="es-E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cross"/>
        <c:minorTickMark val="none"/>
        <c:tickLblPos val="nextTo"/>
        <c:spPr>
          <a:ln w="3175">
            <a:solidFill>
              <a:srgbClr val="000000"/>
            </a:solidFill>
            <a:prstDash val="solid"/>
          </a:ln>
        </c:spPr>
        <c:txPr>
          <a:bodyPr rot="0" vert="horz"/>
          <a:lstStyle/>
          <a:p>
            <a:pPr>
              <a:defRPr sz="425" b="0" i="0" u="none" strike="noStrike" baseline="0">
                <a:solidFill>
                  <a:srgbClr val="000000"/>
                </a:solidFill>
                <a:latin typeface="Tahoma"/>
                <a:ea typeface="Tahoma"/>
                <a:cs typeface="Tahoma"/>
              </a:defRPr>
            </a:pPr>
            <a:endParaRPr lang="es-ES"/>
          </a:p>
        </c:txPr>
        <c:crossAx val="903961039"/>
        <c:crosses val="autoZero"/>
        <c:crossBetween val="between"/>
        <c:minorUnit val="0.01"/>
      </c:valAx>
      <c:spPr>
        <a:noFill/>
        <a:ln w="25400">
          <a:noFill/>
        </a:ln>
      </c:spPr>
    </c:plotArea>
    <c:legend>
      <c:legendPos val="r"/>
      <c:layout>
        <c:manualLayout>
          <c:xMode val="edge"/>
          <c:yMode val="edge"/>
          <c:x val="0.63867748270482716"/>
          <c:y val="0.63763735148400502"/>
          <c:w val="0.30533265620537792"/>
          <c:h val="0.24312791099749831"/>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s-ES"/>
              <a:t>INDICATORS</a:t>
            </a:r>
            <a:r>
              <a:rPr lang="es-ES" baseline="0"/>
              <a:t> OF ALTERATION</a:t>
            </a:r>
            <a:r>
              <a:rPr lang="es-ES"/>
              <a:t>
FLOODS</a:t>
            </a:r>
          </a:p>
        </c:rich>
      </c:tx>
      <c:layout>
        <c:manualLayout>
          <c:xMode val="edge"/>
          <c:yMode val="edge"/>
          <c:x val="0.49070370370370375"/>
          <c:y val="4.6783625730994149E-2"/>
        </c:manualLayout>
      </c:layout>
      <c:overlay val="0"/>
      <c:spPr>
        <a:noFill/>
        <a:ln w="25400">
          <a:noFill/>
        </a:ln>
      </c:spPr>
    </c:title>
    <c:autoTitleDeleted val="0"/>
    <c:plotArea>
      <c:layout>
        <c:manualLayout>
          <c:layoutTarget val="inner"/>
          <c:xMode val="edge"/>
          <c:yMode val="edge"/>
          <c:x val="6.3889062199061958E-2"/>
          <c:y val="2.9239933067965712E-2"/>
          <c:w val="0.45000122070643639"/>
          <c:h val="0.94737383140208908"/>
        </c:manualLayout>
      </c:layout>
      <c:radarChart>
        <c:radarStyle val="marker"/>
        <c:varyColors val="0"/>
        <c:ser>
          <c:idx val="0"/>
          <c:order val="0"/>
          <c:tx>
            <c:v>Altered reg.</c:v>
          </c:tx>
          <c:spPr>
            <a:ln w="12700">
              <a:solidFill>
                <a:srgbClr val="FF00FF"/>
              </a:solidFill>
              <a:prstDash val="solid"/>
            </a:ln>
          </c:spPr>
          <c:marker>
            <c:symbol val="square"/>
            <c:size val="5"/>
            <c:spPr>
              <a:solidFill>
                <a:srgbClr val="FF00FF"/>
              </a:solidFill>
              <a:ln>
                <a:solidFill>
                  <a:srgbClr val="FF00FF"/>
                </a:solidFill>
                <a:prstDash val="solid"/>
              </a:ln>
            </c:spPr>
          </c:marker>
          <c:val>
            <c:numRef>
              <c:f>'Report nº 7d'!$D$15:$D$22</c:f>
              <c:numCache>
                <c:formatCode>0.00</c:formatCode>
                <c:ptCount val="8"/>
              </c:numCache>
            </c:numRef>
          </c:val>
          <c:extLst>
            <c:ext xmlns:c16="http://schemas.microsoft.com/office/drawing/2014/chart" uri="{C3380CC4-5D6E-409C-BE32-E72D297353CC}">
              <c16:uniqueId val="{00000000-87C8-419E-ACCF-1748EBBCC1F5}"/>
            </c:ext>
          </c:extLst>
        </c:ser>
        <c:ser>
          <c:idx val="1"/>
          <c:order val="1"/>
          <c:tx>
            <c:v>Natural reg.</c:v>
          </c:tx>
          <c:spPr>
            <a:ln w="12700">
              <a:solidFill>
                <a:srgbClr val="333399"/>
              </a:solidFill>
              <a:prstDash val="solid"/>
            </a:ln>
          </c:spPr>
          <c:marker>
            <c:symbol val="square"/>
            <c:size val="5"/>
            <c:spPr>
              <a:solidFill>
                <a:srgbClr val="333399"/>
              </a:solidFill>
              <a:ln>
                <a:solidFill>
                  <a:srgbClr val="333399"/>
                </a:solidFill>
                <a:prstDash val="solid"/>
              </a:ln>
            </c:spPr>
          </c:marker>
          <c:val>
            <c:numRef>
              <c:f>'Report nº 7d'!$N$15:$N$22</c:f>
              <c:numCache>
                <c:formatCode>General</c:formatCode>
                <c:ptCount val="8"/>
                <c:pt idx="0">
                  <c:v>1</c:v>
                </c:pt>
                <c:pt idx="1">
                  <c:v>1</c:v>
                </c:pt>
                <c:pt idx="2">
                  <c:v>1</c:v>
                </c:pt>
                <c:pt idx="3">
                  <c:v>1</c:v>
                </c:pt>
                <c:pt idx="4">
                  <c:v>1</c:v>
                </c:pt>
                <c:pt idx="5">
                  <c:v>1</c:v>
                </c:pt>
                <c:pt idx="6">
                  <c:v>1</c:v>
                </c:pt>
                <c:pt idx="7">
                  <c:v>1</c:v>
                </c:pt>
              </c:numCache>
            </c:numRef>
          </c:val>
          <c:extLst>
            <c:ext xmlns:c16="http://schemas.microsoft.com/office/drawing/2014/chart" uri="{C3380CC4-5D6E-409C-BE32-E72D297353CC}">
              <c16:uniqueId val="{00000001-87C8-419E-ACCF-1748EBBCC1F5}"/>
            </c:ext>
          </c:extLst>
        </c:ser>
        <c:dLbls>
          <c:showLegendKey val="0"/>
          <c:showVal val="0"/>
          <c:showCatName val="0"/>
          <c:showSerName val="0"/>
          <c:showPercent val="0"/>
          <c:showBubbleSize val="0"/>
        </c:dLbls>
        <c:axId val="864741503"/>
        <c:axId val="1"/>
      </c:radarChart>
      <c:catAx>
        <c:axId val="864741503"/>
        <c:scaling>
          <c:orientation val="minMax"/>
        </c:scaling>
        <c:delete val="0"/>
        <c:axPos val="b"/>
        <c:majorGridlines>
          <c:spPr>
            <a:ln w="3175">
              <a:solidFill>
                <a:srgbClr val="000000"/>
              </a:solidFill>
              <a:prstDash val="solid"/>
            </a:ln>
          </c:spPr>
        </c:majorGridlines>
        <c:numFmt formatCode="General" sourceLinked="0"/>
        <c:majorTickMark val="out"/>
        <c:minorTickMark val="none"/>
        <c:tickLblPos val="none"/>
        <c:txPr>
          <a:bodyPr rot="0" vert="horz"/>
          <a:lstStyle/>
          <a:p>
            <a:pPr>
              <a:defRPr sz="800" b="0" i="0" u="none" strike="noStrike" baseline="0">
                <a:solidFill>
                  <a:srgbClr val="000000"/>
                </a:solidFill>
                <a:latin typeface="Arial"/>
                <a:ea typeface="Arial"/>
                <a:cs typeface="Arial"/>
              </a:defRPr>
            </a:pPr>
            <a:endParaRPr lang="es-E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cross"/>
        <c:minorTickMark val="none"/>
        <c:tickLblPos val="nextTo"/>
        <c:spPr>
          <a:ln w="3175">
            <a:solidFill>
              <a:srgbClr val="000000"/>
            </a:solidFill>
            <a:prstDash val="solid"/>
          </a:ln>
        </c:spPr>
        <c:txPr>
          <a:bodyPr rot="0" vert="horz"/>
          <a:lstStyle/>
          <a:p>
            <a:pPr>
              <a:defRPr sz="350" b="0" i="0" u="none" strike="noStrike" baseline="0">
                <a:solidFill>
                  <a:srgbClr val="000000"/>
                </a:solidFill>
                <a:latin typeface="Tahoma"/>
                <a:ea typeface="Tahoma"/>
                <a:cs typeface="Tahoma"/>
              </a:defRPr>
            </a:pPr>
            <a:endParaRPr lang="es-ES"/>
          </a:p>
        </c:txPr>
        <c:crossAx val="864741503"/>
        <c:crosses val="autoZero"/>
        <c:crossBetween val="between"/>
        <c:minorUnit val="0.01"/>
      </c:valAx>
      <c:spPr>
        <a:noFill/>
        <a:ln w="25400">
          <a:noFill/>
        </a:ln>
      </c:spPr>
    </c:plotArea>
    <c:legend>
      <c:legendPos val="r"/>
      <c:layout>
        <c:manualLayout>
          <c:xMode val="edge"/>
          <c:yMode val="edge"/>
          <c:x val="0.64168867916690708"/>
          <c:y val="0.48539865510500052"/>
          <c:w val="0.30278816462854058"/>
          <c:h val="0.30995335807909674"/>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paperSize="9" orientation="landscape"/>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50" b="0" i="0" u="none" strike="noStrike" baseline="0">
                <a:solidFill>
                  <a:srgbClr val="000000"/>
                </a:solidFill>
                <a:latin typeface="Arial"/>
                <a:ea typeface="Arial"/>
                <a:cs typeface="Arial"/>
              </a:defRPr>
            </a:pPr>
            <a:r>
              <a:rPr lang="es-ES" sz="875" b="1" i="0" u="none" strike="noStrike" baseline="0">
                <a:solidFill>
                  <a:srgbClr val="000000"/>
                </a:solidFill>
                <a:latin typeface="Arial"/>
                <a:cs typeface="Arial"/>
              </a:rPr>
              <a:t>INDICATORS OF ALTERATION</a:t>
            </a:r>
          </a:p>
          <a:p>
            <a:pPr>
              <a:defRPr sz="550" b="0" i="0" u="none" strike="noStrike" baseline="0">
                <a:solidFill>
                  <a:srgbClr val="000000"/>
                </a:solidFill>
                <a:latin typeface="Arial"/>
                <a:ea typeface="Arial"/>
                <a:cs typeface="Arial"/>
              </a:defRPr>
            </a:pPr>
            <a:r>
              <a:rPr lang="es-ES" sz="875" b="1" i="0" u="none" strike="noStrike" baseline="0">
                <a:solidFill>
                  <a:srgbClr val="000000"/>
                </a:solidFill>
                <a:latin typeface="Arial"/>
                <a:cs typeface="Arial"/>
              </a:rPr>
              <a:t>DROUGHTS</a:t>
            </a:r>
          </a:p>
        </c:rich>
      </c:tx>
      <c:layout>
        <c:manualLayout>
          <c:xMode val="edge"/>
          <c:yMode val="edge"/>
          <c:x val="0.50429629629629624"/>
          <c:y val="4.5454545454545456E-2"/>
        </c:manualLayout>
      </c:layout>
      <c:overlay val="0"/>
      <c:spPr>
        <a:noFill/>
        <a:ln w="25400">
          <a:noFill/>
        </a:ln>
      </c:spPr>
    </c:title>
    <c:autoTitleDeleted val="0"/>
    <c:plotArea>
      <c:layout>
        <c:manualLayout>
          <c:layoutTarget val="inner"/>
          <c:xMode val="edge"/>
          <c:yMode val="edge"/>
          <c:x val="8.8889130016086199E-2"/>
          <c:y val="3.2467635411283134E-2"/>
          <c:w val="0.3972232997593852"/>
          <c:h val="0.92857437276269772"/>
        </c:manualLayout>
      </c:layout>
      <c:radarChart>
        <c:radarStyle val="marker"/>
        <c:varyColors val="0"/>
        <c:ser>
          <c:idx val="0"/>
          <c:order val="0"/>
          <c:tx>
            <c:v>Altered reg.</c:v>
          </c:tx>
          <c:spPr>
            <a:ln w="12700">
              <a:solidFill>
                <a:srgbClr val="FF00FF"/>
              </a:solidFill>
              <a:prstDash val="solid"/>
            </a:ln>
          </c:spPr>
          <c:marker>
            <c:symbol val="square"/>
            <c:size val="5"/>
            <c:spPr>
              <a:solidFill>
                <a:srgbClr val="FF00FF"/>
              </a:solidFill>
              <a:ln>
                <a:solidFill>
                  <a:srgbClr val="FF00FF"/>
                </a:solidFill>
                <a:prstDash val="solid"/>
              </a:ln>
            </c:spPr>
          </c:marker>
          <c:val>
            <c:numRef>
              <c:f>'Report nº 7d'!$D$23:$D$29</c:f>
              <c:numCache>
                <c:formatCode>0.00</c:formatCode>
                <c:ptCount val="7"/>
              </c:numCache>
            </c:numRef>
          </c:val>
          <c:extLst>
            <c:ext xmlns:c16="http://schemas.microsoft.com/office/drawing/2014/chart" uri="{C3380CC4-5D6E-409C-BE32-E72D297353CC}">
              <c16:uniqueId val="{00000000-E7B7-4838-B60E-79F51B175D92}"/>
            </c:ext>
          </c:extLst>
        </c:ser>
        <c:ser>
          <c:idx val="1"/>
          <c:order val="1"/>
          <c:tx>
            <c:v>Natural reg.</c:v>
          </c:tx>
          <c:spPr>
            <a:ln w="12700">
              <a:solidFill>
                <a:srgbClr val="333399"/>
              </a:solidFill>
              <a:prstDash val="solid"/>
            </a:ln>
          </c:spPr>
          <c:marker>
            <c:symbol val="square"/>
            <c:size val="5"/>
            <c:spPr>
              <a:solidFill>
                <a:srgbClr val="333399"/>
              </a:solidFill>
              <a:ln>
                <a:solidFill>
                  <a:srgbClr val="333399"/>
                </a:solidFill>
                <a:prstDash val="solid"/>
              </a:ln>
            </c:spPr>
          </c:marker>
          <c:val>
            <c:numRef>
              <c:f>'Report nº 7d'!$N$23:$N$29</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01-E7B7-4838-B60E-79F51B175D92}"/>
            </c:ext>
          </c:extLst>
        </c:ser>
        <c:dLbls>
          <c:showLegendKey val="0"/>
          <c:showVal val="0"/>
          <c:showCatName val="0"/>
          <c:showSerName val="0"/>
          <c:showPercent val="0"/>
          <c:showBubbleSize val="0"/>
        </c:dLbls>
        <c:axId val="864737759"/>
        <c:axId val="1"/>
      </c:radarChart>
      <c:catAx>
        <c:axId val="864737759"/>
        <c:scaling>
          <c:orientation val="minMax"/>
        </c:scaling>
        <c:delete val="0"/>
        <c:axPos val="b"/>
        <c:majorGridlines>
          <c:spPr>
            <a:ln w="3175">
              <a:solidFill>
                <a:srgbClr val="000000"/>
              </a:solidFill>
              <a:prstDash val="solid"/>
            </a:ln>
          </c:spPr>
        </c:majorGridlines>
        <c:numFmt formatCode="General" sourceLinked="0"/>
        <c:majorTickMark val="out"/>
        <c:minorTickMark val="none"/>
        <c:tickLblPos val="none"/>
        <c:txPr>
          <a:bodyPr rot="0" vert="horz"/>
          <a:lstStyle/>
          <a:p>
            <a:pPr>
              <a:defRPr sz="550" b="0" i="0" u="none" strike="noStrike" baseline="0">
                <a:solidFill>
                  <a:srgbClr val="000000"/>
                </a:solidFill>
                <a:latin typeface="Arial"/>
                <a:ea typeface="Arial"/>
                <a:cs typeface="Arial"/>
              </a:defRPr>
            </a:pPr>
            <a:endParaRPr lang="es-E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cross"/>
        <c:minorTickMark val="none"/>
        <c:tickLblPos val="nextTo"/>
        <c:spPr>
          <a:ln w="3175">
            <a:solidFill>
              <a:srgbClr val="000000"/>
            </a:solidFill>
            <a:prstDash val="solid"/>
          </a:ln>
        </c:spPr>
        <c:txPr>
          <a:bodyPr rot="0" vert="horz"/>
          <a:lstStyle/>
          <a:p>
            <a:pPr>
              <a:defRPr sz="425" b="0" i="0" u="none" strike="noStrike" baseline="0">
                <a:solidFill>
                  <a:srgbClr val="000000"/>
                </a:solidFill>
                <a:latin typeface="Tahoma"/>
                <a:ea typeface="Tahoma"/>
                <a:cs typeface="Tahoma"/>
              </a:defRPr>
            </a:pPr>
            <a:endParaRPr lang="es-ES"/>
          </a:p>
        </c:txPr>
        <c:crossAx val="864737759"/>
        <c:crosses val="autoZero"/>
        <c:crossBetween val="between"/>
        <c:minorUnit val="0.01"/>
      </c:valAx>
      <c:spPr>
        <a:noFill/>
        <a:ln w="25400">
          <a:noFill/>
        </a:ln>
      </c:spPr>
    </c:plotArea>
    <c:legend>
      <c:legendPos val="r"/>
      <c:layout>
        <c:manualLayout>
          <c:xMode val="edge"/>
          <c:yMode val="edge"/>
          <c:x val="0.64168867916690708"/>
          <c:y val="0.46755007152083539"/>
          <c:w val="0.30278816462854058"/>
          <c:h val="0.34416880264728161"/>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FF"/>
    </a:solidFill>
    <a:ln w="3175">
      <a:solidFill>
        <a:srgbClr val="000000"/>
      </a:solidFill>
      <a:prstDash val="solid"/>
    </a:ln>
  </c:spPr>
  <c:txPr>
    <a:bodyPr/>
    <a:lstStyle/>
    <a:p>
      <a:pPr>
        <a:defRPr sz="550"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paperSize="9" orientation="landscape"/>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80"/>
                </a:solidFill>
                <a:latin typeface="Arial"/>
                <a:ea typeface="Arial"/>
                <a:cs typeface="Arial"/>
              </a:defRPr>
            </a:pPr>
            <a:r>
              <a:rPr lang="es-ES"/>
              <a:t>MONTHLY VOLUMES IN NATURAL AND ENVIRONMENTAL FLOW</a:t>
            </a:r>
            <a:r>
              <a:rPr lang="es-ES" baseline="0"/>
              <a:t> </a:t>
            </a:r>
            <a:r>
              <a:rPr lang="es-ES"/>
              <a:t>REGIMES (scenario selected)</a:t>
            </a:r>
          </a:p>
        </c:rich>
      </c:tx>
      <c:layout>
        <c:manualLayout>
          <c:xMode val="edge"/>
          <c:yMode val="edge"/>
          <c:x val="0.15164535763501666"/>
          <c:y val="1.5015015015015015E-2"/>
        </c:manualLayout>
      </c:layout>
      <c:overlay val="0"/>
      <c:spPr>
        <a:noFill/>
        <a:ln w="25400">
          <a:noFill/>
        </a:ln>
      </c:spPr>
    </c:title>
    <c:autoTitleDeleted val="0"/>
    <c:plotArea>
      <c:layout>
        <c:manualLayout>
          <c:layoutTarget val="inner"/>
          <c:xMode val="edge"/>
          <c:yMode val="edge"/>
          <c:x val="9.2990115608955329E-2"/>
          <c:y val="7.2072283432700571E-2"/>
          <c:w val="0.88698264119311232"/>
          <c:h val="0.69970175165913473"/>
        </c:manualLayout>
      </c:layout>
      <c:lineChart>
        <c:grouping val="standard"/>
        <c:varyColors val="0"/>
        <c:ser>
          <c:idx val="0"/>
          <c:order val="0"/>
          <c:tx>
            <c:v>Wet natural</c:v>
          </c:tx>
          <c:spPr>
            <a:ln w="25400">
              <a:solidFill>
                <a:srgbClr val="0000FF"/>
              </a:solidFill>
              <a:prstDash val="solid"/>
            </a:ln>
          </c:spPr>
          <c:marker>
            <c:symbol val="diamond"/>
            <c:size val="8"/>
            <c:spPr>
              <a:solidFill>
                <a:srgbClr val="0000FF"/>
              </a:solidFill>
              <a:ln>
                <a:solidFill>
                  <a:srgbClr val="3366FF"/>
                </a:solidFill>
                <a:prstDash val="solid"/>
              </a:ln>
            </c:spPr>
          </c:marker>
          <c:cat>
            <c:strRef>
              <c:f>'Report nº 9'!$L$16:$L$27</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'Report nº 9'!$C$16:$C$27</c:f>
              <c:numCache>
                <c:formatCode>#,##0.00\ _€</c:formatCode>
                <c:ptCount val="12"/>
              </c:numCache>
            </c:numRef>
          </c:val>
          <c:smooth val="0"/>
          <c:extLst>
            <c:ext xmlns:c16="http://schemas.microsoft.com/office/drawing/2014/chart" uri="{C3380CC4-5D6E-409C-BE32-E72D297353CC}">
              <c16:uniqueId val="{00000000-9DDA-4080-BF35-270584E4C8E1}"/>
            </c:ext>
          </c:extLst>
        </c:ser>
        <c:ser>
          <c:idx val="1"/>
          <c:order val="1"/>
          <c:tx>
            <c:v>Normal natural</c:v>
          </c:tx>
          <c:spPr>
            <a:ln w="25400">
              <a:solidFill>
                <a:srgbClr val="008000"/>
              </a:solidFill>
              <a:prstDash val="solid"/>
            </a:ln>
          </c:spPr>
          <c:marker>
            <c:symbol val="triangle"/>
            <c:size val="7"/>
            <c:spPr>
              <a:solidFill>
                <a:srgbClr val="008000"/>
              </a:solidFill>
              <a:ln>
                <a:solidFill>
                  <a:srgbClr val="008000"/>
                </a:solidFill>
                <a:prstDash val="solid"/>
              </a:ln>
            </c:spPr>
          </c:marker>
          <c:cat>
            <c:strRef>
              <c:f>'Report nº 9'!$L$16:$L$27</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'Report nº 9'!$D$16:$D$27</c:f>
              <c:numCache>
                <c:formatCode>#,##0.00\ _€</c:formatCode>
                <c:ptCount val="12"/>
              </c:numCache>
            </c:numRef>
          </c:val>
          <c:smooth val="0"/>
          <c:extLst>
            <c:ext xmlns:c16="http://schemas.microsoft.com/office/drawing/2014/chart" uri="{C3380CC4-5D6E-409C-BE32-E72D297353CC}">
              <c16:uniqueId val="{00000001-9DDA-4080-BF35-270584E4C8E1}"/>
            </c:ext>
          </c:extLst>
        </c:ser>
        <c:ser>
          <c:idx val="2"/>
          <c:order val="2"/>
          <c:tx>
            <c:v>Dry natural</c:v>
          </c:tx>
          <c:spPr>
            <a:ln w="25400">
              <a:solidFill>
                <a:srgbClr val="FF0000"/>
              </a:solidFill>
              <a:prstDash val="solid"/>
            </a:ln>
          </c:spPr>
          <c:marker>
            <c:symbol val="square"/>
            <c:size val="6"/>
            <c:spPr>
              <a:solidFill>
                <a:srgbClr val="FF0000"/>
              </a:solidFill>
              <a:ln>
                <a:solidFill>
                  <a:srgbClr val="FF0000"/>
                </a:solidFill>
                <a:prstDash val="solid"/>
              </a:ln>
            </c:spPr>
          </c:marker>
          <c:cat>
            <c:strRef>
              <c:f>'Report nº 9'!$L$16:$L$27</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'Report nº 9'!$E$16:$E$27</c:f>
              <c:numCache>
                <c:formatCode>#,##0.00\ _€</c:formatCode>
                <c:ptCount val="12"/>
              </c:numCache>
            </c:numRef>
          </c:val>
          <c:smooth val="0"/>
          <c:extLst>
            <c:ext xmlns:c16="http://schemas.microsoft.com/office/drawing/2014/chart" uri="{C3380CC4-5D6E-409C-BE32-E72D297353CC}">
              <c16:uniqueId val="{00000002-9DDA-4080-BF35-270584E4C8E1}"/>
            </c:ext>
          </c:extLst>
        </c:ser>
        <c:ser>
          <c:idx val="3"/>
          <c:order val="3"/>
          <c:tx>
            <c:v>Wet EFR</c:v>
          </c:tx>
          <c:spPr>
            <a:ln w="25400">
              <a:solidFill>
                <a:srgbClr val="0000FF"/>
              </a:solidFill>
              <a:prstDash val="sysDash"/>
            </a:ln>
          </c:spPr>
          <c:marker>
            <c:symbol val="diamond"/>
            <c:size val="7"/>
            <c:spPr>
              <a:solidFill>
                <a:srgbClr val="FFFFFF"/>
              </a:solidFill>
              <a:ln>
                <a:solidFill>
                  <a:srgbClr val="0000FF"/>
                </a:solidFill>
                <a:prstDash val="solid"/>
              </a:ln>
            </c:spPr>
          </c:marker>
          <c:cat>
            <c:strRef>
              <c:f>'Report nº 9'!$L$16:$L$27</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'Report nº 9'!$F$16:$F$27</c:f>
              <c:numCache>
                <c:formatCode>#,##0.00\ 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9DDA-4080-BF35-270584E4C8E1}"/>
            </c:ext>
          </c:extLst>
        </c:ser>
        <c:ser>
          <c:idx val="4"/>
          <c:order val="4"/>
          <c:tx>
            <c:v>Normal EFR</c:v>
          </c:tx>
          <c:spPr>
            <a:ln w="25400">
              <a:solidFill>
                <a:srgbClr val="008000"/>
              </a:solidFill>
              <a:prstDash val="sysDash"/>
            </a:ln>
          </c:spPr>
          <c:marker>
            <c:symbol val="triangle"/>
            <c:size val="7"/>
            <c:spPr>
              <a:solidFill>
                <a:srgbClr val="FFFFFF"/>
              </a:solidFill>
              <a:ln>
                <a:solidFill>
                  <a:srgbClr val="008000"/>
                </a:solidFill>
                <a:prstDash val="solid"/>
              </a:ln>
            </c:spPr>
          </c:marker>
          <c:cat>
            <c:strRef>
              <c:f>'Report nº 9'!$L$16:$L$27</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'Report nº 9'!$G$16:$G$27</c:f>
              <c:numCache>
                <c:formatCode>#,##0.00\ 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9DDA-4080-BF35-270584E4C8E1}"/>
            </c:ext>
          </c:extLst>
        </c:ser>
        <c:ser>
          <c:idx val="5"/>
          <c:order val="5"/>
          <c:tx>
            <c:v>Dry EFR</c:v>
          </c:tx>
          <c:spPr>
            <a:ln w="25400">
              <a:solidFill>
                <a:srgbClr val="FF0000"/>
              </a:solidFill>
              <a:prstDash val="sysDash"/>
            </a:ln>
          </c:spPr>
          <c:marker>
            <c:symbol val="square"/>
            <c:size val="6"/>
            <c:spPr>
              <a:solidFill>
                <a:srgbClr val="FFFFFF"/>
              </a:solidFill>
              <a:ln>
                <a:solidFill>
                  <a:srgbClr val="FF0000"/>
                </a:solidFill>
                <a:prstDash val="solid"/>
              </a:ln>
            </c:spPr>
          </c:marker>
          <c:cat>
            <c:strRef>
              <c:f>'Report nº 9'!$L$16:$L$27</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'Report nº 9'!$H$16:$H$27</c:f>
              <c:numCache>
                <c:formatCode>#,##0.00\ 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5-9DDA-4080-BF35-270584E4C8E1}"/>
            </c:ext>
          </c:extLst>
        </c:ser>
        <c:dLbls>
          <c:showLegendKey val="0"/>
          <c:showVal val="0"/>
          <c:showCatName val="0"/>
          <c:showSerName val="0"/>
          <c:showPercent val="0"/>
          <c:showBubbleSize val="0"/>
        </c:dLbls>
        <c:marker val="1"/>
        <c:smooth val="0"/>
        <c:axId val="864743167"/>
        <c:axId val="1"/>
      </c:lineChart>
      <c:catAx>
        <c:axId val="864743167"/>
        <c:scaling>
          <c:orientation val="minMax"/>
        </c:scaling>
        <c:delete val="0"/>
        <c:axPos val="b"/>
        <c:numFmt formatCode="@" sourceLinked="0"/>
        <c:majorTickMark val="out"/>
        <c:minorTickMark val="none"/>
        <c:tickLblPos val="nextTo"/>
        <c:spPr>
          <a:ln w="3175">
            <a:solidFill>
              <a:srgbClr val="000000"/>
            </a:solidFill>
            <a:prstDash val="solid"/>
          </a:ln>
        </c:spPr>
        <c:txPr>
          <a:bodyPr rot="-5400000" vert="horz"/>
          <a:lstStyle/>
          <a:p>
            <a:pPr>
              <a:defRPr sz="800" b="1" i="0" u="none" strike="noStrike" baseline="0">
                <a:solidFill>
                  <a:srgbClr val="000000"/>
                </a:solidFill>
                <a:latin typeface="Arial"/>
                <a:ea typeface="Arial"/>
                <a:cs typeface="Arial"/>
              </a:defRPr>
            </a:pPr>
            <a:endParaRPr lang="es-E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50" b="1" i="0" u="none" strike="noStrike" baseline="0">
                    <a:solidFill>
                      <a:srgbClr val="000000"/>
                    </a:solidFill>
                    <a:latin typeface="Arial"/>
                    <a:ea typeface="Arial"/>
                    <a:cs typeface="Arial"/>
                  </a:defRPr>
                </a:pPr>
                <a:r>
                  <a:rPr lang="es-ES"/>
                  <a:t>hm³</a:t>
                </a:r>
              </a:p>
            </c:rich>
          </c:tx>
          <c:layout>
            <c:manualLayout>
              <c:xMode val="edge"/>
              <c:yMode val="edge"/>
              <c:x val="2.2889842632331903E-2"/>
              <c:y val="0.3873883332151049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50" b="1" i="0" u="none" strike="noStrike" baseline="0">
                <a:solidFill>
                  <a:srgbClr val="000000"/>
                </a:solidFill>
                <a:latin typeface="Arial"/>
                <a:ea typeface="Arial"/>
                <a:cs typeface="Arial"/>
              </a:defRPr>
            </a:pPr>
            <a:endParaRPr lang="es-ES"/>
          </a:p>
        </c:txPr>
        <c:crossAx val="864743167"/>
        <c:crosses val="autoZero"/>
        <c:crossBetween val="between"/>
      </c:valAx>
      <c:spPr>
        <a:solidFill>
          <a:srgbClr val="FFFFFF"/>
        </a:solidFill>
        <a:ln w="3175">
          <a:solidFill>
            <a:srgbClr val="000000"/>
          </a:solidFill>
          <a:prstDash val="solid"/>
        </a:ln>
      </c:spPr>
    </c:plotArea>
    <c:legend>
      <c:legendPos val="r"/>
      <c:layout>
        <c:manualLayout>
          <c:xMode val="edge"/>
          <c:yMode val="edge"/>
          <c:wMode val="edge"/>
          <c:hMode val="edge"/>
          <c:x val="0.19456396276645677"/>
          <c:y val="0.86787039007511446"/>
          <c:w val="0.84835599412734353"/>
          <c:h val="0.99099382847414341"/>
        </c:manualLayout>
      </c:layout>
      <c:overlay val="0"/>
      <c:spPr>
        <a:solidFill>
          <a:srgbClr val="FFFFFF"/>
        </a:solidFill>
        <a:ln w="3175">
          <a:solidFill>
            <a:srgbClr val="000000"/>
          </a:solidFill>
          <a:prstDash val="solid"/>
        </a:ln>
      </c:spPr>
      <c:txPr>
        <a:bodyPr/>
        <a:lstStyle/>
        <a:p>
          <a:pPr>
            <a:defRPr sz="755" b="1"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CC"/>
    </a:solidFill>
    <a:ln w="25400">
      <a:solidFill>
        <a:srgbClr val="3366FF"/>
      </a:solidFill>
      <a:prstDash val="solid"/>
    </a:ln>
  </c:spPr>
  <c:txPr>
    <a:bodyPr/>
    <a:lstStyle/>
    <a:p>
      <a:pPr>
        <a:defRPr sz="850"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paperSize="9"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80"/>
                </a:solidFill>
                <a:latin typeface="Arial"/>
                <a:ea typeface="Arial"/>
                <a:cs typeface="Arial"/>
              </a:defRPr>
            </a:pPr>
            <a:r>
              <a:rPr lang="es-ES"/>
              <a:t>DETAIL: MONTHLY</a:t>
            </a:r>
            <a:r>
              <a:rPr lang="es-ES" baseline="0"/>
              <a:t> VOLUMES  IN THE  SCENARIO OF EFR SELECTED </a:t>
            </a:r>
            <a:endParaRPr lang="es-ES"/>
          </a:p>
        </c:rich>
      </c:tx>
      <c:layout>
        <c:manualLayout>
          <c:xMode val="edge"/>
          <c:yMode val="edge"/>
          <c:x val="0.16189111747851004"/>
          <c:y val="1.9076305220883535E-2"/>
        </c:manualLayout>
      </c:layout>
      <c:overlay val="0"/>
      <c:spPr>
        <a:noFill/>
        <a:ln w="25400">
          <a:noFill/>
        </a:ln>
      </c:spPr>
    </c:title>
    <c:autoTitleDeleted val="0"/>
    <c:plotArea>
      <c:layout>
        <c:manualLayout>
          <c:layoutTarget val="inner"/>
          <c:xMode val="edge"/>
          <c:yMode val="edge"/>
          <c:x val="8.882521489971347E-2"/>
          <c:y val="8.1325301204819275E-2"/>
          <c:w val="0.89111747851002865"/>
          <c:h val="0.73795180722891562"/>
        </c:manualLayout>
      </c:layout>
      <c:lineChart>
        <c:grouping val="standard"/>
        <c:varyColors val="0"/>
        <c:ser>
          <c:idx val="0"/>
          <c:order val="0"/>
          <c:tx>
            <c:v>Wet EFR</c:v>
          </c:tx>
          <c:spPr>
            <a:ln w="25400">
              <a:solidFill>
                <a:srgbClr val="0000FF"/>
              </a:solidFill>
              <a:prstDash val="sysDash"/>
            </a:ln>
          </c:spPr>
          <c:marker>
            <c:symbol val="diamond"/>
            <c:size val="8"/>
            <c:spPr>
              <a:solidFill>
                <a:srgbClr val="0000FF"/>
              </a:solidFill>
              <a:ln>
                <a:solidFill>
                  <a:srgbClr val="3366FF"/>
                </a:solidFill>
                <a:prstDash val="solid"/>
              </a:ln>
            </c:spPr>
          </c:marker>
          <c:cat>
            <c:strRef>
              <c:f>'Report nº 9'!$L$16:$L$27</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'Report nº 9'!$F$16:$F$27</c:f>
              <c:numCache>
                <c:formatCode>#,##0.00\ 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8666-473B-B658-A2490C53FCCA}"/>
            </c:ext>
          </c:extLst>
        </c:ser>
        <c:ser>
          <c:idx val="1"/>
          <c:order val="1"/>
          <c:tx>
            <c:v>Normal EFR</c:v>
          </c:tx>
          <c:spPr>
            <a:ln w="25400">
              <a:solidFill>
                <a:srgbClr val="008000"/>
              </a:solidFill>
              <a:prstDash val="sysDash"/>
            </a:ln>
          </c:spPr>
          <c:marker>
            <c:symbol val="triangle"/>
            <c:size val="7"/>
            <c:spPr>
              <a:solidFill>
                <a:srgbClr val="008000"/>
              </a:solidFill>
              <a:ln>
                <a:solidFill>
                  <a:srgbClr val="008000"/>
                </a:solidFill>
                <a:prstDash val="solid"/>
              </a:ln>
            </c:spPr>
          </c:marker>
          <c:cat>
            <c:strRef>
              <c:f>'Report nº 9'!$L$16:$L$27</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'Report nº 9'!$G$16:$G$27</c:f>
              <c:numCache>
                <c:formatCode>#,##0.00\ 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8666-473B-B658-A2490C53FCCA}"/>
            </c:ext>
          </c:extLst>
        </c:ser>
        <c:ser>
          <c:idx val="2"/>
          <c:order val="2"/>
          <c:tx>
            <c:v>Dry EFR</c:v>
          </c:tx>
          <c:spPr>
            <a:ln w="25400">
              <a:solidFill>
                <a:srgbClr val="FF0000"/>
              </a:solidFill>
              <a:prstDash val="sysDash"/>
            </a:ln>
          </c:spPr>
          <c:marker>
            <c:symbol val="square"/>
            <c:size val="6"/>
            <c:spPr>
              <a:solidFill>
                <a:srgbClr val="FF0000"/>
              </a:solidFill>
              <a:ln>
                <a:solidFill>
                  <a:srgbClr val="FF0000"/>
                </a:solidFill>
                <a:prstDash val="solid"/>
              </a:ln>
            </c:spPr>
          </c:marker>
          <c:cat>
            <c:strRef>
              <c:f>'Report nº 9'!$L$16:$L$27</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'Report nº 9'!$H$16:$H$27</c:f>
              <c:numCache>
                <c:formatCode>#,##0.00\ 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8666-473B-B658-A2490C53FCCA}"/>
            </c:ext>
          </c:extLst>
        </c:ser>
        <c:dLbls>
          <c:showLegendKey val="0"/>
          <c:showVal val="0"/>
          <c:showCatName val="0"/>
          <c:showSerName val="0"/>
          <c:showPercent val="0"/>
          <c:showBubbleSize val="0"/>
        </c:dLbls>
        <c:marker val="1"/>
        <c:smooth val="0"/>
        <c:axId val="864743583"/>
        <c:axId val="1"/>
      </c:lineChart>
      <c:catAx>
        <c:axId val="864743583"/>
        <c:scaling>
          <c:orientation val="minMax"/>
        </c:scaling>
        <c:delete val="0"/>
        <c:axPos val="b"/>
        <c:numFmt formatCode="@" sourceLinked="0"/>
        <c:majorTickMark val="out"/>
        <c:minorTickMark val="none"/>
        <c:tickLblPos val="nextTo"/>
        <c:spPr>
          <a:ln w="3175">
            <a:solidFill>
              <a:srgbClr val="000000"/>
            </a:solidFill>
            <a:prstDash val="solid"/>
          </a:ln>
        </c:spPr>
        <c:txPr>
          <a:bodyPr rot="-5400000" vert="horz"/>
          <a:lstStyle/>
          <a:p>
            <a:pPr>
              <a:defRPr sz="800" b="1" i="0" u="none" strike="noStrike" baseline="0">
                <a:solidFill>
                  <a:srgbClr val="000000"/>
                </a:solidFill>
                <a:latin typeface="Arial"/>
                <a:ea typeface="Arial"/>
                <a:cs typeface="Arial"/>
              </a:defRPr>
            </a:pPr>
            <a:endParaRPr lang="es-E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50" b="1" i="0" u="none" strike="noStrike" baseline="0">
                    <a:solidFill>
                      <a:srgbClr val="000000"/>
                    </a:solidFill>
                    <a:latin typeface="Arial"/>
                    <a:ea typeface="Arial"/>
                    <a:cs typeface="Arial"/>
                  </a:defRPr>
                </a:pPr>
                <a:r>
                  <a:rPr lang="es-ES"/>
                  <a:t>hm³</a:t>
                </a:r>
              </a:p>
            </c:rich>
          </c:tx>
          <c:layout>
            <c:manualLayout>
              <c:xMode val="edge"/>
              <c:yMode val="edge"/>
              <c:x val="2.2889846505576485E-2"/>
              <c:y val="0.3873882933308034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50" b="1" i="0" u="none" strike="noStrike" baseline="0">
                <a:solidFill>
                  <a:srgbClr val="000000"/>
                </a:solidFill>
                <a:latin typeface="Arial"/>
                <a:ea typeface="Arial"/>
                <a:cs typeface="Arial"/>
              </a:defRPr>
            </a:pPr>
            <a:endParaRPr lang="es-ES"/>
          </a:p>
        </c:txPr>
        <c:crossAx val="864743583"/>
        <c:crosses val="autoZero"/>
        <c:crossBetween val="between"/>
      </c:valAx>
      <c:spPr>
        <a:solidFill>
          <a:srgbClr val="FFFFFF"/>
        </a:solidFill>
        <a:ln w="3175">
          <a:solidFill>
            <a:srgbClr val="000000"/>
          </a:solidFill>
          <a:prstDash val="solid"/>
        </a:ln>
      </c:spPr>
    </c:plotArea>
    <c:legend>
      <c:legendPos val="r"/>
      <c:layout>
        <c:manualLayout>
          <c:xMode val="edge"/>
          <c:yMode val="edge"/>
          <c:x val="0.18052155252886473"/>
          <c:y val="0.9187049873862646"/>
          <c:w val="0.66334507000686016"/>
          <c:h val="7.2291539991050327E-2"/>
        </c:manualLayout>
      </c:layout>
      <c:overlay val="0"/>
      <c:spPr>
        <a:solidFill>
          <a:srgbClr val="FFFFFF"/>
        </a:solidFill>
        <a:ln w="3175">
          <a:solidFill>
            <a:srgbClr val="000000"/>
          </a:solidFill>
          <a:prstDash val="solid"/>
        </a:ln>
      </c:spPr>
      <c:txPr>
        <a:bodyPr/>
        <a:lstStyle/>
        <a:p>
          <a:pPr>
            <a:defRPr sz="755" b="1"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CC"/>
    </a:solidFill>
    <a:ln w="25400">
      <a:solidFill>
        <a:srgbClr val="3366FF"/>
      </a:solidFill>
      <a:prstDash val="solid"/>
    </a:ln>
  </c:spPr>
  <c:txPr>
    <a:bodyPr/>
    <a:lstStyle/>
    <a:p>
      <a:pPr>
        <a:defRPr sz="850" b="0" i="0" u="none" strike="noStrike" baseline="0">
          <a:solidFill>
            <a:srgbClr val="000000"/>
          </a:solidFill>
          <a:latin typeface="Arial"/>
          <a:ea typeface="Arial"/>
          <a:cs typeface="Arial"/>
        </a:defRPr>
      </a:pPr>
      <a:endParaRPr lang="es-ES"/>
    </a:p>
  </c:txPr>
  <c:printSettings>
    <c:headerFooter alignWithMargins="0"/>
    <c:pageMargins b="1" l="0.75000000000000022" r="0.75000000000000022" t="1" header="0" footer="0"/>
    <c:pageSetup paperSize="9"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80"/>
                </a:solidFill>
                <a:latin typeface="Arial"/>
                <a:ea typeface="Arial"/>
                <a:cs typeface="Arial"/>
              </a:defRPr>
            </a:pPr>
            <a:r>
              <a:rPr lang="es-ES"/>
              <a:t>MONTHLY VOLUMES IN NATURAL AND ENVIRONMENTAL FLOW</a:t>
            </a:r>
            <a:r>
              <a:rPr lang="es-ES" baseline="0"/>
              <a:t> </a:t>
            </a:r>
            <a:r>
              <a:rPr lang="es-ES"/>
              <a:t>REGIMES (scenario selected)</a:t>
            </a:r>
          </a:p>
        </c:rich>
      </c:tx>
      <c:layout>
        <c:manualLayout>
          <c:xMode val="edge"/>
          <c:yMode val="edge"/>
          <c:x val="0.15164535763501666"/>
          <c:y val="1.5015015015015015E-2"/>
        </c:manualLayout>
      </c:layout>
      <c:overlay val="0"/>
      <c:spPr>
        <a:noFill/>
        <a:ln w="25400">
          <a:noFill/>
        </a:ln>
      </c:spPr>
    </c:title>
    <c:autoTitleDeleted val="0"/>
    <c:plotArea>
      <c:layout>
        <c:manualLayout>
          <c:layoutTarget val="inner"/>
          <c:xMode val="edge"/>
          <c:yMode val="edge"/>
          <c:x val="9.2990115608955301E-2"/>
          <c:y val="7.2072283432700598E-2"/>
          <c:w val="0.88698264119311232"/>
          <c:h val="0.69970175165913495"/>
        </c:manualLayout>
      </c:layout>
      <c:lineChart>
        <c:grouping val="standard"/>
        <c:varyColors val="0"/>
        <c:ser>
          <c:idx val="0"/>
          <c:order val="0"/>
          <c:tx>
            <c:v>Wet natural</c:v>
          </c:tx>
          <c:spPr>
            <a:ln w="25400">
              <a:solidFill>
                <a:srgbClr val="0000FF"/>
              </a:solidFill>
              <a:prstDash val="solid"/>
            </a:ln>
          </c:spPr>
          <c:marker>
            <c:symbol val="diamond"/>
            <c:size val="8"/>
            <c:spPr>
              <a:solidFill>
                <a:srgbClr val="0000FF"/>
              </a:solidFill>
              <a:ln>
                <a:solidFill>
                  <a:srgbClr val="3366FF"/>
                </a:solidFill>
                <a:prstDash val="solid"/>
              </a:ln>
            </c:spPr>
          </c:marker>
          <c:cat>
            <c:strRef>
              <c:f>'Report nº 9'!$L$16:$L$27</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'Report nº 9a'!$C$16:$C$27</c:f>
              <c:numCache>
                <c:formatCode>0.000</c:formatCode>
                <c:ptCount val="12"/>
              </c:numCache>
            </c:numRef>
          </c:val>
          <c:smooth val="0"/>
          <c:extLst>
            <c:ext xmlns:c16="http://schemas.microsoft.com/office/drawing/2014/chart" uri="{C3380CC4-5D6E-409C-BE32-E72D297353CC}">
              <c16:uniqueId val="{00000000-849E-4AE9-B4BE-0A5E4297E11C}"/>
            </c:ext>
          </c:extLst>
        </c:ser>
        <c:ser>
          <c:idx val="1"/>
          <c:order val="1"/>
          <c:tx>
            <c:v>Normal natural</c:v>
          </c:tx>
          <c:spPr>
            <a:ln w="25400">
              <a:solidFill>
                <a:srgbClr val="008000"/>
              </a:solidFill>
              <a:prstDash val="solid"/>
            </a:ln>
          </c:spPr>
          <c:marker>
            <c:symbol val="triangle"/>
            <c:size val="7"/>
            <c:spPr>
              <a:solidFill>
                <a:srgbClr val="008000"/>
              </a:solidFill>
              <a:ln>
                <a:solidFill>
                  <a:srgbClr val="008000"/>
                </a:solidFill>
                <a:prstDash val="solid"/>
              </a:ln>
            </c:spPr>
          </c:marker>
          <c:cat>
            <c:strRef>
              <c:f>'Report nº 9'!$L$16:$L$27</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'Report nº 9a'!$D$16:$D$27</c:f>
              <c:numCache>
                <c:formatCode>0.000</c:formatCode>
                <c:ptCount val="12"/>
              </c:numCache>
            </c:numRef>
          </c:val>
          <c:smooth val="0"/>
          <c:extLst>
            <c:ext xmlns:c16="http://schemas.microsoft.com/office/drawing/2014/chart" uri="{C3380CC4-5D6E-409C-BE32-E72D297353CC}">
              <c16:uniqueId val="{00000001-849E-4AE9-B4BE-0A5E4297E11C}"/>
            </c:ext>
          </c:extLst>
        </c:ser>
        <c:ser>
          <c:idx val="2"/>
          <c:order val="2"/>
          <c:tx>
            <c:v>Dry natural</c:v>
          </c:tx>
          <c:spPr>
            <a:ln w="25400">
              <a:solidFill>
                <a:srgbClr val="FF0000"/>
              </a:solidFill>
              <a:prstDash val="solid"/>
            </a:ln>
          </c:spPr>
          <c:marker>
            <c:symbol val="square"/>
            <c:size val="6"/>
            <c:spPr>
              <a:solidFill>
                <a:srgbClr val="FF0000"/>
              </a:solidFill>
              <a:ln>
                <a:solidFill>
                  <a:srgbClr val="FF0000"/>
                </a:solidFill>
                <a:prstDash val="solid"/>
              </a:ln>
            </c:spPr>
          </c:marker>
          <c:cat>
            <c:strRef>
              <c:f>'Report nº 9'!$L$16:$L$27</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'Report nº 9a'!$E$16:$E$27</c:f>
              <c:numCache>
                <c:formatCode>0.000</c:formatCode>
                <c:ptCount val="12"/>
              </c:numCache>
            </c:numRef>
          </c:val>
          <c:smooth val="0"/>
          <c:extLst>
            <c:ext xmlns:c16="http://schemas.microsoft.com/office/drawing/2014/chart" uri="{C3380CC4-5D6E-409C-BE32-E72D297353CC}">
              <c16:uniqueId val="{00000002-849E-4AE9-B4BE-0A5E4297E11C}"/>
            </c:ext>
          </c:extLst>
        </c:ser>
        <c:ser>
          <c:idx val="3"/>
          <c:order val="3"/>
          <c:tx>
            <c:v>Wet EFR</c:v>
          </c:tx>
          <c:spPr>
            <a:ln w="25400">
              <a:solidFill>
                <a:srgbClr val="0000FF"/>
              </a:solidFill>
              <a:prstDash val="sysDash"/>
            </a:ln>
          </c:spPr>
          <c:marker>
            <c:symbol val="diamond"/>
            <c:size val="7"/>
            <c:spPr>
              <a:solidFill>
                <a:srgbClr val="FFFFFF"/>
              </a:solidFill>
              <a:ln>
                <a:solidFill>
                  <a:srgbClr val="0000FF"/>
                </a:solidFill>
                <a:prstDash val="solid"/>
              </a:ln>
            </c:spPr>
          </c:marker>
          <c:cat>
            <c:strRef>
              <c:f>'Report nº 9'!$L$16:$L$27</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'Report nº 9a'!$F$16:$F$27</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849E-4AE9-B4BE-0A5E4297E11C}"/>
            </c:ext>
          </c:extLst>
        </c:ser>
        <c:ser>
          <c:idx val="4"/>
          <c:order val="4"/>
          <c:tx>
            <c:v>Normal EFR</c:v>
          </c:tx>
          <c:spPr>
            <a:ln w="25400">
              <a:solidFill>
                <a:srgbClr val="008000"/>
              </a:solidFill>
              <a:prstDash val="sysDash"/>
            </a:ln>
          </c:spPr>
          <c:marker>
            <c:symbol val="triangle"/>
            <c:size val="7"/>
            <c:spPr>
              <a:solidFill>
                <a:srgbClr val="FFFFFF"/>
              </a:solidFill>
              <a:ln>
                <a:solidFill>
                  <a:srgbClr val="008000"/>
                </a:solidFill>
                <a:prstDash val="solid"/>
              </a:ln>
            </c:spPr>
          </c:marker>
          <c:cat>
            <c:strRef>
              <c:f>'Report nº 9'!$L$16:$L$27</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'Report nº 9a'!$G$16:$G$27</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849E-4AE9-B4BE-0A5E4297E11C}"/>
            </c:ext>
          </c:extLst>
        </c:ser>
        <c:ser>
          <c:idx val="5"/>
          <c:order val="5"/>
          <c:tx>
            <c:v>Dry EFR</c:v>
          </c:tx>
          <c:spPr>
            <a:ln w="25400">
              <a:solidFill>
                <a:srgbClr val="FF0000"/>
              </a:solidFill>
              <a:prstDash val="sysDash"/>
            </a:ln>
          </c:spPr>
          <c:marker>
            <c:symbol val="square"/>
            <c:size val="6"/>
            <c:spPr>
              <a:solidFill>
                <a:srgbClr val="FFFFFF"/>
              </a:solidFill>
              <a:ln>
                <a:solidFill>
                  <a:srgbClr val="FF0000"/>
                </a:solidFill>
                <a:prstDash val="solid"/>
              </a:ln>
            </c:spPr>
          </c:marker>
          <c:cat>
            <c:strRef>
              <c:f>'Report nº 9'!$L$16:$L$27</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'Report nº 9a'!$H$16:$H$27</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5-849E-4AE9-B4BE-0A5E4297E11C}"/>
            </c:ext>
          </c:extLst>
        </c:ser>
        <c:dLbls>
          <c:showLegendKey val="0"/>
          <c:showVal val="0"/>
          <c:showCatName val="0"/>
          <c:showSerName val="0"/>
          <c:showPercent val="0"/>
          <c:showBubbleSize val="0"/>
        </c:dLbls>
        <c:marker val="1"/>
        <c:smooth val="0"/>
        <c:axId val="904896191"/>
        <c:axId val="1"/>
      </c:lineChart>
      <c:catAx>
        <c:axId val="904896191"/>
        <c:scaling>
          <c:orientation val="minMax"/>
        </c:scaling>
        <c:delete val="0"/>
        <c:axPos val="b"/>
        <c:numFmt formatCode="@" sourceLinked="0"/>
        <c:majorTickMark val="out"/>
        <c:minorTickMark val="none"/>
        <c:tickLblPos val="nextTo"/>
        <c:spPr>
          <a:ln w="3175">
            <a:solidFill>
              <a:srgbClr val="000000"/>
            </a:solidFill>
            <a:prstDash val="solid"/>
          </a:ln>
        </c:spPr>
        <c:txPr>
          <a:bodyPr rot="-5400000" vert="horz"/>
          <a:lstStyle/>
          <a:p>
            <a:pPr>
              <a:defRPr sz="800" b="1" i="0" u="none" strike="noStrike" baseline="0">
                <a:solidFill>
                  <a:srgbClr val="000000"/>
                </a:solidFill>
                <a:latin typeface="Arial"/>
                <a:ea typeface="Arial"/>
                <a:cs typeface="Arial"/>
              </a:defRPr>
            </a:pPr>
            <a:endParaRPr lang="es-E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50" b="1" i="0" u="none" strike="noStrike" baseline="0">
                    <a:solidFill>
                      <a:srgbClr val="000000"/>
                    </a:solidFill>
                    <a:latin typeface="Arial"/>
                    <a:ea typeface="Arial"/>
                    <a:cs typeface="Arial"/>
                  </a:defRPr>
                </a:pPr>
                <a:r>
                  <a:rPr lang="es-ES"/>
                  <a:t>hm³</a:t>
                </a:r>
              </a:p>
            </c:rich>
          </c:tx>
          <c:layout>
            <c:manualLayout>
              <c:xMode val="edge"/>
              <c:yMode val="edge"/>
              <c:x val="2.2889842632331903E-2"/>
              <c:y val="0.3873883332151049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50" b="1" i="0" u="none" strike="noStrike" baseline="0">
                <a:solidFill>
                  <a:srgbClr val="000000"/>
                </a:solidFill>
                <a:latin typeface="Arial"/>
                <a:ea typeface="Arial"/>
                <a:cs typeface="Arial"/>
              </a:defRPr>
            </a:pPr>
            <a:endParaRPr lang="es-ES"/>
          </a:p>
        </c:txPr>
        <c:crossAx val="904896191"/>
        <c:crosses val="autoZero"/>
        <c:crossBetween val="between"/>
      </c:valAx>
      <c:spPr>
        <a:solidFill>
          <a:srgbClr val="FFFFFF"/>
        </a:solidFill>
        <a:ln w="3175">
          <a:solidFill>
            <a:srgbClr val="000000"/>
          </a:solidFill>
          <a:prstDash val="solid"/>
        </a:ln>
      </c:spPr>
    </c:plotArea>
    <c:legend>
      <c:legendPos val="r"/>
      <c:layout>
        <c:manualLayout>
          <c:xMode val="edge"/>
          <c:yMode val="edge"/>
          <c:x val="0.19456976157209138"/>
          <c:y val="0.86789517581641362"/>
          <c:w val="0.65381162528268943"/>
          <c:h val="0.12312699726115212"/>
        </c:manualLayout>
      </c:layout>
      <c:overlay val="0"/>
      <c:spPr>
        <a:solidFill>
          <a:srgbClr val="FFFFFF"/>
        </a:solidFill>
        <a:ln w="3175">
          <a:solidFill>
            <a:srgbClr val="000000"/>
          </a:solidFill>
          <a:prstDash val="solid"/>
        </a:ln>
      </c:spPr>
      <c:txPr>
        <a:bodyPr/>
        <a:lstStyle/>
        <a:p>
          <a:pPr>
            <a:defRPr sz="755" b="1"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CC"/>
    </a:solidFill>
    <a:ln w="25400">
      <a:solidFill>
        <a:srgbClr val="3366FF"/>
      </a:solidFill>
      <a:prstDash val="solid"/>
    </a:ln>
  </c:spPr>
  <c:txPr>
    <a:bodyPr/>
    <a:lstStyle/>
    <a:p>
      <a:pPr>
        <a:defRPr sz="850" b="0" i="0" u="none" strike="noStrike" baseline="0">
          <a:solidFill>
            <a:srgbClr val="000000"/>
          </a:solidFill>
          <a:latin typeface="Arial"/>
          <a:ea typeface="Arial"/>
          <a:cs typeface="Arial"/>
        </a:defRPr>
      </a:pPr>
      <a:endParaRPr lang="es-ES"/>
    </a:p>
  </c:txPr>
  <c:printSettings>
    <c:headerFooter alignWithMargins="0"/>
    <c:pageMargins b="1" l="0.75000000000000022" r="0.75000000000000022" t="1" header="0" footer="0"/>
    <c:pageSetup paperSize="9"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80"/>
                </a:solidFill>
                <a:latin typeface="Arial"/>
                <a:ea typeface="Arial"/>
                <a:cs typeface="Arial"/>
              </a:defRPr>
            </a:pPr>
            <a:r>
              <a:rPr lang="es-ES"/>
              <a:t>DETAIL: MONTHLY</a:t>
            </a:r>
            <a:r>
              <a:rPr lang="es-ES" baseline="0"/>
              <a:t> VOLUMES  IN THE  SCENARIO OF EFR SELECTED </a:t>
            </a:r>
            <a:endParaRPr lang="es-ES"/>
          </a:p>
        </c:rich>
      </c:tx>
      <c:layout>
        <c:manualLayout>
          <c:xMode val="edge"/>
          <c:yMode val="edge"/>
          <c:x val="0.16189111747851004"/>
          <c:y val="1.9076305220883535E-2"/>
        </c:manualLayout>
      </c:layout>
      <c:overlay val="0"/>
      <c:spPr>
        <a:noFill/>
        <a:ln w="25400">
          <a:noFill/>
        </a:ln>
      </c:spPr>
    </c:title>
    <c:autoTitleDeleted val="0"/>
    <c:plotArea>
      <c:layout>
        <c:manualLayout>
          <c:layoutTarget val="inner"/>
          <c:xMode val="edge"/>
          <c:yMode val="edge"/>
          <c:x val="8.8825214899713498E-2"/>
          <c:y val="8.1325301204819317E-2"/>
          <c:w val="0.89111747851002854"/>
          <c:h val="0.73795180722891585"/>
        </c:manualLayout>
      </c:layout>
      <c:lineChart>
        <c:grouping val="standard"/>
        <c:varyColors val="0"/>
        <c:ser>
          <c:idx val="0"/>
          <c:order val="0"/>
          <c:tx>
            <c:v>Wet EFR</c:v>
          </c:tx>
          <c:spPr>
            <a:ln w="25400">
              <a:solidFill>
                <a:srgbClr val="0000FF"/>
              </a:solidFill>
              <a:prstDash val="sysDash"/>
            </a:ln>
          </c:spPr>
          <c:marker>
            <c:symbol val="diamond"/>
            <c:size val="8"/>
            <c:spPr>
              <a:solidFill>
                <a:srgbClr val="0000FF"/>
              </a:solidFill>
              <a:ln>
                <a:solidFill>
                  <a:srgbClr val="3366FF"/>
                </a:solidFill>
                <a:prstDash val="solid"/>
              </a:ln>
            </c:spPr>
          </c:marker>
          <c:cat>
            <c:strRef>
              <c:f>'Report nº 9'!$L$16:$L$27</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'Report nº 9a'!$F$16:$F$27</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49D4-413D-952B-6FA2463D364D}"/>
            </c:ext>
          </c:extLst>
        </c:ser>
        <c:ser>
          <c:idx val="1"/>
          <c:order val="1"/>
          <c:tx>
            <c:v>Normal EFR</c:v>
          </c:tx>
          <c:spPr>
            <a:ln w="25400">
              <a:solidFill>
                <a:srgbClr val="008000"/>
              </a:solidFill>
              <a:prstDash val="sysDash"/>
            </a:ln>
          </c:spPr>
          <c:marker>
            <c:symbol val="triangle"/>
            <c:size val="7"/>
            <c:spPr>
              <a:solidFill>
                <a:srgbClr val="008000"/>
              </a:solidFill>
              <a:ln>
                <a:solidFill>
                  <a:srgbClr val="008000"/>
                </a:solidFill>
                <a:prstDash val="solid"/>
              </a:ln>
            </c:spPr>
          </c:marker>
          <c:cat>
            <c:strRef>
              <c:f>'Report nº 9'!$L$16:$L$27</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'Report nº 9a'!$G$16:$G$27</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49D4-413D-952B-6FA2463D364D}"/>
            </c:ext>
          </c:extLst>
        </c:ser>
        <c:ser>
          <c:idx val="2"/>
          <c:order val="2"/>
          <c:tx>
            <c:v>Dry EFR</c:v>
          </c:tx>
          <c:spPr>
            <a:ln w="25400">
              <a:solidFill>
                <a:srgbClr val="FF0000"/>
              </a:solidFill>
              <a:prstDash val="sysDash"/>
            </a:ln>
          </c:spPr>
          <c:marker>
            <c:symbol val="square"/>
            <c:size val="6"/>
            <c:spPr>
              <a:solidFill>
                <a:srgbClr val="FF0000"/>
              </a:solidFill>
              <a:ln>
                <a:solidFill>
                  <a:srgbClr val="FF0000"/>
                </a:solidFill>
                <a:prstDash val="solid"/>
              </a:ln>
            </c:spPr>
          </c:marker>
          <c:cat>
            <c:strRef>
              <c:f>'Report nº 9'!$L$16:$L$27</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'Report nº 9a'!$H$16:$H$27</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49D4-413D-952B-6FA2463D364D}"/>
            </c:ext>
          </c:extLst>
        </c:ser>
        <c:dLbls>
          <c:showLegendKey val="0"/>
          <c:showVal val="0"/>
          <c:showCatName val="0"/>
          <c:showSerName val="0"/>
          <c:showPercent val="0"/>
          <c:showBubbleSize val="0"/>
        </c:dLbls>
        <c:marker val="1"/>
        <c:smooth val="0"/>
        <c:axId val="904899103"/>
        <c:axId val="1"/>
      </c:lineChart>
      <c:catAx>
        <c:axId val="904899103"/>
        <c:scaling>
          <c:orientation val="minMax"/>
        </c:scaling>
        <c:delete val="0"/>
        <c:axPos val="b"/>
        <c:numFmt formatCode="@" sourceLinked="0"/>
        <c:majorTickMark val="out"/>
        <c:minorTickMark val="none"/>
        <c:tickLblPos val="nextTo"/>
        <c:spPr>
          <a:ln w="3175">
            <a:solidFill>
              <a:srgbClr val="000000"/>
            </a:solidFill>
            <a:prstDash val="solid"/>
          </a:ln>
        </c:spPr>
        <c:txPr>
          <a:bodyPr rot="-5400000" vert="horz"/>
          <a:lstStyle/>
          <a:p>
            <a:pPr>
              <a:defRPr sz="800" b="1" i="0" u="none" strike="noStrike" baseline="0">
                <a:solidFill>
                  <a:srgbClr val="000000"/>
                </a:solidFill>
                <a:latin typeface="Arial"/>
                <a:ea typeface="Arial"/>
                <a:cs typeface="Arial"/>
              </a:defRPr>
            </a:pPr>
            <a:endParaRPr lang="es-E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50" b="1" i="0" u="none" strike="noStrike" baseline="0">
                    <a:solidFill>
                      <a:srgbClr val="000000"/>
                    </a:solidFill>
                    <a:latin typeface="Arial"/>
                    <a:ea typeface="Arial"/>
                    <a:cs typeface="Arial"/>
                  </a:defRPr>
                </a:pPr>
                <a:r>
                  <a:rPr lang="es-ES"/>
                  <a:t>hm³</a:t>
                </a:r>
              </a:p>
            </c:rich>
          </c:tx>
          <c:layout>
            <c:manualLayout>
              <c:xMode val="edge"/>
              <c:yMode val="edge"/>
              <c:x val="2.2889846505576485E-2"/>
              <c:y val="0.3873882933308034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50" b="1" i="0" u="none" strike="noStrike" baseline="0">
                <a:solidFill>
                  <a:srgbClr val="000000"/>
                </a:solidFill>
                <a:latin typeface="Arial"/>
                <a:ea typeface="Arial"/>
                <a:cs typeface="Arial"/>
              </a:defRPr>
            </a:pPr>
            <a:endParaRPr lang="es-ES"/>
          </a:p>
        </c:txPr>
        <c:crossAx val="904899103"/>
        <c:crosses val="autoZero"/>
        <c:crossBetween val="between"/>
      </c:valAx>
      <c:spPr>
        <a:solidFill>
          <a:srgbClr val="FFFFFF"/>
        </a:solidFill>
        <a:ln w="3175">
          <a:solidFill>
            <a:srgbClr val="000000"/>
          </a:solidFill>
          <a:prstDash val="solid"/>
        </a:ln>
      </c:spPr>
    </c:plotArea>
    <c:legend>
      <c:legendPos val="r"/>
      <c:layout>
        <c:manualLayout>
          <c:xMode val="edge"/>
          <c:yMode val="edge"/>
          <c:x val="0.18768510620064507"/>
          <c:y val="0.90364424988812919"/>
          <c:w val="0.66334507000686016"/>
          <c:h val="7.2291539991050327E-2"/>
        </c:manualLayout>
      </c:layout>
      <c:overlay val="0"/>
      <c:spPr>
        <a:solidFill>
          <a:srgbClr val="FFFFFF"/>
        </a:solidFill>
        <a:ln w="3175">
          <a:solidFill>
            <a:srgbClr val="000000"/>
          </a:solidFill>
          <a:prstDash val="solid"/>
        </a:ln>
      </c:spPr>
      <c:txPr>
        <a:bodyPr/>
        <a:lstStyle/>
        <a:p>
          <a:pPr>
            <a:defRPr sz="755" b="1"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CC"/>
    </a:solidFill>
    <a:ln w="25400">
      <a:solidFill>
        <a:srgbClr val="3366FF"/>
      </a:solidFill>
      <a:prstDash val="solid"/>
    </a:ln>
  </c:spPr>
  <c:txPr>
    <a:bodyPr/>
    <a:lstStyle/>
    <a:p>
      <a:pPr>
        <a:defRPr sz="850" b="0" i="0" u="none" strike="noStrike" baseline="0">
          <a:solidFill>
            <a:srgbClr val="000000"/>
          </a:solidFill>
          <a:latin typeface="Arial"/>
          <a:ea typeface="Arial"/>
          <a:cs typeface="Arial"/>
        </a:defRPr>
      </a:pPr>
      <a:endParaRPr lang="es-ES"/>
    </a:p>
  </c:txPr>
  <c:printSettings>
    <c:headerFooter alignWithMargins="0"/>
    <c:pageMargins b="1" l="0.75000000000000044" r="0.75000000000000044" t="1" header="0" footer="0"/>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80"/>
                </a:solidFill>
                <a:latin typeface="Arial"/>
                <a:ea typeface="Arial"/>
                <a:cs typeface="Arial"/>
              </a:defRPr>
            </a:pPr>
            <a:r>
              <a:rPr lang="es-ES"/>
              <a:t>Average</a:t>
            </a:r>
            <a:r>
              <a:rPr lang="es-ES" baseline="0"/>
              <a:t> nº of days in the month with </a:t>
            </a:r>
            <a:r>
              <a:rPr lang="es-ES"/>
              <a:t>Q ≥ Q5%</a:t>
            </a:r>
          </a:p>
        </c:rich>
      </c:tx>
      <c:layout>
        <c:manualLayout>
          <c:xMode val="edge"/>
          <c:yMode val="edge"/>
          <c:x val="0.15772870662460567"/>
          <c:y val="2.4163568773234202E-2"/>
        </c:manualLayout>
      </c:layout>
      <c:overlay val="0"/>
      <c:spPr>
        <a:noFill/>
        <a:ln w="25400">
          <a:noFill/>
        </a:ln>
      </c:spPr>
    </c:title>
    <c:autoTitleDeleted val="0"/>
    <c:plotArea>
      <c:layout>
        <c:manualLayout>
          <c:layoutTarget val="inner"/>
          <c:xMode val="edge"/>
          <c:yMode val="edge"/>
          <c:x val="0.11987381703470032"/>
          <c:y val="6.505582112553468E-2"/>
          <c:w val="0.85804416403785488"/>
          <c:h val="0.81040965744951776"/>
        </c:manualLayout>
      </c:layout>
      <c:barChart>
        <c:barDir val="col"/>
        <c:grouping val="clustered"/>
        <c:varyColors val="0"/>
        <c:ser>
          <c:idx val="0"/>
          <c:order val="0"/>
          <c:tx>
            <c:v>Natural reg.</c:v>
          </c:tx>
          <c:spPr>
            <a:solidFill>
              <a:srgbClr val="9999FF"/>
            </a:solidFill>
            <a:ln w="12700">
              <a:solidFill>
                <a:srgbClr val="000000"/>
              </a:solidFill>
              <a:prstDash val="solid"/>
            </a:ln>
          </c:spPr>
          <c:invertIfNegative val="0"/>
          <c:cat>
            <c:strRef>
              <c:f>'Report nº 4'!$E$43:$P$43</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'Report nº 4'!$E$44:$P$44</c:f>
              <c:numCache>
                <c:formatCode>0.0</c:formatCode>
                <c:ptCount val="12"/>
              </c:numCache>
            </c:numRef>
          </c:val>
          <c:extLst>
            <c:ext xmlns:c16="http://schemas.microsoft.com/office/drawing/2014/chart" uri="{C3380CC4-5D6E-409C-BE32-E72D297353CC}">
              <c16:uniqueId val="{00000000-A323-42CD-B50D-97C28C286042}"/>
            </c:ext>
          </c:extLst>
        </c:ser>
        <c:dLbls>
          <c:showLegendKey val="0"/>
          <c:showVal val="0"/>
          <c:showCatName val="0"/>
          <c:showSerName val="0"/>
          <c:showPercent val="0"/>
          <c:showBubbleSize val="0"/>
        </c:dLbls>
        <c:gapWidth val="150"/>
        <c:axId val="858359903"/>
        <c:axId val="1"/>
      </c:barChart>
      <c:catAx>
        <c:axId val="858359903"/>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s-ES"/>
                  <a:t>Month</a:t>
                </a:r>
              </a:p>
            </c:rich>
          </c:tx>
          <c:layout>
            <c:manualLayout>
              <c:xMode val="edge"/>
              <c:yMode val="edge"/>
              <c:x val="0.50473186119873814"/>
              <c:y val="0.9163576578949935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s-ES"/>
          </a:p>
        </c:txPr>
        <c:crossAx val="1"/>
        <c:crosses val="autoZero"/>
        <c:auto val="1"/>
        <c:lblAlgn val="ctr"/>
        <c:lblOffset val="100"/>
        <c:tickLblSkip val="1"/>
        <c:tickMarkSkip val="1"/>
        <c:noMultiLvlLbl val="0"/>
      </c:catAx>
      <c:valAx>
        <c:axId val="1"/>
        <c:scaling>
          <c:orientation val="minMax"/>
          <c:max val="31"/>
          <c:min val="0"/>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s-ES"/>
                  <a:t>Number of days</a:t>
                </a:r>
              </a:p>
            </c:rich>
          </c:tx>
          <c:layout>
            <c:manualLayout>
              <c:xMode val="edge"/>
              <c:yMode val="edge"/>
              <c:x val="1.5772870662460567E-2"/>
              <c:y val="0.3866174906575339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s-ES"/>
          </a:p>
        </c:txPr>
        <c:crossAx val="858359903"/>
        <c:crosses val="autoZero"/>
        <c:crossBetween val="between"/>
        <c:majorUnit val="5"/>
        <c:minorUnit val="1"/>
      </c:valAx>
      <c:spPr>
        <a:solidFill>
          <a:srgbClr val="FFFFFF"/>
        </a:solidFill>
        <a:ln w="3175">
          <a:solidFill>
            <a:srgbClr val="000000"/>
          </a:solidFill>
          <a:prstDash val="solid"/>
        </a:ln>
      </c:spPr>
    </c:plotArea>
    <c:legend>
      <c:legendPos val="r"/>
      <c:layout>
        <c:manualLayout>
          <c:xMode val="edge"/>
          <c:yMode val="edge"/>
          <c:x val="0.38171638076622827"/>
          <c:y val="0.95170384959449439"/>
          <c:w val="0.33755084910732586"/>
          <c:h val="4.0893524787263429E-2"/>
        </c:manualLayout>
      </c:layout>
      <c:overlay val="0"/>
      <c:spPr>
        <a:solidFill>
          <a:srgbClr val="FFFFFF"/>
        </a:solidFill>
        <a:ln w="3175">
          <a:solidFill>
            <a:srgbClr val="000000"/>
          </a:solidFill>
          <a:prstDash val="solid"/>
        </a:ln>
      </c:spPr>
      <c:txPr>
        <a:bodyPr/>
        <a:lstStyle/>
        <a:p>
          <a:pPr>
            <a:defRPr sz="675" b="1"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CC"/>
    </a:solidFill>
    <a:ln w="25400">
      <a:solidFill>
        <a:srgbClr val="3366FF"/>
      </a:solidFill>
      <a:prstDash val="solid"/>
    </a:ln>
  </c:spPr>
  <c:txPr>
    <a:bodyPr/>
    <a:lstStyle/>
    <a:p>
      <a:pPr>
        <a:defRPr sz="375"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80"/>
                </a:solidFill>
                <a:latin typeface="Arial"/>
                <a:ea typeface="Arial"/>
                <a:cs typeface="Arial"/>
              </a:defRPr>
            </a:pPr>
            <a:r>
              <a:rPr lang="es-ES" sz="800" b="1" i="0" u="none" strike="noStrike" baseline="0"/>
              <a:t>Average nº of days in the month with </a:t>
            </a:r>
            <a:r>
              <a:rPr lang="es-ES"/>
              <a:t>Q ≤Q95%</a:t>
            </a:r>
          </a:p>
        </c:rich>
      </c:tx>
      <c:layout>
        <c:manualLayout>
          <c:xMode val="edge"/>
          <c:yMode val="edge"/>
          <c:x val="0.12111801242236025"/>
          <c:y val="2.9850746268656716E-2"/>
        </c:manualLayout>
      </c:layout>
      <c:overlay val="0"/>
      <c:spPr>
        <a:noFill/>
        <a:ln w="25400">
          <a:noFill/>
        </a:ln>
      </c:spPr>
    </c:title>
    <c:autoTitleDeleted val="0"/>
    <c:plotArea>
      <c:layout>
        <c:manualLayout>
          <c:layoutTarget val="inner"/>
          <c:xMode val="edge"/>
          <c:yMode val="edge"/>
          <c:x val="0.12111819608616206"/>
          <c:y val="6.7164179104477612E-2"/>
          <c:w val="0.8571441569174546"/>
          <c:h val="0.80783582089552242"/>
        </c:manualLayout>
      </c:layout>
      <c:barChart>
        <c:barDir val="col"/>
        <c:grouping val="clustered"/>
        <c:varyColors val="0"/>
        <c:ser>
          <c:idx val="0"/>
          <c:order val="0"/>
          <c:tx>
            <c:v>Natural reg</c:v>
          </c:tx>
          <c:spPr>
            <a:solidFill>
              <a:srgbClr val="9999FF"/>
            </a:solidFill>
            <a:ln w="12700">
              <a:solidFill>
                <a:srgbClr val="000000"/>
              </a:solidFill>
              <a:prstDash val="solid"/>
            </a:ln>
          </c:spPr>
          <c:invertIfNegative val="0"/>
          <c:cat>
            <c:strRef>
              <c:f>'Report nº 4'!$E$43:$P$43</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'Report nº 4'!$E$45:$P$45</c:f>
              <c:numCache>
                <c:formatCode>0.0</c:formatCode>
                <c:ptCount val="12"/>
              </c:numCache>
            </c:numRef>
          </c:val>
          <c:extLst>
            <c:ext xmlns:c16="http://schemas.microsoft.com/office/drawing/2014/chart" uri="{C3380CC4-5D6E-409C-BE32-E72D297353CC}">
              <c16:uniqueId val="{00000000-FDC4-4056-A045-26368B183DC3}"/>
            </c:ext>
          </c:extLst>
        </c:ser>
        <c:dLbls>
          <c:showLegendKey val="0"/>
          <c:showVal val="0"/>
          <c:showCatName val="0"/>
          <c:showSerName val="0"/>
          <c:showPercent val="0"/>
          <c:showBubbleSize val="0"/>
        </c:dLbls>
        <c:gapWidth val="150"/>
        <c:axId val="858356159"/>
        <c:axId val="1"/>
      </c:barChart>
      <c:catAx>
        <c:axId val="858356159"/>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s-ES"/>
                  <a:t>Month</a:t>
                </a:r>
              </a:p>
            </c:rich>
          </c:tx>
          <c:layout>
            <c:manualLayout>
              <c:xMode val="edge"/>
              <c:yMode val="edge"/>
              <c:x val="0.50621183221662502"/>
              <c:y val="0.9160447761194029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s-ES"/>
          </a:p>
        </c:txPr>
        <c:crossAx val="1"/>
        <c:crosses val="autoZero"/>
        <c:auto val="1"/>
        <c:lblAlgn val="ctr"/>
        <c:lblOffset val="100"/>
        <c:tickLblSkip val="1"/>
        <c:tickMarkSkip val="1"/>
        <c:noMultiLvlLbl val="0"/>
      </c:catAx>
      <c:valAx>
        <c:axId val="1"/>
        <c:scaling>
          <c:orientation val="minMax"/>
          <c:max val="31"/>
          <c:min val="0"/>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s-ES"/>
                  <a:t>Number of days</a:t>
                </a:r>
              </a:p>
            </c:rich>
          </c:tx>
          <c:layout>
            <c:manualLayout>
              <c:xMode val="edge"/>
              <c:yMode val="edge"/>
              <c:x val="1.5527950310559006E-2"/>
              <c:y val="0.386194029850746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s-ES"/>
          </a:p>
        </c:txPr>
        <c:crossAx val="858356159"/>
        <c:crosses val="autoZero"/>
        <c:crossBetween val="between"/>
      </c:valAx>
      <c:spPr>
        <a:solidFill>
          <a:srgbClr val="FFFFFF"/>
        </a:solidFill>
        <a:ln w="12700">
          <a:solidFill>
            <a:srgbClr val="808080"/>
          </a:solidFill>
          <a:prstDash val="solid"/>
        </a:ln>
      </c:spPr>
    </c:plotArea>
    <c:legend>
      <c:legendPos val="r"/>
      <c:layout>
        <c:manualLayout>
          <c:xMode val="edge"/>
          <c:yMode val="edge"/>
          <c:x val="0.39752946802963074"/>
          <c:y val="0.94965696433775115"/>
          <c:w val="0.33230978968101949"/>
          <c:h val="4.1046077044067833E-2"/>
        </c:manualLayout>
      </c:layout>
      <c:overlay val="0"/>
      <c:spPr>
        <a:solidFill>
          <a:srgbClr val="FFFFFF"/>
        </a:solidFill>
        <a:ln w="3175">
          <a:solidFill>
            <a:srgbClr val="000000"/>
          </a:solidFill>
          <a:prstDash val="solid"/>
        </a:ln>
      </c:spPr>
      <c:txPr>
        <a:bodyPr/>
        <a:lstStyle/>
        <a:p>
          <a:pPr>
            <a:defRPr sz="675" b="1"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CC"/>
    </a:solidFill>
    <a:ln w="25400">
      <a:solidFill>
        <a:srgbClr val="3366FF"/>
      </a:solidFill>
      <a:prstDash val="solid"/>
    </a:ln>
  </c:spPr>
  <c:txPr>
    <a:bodyPr/>
    <a:lstStyle/>
    <a:p>
      <a:pPr>
        <a:defRPr sz="375"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80"/>
                </a:solidFill>
                <a:latin typeface="Arial"/>
                <a:ea typeface="Arial"/>
                <a:cs typeface="Arial"/>
              </a:defRPr>
            </a:pPr>
            <a:r>
              <a:rPr lang="es-ES" sz="800" b="1" i="0" u="none" strike="noStrike" baseline="0"/>
              <a:t>Average nº of days in the month with </a:t>
            </a:r>
            <a:r>
              <a:rPr lang="es-ES"/>
              <a:t>Q zero</a:t>
            </a:r>
          </a:p>
        </c:rich>
      </c:tx>
      <c:layout>
        <c:manualLayout>
          <c:xMode val="edge"/>
          <c:yMode val="edge"/>
          <c:x val="0.14330225592966522"/>
          <c:y val="2.9850746268656716E-2"/>
        </c:manualLayout>
      </c:layout>
      <c:overlay val="0"/>
      <c:spPr>
        <a:noFill/>
        <a:ln w="25400">
          <a:noFill/>
        </a:ln>
      </c:spPr>
    </c:title>
    <c:autoTitleDeleted val="0"/>
    <c:plotArea>
      <c:layout>
        <c:manualLayout>
          <c:layoutTarget val="inner"/>
          <c:xMode val="edge"/>
          <c:yMode val="edge"/>
          <c:x val="0.12149569672318172"/>
          <c:y val="6.7164179104477612E-2"/>
          <c:w val="0.85670042561217874"/>
          <c:h val="0.80037313432835822"/>
        </c:manualLayout>
      </c:layout>
      <c:barChart>
        <c:barDir val="col"/>
        <c:grouping val="clustered"/>
        <c:varyColors val="0"/>
        <c:ser>
          <c:idx val="0"/>
          <c:order val="0"/>
          <c:tx>
            <c:v>Natural reg</c:v>
          </c:tx>
          <c:spPr>
            <a:solidFill>
              <a:srgbClr val="9999FF"/>
            </a:solidFill>
            <a:ln w="12700">
              <a:solidFill>
                <a:srgbClr val="000000"/>
              </a:solidFill>
              <a:prstDash val="solid"/>
            </a:ln>
          </c:spPr>
          <c:invertIfNegative val="0"/>
          <c:cat>
            <c:strRef>
              <c:f>'Report nº 4'!$E$43:$P$43</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'Report nº 4'!$E$46:$P$46</c:f>
              <c:numCache>
                <c:formatCode>0.0</c:formatCode>
                <c:ptCount val="12"/>
              </c:numCache>
            </c:numRef>
          </c:val>
          <c:extLst>
            <c:ext xmlns:c16="http://schemas.microsoft.com/office/drawing/2014/chart" uri="{C3380CC4-5D6E-409C-BE32-E72D297353CC}">
              <c16:uniqueId val="{00000000-A7DB-48EF-AC76-3DDD35121AC7}"/>
            </c:ext>
          </c:extLst>
        </c:ser>
        <c:dLbls>
          <c:showLegendKey val="0"/>
          <c:showVal val="0"/>
          <c:showCatName val="0"/>
          <c:showSerName val="0"/>
          <c:showPercent val="0"/>
          <c:showBubbleSize val="0"/>
        </c:dLbls>
        <c:gapWidth val="150"/>
        <c:axId val="903106319"/>
        <c:axId val="1"/>
      </c:barChart>
      <c:catAx>
        <c:axId val="903106319"/>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s-ES"/>
                  <a:t>Month</a:t>
                </a:r>
              </a:p>
            </c:rich>
          </c:tx>
          <c:layout>
            <c:manualLayout>
              <c:xMode val="edge"/>
              <c:yMode val="edge"/>
              <c:x val="0.50467449237556961"/>
              <c:y val="0.9085820895522388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s-ES"/>
          </a:p>
        </c:txPr>
        <c:crossAx val="1"/>
        <c:crosses val="autoZero"/>
        <c:auto val="1"/>
        <c:lblAlgn val="ctr"/>
        <c:lblOffset val="100"/>
        <c:tickLblSkip val="1"/>
        <c:tickMarkSkip val="1"/>
        <c:noMultiLvlLbl val="0"/>
      </c:catAx>
      <c:valAx>
        <c:axId val="1"/>
        <c:scaling>
          <c:orientation val="minMax"/>
          <c:max val="31"/>
          <c:min val="0"/>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s-ES"/>
                  <a:t>Number</a:t>
                </a:r>
                <a:r>
                  <a:rPr lang="es-ES" baseline="0"/>
                  <a:t> of days</a:t>
                </a:r>
                <a:endParaRPr lang="es-ES"/>
              </a:p>
            </c:rich>
          </c:tx>
          <c:layout>
            <c:manualLayout>
              <c:xMode val="edge"/>
              <c:yMode val="edge"/>
              <c:x val="1.5576381173212243E-2"/>
              <c:y val="0.382462686567164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s-ES"/>
          </a:p>
        </c:txPr>
        <c:crossAx val="903106319"/>
        <c:crosses val="autoZero"/>
        <c:crossBetween val="between"/>
      </c:valAx>
      <c:spPr>
        <a:solidFill>
          <a:srgbClr val="FFFFFF"/>
        </a:solidFill>
        <a:ln w="12700">
          <a:solidFill>
            <a:srgbClr val="808080"/>
          </a:solidFill>
          <a:prstDash val="solid"/>
        </a:ln>
      </c:spPr>
    </c:plotArea>
    <c:legend>
      <c:legendPos val="r"/>
      <c:layout>
        <c:manualLayout>
          <c:xMode val="edge"/>
          <c:yMode val="edge"/>
          <c:x val="0.3957187091720174"/>
          <c:y val="0.95338842588721184"/>
          <c:w val="0.32823179753027798"/>
          <c:h val="4.1046077044067833E-2"/>
        </c:manualLayout>
      </c:layout>
      <c:overlay val="0"/>
      <c:spPr>
        <a:solidFill>
          <a:srgbClr val="FFFFFF"/>
        </a:solidFill>
        <a:ln w="3175">
          <a:solidFill>
            <a:srgbClr val="000000"/>
          </a:solidFill>
          <a:prstDash val="solid"/>
        </a:ln>
      </c:spPr>
      <c:txPr>
        <a:bodyPr/>
        <a:lstStyle/>
        <a:p>
          <a:pPr>
            <a:defRPr sz="675" b="1"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CC"/>
    </a:solidFill>
    <a:ln w="25400">
      <a:solidFill>
        <a:srgbClr val="3366FF"/>
      </a:solidFill>
      <a:prstDash val="solid"/>
    </a:ln>
  </c:spPr>
  <c:txPr>
    <a:bodyPr/>
    <a:lstStyle/>
    <a:p>
      <a:pPr>
        <a:defRPr sz="375"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80"/>
                </a:solidFill>
                <a:latin typeface="Arial"/>
                <a:ea typeface="Arial"/>
                <a:cs typeface="Arial"/>
              </a:defRPr>
            </a:pPr>
            <a:r>
              <a:rPr lang="es-ES"/>
              <a:t>Average nº  days in the month with Q ≥Q5%nat</a:t>
            </a:r>
          </a:p>
        </c:rich>
      </c:tx>
      <c:layout>
        <c:manualLayout>
          <c:xMode val="edge"/>
          <c:yMode val="edge"/>
          <c:x val="0.14057541529353557"/>
          <c:y val="1.9645120405576678E-2"/>
        </c:manualLayout>
      </c:layout>
      <c:overlay val="0"/>
      <c:spPr>
        <a:noFill/>
        <a:ln w="25400">
          <a:noFill/>
        </a:ln>
      </c:spPr>
    </c:title>
    <c:autoTitleDeleted val="0"/>
    <c:plotArea>
      <c:layout>
        <c:manualLayout>
          <c:layoutTarget val="inner"/>
          <c:xMode val="edge"/>
          <c:yMode val="edge"/>
          <c:x val="0.12460083335543343"/>
          <c:y val="6.2737700824416306E-2"/>
          <c:w val="0.84984158134731513"/>
          <c:h val="0.79277640132671523"/>
        </c:manualLayout>
      </c:layout>
      <c:barChart>
        <c:barDir val="col"/>
        <c:grouping val="clustered"/>
        <c:varyColors val="0"/>
        <c:ser>
          <c:idx val="0"/>
          <c:order val="0"/>
          <c:tx>
            <c:v>Natural reg.</c:v>
          </c:tx>
          <c:spPr>
            <a:solidFill>
              <a:srgbClr val="9999FF"/>
            </a:solidFill>
            <a:ln w="12700">
              <a:solidFill>
                <a:srgbClr val="000000"/>
              </a:solidFill>
              <a:prstDash val="solid"/>
            </a:ln>
          </c:spPr>
          <c:invertIfNegative val="0"/>
          <c:cat>
            <c:strRef>
              <c:f>'Report nº 4'!$E$43:$P$43</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'Report nº 4'!$E$44:$P$44</c:f>
              <c:numCache>
                <c:formatCode>0.0</c:formatCode>
                <c:ptCount val="12"/>
              </c:numCache>
            </c:numRef>
          </c:val>
          <c:extLst>
            <c:ext xmlns:c16="http://schemas.microsoft.com/office/drawing/2014/chart" uri="{C3380CC4-5D6E-409C-BE32-E72D297353CC}">
              <c16:uniqueId val="{00000000-C49B-43AC-AD7B-93EE5FE5D177}"/>
            </c:ext>
          </c:extLst>
        </c:ser>
        <c:ser>
          <c:idx val="1"/>
          <c:order val="1"/>
          <c:tx>
            <c:v>Altered reg.</c:v>
          </c:tx>
          <c:spPr>
            <a:solidFill>
              <a:srgbClr val="993366"/>
            </a:solidFill>
            <a:ln w="12700">
              <a:solidFill>
                <a:srgbClr val="000000"/>
              </a:solidFill>
              <a:prstDash val="solid"/>
            </a:ln>
          </c:spPr>
          <c:invertIfNegative val="0"/>
          <c:val>
            <c:numRef>
              <c:f>'Report nº 5'!$E$44:$P$44</c:f>
              <c:numCache>
                <c:formatCode>0.0</c:formatCode>
                <c:ptCount val="12"/>
              </c:numCache>
            </c:numRef>
          </c:val>
          <c:extLst>
            <c:ext xmlns:c16="http://schemas.microsoft.com/office/drawing/2014/chart" uri="{C3380CC4-5D6E-409C-BE32-E72D297353CC}">
              <c16:uniqueId val="{00000001-C49B-43AC-AD7B-93EE5FE5D177}"/>
            </c:ext>
          </c:extLst>
        </c:ser>
        <c:dLbls>
          <c:showLegendKey val="0"/>
          <c:showVal val="0"/>
          <c:showCatName val="0"/>
          <c:showSerName val="0"/>
          <c:showPercent val="0"/>
          <c:showBubbleSize val="0"/>
        </c:dLbls>
        <c:gapWidth val="150"/>
        <c:axId val="903112143"/>
        <c:axId val="1"/>
      </c:barChart>
      <c:catAx>
        <c:axId val="903112143"/>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s-ES"/>
                  <a:t>Month</a:t>
                </a:r>
              </a:p>
            </c:rich>
          </c:tx>
          <c:layout>
            <c:manualLayout>
              <c:xMode val="edge"/>
              <c:yMode val="edge"/>
              <c:x val="0.50479300311103281"/>
              <c:y val="0.897339201421115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75" b="0" i="0" u="none" strike="noStrike" baseline="0">
                <a:solidFill>
                  <a:srgbClr val="000000"/>
                </a:solidFill>
                <a:latin typeface="Arial"/>
                <a:ea typeface="Arial"/>
                <a:cs typeface="Arial"/>
              </a:defRPr>
            </a:pPr>
            <a:endParaRPr lang="es-ES"/>
          </a:p>
        </c:txPr>
        <c:crossAx val="1"/>
        <c:crosses val="autoZero"/>
        <c:auto val="1"/>
        <c:lblAlgn val="ctr"/>
        <c:lblOffset val="100"/>
        <c:tickLblSkip val="1"/>
        <c:tickMarkSkip val="1"/>
        <c:noMultiLvlLbl val="0"/>
      </c:catAx>
      <c:valAx>
        <c:axId val="1"/>
        <c:scaling>
          <c:orientation val="minMax"/>
          <c:max val="31"/>
          <c:min val="0"/>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s-ES"/>
                  <a:t>Number of days</a:t>
                </a:r>
              </a:p>
            </c:rich>
          </c:tx>
          <c:layout>
            <c:manualLayout>
              <c:xMode val="edge"/>
              <c:yMode val="edge"/>
              <c:x val="1.5974440894568689E-2"/>
              <c:y val="0.3745251140185423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75" b="0" i="0" u="none" strike="noStrike" baseline="0">
                <a:solidFill>
                  <a:srgbClr val="000000"/>
                </a:solidFill>
                <a:latin typeface="Arial"/>
                <a:ea typeface="Arial"/>
                <a:cs typeface="Arial"/>
              </a:defRPr>
            </a:pPr>
            <a:endParaRPr lang="es-ES"/>
          </a:p>
        </c:txPr>
        <c:crossAx val="903112143"/>
        <c:crosses val="autoZero"/>
        <c:crossBetween val="between"/>
        <c:majorUnit val="5"/>
        <c:minorUnit val="1"/>
      </c:valAx>
      <c:spPr>
        <a:solidFill>
          <a:srgbClr val="FFFFFF"/>
        </a:solidFill>
        <a:ln w="3175">
          <a:solidFill>
            <a:srgbClr val="000000"/>
          </a:solidFill>
          <a:prstDash val="solid"/>
        </a:ln>
      </c:spPr>
    </c:plotArea>
    <c:legend>
      <c:legendPos val="r"/>
      <c:layout>
        <c:manualLayout>
          <c:xMode val="edge"/>
          <c:yMode val="edge"/>
          <c:x val="0.19169922192393446"/>
          <c:y val="0.93919444863478652"/>
          <c:w val="0.66136231563757386"/>
          <c:h val="4.1826473420982398E-2"/>
        </c:manualLayout>
      </c:layout>
      <c:overlay val="0"/>
      <c:spPr>
        <a:solidFill>
          <a:srgbClr val="FFFFFF"/>
        </a:solidFill>
        <a:ln w="3175">
          <a:solidFill>
            <a:srgbClr val="000000"/>
          </a:solidFill>
          <a:prstDash val="solid"/>
        </a:ln>
      </c:spPr>
      <c:txPr>
        <a:bodyPr/>
        <a:lstStyle/>
        <a:p>
          <a:pPr>
            <a:defRPr sz="675" b="1"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CC"/>
    </a:solidFill>
    <a:ln w="25400">
      <a:solidFill>
        <a:srgbClr val="3366FF"/>
      </a:solidFill>
      <a:prstDash val="solid"/>
    </a:ln>
  </c:spPr>
  <c:txPr>
    <a:bodyPr/>
    <a:lstStyle/>
    <a:p>
      <a:pPr>
        <a:defRPr sz="375"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80"/>
                </a:solidFill>
                <a:latin typeface="Arial"/>
                <a:ea typeface="Arial"/>
                <a:cs typeface="Arial"/>
              </a:defRPr>
            </a:pPr>
            <a:r>
              <a:rPr lang="es-ES"/>
              <a:t>Average nº days in the month with Q ≤Q95%nat</a:t>
            </a:r>
          </a:p>
        </c:rich>
      </c:tx>
      <c:layout>
        <c:manualLayout>
          <c:xMode val="edge"/>
          <c:yMode val="edge"/>
          <c:x val="0.12738853503184713"/>
          <c:y val="2.8462998102466792E-2"/>
        </c:manualLayout>
      </c:layout>
      <c:overlay val="0"/>
      <c:spPr>
        <a:noFill/>
        <a:ln w="25400">
          <a:noFill/>
        </a:ln>
      </c:spPr>
    </c:title>
    <c:autoTitleDeleted val="0"/>
    <c:plotArea>
      <c:layout>
        <c:manualLayout>
          <c:layoutTarget val="inner"/>
          <c:xMode val="edge"/>
          <c:yMode val="edge"/>
          <c:x val="0.12738853503184713"/>
          <c:y val="7.020872865275142E-2"/>
          <c:w val="0.85031847133757965"/>
          <c:h val="0.78368121442125238"/>
        </c:manualLayout>
      </c:layout>
      <c:barChart>
        <c:barDir val="col"/>
        <c:grouping val="clustered"/>
        <c:varyColors val="0"/>
        <c:ser>
          <c:idx val="0"/>
          <c:order val="0"/>
          <c:tx>
            <c:v>Natural reg.</c:v>
          </c:tx>
          <c:spPr>
            <a:solidFill>
              <a:srgbClr val="9999FF"/>
            </a:solidFill>
            <a:ln w="12700">
              <a:solidFill>
                <a:srgbClr val="000000"/>
              </a:solidFill>
              <a:prstDash val="solid"/>
            </a:ln>
          </c:spPr>
          <c:invertIfNegative val="0"/>
          <c:cat>
            <c:strRef>
              <c:f>'Report nº 4'!$E$43:$P$43</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'Report nº 4'!$E$45:$P$45</c:f>
              <c:numCache>
                <c:formatCode>0.0</c:formatCode>
                <c:ptCount val="12"/>
              </c:numCache>
            </c:numRef>
          </c:val>
          <c:extLst>
            <c:ext xmlns:c16="http://schemas.microsoft.com/office/drawing/2014/chart" uri="{C3380CC4-5D6E-409C-BE32-E72D297353CC}">
              <c16:uniqueId val="{00000000-FF6C-4C24-BB27-8B7B515CB966}"/>
            </c:ext>
          </c:extLst>
        </c:ser>
        <c:ser>
          <c:idx val="1"/>
          <c:order val="1"/>
          <c:tx>
            <c:v>Altered reg.</c:v>
          </c:tx>
          <c:spPr>
            <a:solidFill>
              <a:srgbClr val="993366"/>
            </a:solidFill>
            <a:ln w="12700">
              <a:solidFill>
                <a:srgbClr val="000000"/>
              </a:solidFill>
              <a:prstDash val="solid"/>
            </a:ln>
          </c:spPr>
          <c:invertIfNegative val="0"/>
          <c:val>
            <c:numRef>
              <c:f>'Report nº 5'!$E$45:$P$45</c:f>
              <c:numCache>
                <c:formatCode>0.0</c:formatCode>
                <c:ptCount val="12"/>
              </c:numCache>
            </c:numRef>
          </c:val>
          <c:extLst>
            <c:ext xmlns:c16="http://schemas.microsoft.com/office/drawing/2014/chart" uri="{C3380CC4-5D6E-409C-BE32-E72D297353CC}">
              <c16:uniqueId val="{00000001-FF6C-4C24-BB27-8B7B515CB966}"/>
            </c:ext>
          </c:extLst>
        </c:ser>
        <c:dLbls>
          <c:showLegendKey val="0"/>
          <c:showVal val="0"/>
          <c:showCatName val="0"/>
          <c:showSerName val="0"/>
          <c:showPercent val="0"/>
          <c:showBubbleSize val="0"/>
        </c:dLbls>
        <c:gapWidth val="150"/>
        <c:axId val="903111311"/>
        <c:axId val="1"/>
      </c:barChart>
      <c:catAx>
        <c:axId val="903111311"/>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s-ES"/>
                  <a:t>Month</a:t>
                </a:r>
              </a:p>
            </c:rich>
          </c:tx>
          <c:layout>
            <c:manualLayout>
              <c:xMode val="edge"/>
              <c:yMode val="edge"/>
              <c:x val="0.50636942675159236"/>
              <c:y val="0.8956356736242884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s-ES"/>
          </a:p>
        </c:txPr>
        <c:crossAx val="1"/>
        <c:crosses val="autoZero"/>
        <c:auto val="1"/>
        <c:lblAlgn val="ctr"/>
        <c:lblOffset val="100"/>
        <c:tickLblSkip val="1"/>
        <c:tickMarkSkip val="1"/>
        <c:noMultiLvlLbl val="0"/>
      </c:catAx>
      <c:valAx>
        <c:axId val="1"/>
        <c:scaling>
          <c:orientation val="minMax"/>
          <c:max val="31"/>
          <c:min val="0"/>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s-ES"/>
                  <a:t>Number of days</a:t>
                </a:r>
              </a:p>
            </c:rich>
          </c:tx>
          <c:layout>
            <c:manualLayout>
              <c:xMode val="edge"/>
              <c:yMode val="edge"/>
              <c:x val="1.5923566878980892E-2"/>
              <c:y val="0.3738140417457305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s-ES"/>
          </a:p>
        </c:txPr>
        <c:crossAx val="903111311"/>
        <c:crosses val="autoZero"/>
        <c:crossBetween val="between"/>
      </c:valAx>
      <c:spPr>
        <a:solidFill>
          <a:srgbClr val="FFFFFF"/>
        </a:solidFill>
        <a:ln w="12700">
          <a:solidFill>
            <a:srgbClr val="808080"/>
          </a:solidFill>
          <a:prstDash val="solid"/>
        </a:ln>
      </c:spPr>
    </c:plotArea>
    <c:legend>
      <c:legendPos val="r"/>
      <c:layout>
        <c:manualLayout>
          <c:xMode val="edge"/>
          <c:yMode val="edge"/>
          <c:x val="0.19108930271959748"/>
          <c:y val="0.93930896265640906"/>
          <c:w val="0.65925809438261129"/>
          <c:h val="4.1747065006951516E-2"/>
        </c:manualLayout>
      </c:layout>
      <c:overlay val="0"/>
      <c:spPr>
        <a:solidFill>
          <a:srgbClr val="FFFFFF"/>
        </a:solidFill>
        <a:ln w="3175">
          <a:solidFill>
            <a:srgbClr val="000000"/>
          </a:solidFill>
          <a:prstDash val="solid"/>
        </a:ln>
      </c:spPr>
      <c:txPr>
        <a:bodyPr/>
        <a:lstStyle/>
        <a:p>
          <a:pPr>
            <a:defRPr sz="675" b="1"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CC"/>
    </a:solidFill>
    <a:ln w="25400">
      <a:solidFill>
        <a:srgbClr val="3366FF"/>
      </a:solidFill>
      <a:prstDash val="solid"/>
    </a:ln>
  </c:spPr>
  <c:txPr>
    <a:bodyPr/>
    <a:lstStyle/>
    <a:p>
      <a:pPr>
        <a:defRPr sz="375"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80"/>
                </a:solidFill>
                <a:latin typeface="Arial"/>
                <a:ea typeface="Arial"/>
                <a:cs typeface="Arial"/>
              </a:defRPr>
            </a:pPr>
            <a:r>
              <a:rPr lang="es-ES"/>
              <a:t>Average nº of days in the month with Q zero</a:t>
            </a:r>
          </a:p>
        </c:rich>
      </c:tx>
      <c:layout>
        <c:manualLayout>
          <c:xMode val="edge"/>
          <c:yMode val="edge"/>
          <c:x val="0.15873049202183059"/>
          <c:y val="2.9671717171717172E-2"/>
        </c:manualLayout>
      </c:layout>
      <c:overlay val="0"/>
      <c:spPr>
        <a:noFill/>
        <a:ln w="25400">
          <a:noFill/>
        </a:ln>
      </c:spPr>
    </c:title>
    <c:autoTitleDeleted val="0"/>
    <c:plotArea>
      <c:layout>
        <c:manualLayout>
          <c:layoutTarget val="inner"/>
          <c:xMode val="edge"/>
          <c:yMode val="edge"/>
          <c:x val="0.1333337466944032"/>
          <c:y val="6.8181944287746155E-2"/>
          <c:w val="0.84127244938135348"/>
          <c:h val="0.78598630220596255"/>
        </c:manualLayout>
      </c:layout>
      <c:barChart>
        <c:barDir val="col"/>
        <c:grouping val="clustered"/>
        <c:varyColors val="0"/>
        <c:ser>
          <c:idx val="0"/>
          <c:order val="0"/>
          <c:tx>
            <c:v>Natural reg.</c:v>
          </c:tx>
          <c:spPr>
            <a:solidFill>
              <a:srgbClr val="9999FF"/>
            </a:solidFill>
            <a:ln w="12700">
              <a:solidFill>
                <a:srgbClr val="000000"/>
              </a:solidFill>
              <a:prstDash val="solid"/>
            </a:ln>
          </c:spPr>
          <c:invertIfNegative val="0"/>
          <c:cat>
            <c:strRef>
              <c:f>'Report nº 4'!$E$43:$P$43</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'Report nº 4'!$E$46:$P$46</c:f>
              <c:numCache>
                <c:formatCode>0.0</c:formatCode>
                <c:ptCount val="12"/>
              </c:numCache>
            </c:numRef>
          </c:val>
          <c:extLst>
            <c:ext xmlns:c16="http://schemas.microsoft.com/office/drawing/2014/chart" uri="{C3380CC4-5D6E-409C-BE32-E72D297353CC}">
              <c16:uniqueId val="{00000000-90E1-414E-A7CA-6FD3E20E5881}"/>
            </c:ext>
          </c:extLst>
        </c:ser>
        <c:ser>
          <c:idx val="1"/>
          <c:order val="1"/>
          <c:tx>
            <c:v>Altered reg.</c:v>
          </c:tx>
          <c:spPr>
            <a:solidFill>
              <a:srgbClr val="993366"/>
            </a:solidFill>
            <a:ln w="12700">
              <a:solidFill>
                <a:srgbClr val="000000"/>
              </a:solidFill>
              <a:prstDash val="solid"/>
            </a:ln>
          </c:spPr>
          <c:invertIfNegative val="0"/>
          <c:val>
            <c:numRef>
              <c:f>'Report nº 5'!$E$46:$P$46</c:f>
              <c:numCache>
                <c:formatCode>0.0</c:formatCode>
                <c:ptCount val="12"/>
              </c:numCache>
            </c:numRef>
          </c:val>
          <c:extLst>
            <c:ext xmlns:c16="http://schemas.microsoft.com/office/drawing/2014/chart" uri="{C3380CC4-5D6E-409C-BE32-E72D297353CC}">
              <c16:uniqueId val="{00000001-90E1-414E-A7CA-6FD3E20E5881}"/>
            </c:ext>
          </c:extLst>
        </c:ser>
        <c:dLbls>
          <c:showLegendKey val="0"/>
          <c:showVal val="0"/>
          <c:showCatName val="0"/>
          <c:showSerName val="0"/>
          <c:showPercent val="0"/>
          <c:showBubbleSize val="0"/>
        </c:dLbls>
        <c:gapWidth val="150"/>
        <c:axId val="903106735"/>
        <c:axId val="1"/>
      </c:barChart>
      <c:catAx>
        <c:axId val="903106735"/>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s-ES"/>
                  <a:t>Month</a:t>
                </a:r>
              </a:p>
            </c:rich>
          </c:tx>
          <c:layout>
            <c:manualLayout>
              <c:xMode val="edge"/>
              <c:yMode val="edge"/>
              <c:x val="0.50793817439486733"/>
              <c:y val="0.895834924043585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s-ES"/>
          </a:p>
        </c:txPr>
        <c:crossAx val="1"/>
        <c:crosses val="autoZero"/>
        <c:auto val="1"/>
        <c:lblAlgn val="ctr"/>
        <c:lblOffset val="100"/>
        <c:tickLblSkip val="1"/>
        <c:tickMarkSkip val="1"/>
        <c:noMultiLvlLbl val="0"/>
      </c:catAx>
      <c:valAx>
        <c:axId val="1"/>
        <c:scaling>
          <c:orientation val="minMax"/>
          <c:max val="31"/>
          <c:min val="0"/>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s-ES"/>
                  <a:t>Number of days</a:t>
                </a:r>
              </a:p>
            </c:rich>
          </c:tx>
          <c:layout>
            <c:manualLayout>
              <c:xMode val="edge"/>
              <c:yMode val="edge"/>
              <c:x val="1.5873015873015872E-2"/>
              <c:y val="0.376894734749065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s-ES"/>
          </a:p>
        </c:txPr>
        <c:crossAx val="903106735"/>
        <c:crosses val="autoZero"/>
        <c:crossBetween val="between"/>
      </c:valAx>
      <c:spPr>
        <a:solidFill>
          <a:srgbClr val="FFFFFF"/>
        </a:solidFill>
        <a:ln w="12700">
          <a:solidFill>
            <a:srgbClr val="808080"/>
          </a:solidFill>
          <a:prstDash val="solid"/>
        </a:ln>
      </c:spPr>
    </c:plotArea>
    <c:legend>
      <c:legendPos val="r"/>
      <c:layout>
        <c:manualLayout>
          <c:xMode val="edge"/>
          <c:yMode val="edge"/>
          <c:x val="0.19365706006809419"/>
          <c:y val="0.93752908074388597"/>
          <c:w val="0.65716412187041795"/>
          <c:h val="4.1667959144172706E-2"/>
        </c:manualLayout>
      </c:layout>
      <c:overlay val="0"/>
      <c:spPr>
        <a:solidFill>
          <a:srgbClr val="FFFFFF"/>
        </a:solidFill>
        <a:ln w="3175">
          <a:solidFill>
            <a:srgbClr val="000000"/>
          </a:solidFill>
          <a:prstDash val="solid"/>
        </a:ln>
      </c:spPr>
      <c:txPr>
        <a:bodyPr/>
        <a:lstStyle/>
        <a:p>
          <a:pPr>
            <a:defRPr sz="675" b="1"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CC"/>
    </a:solidFill>
    <a:ln w="25400">
      <a:solidFill>
        <a:srgbClr val="3366FF"/>
      </a:solidFill>
      <a:prstDash val="solid"/>
    </a:ln>
  </c:spPr>
  <c:txPr>
    <a:bodyPr/>
    <a:lstStyle/>
    <a:p>
      <a:pPr>
        <a:defRPr sz="375"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80"/>
                </a:solidFill>
                <a:latin typeface="Arial"/>
                <a:ea typeface="Arial"/>
                <a:cs typeface="Arial"/>
              </a:defRPr>
            </a:pPr>
            <a:r>
              <a:rPr lang="es-ES" sz="800" b="1" i="0" baseline="0"/>
              <a:t>Average nº days in the month with Q ≥ Q5%nat  </a:t>
            </a:r>
            <a:endParaRPr lang="es-ES" sz="800"/>
          </a:p>
        </c:rich>
      </c:tx>
      <c:layout>
        <c:manualLayout>
          <c:xMode val="edge"/>
          <c:yMode val="edge"/>
          <c:x val="0.12779552715654952"/>
          <c:y val="9.5057034220532317E-3"/>
        </c:manualLayout>
      </c:layout>
      <c:overlay val="0"/>
      <c:spPr>
        <a:noFill/>
        <a:ln w="25400">
          <a:noFill/>
        </a:ln>
      </c:spPr>
    </c:title>
    <c:autoTitleDeleted val="0"/>
    <c:plotArea>
      <c:layout>
        <c:manualLayout>
          <c:layoutTarget val="inner"/>
          <c:xMode val="edge"/>
          <c:yMode val="edge"/>
          <c:x val="0.12460083335543343"/>
          <c:y val="6.2737700824416306E-2"/>
          <c:w val="0.84984158134731513"/>
          <c:h val="0.79277640132671523"/>
        </c:manualLayout>
      </c:layout>
      <c:barChart>
        <c:barDir val="col"/>
        <c:grouping val="clustered"/>
        <c:varyColors val="0"/>
        <c:ser>
          <c:idx val="0"/>
          <c:order val="0"/>
          <c:tx>
            <c:v>Natural reg.</c:v>
          </c:tx>
          <c:spPr>
            <a:solidFill>
              <a:srgbClr val="9999FF"/>
            </a:solidFill>
            <a:ln w="12700">
              <a:solidFill>
                <a:srgbClr val="000000"/>
              </a:solidFill>
              <a:prstDash val="solid"/>
            </a:ln>
          </c:spPr>
          <c:invertIfNegative val="0"/>
          <c:cat>
            <c:strRef>
              <c:f>'Report nº 4'!$E$43:$P$43</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'Report nº 4'!$E$44:$P$44</c:f>
              <c:numCache>
                <c:formatCode>0.0</c:formatCode>
                <c:ptCount val="12"/>
              </c:numCache>
            </c:numRef>
          </c:val>
          <c:extLst>
            <c:ext xmlns:c16="http://schemas.microsoft.com/office/drawing/2014/chart" uri="{C3380CC4-5D6E-409C-BE32-E72D297353CC}">
              <c16:uniqueId val="{00000000-9F19-43BA-B6F1-95D51B53FB36}"/>
            </c:ext>
          </c:extLst>
        </c:ser>
        <c:ser>
          <c:idx val="1"/>
          <c:order val="1"/>
          <c:tx>
            <c:v>Altered reg</c:v>
          </c:tx>
          <c:spPr>
            <a:solidFill>
              <a:srgbClr val="993366"/>
            </a:solidFill>
            <a:ln w="12700">
              <a:solidFill>
                <a:srgbClr val="000000"/>
              </a:solidFill>
              <a:prstDash val="solid"/>
            </a:ln>
          </c:spPr>
          <c:invertIfNegative val="0"/>
          <c:val>
            <c:numRef>
              <c:f>'Report nº 5c'!$E$47:$P$47</c:f>
              <c:numCache>
                <c:formatCode>0.0</c:formatCode>
                <c:ptCount val="12"/>
              </c:numCache>
            </c:numRef>
          </c:val>
          <c:extLst>
            <c:ext xmlns:c16="http://schemas.microsoft.com/office/drawing/2014/chart" uri="{C3380CC4-5D6E-409C-BE32-E72D297353CC}">
              <c16:uniqueId val="{00000001-9F19-43BA-B6F1-95D51B53FB36}"/>
            </c:ext>
          </c:extLst>
        </c:ser>
        <c:dLbls>
          <c:showLegendKey val="0"/>
          <c:showVal val="0"/>
          <c:showCatName val="0"/>
          <c:showSerName val="0"/>
          <c:showPercent val="0"/>
          <c:showBubbleSize val="0"/>
        </c:dLbls>
        <c:gapWidth val="150"/>
        <c:axId val="903105903"/>
        <c:axId val="1"/>
      </c:barChart>
      <c:catAx>
        <c:axId val="903105903"/>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s-ES"/>
                  <a:t>Month</a:t>
                </a:r>
              </a:p>
            </c:rich>
          </c:tx>
          <c:layout>
            <c:manualLayout>
              <c:xMode val="edge"/>
              <c:yMode val="edge"/>
              <c:x val="0.50479300311103281"/>
              <c:y val="0.897339201421115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75" b="0" i="0" u="none" strike="noStrike" baseline="0">
                <a:solidFill>
                  <a:srgbClr val="000000"/>
                </a:solidFill>
                <a:latin typeface="Arial"/>
                <a:ea typeface="Arial"/>
                <a:cs typeface="Arial"/>
              </a:defRPr>
            </a:pPr>
            <a:endParaRPr lang="es-ES"/>
          </a:p>
        </c:txPr>
        <c:crossAx val="1"/>
        <c:crosses val="autoZero"/>
        <c:auto val="1"/>
        <c:lblAlgn val="ctr"/>
        <c:lblOffset val="100"/>
        <c:tickLblSkip val="1"/>
        <c:tickMarkSkip val="1"/>
        <c:noMultiLvlLbl val="0"/>
      </c:catAx>
      <c:valAx>
        <c:axId val="1"/>
        <c:scaling>
          <c:orientation val="minMax"/>
          <c:max val="31"/>
          <c:min val="0"/>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s-ES"/>
                  <a:t>Number of days</a:t>
                </a:r>
              </a:p>
            </c:rich>
          </c:tx>
          <c:layout>
            <c:manualLayout>
              <c:xMode val="edge"/>
              <c:yMode val="edge"/>
              <c:x val="1.5974440894568689E-2"/>
              <c:y val="0.3745251140185423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75" b="0" i="0" u="none" strike="noStrike" baseline="0">
                <a:solidFill>
                  <a:srgbClr val="000000"/>
                </a:solidFill>
                <a:latin typeface="Arial"/>
                <a:ea typeface="Arial"/>
                <a:cs typeface="Arial"/>
              </a:defRPr>
            </a:pPr>
            <a:endParaRPr lang="es-ES"/>
          </a:p>
        </c:txPr>
        <c:crossAx val="903105903"/>
        <c:crosses val="autoZero"/>
        <c:crossBetween val="between"/>
        <c:majorUnit val="5"/>
        <c:minorUnit val="1"/>
      </c:valAx>
      <c:spPr>
        <a:solidFill>
          <a:srgbClr val="FFFFFF"/>
        </a:solidFill>
        <a:ln w="3175">
          <a:solidFill>
            <a:srgbClr val="000000"/>
          </a:solidFill>
          <a:prstDash val="solid"/>
        </a:ln>
      </c:spPr>
    </c:plotArea>
    <c:legend>
      <c:legendPos val="r"/>
      <c:layout>
        <c:manualLayout>
          <c:xMode val="edge"/>
          <c:yMode val="edge"/>
          <c:x val="0.19169922192393446"/>
          <c:y val="0.94109565197210387"/>
          <c:w val="0.66136231563757386"/>
          <c:h val="4.1826473420982398E-2"/>
        </c:manualLayout>
      </c:layout>
      <c:overlay val="0"/>
      <c:spPr>
        <a:solidFill>
          <a:srgbClr val="FFFFFF"/>
        </a:solidFill>
        <a:ln w="3175">
          <a:solidFill>
            <a:srgbClr val="000000"/>
          </a:solidFill>
          <a:prstDash val="solid"/>
        </a:ln>
      </c:spPr>
      <c:txPr>
        <a:bodyPr/>
        <a:lstStyle/>
        <a:p>
          <a:pPr>
            <a:defRPr sz="675" b="1"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CC"/>
    </a:solidFill>
    <a:ln w="25400">
      <a:solidFill>
        <a:srgbClr val="3366FF"/>
      </a:solidFill>
      <a:prstDash val="solid"/>
    </a:ln>
  </c:spPr>
  <c:txPr>
    <a:bodyPr/>
    <a:lstStyle/>
    <a:p>
      <a:pPr>
        <a:defRPr sz="375"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paperSize="9" orientation="landscape" horizontalDpi="300" verticalDpi="300"/>
  </c:printSettings>
</c:chartSpace>
</file>

<file path=xl/ctrlProps/ctrlProp1.xml><?xml version="1.0" encoding="utf-8"?>
<formControlPr xmlns="http://schemas.microsoft.com/office/spreadsheetml/2009/9/main" objectType="Spin" dx="15" fmlaLink="I11" max="100" min="10" page="10" val="12"/>
</file>

<file path=xl/ctrlProps/ctrlProp10.xml><?xml version="1.0" encoding="utf-8"?>
<formControlPr xmlns="http://schemas.microsoft.com/office/spreadsheetml/2009/9/main" objectType="Spin" dx="15" fmlaLink="K11" max="100" min="10" page="10" val="12"/>
</file>

<file path=xl/ctrlProps/ctrlProp11.xml><?xml version="1.0" encoding="utf-8"?>
<formControlPr xmlns="http://schemas.microsoft.com/office/spreadsheetml/2009/9/main" objectType="Spin" dx="15" fmlaLink="J12" max="100" min="1" page="10" val="80"/>
</file>

<file path=xl/ctrlProps/ctrlProp12.xml><?xml version="1.0" encoding="utf-8"?>
<formControlPr xmlns="http://schemas.microsoft.com/office/spreadsheetml/2009/9/main" objectType="Spin" dx="15" fmlaLink="K12" max="100" min="1" page="10" val="80"/>
</file>

<file path=xl/ctrlProps/ctrlProp13.xml><?xml version="1.0" encoding="utf-8"?>
<formControlPr xmlns="http://schemas.microsoft.com/office/spreadsheetml/2009/9/main" objectType="Spin" dx="15" fmlaLink="I11" max="100" min="10" page="10" val="12"/>
</file>

<file path=xl/ctrlProps/ctrlProp14.xml><?xml version="1.0" encoding="utf-8"?>
<formControlPr xmlns="http://schemas.microsoft.com/office/spreadsheetml/2009/9/main" objectType="Spin" dx="15" fmlaLink="J11" max="100" min="10" page="10" val="12"/>
</file>

<file path=xl/ctrlProps/ctrlProp15.xml><?xml version="1.0" encoding="utf-8"?>
<formControlPr xmlns="http://schemas.microsoft.com/office/spreadsheetml/2009/9/main" objectType="Spin" dx="15" fmlaLink="I12" max="100" min="1" page="10" val="80"/>
</file>

<file path=xl/ctrlProps/ctrlProp16.xml><?xml version="1.0" encoding="utf-8"?>
<formControlPr xmlns="http://schemas.microsoft.com/office/spreadsheetml/2009/9/main" objectType="Spin" dx="15" fmlaLink="K11" max="100" min="10" page="10" val="12"/>
</file>

<file path=xl/ctrlProps/ctrlProp17.xml><?xml version="1.0" encoding="utf-8"?>
<formControlPr xmlns="http://schemas.microsoft.com/office/spreadsheetml/2009/9/main" objectType="Spin" dx="15" fmlaLink="J12" max="100" min="1" page="10" val="80"/>
</file>

<file path=xl/ctrlProps/ctrlProp18.xml><?xml version="1.0" encoding="utf-8"?>
<formControlPr xmlns="http://schemas.microsoft.com/office/spreadsheetml/2009/9/main" objectType="Spin" dx="15" fmlaLink="K12" max="100" min="1" page="10" val="80"/>
</file>

<file path=xl/ctrlProps/ctrlProp2.xml><?xml version="1.0" encoding="utf-8"?>
<formControlPr xmlns="http://schemas.microsoft.com/office/spreadsheetml/2009/9/main" objectType="Spin" dx="15" fmlaLink="J11" max="100" min="10" page="10" val="12"/>
</file>

<file path=xl/ctrlProps/ctrlProp3.xml><?xml version="1.0" encoding="utf-8"?>
<formControlPr xmlns="http://schemas.microsoft.com/office/spreadsheetml/2009/9/main" objectType="Spin" dx="15" fmlaLink="I12" max="100" min="1" page="10" val="80"/>
</file>

<file path=xl/ctrlProps/ctrlProp4.xml><?xml version="1.0" encoding="utf-8"?>
<formControlPr xmlns="http://schemas.microsoft.com/office/spreadsheetml/2009/9/main" objectType="Spin" dx="15" fmlaLink="K11" max="100" min="10" page="10" val="12"/>
</file>

<file path=xl/ctrlProps/ctrlProp5.xml><?xml version="1.0" encoding="utf-8"?>
<formControlPr xmlns="http://schemas.microsoft.com/office/spreadsheetml/2009/9/main" objectType="Spin" dx="15" fmlaLink="J12" max="100" min="1" page="10" val="80"/>
</file>

<file path=xl/ctrlProps/ctrlProp6.xml><?xml version="1.0" encoding="utf-8"?>
<formControlPr xmlns="http://schemas.microsoft.com/office/spreadsheetml/2009/9/main" objectType="Spin" dx="15" fmlaLink="K12" max="100" min="1" page="10" val="80"/>
</file>

<file path=xl/ctrlProps/ctrlProp7.xml><?xml version="1.0" encoding="utf-8"?>
<formControlPr xmlns="http://schemas.microsoft.com/office/spreadsheetml/2009/9/main" objectType="Spin" dx="15" fmlaLink="I11" max="100" min="10" page="10" val="12"/>
</file>

<file path=xl/ctrlProps/ctrlProp8.xml><?xml version="1.0" encoding="utf-8"?>
<formControlPr xmlns="http://schemas.microsoft.com/office/spreadsheetml/2009/9/main" objectType="Spin" dx="15" fmlaLink="J11" max="100" min="10" page="10" val="12"/>
</file>

<file path=xl/ctrlProps/ctrlProp9.xml><?xml version="1.0" encoding="utf-8"?>
<formControlPr xmlns="http://schemas.microsoft.com/office/spreadsheetml/2009/9/main" objectType="Spin" dx="15" fmlaLink="I12" max="100" min="1" page="10" val="80"/>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5" Type="http://schemas.openxmlformats.org/officeDocument/2006/relationships/image" Target="../media/image1.jpeg"/><Relationship Id="rId4"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5" Type="http://schemas.openxmlformats.org/officeDocument/2006/relationships/image" Target="../media/image1.jpeg"/><Relationship Id="rId4" Type="http://schemas.openxmlformats.org/officeDocument/2006/relationships/chart" Target="../charts/chart21.xml"/></Relationships>
</file>

<file path=xl/drawings/_rels/drawing25.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2.xml"/></Relationships>
</file>

<file path=xl/drawings/_rels/drawing2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4.xml"/><Relationship Id="rId1" Type="http://schemas.openxmlformats.org/officeDocument/2006/relationships/chart" Target="../charts/chart2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image" Target="../media/image1.jpeg"/><Relationship Id="rId1" Type="http://schemas.openxmlformats.org/officeDocument/2006/relationships/chart" Target="../charts/chart25.xml"/></Relationships>
</file>

<file path=xl/drawings/_rels/drawing36.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1.jpeg"/><Relationship Id="rId4"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0</xdr:row>
      <xdr:rowOff>28575</xdr:rowOff>
    </xdr:from>
    <xdr:to>
      <xdr:col>1</xdr:col>
      <xdr:colOff>561975</xdr:colOff>
      <xdr:row>3</xdr:row>
      <xdr:rowOff>66675</xdr:rowOff>
    </xdr:to>
    <xdr:pic>
      <xdr:nvPicPr>
        <xdr:cNvPr id="213293" name="1 Imagen" descr="ICONO2.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28575"/>
          <a:ext cx="5524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0</xdr:row>
      <xdr:rowOff>19050</xdr:rowOff>
    </xdr:from>
    <xdr:to>
      <xdr:col>11</xdr:col>
      <xdr:colOff>828675</xdr:colOff>
      <xdr:row>5</xdr:row>
      <xdr:rowOff>142875</xdr:rowOff>
    </xdr:to>
    <xdr:pic>
      <xdr:nvPicPr>
        <xdr:cNvPr id="213294" name="2 Imagen" descr="LOGO_TEXTO_DEFINITIVO.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90875" y="19050"/>
          <a:ext cx="524827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962025</xdr:colOff>
      <xdr:row>0</xdr:row>
      <xdr:rowOff>190500</xdr:rowOff>
    </xdr:from>
    <xdr:to>
      <xdr:col>2</xdr:col>
      <xdr:colOff>428625</xdr:colOff>
      <xdr:row>2</xdr:row>
      <xdr:rowOff>219075</xdr:rowOff>
    </xdr:to>
    <xdr:pic>
      <xdr:nvPicPr>
        <xdr:cNvPr id="212119" name="1 Imagen" descr="ICONO2.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2525" y="190500"/>
          <a:ext cx="4476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962025</xdr:colOff>
      <xdr:row>0</xdr:row>
      <xdr:rowOff>161925</xdr:rowOff>
    </xdr:from>
    <xdr:to>
      <xdr:col>2</xdr:col>
      <xdr:colOff>428625</xdr:colOff>
      <xdr:row>2</xdr:row>
      <xdr:rowOff>219075</xdr:rowOff>
    </xdr:to>
    <xdr:pic>
      <xdr:nvPicPr>
        <xdr:cNvPr id="39063" name="1 Imagen" descr="ICONO2.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2525" y="161925"/>
          <a:ext cx="4476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133350</xdr:colOff>
      <xdr:row>50</xdr:row>
      <xdr:rowOff>85725</xdr:rowOff>
    </xdr:from>
    <xdr:to>
      <xdr:col>5</xdr:col>
      <xdr:colOff>38100</xdr:colOff>
      <xdr:row>81</xdr:row>
      <xdr:rowOff>76200</xdr:rowOff>
    </xdr:to>
    <xdr:graphicFrame macro="">
      <xdr:nvGraphicFramePr>
        <xdr:cNvPr id="6121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xdr:colOff>
      <xdr:row>50</xdr:row>
      <xdr:rowOff>85725</xdr:rowOff>
    </xdr:from>
    <xdr:to>
      <xdr:col>11</xdr:col>
      <xdr:colOff>133350</xdr:colOff>
      <xdr:row>81</xdr:row>
      <xdr:rowOff>85725</xdr:rowOff>
    </xdr:to>
    <xdr:graphicFrame macro="">
      <xdr:nvGraphicFramePr>
        <xdr:cNvPr id="6121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152400</xdr:colOff>
      <xdr:row>50</xdr:row>
      <xdr:rowOff>85725</xdr:rowOff>
    </xdr:from>
    <xdr:to>
      <xdr:col>17</xdr:col>
      <xdr:colOff>723900</xdr:colOff>
      <xdr:row>81</xdr:row>
      <xdr:rowOff>95250</xdr:rowOff>
    </xdr:to>
    <xdr:graphicFrame macro="">
      <xdr:nvGraphicFramePr>
        <xdr:cNvPr id="61214"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962025</xdr:colOff>
      <xdr:row>1</xdr:row>
      <xdr:rowOff>0</xdr:rowOff>
    </xdr:from>
    <xdr:to>
      <xdr:col>2</xdr:col>
      <xdr:colOff>428625</xdr:colOff>
      <xdr:row>2</xdr:row>
      <xdr:rowOff>228600</xdr:rowOff>
    </xdr:to>
    <xdr:pic>
      <xdr:nvPicPr>
        <xdr:cNvPr id="61215" name="4 Imagen" descr="ICONO2.jp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04900" y="171450"/>
          <a:ext cx="4476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962025</xdr:colOff>
      <xdr:row>0</xdr:row>
      <xdr:rowOff>161925</xdr:rowOff>
    </xdr:from>
    <xdr:to>
      <xdr:col>2</xdr:col>
      <xdr:colOff>428625</xdr:colOff>
      <xdr:row>2</xdr:row>
      <xdr:rowOff>219075</xdr:rowOff>
    </xdr:to>
    <xdr:pic>
      <xdr:nvPicPr>
        <xdr:cNvPr id="61216" name="1 Imagen" descr="ICONO2.jp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04900" y="161925"/>
          <a:ext cx="4476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962025</xdr:colOff>
      <xdr:row>0</xdr:row>
      <xdr:rowOff>161925</xdr:rowOff>
    </xdr:from>
    <xdr:to>
      <xdr:col>2</xdr:col>
      <xdr:colOff>428625</xdr:colOff>
      <xdr:row>2</xdr:row>
      <xdr:rowOff>219075</xdr:rowOff>
    </xdr:to>
    <xdr:pic>
      <xdr:nvPicPr>
        <xdr:cNvPr id="61217" name="1 Imagen" descr="ICONO2.jp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04900" y="161925"/>
          <a:ext cx="4476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1047750</xdr:colOff>
      <xdr:row>1</xdr:row>
      <xdr:rowOff>0</xdr:rowOff>
    </xdr:from>
    <xdr:to>
      <xdr:col>2</xdr:col>
      <xdr:colOff>438150</xdr:colOff>
      <xdr:row>2</xdr:row>
      <xdr:rowOff>228600</xdr:rowOff>
    </xdr:to>
    <xdr:pic>
      <xdr:nvPicPr>
        <xdr:cNvPr id="44398" name="2 Imagen" descr="ICONO2.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0" y="171450"/>
          <a:ext cx="4476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1047750</xdr:colOff>
      <xdr:row>1</xdr:row>
      <xdr:rowOff>0</xdr:rowOff>
    </xdr:from>
    <xdr:to>
      <xdr:col>2</xdr:col>
      <xdr:colOff>438150</xdr:colOff>
      <xdr:row>2</xdr:row>
      <xdr:rowOff>228600</xdr:rowOff>
    </xdr:to>
    <xdr:pic>
      <xdr:nvPicPr>
        <xdr:cNvPr id="44399" name="2 Imagen" descr="ICONO2.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0" y="171450"/>
          <a:ext cx="4476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314325</xdr:colOff>
      <xdr:row>39</xdr:row>
      <xdr:rowOff>9525</xdr:rowOff>
    </xdr:from>
    <xdr:to>
      <xdr:col>7</xdr:col>
      <xdr:colOff>504825</xdr:colOff>
      <xdr:row>65</xdr:row>
      <xdr:rowOff>47625</xdr:rowOff>
    </xdr:to>
    <xdr:graphicFrame macro="">
      <xdr:nvGraphicFramePr>
        <xdr:cNvPr id="4440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981075</xdr:colOff>
      <xdr:row>1</xdr:row>
      <xdr:rowOff>0</xdr:rowOff>
    </xdr:from>
    <xdr:to>
      <xdr:col>2</xdr:col>
      <xdr:colOff>428625</xdr:colOff>
      <xdr:row>2</xdr:row>
      <xdr:rowOff>228600</xdr:rowOff>
    </xdr:to>
    <xdr:pic>
      <xdr:nvPicPr>
        <xdr:cNvPr id="43371" name="2 Imagen" descr="ICONO2.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1575" y="171450"/>
          <a:ext cx="4476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981075</xdr:colOff>
      <xdr:row>1</xdr:row>
      <xdr:rowOff>0</xdr:rowOff>
    </xdr:from>
    <xdr:to>
      <xdr:col>2</xdr:col>
      <xdr:colOff>428625</xdr:colOff>
      <xdr:row>2</xdr:row>
      <xdr:rowOff>228600</xdr:rowOff>
    </xdr:to>
    <xdr:pic>
      <xdr:nvPicPr>
        <xdr:cNvPr id="43372" name="2 Imagen" descr="ICONO2.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1575" y="171450"/>
          <a:ext cx="4476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247650</xdr:colOff>
      <xdr:row>39</xdr:row>
      <xdr:rowOff>0</xdr:rowOff>
    </xdr:from>
    <xdr:to>
      <xdr:col>7</xdr:col>
      <xdr:colOff>419100</xdr:colOff>
      <xdr:row>65</xdr:row>
      <xdr:rowOff>28575</xdr:rowOff>
    </xdr:to>
    <xdr:graphicFrame macro="">
      <xdr:nvGraphicFramePr>
        <xdr:cNvPr id="4337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13</xdr:col>
      <xdr:colOff>9525</xdr:colOff>
      <xdr:row>13</xdr:row>
      <xdr:rowOff>152400</xdr:rowOff>
    </xdr:from>
    <xdr:to>
      <xdr:col>18</xdr:col>
      <xdr:colOff>676275</xdr:colOff>
      <xdr:row>20</xdr:row>
      <xdr:rowOff>9525</xdr:rowOff>
    </xdr:to>
    <xdr:graphicFrame macro="">
      <xdr:nvGraphicFramePr>
        <xdr:cNvPr id="180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9525</xdr:colOff>
      <xdr:row>20</xdr:row>
      <xdr:rowOff>9525</xdr:rowOff>
    </xdr:from>
    <xdr:to>
      <xdr:col>18</xdr:col>
      <xdr:colOff>685800</xdr:colOff>
      <xdr:row>26</xdr:row>
      <xdr:rowOff>9525</xdr:rowOff>
    </xdr:to>
    <xdr:graphicFrame macro="">
      <xdr:nvGraphicFramePr>
        <xdr:cNvPr id="1801"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9525</xdr:colOff>
      <xdr:row>26</xdr:row>
      <xdr:rowOff>9525</xdr:rowOff>
    </xdr:from>
    <xdr:to>
      <xdr:col>18</xdr:col>
      <xdr:colOff>685800</xdr:colOff>
      <xdr:row>31</xdr:row>
      <xdr:rowOff>219075</xdr:rowOff>
    </xdr:to>
    <xdr:graphicFrame macro="">
      <xdr:nvGraphicFramePr>
        <xdr:cNvPr id="180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9525</xdr:colOff>
      <xdr:row>31</xdr:row>
      <xdr:rowOff>219075</xdr:rowOff>
    </xdr:from>
    <xdr:to>
      <xdr:col>18</xdr:col>
      <xdr:colOff>685800</xdr:colOff>
      <xdr:row>38</xdr:row>
      <xdr:rowOff>9525</xdr:rowOff>
    </xdr:to>
    <xdr:graphicFrame macro="">
      <xdr:nvGraphicFramePr>
        <xdr:cNvPr id="180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1323975</xdr:colOff>
      <xdr:row>0</xdr:row>
      <xdr:rowOff>161925</xdr:rowOff>
    </xdr:from>
    <xdr:to>
      <xdr:col>2</xdr:col>
      <xdr:colOff>428625</xdr:colOff>
      <xdr:row>2</xdr:row>
      <xdr:rowOff>219075</xdr:rowOff>
    </xdr:to>
    <xdr:pic>
      <xdr:nvPicPr>
        <xdr:cNvPr id="1804" name="5 Imagen" descr="ICONO2.jp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04950" y="161925"/>
          <a:ext cx="4476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c:userShapes xmlns:c="http://schemas.openxmlformats.org/drawingml/2006/chart">
  <cdr:relSizeAnchor xmlns:cdr="http://schemas.openxmlformats.org/drawingml/2006/chartDrawing">
    <cdr:from>
      <cdr:x>0.4434</cdr:x>
      <cdr:y>0.44498</cdr:y>
    </cdr:from>
    <cdr:to>
      <cdr:x>0.44778</cdr:x>
      <cdr:y>0.44965</cdr:y>
    </cdr:to>
    <cdr:sp macro="" textlink="">
      <cdr:nvSpPr>
        <cdr:cNvPr id="2049" name="Text Box 1"/>
        <cdr:cNvSpPr txBox="1">
          <a:spLocks xmlns:a="http://schemas.openxmlformats.org/drawingml/2006/main" noChangeArrowheads="1"/>
        </cdr:cNvSpPr>
      </cdr:nvSpPr>
      <cdr:spPr bwMode="auto">
        <a:xfrm xmlns:a="http://schemas.openxmlformats.org/drawingml/2006/main">
          <a:off x="1489823" y="629158"/>
          <a:ext cx="14659" cy="788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s-ES"/>
        </a:p>
      </cdr:txBody>
    </cdr:sp>
  </cdr:relSizeAnchor>
  <cdr:relSizeAnchor xmlns:cdr="http://schemas.openxmlformats.org/drawingml/2006/chartDrawing">
    <cdr:from>
      <cdr:x>0.4366</cdr:x>
      <cdr:y>0.38764</cdr:y>
    </cdr:from>
    <cdr:to>
      <cdr:x>0.44025</cdr:x>
      <cdr:y>0.40582</cdr:y>
    </cdr:to>
    <cdr:sp macro="" textlink="">
      <cdr:nvSpPr>
        <cdr:cNvPr id="2050" name="Text Box 2"/>
        <cdr:cNvSpPr txBox="1">
          <a:spLocks xmlns:a="http://schemas.openxmlformats.org/drawingml/2006/main" noChangeArrowheads="1"/>
        </cdr:cNvSpPr>
      </cdr:nvSpPr>
      <cdr:spPr bwMode="auto">
        <a:xfrm xmlns:a="http://schemas.openxmlformats.org/drawingml/2006/main">
          <a:off x="1467020" y="548319"/>
          <a:ext cx="12216" cy="2563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400" b="0" i="0" strike="noStrike">
              <a:solidFill>
                <a:srgbClr val="000000"/>
              </a:solidFill>
              <a:latin typeface="Arial"/>
              <a:cs typeface="Arial"/>
            </a:rPr>
            <a:t>MA</a:t>
          </a:r>
        </a:p>
      </cdr:txBody>
    </cdr:sp>
  </cdr:relSizeAnchor>
  <cdr:relSizeAnchor xmlns:cdr="http://schemas.openxmlformats.org/drawingml/2006/chartDrawing">
    <cdr:from>
      <cdr:x>0.45045</cdr:x>
      <cdr:y>0.42028</cdr:y>
    </cdr:from>
    <cdr:to>
      <cdr:x>0.45531</cdr:x>
      <cdr:y>0.42494</cdr:y>
    </cdr:to>
    <cdr:sp macro="" textlink="">
      <cdr:nvSpPr>
        <cdr:cNvPr id="2051" name="Text Box 3"/>
        <cdr:cNvSpPr txBox="1">
          <a:spLocks xmlns:a="http://schemas.openxmlformats.org/drawingml/2006/main" noChangeArrowheads="1"/>
        </cdr:cNvSpPr>
      </cdr:nvSpPr>
      <cdr:spPr bwMode="auto">
        <a:xfrm xmlns:a="http://schemas.openxmlformats.org/drawingml/2006/main" flipV="1">
          <a:off x="1513440" y="595640"/>
          <a:ext cx="16288" cy="525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400" b="0" i="0" strike="noStrike">
              <a:solidFill>
                <a:srgbClr val="000000"/>
              </a:solidFill>
              <a:latin typeface="Arial"/>
              <a:cs typeface="Arial"/>
            </a:rPr>
            <a:t>Ma</a:t>
          </a:r>
        </a:p>
      </cdr:txBody>
    </cdr:sp>
  </cdr:relSizeAnchor>
  <cdr:relSizeAnchor xmlns:cdr="http://schemas.openxmlformats.org/drawingml/2006/chartDrawing">
    <cdr:from>
      <cdr:x>0.45263</cdr:x>
      <cdr:y>0.45315</cdr:y>
    </cdr:from>
    <cdr:to>
      <cdr:x>0.45409</cdr:x>
      <cdr:y>0.47063</cdr:y>
    </cdr:to>
    <cdr:sp macro="" textlink="">
      <cdr:nvSpPr>
        <cdr:cNvPr id="2052" name="Text Box 4"/>
        <cdr:cNvSpPr txBox="1">
          <a:spLocks xmlns:a="http://schemas.openxmlformats.org/drawingml/2006/main" noChangeArrowheads="1"/>
        </cdr:cNvSpPr>
      </cdr:nvSpPr>
      <cdr:spPr bwMode="auto">
        <a:xfrm xmlns:a="http://schemas.openxmlformats.org/drawingml/2006/main">
          <a:off x="1520769" y="643288"/>
          <a:ext cx="4887" cy="2333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s-ES"/>
        </a:p>
      </cdr:txBody>
    </cdr:sp>
  </cdr:relSizeAnchor>
  <cdr:relSizeAnchor xmlns:cdr="http://schemas.openxmlformats.org/drawingml/2006/chartDrawing">
    <cdr:from>
      <cdr:x>0.4366</cdr:x>
      <cdr:y>0.47786</cdr:y>
    </cdr:from>
    <cdr:to>
      <cdr:x>0.44025</cdr:x>
      <cdr:y>0.49067</cdr:y>
    </cdr:to>
    <cdr:sp macro="" textlink="">
      <cdr:nvSpPr>
        <cdr:cNvPr id="2053" name="Text Box 5"/>
        <cdr:cNvSpPr txBox="1">
          <a:spLocks xmlns:a="http://schemas.openxmlformats.org/drawingml/2006/main" noChangeArrowheads="1"/>
        </cdr:cNvSpPr>
      </cdr:nvSpPr>
      <cdr:spPr bwMode="auto">
        <a:xfrm xmlns:a="http://schemas.openxmlformats.org/drawingml/2006/main">
          <a:off x="1467020" y="679436"/>
          <a:ext cx="12216" cy="1281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400" b="0" i="0" strike="noStrike">
              <a:solidFill>
                <a:srgbClr val="000000"/>
              </a:solidFill>
              <a:latin typeface="Arial"/>
              <a:cs typeface="Arial"/>
            </a:rPr>
            <a:t>VE</a:t>
          </a:r>
        </a:p>
      </cdr:txBody>
    </cdr:sp>
  </cdr:relSizeAnchor>
  <cdr:relSizeAnchor xmlns:cdr="http://schemas.openxmlformats.org/drawingml/2006/chartDrawing">
    <cdr:from>
      <cdr:x>0.41571</cdr:x>
      <cdr:y>0.45874</cdr:y>
    </cdr:from>
    <cdr:to>
      <cdr:x>0.4247</cdr:x>
      <cdr:y>0.46597</cdr:y>
    </cdr:to>
    <cdr:sp macro="" textlink="">
      <cdr:nvSpPr>
        <cdr:cNvPr id="2054" name="Text Box 6"/>
        <cdr:cNvSpPr txBox="1">
          <a:spLocks xmlns:a="http://schemas.openxmlformats.org/drawingml/2006/main" noChangeArrowheads="1"/>
        </cdr:cNvSpPr>
      </cdr:nvSpPr>
      <cdr:spPr bwMode="auto">
        <a:xfrm xmlns:a="http://schemas.openxmlformats.org/drawingml/2006/main">
          <a:off x="1396983" y="649861"/>
          <a:ext cx="30132" cy="1281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400" b="0" i="0" strike="noStrike">
              <a:solidFill>
                <a:srgbClr val="000000"/>
              </a:solidFill>
              <a:latin typeface="Arial"/>
              <a:cs typeface="Arial"/>
            </a:rPr>
            <a:t>E max</a:t>
          </a:r>
        </a:p>
      </cdr:txBody>
    </cdr:sp>
  </cdr:relSizeAnchor>
  <cdr:relSizeAnchor xmlns:cdr="http://schemas.openxmlformats.org/drawingml/2006/chartDrawing">
    <cdr:from>
      <cdr:x>0.41814</cdr:x>
      <cdr:y>0.42028</cdr:y>
    </cdr:from>
    <cdr:to>
      <cdr:x>0.4247</cdr:x>
      <cdr:y>0.42494</cdr:y>
    </cdr:to>
    <cdr:sp macro="" textlink="">
      <cdr:nvSpPr>
        <cdr:cNvPr id="2055" name="Text Box 7"/>
        <cdr:cNvSpPr txBox="1">
          <a:spLocks xmlns:a="http://schemas.openxmlformats.org/drawingml/2006/main" noChangeArrowheads="1"/>
        </cdr:cNvSpPr>
      </cdr:nvSpPr>
      <cdr:spPr bwMode="auto">
        <a:xfrm xmlns:a="http://schemas.openxmlformats.org/drawingml/2006/main">
          <a:off x="1405126" y="595640"/>
          <a:ext cx="21989" cy="525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400" b="0" i="0" strike="noStrike">
              <a:solidFill>
                <a:srgbClr val="000000"/>
              </a:solidFill>
              <a:latin typeface="Arial"/>
              <a:cs typeface="Arial"/>
            </a:rPr>
            <a:t>E min</a:t>
          </a:r>
        </a:p>
      </cdr:txBody>
    </cdr:sp>
  </cdr:relSizeAnchor>
  <cdr:relSizeAnchor xmlns:cdr="http://schemas.openxmlformats.org/drawingml/2006/chartDrawing">
    <cdr:from>
      <cdr:x>0.45142</cdr:x>
      <cdr:y>0.45874</cdr:y>
    </cdr:from>
    <cdr:to>
      <cdr:x>0.45798</cdr:x>
      <cdr:y>0.46597</cdr:y>
    </cdr:to>
    <cdr:sp macro="" textlink="">
      <cdr:nvSpPr>
        <cdr:cNvPr id="2056" name="Text Box 8"/>
        <cdr:cNvSpPr txBox="1">
          <a:spLocks xmlns:a="http://schemas.openxmlformats.org/drawingml/2006/main" noChangeArrowheads="1"/>
        </cdr:cNvSpPr>
      </cdr:nvSpPr>
      <cdr:spPr bwMode="auto">
        <a:xfrm xmlns:a="http://schemas.openxmlformats.org/drawingml/2006/main">
          <a:off x="1516698" y="649861"/>
          <a:ext cx="21988" cy="1281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400" b="0" i="0" strike="noStrike">
              <a:solidFill>
                <a:srgbClr val="000000"/>
              </a:solidFill>
              <a:latin typeface="Arial"/>
              <a:cs typeface="Arial"/>
            </a:rPr>
            <a:t>VM</a:t>
          </a:r>
        </a:p>
      </cdr:txBody>
    </cdr:sp>
  </cdr:relSizeAnchor>
</c:userShapes>
</file>

<file path=xl/drawings/drawing17.xml><?xml version="1.0" encoding="utf-8"?>
<c:userShapes xmlns:c="http://schemas.openxmlformats.org/drawingml/2006/chart">
  <cdr:relSizeAnchor xmlns:cdr="http://schemas.openxmlformats.org/drawingml/2006/chartDrawing">
    <cdr:from>
      <cdr:x>0.42931</cdr:x>
      <cdr:y>0.4069</cdr:y>
    </cdr:from>
    <cdr:to>
      <cdr:x>0.43295</cdr:x>
      <cdr:y>0.41225</cdr:y>
    </cdr:to>
    <cdr:sp macro="" textlink="">
      <cdr:nvSpPr>
        <cdr:cNvPr id="26625" name="Text Box 1025"/>
        <cdr:cNvSpPr txBox="1">
          <a:spLocks xmlns:a="http://schemas.openxmlformats.org/drawingml/2006/main" noChangeArrowheads="1"/>
        </cdr:cNvSpPr>
      </cdr:nvSpPr>
      <cdr:spPr bwMode="auto">
        <a:xfrm xmlns:a="http://schemas.openxmlformats.org/drawingml/2006/main">
          <a:off x="1446658" y="563864"/>
          <a:ext cx="12251" cy="996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s-ES"/>
        </a:p>
      </cdr:txBody>
    </cdr:sp>
  </cdr:relSizeAnchor>
  <cdr:relSizeAnchor xmlns:cdr="http://schemas.openxmlformats.org/drawingml/2006/chartDrawing">
    <cdr:from>
      <cdr:x>0.42324</cdr:x>
      <cdr:y>0.35406</cdr:y>
    </cdr:from>
    <cdr:to>
      <cdr:x>0.42664</cdr:x>
      <cdr:y>0.37315</cdr:y>
    </cdr:to>
    <cdr:sp macro="" textlink="">
      <cdr:nvSpPr>
        <cdr:cNvPr id="26626" name="Text Box 1026"/>
        <cdr:cNvSpPr txBox="1">
          <a:spLocks xmlns:a="http://schemas.openxmlformats.org/drawingml/2006/main" noChangeArrowheads="1"/>
        </cdr:cNvSpPr>
      </cdr:nvSpPr>
      <cdr:spPr bwMode="auto">
        <a:xfrm xmlns:a="http://schemas.openxmlformats.org/drawingml/2006/main">
          <a:off x="1426239" y="492177"/>
          <a:ext cx="11434" cy="2507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400" b="0" i="0" strike="noStrike">
              <a:solidFill>
                <a:srgbClr val="000000"/>
              </a:solidFill>
              <a:latin typeface="Arial"/>
              <a:cs typeface="Arial"/>
            </a:rPr>
            <a:t>MA</a:t>
          </a:r>
        </a:p>
      </cdr:txBody>
    </cdr:sp>
  </cdr:relSizeAnchor>
  <cdr:relSizeAnchor xmlns:cdr="http://schemas.openxmlformats.org/drawingml/2006/chartDrawing">
    <cdr:from>
      <cdr:x>0.43587</cdr:x>
      <cdr:y>0.38316</cdr:y>
    </cdr:from>
    <cdr:to>
      <cdr:x>0.43903</cdr:x>
      <cdr:y>0.38758</cdr:y>
    </cdr:to>
    <cdr:sp macro="" textlink="">
      <cdr:nvSpPr>
        <cdr:cNvPr id="26627" name="Text Box 1027"/>
        <cdr:cNvSpPr txBox="1">
          <a:spLocks xmlns:a="http://schemas.openxmlformats.org/drawingml/2006/main" noChangeArrowheads="1"/>
        </cdr:cNvSpPr>
      </cdr:nvSpPr>
      <cdr:spPr bwMode="auto">
        <a:xfrm xmlns:a="http://schemas.openxmlformats.org/drawingml/2006/main" flipV="1">
          <a:off x="1468711" y="533646"/>
          <a:ext cx="10618" cy="482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400" b="0" i="0" strike="noStrike">
              <a:solidFill>
                <a:srgbClr val="000000"/>
              </a:solidFill>
              <a:latin typeface="Arial"/>
              <a:cs typeface="Arial"/>
            </a:rPr>
            <a:t>Ma</a:t>
          </a:r>
        </a:p>
      </cdr:txBody>
    </cdr:sp>
  </cdr:relSizeAnchor>
  <cdr:relSizeAnchor xmlns:cdr="http://schemas.openxmlformats.org/drawingml/2006/chartDrawing">
    <cdr:from>
      <cdr:x>0.43708</cdr:x>
      <cdr:y>0.41411</cdr:y>
    </cdr:from>
    <cdr:to>
      <cdr:x>0.4383</cdr:x>
      <cdr:y>0.42598</cdr:y>
    </cdr:to>
    <cdr:sp macro="" textlink="">
      <cdr:nvSpPr>
        <cdr:cNvPr id="26628" name="Text Box 1028"/>
        <cdr:cNvSpPr txBox="1">
          <a:spLocks xmlns:a="http://schemas.openxmlformats.org/drawingml/2006/main" noChangeArrowheads="1"/>
        </cdr:cNvSpPr>
      </cdr:nvSpPr>
      <cdr:spPr bwMode="auto">
        <a:xfrm xmlns:a="http://schemas.openxmlformats.org/drawingml/2006/main">
          <a:off x="1472794" y="576401"/>
          <a:ext cx="4084" cy="1510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s-ES"/>
        </a:p>
      </cdr:txBody>
    </cdr:sp>
  </cdr:relSizeAnchor>
  <cdr:relSizeAnchor xmlns:cdr="http://schemas.openxmlformats.org/drawingml/2006/chartDrawing">
    <cdr:from>
      <cdr:x>0.42324</cdr:x>
      <cdr:y>0.43506</cdr:y>
    </cdr:from>
    <cdr:to>
      <cdr:x>0.42664</cdr:x>
      <cdr:y>0.44693</cdr:y>
    </cdr:to>
    <cdr:sp macro="" textlink="">
      <cdr:nvSpPr>
        <cdr:cNvPr id="26629" name="Text Box 1029"/>
        <cdr:cNvSpPr txBox="1">
          <a:spLocks xmlns:a="http://schemas.openxmlformats.org/drawingml/2006/main" noChangeArrowheads="1"/>
        </cdr:cNvSpPr>
      </cdr:nvSpPr>
      <cdr:spPr bwMode="auto">
        <a:xfrm xmlns:a="http://schemas.openxmlformats.org/drawingml/2006/main">
          <a:off x="1426239" y="604048"/>
          <a:ext cx="11434" cy="1639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400" b="0" i="0" strike="noStrike">
              <a:solidFill>
                <a:srgbClr val="000000"/>
              </a:solidFill>
              <a:latin typeface="Arial"/>
              <a:cs typeface="Arial"/>
            </a:rPr>
            <a:t>VE</a:t>
          </a:r>
        </a:p>
      </cdr:txBody>
    </cdr:sp>
  </cdr:relSizeAnchor>
  <cdr:relSizeAnchor xmlns:cdr="http://schemas.openxmlformats.org/drawingml/2006/chartDrawing">
    <cdr:from>
      <cdr:x>0.40453</cdr:x>
      <cdr:y>0.41853</cdr:y>
    </cdr:from>
    <cdr:to>
      <cdr:x>0.41279</cdr:x>
      <cdr:y>0.42505</cdr:y>
    </cdr:to>
    <cdr:sp macro="" textlink="">
      <cdr:nvSpPr>
        <cdr:cNvPr id="26630" name="Text Box 1030"/>
        <cdr:cNvSpPr txBox="1">
          <a:spLocks xmlns:a="http://schemas.openxmlformats.org/drawingml/2006/main" noChangeArrowheads="1"/>
        </cdr:cNvSpPr>
      </cdr:nvSpPr>
      <cdr:spPr bwMode="auto">
        <a:xfrm xmlns:a="http://schemas.openxmlformats.org/drawingml/2006/main">
          <a:off x="1363347" y="581223"/>
          <a:ext cx="27771" cy="900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400" b="0" i="0" strike="noStrike">
              <a:solidFill>
                <a:srgbClr val="000000"/>
              </a:solidFill>
              <a:latin typeface="Arial"/>
              <a:cs typeface="Arial"/>
            </a:rPr>
            <a:t>E max</a:t>
          </a:r>
        </a:p>
      </cdr:txBody>
    </cdr:sp>
  </cdr:relSizeAnchor>
  <cdr:relSizeAnchor xmlns:cdr="http://schemas.openxmlformats.org/drawingml/2006/chartDrawing">
    <cdr:from>
      <cdr:x>0.40672</cdr:x>
      <cdr:y>0.38316</cdr:y>
    </cdr:from>
    <cdr:to>
      <cdr:x>0.41279</cdr:x>
      <cdr:y>0.38758</cdr:y>
    </cdr:to>
    <cdr:sp macro="" textlink="">
      <cdr:nvSpPr>
        <cdr:cNvPr id="26631" name="Text Box 1031"/>
        <cdr:cNvSpPr txBox="1">
          <a:spLocks xmlns:a="http://schemas.openxmlformats.org/drawingml/2006/main" noChangeArrowheads="1"/>
        </cdr:cNvSpPr>
      </cdr:nvSpPr>
      <cdr:spPr bwMode="auto">
        <a:xfrm xmlns:a="http://schemas.openxmlformats.org/drawingml/2006/main">
          <a:off x="1370698" y="533646"/>
          <a:ext cx="20420" cy="482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400" b="0" i="0" strike="noStrike">
              <a:solidFill>
                <a:srgbClr val="000000"/>
              </a:solidFill>
              <a:latin typeface="Arial"/>
              <a:cs typeface="Arial"/>
            </a:rPr>
            <a:t>E min</a:t>
          </a:r>
        </a:p>
      </cdr:txBody>
    </cdr:sp>
  </cdr:relSizeAnchor>
  <cdr:relSizeAnchor xmlns:cdr="http://schemas.openxmlformats.org/drawingml/2006/chartDrawing">
    <cdr:from>
      <cdr:x>0.43636</cdr:x>
      <cdr:y>0.41853</cdr:y>
    </cdr:from>
    <cdr:to>
      <cdr:x>0.44049</cdr:x>
      <cdr:y>0.42505</cdr:y>
    </cdr:to>
    <cdr:sp macro="" textlink="">
      <cdr:nvSpPr>
        <cdr:cNvPr id="26632" name="Text Box 1032"/>
        <cdr:cNvSpPr txBox="1">
          <a:spLocks xmlns:a="http://schemas.openxmlformats.org/drawingml/2006/main" noChangeArrowheads="1"/>
        </cdr:cNvSpPr>
      </cdr:nvSpPr>
      <cdr:spPr bwMode="auto">
        <a:xfrm xmlns:a="http://schemas.openxmlformats.org/drawingml/2006/main">
          <a:off x="1470344" y="581223"/>
          <a:ext cx="13885" cy="900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400" b="0" i="0" strike="noStrike">
              <a:solidFill>
                <a:srgbClr val="000000"/>
              </a:solidFill>
              <a:latin typeface="Arial"/>
              <a:cs typeface="Arial"/>
            </a:rPr>
            <a:t>VM</a:t>
          </a:r>
        </a:p>
      </cdr:txBody>
    </cdr:sp>
  </cdr:relSizeAnchor>
</c:userShapes>
</file>

<file path=xl/drawings/drawing18.xml><?xml version="1.0" encoding="utf-8"?>
<c:userShapes xmlns:c="http://schemas.openxmlformats.org/drawingml/2006/chart">
  <cdr:relSizeAnchor xmlns:cdr="http://schemas.openxmlformats.org/drawingml/2006/chartDrawing">
    <cdr:from>
      <cdr:x>0.42712</cdr:x>
      <cdr:y>0.41677</cdr:y>
    </cdr:from>
    <cdr:to>
      <cdr:x>0.43053</cdr:x>
      <cdr:y>0.42303</cdr:y>
    </cdr:to>
    <cdr:sp macro="" textlink="">
      <cdr:nvSpPr>
        <cdr:cNvPr id="28673" name="Text Box 1"/>
        <cdr:cNvSpPr txBox="1">
          <a:spLocks xmlns:a="http://schemas.openxmlformats.org/drawingml/2006/main" noChangeArrowheads="1"/>
        </cdr:cNvSpPr>
      </cdr:nvSpPr>
      <cdr:spPr bwMode="auto">
        <a:xfrm xmlns:a="http://schemas.openxmlformats.org/drawingml/2006/main">
          <a:off x="1439307" y="571782"/>
          <a:ext cx="11435" cy="633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s-ES"/>
        </a:p>
      </cdr:txBody>
    </cdr:sp>
  </cdr:relSizeAnchor>
  <cdr:relSizeAnchor xmlns:cdr="http://schemas.openxmlformats.org/drawingml/2006/chartDrawing">
    <cdr:from>
      <cdr:x>0.42032</cdr:x>
      <cdr:y>0.36722</cdr:y>
    </cdr:from>
    <cdr:to>
      <cdr:x>0.42421</cdr:x>
      <cdr:y>0.38187</cdr:y>
    </cdr:to>
    <cdr:sp macro="" textlink="">
      <cdr:nvSpPr>
        <cdr:cNvPr id="28674" name="Text Box 2"/>
        <cdr:cNvSpPr txBox="1">
          <a:spLocks xmlns:a="http://schemas.openxmlformats.org/drawingml/2006/main" noChangeArrowheads="1"/>
        </cdr:cNvSpPr>
      </cdr:nvSpPr>
      <cdr:spPr bwMode="auto">
        <a:xfrm xmlns:a="http://schemas.openxmlformats.org/drawingml/2006/main">
          <a:off x="1416437" y="502106"/>
          <a:ext cx="13069" cy="19953"/>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375" b="0" i="0" strike="noStrike">
              <a:solidFill>
                <a:srgbClr val="000000"/>
              </a:solidFill>
              <a:latin typeface="Arial"/>
              <a:cs typeface="Arial"/>
            </a:rPr>
            <a:t>MA</a:t>
          </a:r>
        </a:p>
      </cdr:txBody>
    </cdr:sp>
  </cdr:relSizeAnchor>
  <cdr:relSizeAnchor xmlns:cdr="http://schemas.openxmlformats.org/drawingml/2006/chartDrawing">
    <cdr:from>
      <cdr:x>0.43295</cdr:x>
      <cdr:y>0.39373</cdr:y>
    </cdr:from>
    <cdr:to>
      <cdr:x>0.43708</cdr:x>
      <cdr:y>0.40095</cdr:y>
    </cdr:to>
    <cdr:sp macro="" textlink="">
      <cdr:nvSpPr>
        <cdr:cNvPr id="28675" name="Text Box 3"/>
        <cdr:cNvSpPr txBox="1">
          <a:spLocks xmlns:a="http://schemas.openxmlformats.org/drawingml/2006/main" noChangeArrowheads="1"/>
        </cdr:cNvSpPr>
      </cdr:nvSpPr>
      <cdr:spPr bwMode="auto">
        <a:xfrm xmlns:a="http://schemas.openxmlformats.org/drawingml/2006/main" flipV="1">
          <a:off x="1458909" y="538211"/>
          <a:ext cx="13885" cy="1108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375" b="0" i="0" strike="noStrike">
              <a:solidFill>
                <a:srgbClr val="000000"/>
              </a:solidFill>
              <a:latin typeface="Arial"/>
              <a:cs typeface="Arial"/>
            </a:rPr>
            <a:t>Ma</a:t>
          </a:r>
        </a:p>
      </cdr:txBody>
    </cdr:sp>
  </cdr:relSizeAnchor>
  <cdr:relSizeAnchor xmlns:cdr="http://schemas.openxmlformats.org/drawingml/2006/chartDrawing">
    <cdr:from>
      <cdr:x>0.4349</cdr:x>
      <cdr:y>0.42676</cdr:y>
    </cdr:from>
    <cdr:to>
      <cdr:x>0.43611</cdr:x>
      <cdr:y>0.43955</cdr:y>
    </cdr:to>
    <cdr:sp macro="" textlink="">
      <cdr:nvSpPr>
        <cdr:cNvPr id="28676" name="Text Box 4"/>
        <cdr:cNvSpPr txBox="1">
          <a:spLocks xmlns:a="http://schemas.openxmlformats.org/drawingml/2006/main" noChangeArrowheads="1"/>
        </cdr:cNvSpPr>
      </cdr:nvSpPr>
      <cdr:spPr bwMode="auto">
        <a:xfrm xmlns:a="http://schemas.openxmlformats.org/drawingml/2006/main">
          <a:off x="1465443" y="584450"/>
          <a:ext cx="4084" cy="1741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s-ES"/>
        </a:p>
      </cdr:txBody>
    </cdr:sp>
  </cdr:relSizeAnchor>
  <cdr:relSizeAnchor xmlns:cdr="http://schemas.openxmlformats.org/drawingml/2006/chartDrawing">
    <cdr:from>
      <cdr:x>0.42032</cdr:x>
      <cdr:y>0.4486</cdr:y>
    </cdr:from>
    <cdr:to>
      <cdr:x>0.42421</cdr:x>
      <cdr:y>0.45698</cdr:y>
    </cdr:to>
    <cdr:sp macro="" textlink="">
      <cdr:nvSpPr>
        <cdr:cNvPr id="28677" name="Text Box 5"/>
        <cdr:cNvSpPr txBox="1">
          <a:spLocks xmlns:a="http://schemas.openxmlformats.org/drawingml/2006/main" noChangeArrowheads="1"/>
        </cdr:cNvSpPr>
      </cdr:nvSpPr>
      <cdr:spPr bwMode="auto">
        <a:xfrm xmlns:a="http://schemas.openxmlformats.org/drawingml/2006/main">
          <a:off x="1416437" y="612954"/>
          <a:ext cx="13069" cy="12668"/>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375" b="0" i="0" strike="noStrike">
              <a:solidFill>
                <a:srgbClr val="000000"/>
              </a:solidFill>
              <a:latin typeface="Arial"/>
              <a:cs typeface="Arial"/>
            </a:rPr>
            <a:t>VE</a:t>
          </a:r>
        </a:p>
      </cdr:txBody>
    </cdr:sp>
  </cdr:relSizeAnchor>
  <cdr:relSizeAnchor xmlns:cdr="http://schemas.openxmlformats.org/drawingml/2006/chartDrawing">
    <cdr:from>
      <cdr:x>0.40186</cdr:x>
      <cdr:y>0.43048</cdr:y>
    </cdr:from>
    <cdr:to>
      <cdr:x>0.41012</cdr:x>
      <cdr:y>0.43491</cdr:y>
    </cdr:to>
    <cdr:sp macro="" textlink="">
      <cdr:nvSpPr>
        <cdr:cNvPr id="28678" name="Text Box 6"/>
        <cdr:cNvSpPr txBox="1">
          <a:spLocks xmlns:a="http://schemas.openxmlformats.org/drawingml/2006/main" noChangeArrowheads="1"/>
        </cdr:cNvSpPr>
      </cdr:nvSpPr>
      <cdr:spPr bwMode="auto">
        <a:xfrm xmlns:a="http://schemas.openxmlformats.org/drawingml/2006/main">
          <a:off x="1354363" y="589517"/>
          <a:ext cx="27770" cy="728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375" b="0" i="0" strike="noStrike">
              <a:solidFill>
                <a:srgbClr val="000000"/>
              </a:solidFill>
              <a:latin typeface="Arial"/>
              <a:cs typeface="Arial"/>
            </a:rPr>
            <a:t>E max</a:t>
          </a:r>
        </a:p>
      </cdr:txBody>
    </cdr:sp>
  </cdr:relSizeAnchor>
  <cdr:relSizeAnchor xmlns:cdr="http://schemas.openxmlformats.org/drawingml/2006/chartDrawing">
    <cdr:from>
      <cdr:x>0.40405</cdr:x>
      <cdr:y>0.39373</cdr:y>
    </cdr:from>
    <cdr:to>
      <cdr:x>0.41012</cdr:x>
      <cdr:y>0.40095</cdr:y>
    </cdr:to>
    <cdr:sp macro="" textlink="">
      <cdr:nvSpPr>
        <cdr:cNvPr id="28679" name="Text Box 7"/>
        <cdr:cNvSpPr txBox="1">
          <a:spLocks xmlns:a="http://schemas.openxmlformats.org/drawingml/2006/main" noChangeArrowheads="1"/>
        </cdr:cNvSpPr>
      </cdr:nvSpPr>
      <cdr:spPr bwMode="auto">
        <a:xfrm xmlns:a="http://schemas.openxmlformats.org/drawingml/2006/main">
          <a:off x="1361714" y="538211"/>
          <a:ext cx="20419" cy="1108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375" b="0" i="0" strike="noStrike">
              <a:solidFill>
                <a:srgbClr val="000000"/>
              </a:solidFill>
              <a:latin typeface="Arial"/>
              <a:cs typeface="Arial"/>
            </a:rPr>
            <a:t>E min</a:t>
          </a:r>
        </a:p>
      </cdr:txBody>
    </cdr:sp>
  </cdr:relSizeAnchor>
  <cdr:relSizeAnchor xmlns:cdr="http://schemas.openxmlformats.org/drawingml/2006/chartDrawing">
    <cdr:from>
      <cdr:x>0.43368</cdr:x>
      <cdr:y>0.43048</cdr:y>
    </cdr:from>
    <cdr:to>
      <cdr:x>0.4383</cdr:x>
      <cdr:y>0.43491</cdr:y>
    </cdr:to>
    <cdr:sp macro="" textlink="">
      <cdr:nvSpPr>
        <cdr:cNvPr id="28680" name="Text Box 8"/>
        <cdr:cNvSpPr txBox="1">
          <a:spLocks xmlns:a="http://schemas.openxmlformats.org/drawingml/2006/main" noChangeArrowheads="1"/>
        </cdr:cNvSpPr>
      </cdr:nvSpPr>
      <cdr:spPr bwMode="auto">
        <a:xfrm xmlns:a="http://schemas.openxmlformats.org/drawingml/2006/main">
          <a:off x="1461360" y="589517"/>
          <a:ext cx="15518" cy="728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375" b="0" i="0" strike="noStrike">
              <a:solidFill>
                <a:srgbClr val="000000"/>
              </a:solidFill>
              <a:latin typeface="Arial"/>
              <a:cs typeface="Arial"/>
            </a:rPr>
            <a:t>VM</a:t>
          </a:r>
        </a:p>
      </cdr:txBody>
    </cdr:sp>
  </cdr:relSizeAnchor>
</c:userShapes>
</file>

<file path=xl/drawings/drawing19.xml><?xml version="1.0" encoding="utf-8"?>
<c:userShapes xmlns:c="http://schemas.openxmlformats.org/drawingml/2006/chart">
  <cdr:relSizeAnchor xmlns:cdr="http://schemas.openxmlformats.org/drawingml/2006/chartDrawing">
    <cdr:from>
      <cdr:x>0.43198</cdr:x>
      <cdr:y>0.40704</cdr:y>
    </cdr:from>
    <cdr:to>
      <cdr:x>0.43587</cdr:x>
      <cdr:y>0.41426</cdr:y>
    </cdr:to>
    <cdr:sp macro="" textlink="">
      <cdr:nvSpPr>
        <cdr:cNvPr id="30721" name="Text Box 1"/>
        <cdr:cNvSpPr txBox="1">
          <a:spLocks xmlns:a="http://schemas.openxmlformats.org/drawingml/2006/main" noChangeArrowheads="1"/>
        </cdr:cNvSpPr>
      </cdr:nvSpPr>
      <cdr:spPr bwMode="auto">
        <a:xfrm xmlns:a="http://schemas.openxmlformats.org/drawingml/2006/main">
          <a:off x="1455642" y="573096"/>
          <a:ext cx="13069" cy="10113"/>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s-ES"/>
        </a:p>
      </cdr:txBody>
    </cdr:sp>
  </cdr:relSizeAnchor>
  <cdr:relSizeAnchor xmlns:cdr="http://schemas.openxmlformats.org/drawingml/2006/chartDrawing">
    <cdr:from>
      <cdr:x>0.42591</cdr:x>
      <cdr:y>0.35531</cdr:y>
    </cdr:from>
    <cdr:to>
      <cdr:x>0.42931</cdr:x>
      <cdr:y>0.37255</cdr:y>
    </cdr:to>
    <cdr:sp macro="" textlink="">
      <cdr:nvSpPr>
        <cdr:cNvPr id="30722" name="Text Box 2"/>
        <cdr:cNvSpPr txBox="1">
          <a:spLocks xmlns:a="http://schemas.openxmlformats.org/drawingml/2006/main" noChangeArrowheads="1"/>
        </cdr:cNvSpPr>
      </cdr:nvSpPr>
      <cdr:spPr bwMode="auto">
        <a:xfrm xmlns:a="http://schemas.openxmlformats.org/drawingml/2006/main">
          <a:off x="1435223" y="501978"/>
          <a:ext cx="11435" cy="24141"/>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400" b="0" i="0" strike="noStrike">
              <a:solidFill>
                <a:srgbClr val="000000"/>
              </a:solidFill>
              <a:latin typeface="Arial"/>
              <a:cs typeface="Arial"/>
            </a:rPr>
            <a:t>MA</a:t>
          </a:r>
        </a:p>
      </cdr:txBody>
    </cdr:sp>
  </cdr:relSizeAnchor>
  <cdr:relSizeAnchor xmlns:cdr="http://schemas.openxmlformats.org/drawingml/2006/chartDrawing">
    <cdr:from>
      <cdr:x>0.43878</cdr:x>
      <cdr:y>0.38793</cdr:y>
    </cdr:from>
    <cdr:to>
      <cdr:x>0.44267</cdr:x>
      <cdr:y>0.38793</cdr:y>
    </cdr:to>
    <cdr:sp macro="" textlink="">
      <cdr:nvSpPr>
        <cdr:cNvPr id="30723" name="Text Box 3"/>
        <cdr:cNvSpPr txBox="1">
          <a:spLocks xmlns:a="http://schemas.openxmlformats.org/drawingml/2006/main" noChangeArrowheads="1"/>
        </cdr:cNvSpPr>
      </cdr:nvSpPr>
      <cdr:spPr bwMode="auto">
        <a:xfrm xmlns:a="http://schemas.openxmlformats.org/drawingml/2006/main" flipV="1">
          <a:off x="1478512" y="545040"/>
          <a:ext cx="13068" cy="13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400" b="0" i="0" strike="noStrike">
              <a:solidFill>
                <a:srgbClr val="000000"/>
              </a:solidFill>
              <a:latin typeface="Arial"/>
              <a:cs typeface="Arial"/>
            </a:rPr>
            <a:t>Ma</a:t>
          </a:r>
        </a:p>
      </cdr:txBody>
    </cdr:sp>
  </cdr:relSizeAnchor>
  <cdr:relSizeAnchor xmlns:cdr="http://schemas.openxmlformats.org/drawingml/2006/chartDrawing">
    <cdr:from>
      <cdr:x>0.44024</cdr:x>
      <cdr:y>0.41775</cdr:y>
    </cdr:from>
    <cdr:to>
      <cdr:x>0.44146</cdr:x>
      <cdr:y>0.42964</cdr:y>
    </cdr:to>
    <cdr:sp macro="" textlink="">
      <cdr:nvSpPr>
        <cdr:cNvPr id="30724" name="Text Box 4"/>
        <cdr:cNvSpPr txBox="1">
          <a:spLocks xmlns:a="http://schemas.openxmlformats.org/drawingml/2006/main" noChangeArrowheads="1"/>
        </cdr:cNvSpPr>
      </cdr:nvSpPr>
      <cdr:spPr bwMode="auto">
        <a:xfrm xmlns:a="http://schemas.openxmlformats.org/drawingml/2006/main">
          <a:off x="1483412" y="586798"/>
          <a:ext cx="4084" cy="17943"/>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s-ES"/>
        </a:p>
      </cdr:txBody>
    </cdr:sp>
  </cdr:relSizeAnchor>
  <cdr:relSizeAnchor xmlns:cdr="http://schemas.openxmlformats.org/drawingml/2006/chartDrawing">
    <cdr:from>
      <cdr:x>0.42591</cdr:x>
      <cdr:y>0.43849</cdr:y>
    </cdr:from>
    <cdr:to>
      <cdr:x>0.42931</cdr:x>
      <cdr:y>0.44758</cdr:y>
    </cdr:to>
    <cdr:sp macro="" textlink="">
      <cdr:nvSpPr>
        <cdr:cNvPr id="30725" name="Text Box 5"/>
        <cdr:cNvSpPr txBox="1">
          <a:spLocks xmlns:a="http://schemas.openxmlformats.org/drawingml/2006/main" noChangeArrowheads="1"/>
        </cdr:cNvSpPr>
      </cdr:nvSpPr>
      <cdr:spPr bwMode="auto">
        <a:xfrm xmlns:a="http://schemas.openxmlformats.org/drawingml/2006/main">
          <a:off x="1435223" y="616159"/>
          <a:ext cx="11435" cy="1500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400" b="0" i="0" strike="noStrike">
              <a:solidFill>
                <a:srgbClr val="000000"/>
              </a:solidFill>
              <a:latin typeface="Arial"/>
              <a:cs typeface="Arial"/>
            </a:rPr>
            <a:t>VE</a:t>
          </a:r>
        </a:p>
      </cdr:txBody>
    </cdr:sp>
  </cdr:relSizeAnchor>
  <cdr:relSizeAnchor xmlns:cdr="http://schemas.openxmlformats.org/drawingml/2006/chartDrawing">
    <cdr:from>
      <cdr:x>0.40672</cdr:x>
      <cdr:y>0.42241</cdr:y>
    </cdr:from>
    <cdr:to>
      <cdr:x>0.41498</cdr:x>
      <cdr:y>0.42777</cdr:y>
    </cdr:to>
    <cdr:sp macro="" textlink="">
      <cdr:nvSpPr>
        <cdr:cNvPr id="30726" name="Text Box 6"/>
        <cdr:cNvSpPr txBox="1">
          <a:spLocks xmlns:a="http://schemas.openxmlformats.org/drawingml/2006/main" noChangeArrowheads="1"/>
        </cdr:cNvSpPr>
      </cdr:nvSpPr>
      <cdr:spPr bwMode="auto">
        <a:xfrm xmlns:a="http://schemas.openxmlformats.org/drawingml/2006/main">
          <a:off x="1370698" y="594627"/>
          <a:ext cx="27770" cy="619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400" b="0" i="0" strike="noStrike">
              <a:solidFill>
                <a:srgbClr val="000000"/>
              </a:solidFill>
              <a:latin typeface="Arial"/>
              <a:cs typeface="Arial"/>
            </a:rPr>
            <a:t>E max</a:t>
          </a:r>
        </a:p>
      </cdr:txBody>
    </cdr:sp>
  </cdr:relSizeAnchor>
  <cdr:relSizeAnchor xmlns:cdr="http://schemas.openxmlformats.org/drawingml/2006/chartDrawing">
    <cdr:from>
      <cdr:x>0.40939</cdr:x>
      <cdr:y>0.3842</cdr:y>
    </cdr:from>
    <cdr:to>
      <cdr:x>0.41498</cdr:x>
      <cdr:y>0.38793</cdr:y>
    </cdr:to>
    <cdr:sp macro="" textlink="">
      <cdr:nvSpPr>
        <cdr:cNvPr id="30727" name="Text Box 7"/>
        <cdr:cNvSpPr txBox="1">
          <a:spLocks xmlns:a="http://schemas.openxmlformats.org/drawingml/2006/main" noChangeArrowheads="1"/>
        </cdr:cNvSpPr>
      </cdr:nvSpPr>
      <cdr:spPr bwMode="auto">
        <a:xfrm xmlns:a="http://schemas.openxmlformats.org/drawingml/2006/main">
          <a:off x="1379683" y="541126"/>
          <a:ext cx="18785" cy="521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400" b="0" i="0" strike="noStrike">
              <a:solidFill>
                <a:srgbClr val="000000"/>
              </a:solidFill>
              <a:latin typeface="Arial"/>
              <a:cs typeface="Arial"/>
            </a:rPr>
            <a:t>E min</a:t>
          </a:r>
        </a:p>
      </cdr:txBody>
    </cdr:sp>
  </cdr:relSizeAnchor>
  <cdr:relSizeAnchor xmlns:cdr="http://schemas.openxmlformats.org/drawingml/2006/chartDrawing">
    <cdr:from>
      <cdr:x>0.43927</cdr:x>
      <cdr:y>0.42241</cdr:y>
    </cdr:from>
    <cdr:to>
      <cdr:x>0.44364</cdr:x>
      <cdr:y>0.42777</cdr:y>
    </cdr:to>
    <cdr:sp macro="" textlink="">
      <cdr:nvSpPr>
        <cdr:cNvPr id="30728" name="Text Box 8"/>
        <cdr:cNvSpPr txBox="1">
          <a:spLocks xmlns:a="http://schemas.openxmlformats.org/drawingml/2006/main" noChangeArrowheads="1"/>
        </cdr:cNvSpPr>
      </cdr:nvSpPr>
      <cdr:spPr bwMode="auto">
        <a:xfrm xmlns:a="http://schemas.openxmlformats.org/drawingml/2006/main">
          <a:off x="1480145" y="594627"/>
          <a:ext cx="14702" cy="619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400" b="0" i="0" strike="noStrike">
              <a:solidFill>
                <a:srgbClr val="000000"/>
              </a:solidFill>
              <a:latin typeface="Arial"/>
              <a:cs typeface="Arial"/>
            </a:rPr>
            <a:t>VM</a:t>
          </a:r>
        </a:p>
      </cdr:txBody>
    </cdr:sp>
  </cdr:relSizeAnchor>
</c:userShapes>
</file>

<file path=xl/drawings/drawing2.xml><?xml version="1.0" encoding="utf-8"?>
<xdr:wsDr xmlns:xdr="http://schemas.openxmlformats.org/drawingml/2006/spreadsheetDrawing" xmlns:a="http://schemas.openxmlformats.org/drawingml/2006/main">
  <xdr:twoCellAnchor editAs="oneCell">
    <xdr:from>
      <xdr:col>2</xdr:col>
      <xdr:colOff>9525</xdr:colOff>
      <xdr:row>1</xdr:row>
      <xdr:rowOff>0</xdr:rowOff>
    </xdr:from>
    <xdr:to>
      <xdr:col>2</xdr:col>
      <xdr:colOff>447675</xdr:colOff>
      <xdr:row>2</xdr:row>
      <xdr:rowOff>238125</xdr:rowOff>
    </xdr:to>
    <xdr:pic>
      <xdr:nvPicPr>
        <xdr:cNvPr id="214167" name="1 Imagen" descr="ICONO2.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7300" y="171450"/>
          <a:ext cx="43815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13</xdr:col>
      <xdr:colOff>9525</xdr:colOff>
      <xdr:row>13</xdr:row>
      <xdr:rowOff>152400</xdr:rowOff>
    </xdr:from>
    <xdr:to>
      <xdr:col>18</xdr:col>
      <xdr:colOff>676275</xdr:colOff>
      <xdr:row>19</xdr:row>
      <xdr:rowOff>9525</xdr:rowOff>
    </xdr:to>
    <xdr:graphicFrame macro="">
      <xdr:nvGraphicFramePr>
        <xdr:cNvPr id="6323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9525</xdr:colOff>
      <xdr:row>19</xdr:row>
      <xdr:rowOff>9525</xdr:rowOff>
    </xdr:from>
    <xdr:to>
      <xdr:col>18</xdr:col>
      <xdr:colOff>685800</xdr:colOff>
      <xdr:row>24</xdr:row>
      <xdr:rowOff>9525</xdr:rowOff>
    </xdr:to>
    <xdr:graphicFrame macro="">
      <xdr:nvGraphicFramePr>
        <xdr:cNvPr id="6323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9525</xdr:colOff>
      <xdr:row>24</xdr:row>
      <xdr:rowOff>9525</xdr:rowOff>
    </xdr:from>
    <xdr:to>
      <xdr:col>18</xdr:col>
      <xdr:colOff>685800</xdr:colOff>
      <xdr:row>28</xdr:row>
      <xdr:rowOff>219075</xdr:rowOff>
    </xdr:to>
    <xdr:graphicFrame macro="">
      <xdr:nvGraphicFramePr>
        <xdr:cNvPr id="6323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9525</xdr:colOff>
      <xdr:row>28</xdr:row>
      <xdr:rowOff>219075</xdr:rowOff>
    </xdr:from>
    <xdr:to>
      <xdr:col>18</xdr:col>
      <xdr:colOff>685800</xdr:colOff>
      <xdr:row>34</xdr:row>
      <xdr:rowOff>9525</xdr:rowOff>
    </xdr:to>
    <xdr:graphicFrame macro="">
      <xdr:nvGraphicFramePr>
        <xdr:cNvPr id="6324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1323975</xdr:colOff>
      <xdr:row>0</xdr:row>
      <xdr:rowOff>161925</xdr:rowOff>
    </xdr:from>
    <xdr:to>
      <xdr:col>2</xdr:col>
      <xdr:colOff>428625</xdr:colOff>
      <xdr:row>2</xdr:row>
      <xdr:rowOff>219075</xdr:rowOff>
    </xdr:to>
    <xdr:pic>
      <xdr:nvPicPr>
        <xdr:cNvPr id="63241" name="5 Imagen" descr="ICONO2.jp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04950" y="161925"/>
          <a:ext cx="4476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c:userShapes xmlns:c="http://schemas.openxmlformats.org/drawingml/2006/chart">
  <cdr:relSizeAnchor xmlns:cdr="http://schemas.openxmlformats.org/drawingml/2006/chartDrawing">
    <cdr:from>
      <cdr:x>0.37879</cdr:x>
      <cdr:y>0.45954</cdr:y>
    </cdr:from>
    <cdr:to>
      <cdr:x>0.38268</cdr:x>
      <cdr:y>0.46414</cdr:y>
    </cdr:to>
    <cdr:sp macro="" textlink="">
      <cdr:nvSpPr>
        <cdr:cNvPr id="63489" name="Text Box 1"/>
        <cdr:cNvSpPr txBox="1">
          <a:spLocks xmlns:a="http://schemas.openxmlformats.org/drawingml/2006/main" noChangeArrowheads="1"/>
        </cdr:cNvSpPr>
      </cdr:nvSpPr>
      <cdr:spPr bwMode="auto">
        <a:xfrm xmlns:a="http://schemas.openxmlformats.org/drawingml/2006/main">
          <a:off x="1273196" y="552482"/>
          <a:ext cx="13030" cy="547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s-ES"/>
        </a:p>
      </cdr:txBody>
    </cdr:sp>
  </cdr:relSizeAnchor>
  <cdr:relSizeAnchor xmlns:cdr="http://schemas.openxmlformats.org/drawingml/2006/chartDrawing">
    <cdr:from>
      <cdr:x>0.37394</cdr:x>
      <cdr:y>0.41927</cdr:y>
    </cdr:from>
    <cdr:to>
      <cdr:x>0.37685</cdr:x>
      <cdr:y>0.43033</cdr:y>
    </cdr:to>
    <cdr:sp macro="" textlink="">
      <cdr:nvSpPr>
        <cdr:cNvPr id="63490" name="Text Box 2"/>
        <cdr:cNvSpPr txBox="1">
          <a:spLocks xmlns:a="http://schemas.openxmlformats.org/drawingml/2006/main" noChangeArrowheads="1"/>
        </cdr:cNvSpPr>
      </cdr:nvSpPr>
      <cdr:spPr bwMode="auto">
        <a:xfrm xmlns:a="http://schemas.openxmlformats.org/drawingml/2006/main">
          <a:off x="1256908" y="502368"/>
          <a:ext cx="9773" cy="1533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325" b="0" i="0" strike="noStrike">
              <a:solidFill>
                <a:srgbClr val="000000"/>
              </a:solidFill>
              <a:latin typeface="Arial"/>
              <a:cs typeface="Arial"/>
            </a:rPr>
            <a:t>MA</a:t>
          </a:r>
        </a:p>
      </cdr:txBody>
    </cdr:sp>
  </cdr:relSizeAnchor>
  <cdr:relSizeAnchor xmlns:cdr="http://schemas.openxmlformats.org/drawingml/2006/chartDrawing">
    <cdr:from>
      <cdr:x>0.38535</cdr:x>
      <cdr:y>0.44319</cdr:y>
    </cdr:from>
    <cdr:to>
      <cdr:x>0.39142</cdr:x>
      <cdr:y>0.44573</cdr:y>
    </cdr:to>
    <cdr:sp macro="" textlink="">
      <cdr:nvSpPr>
        <cdr:cNvPr id="63491" name="Text Box 3"/>
        <cdr:cNvSpPr txBox="1">
          <a:spLocks xmlns:a="http://schemas.openxmlformats.org/drawingml/2006/main" noChangeArrowheads="1"/>
        </cdr:cNvSpPr>
      </cdr:nvSpPr>
      <cdr:spPr bwMode="auto">
        <a:xfrm xmlns:a="http://schemas.openxmlformats.org/drawingml/2006/main" flipV="1">
          <a:off x="1295184" y="530848"/>
          <a:ext cx="20360" cy="4108"/>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325" b="0" i="0" strike="noStrike">
              <a:solidFill>
                <a:srgbClr val="000000"/>
              </a:solidFill>
              <a:latin typeface="Arial"/>
              <a:cs typeface="Arial"/>
            </a:rPr>
            <a:t>Ma</a:t>
          </a:r>
        </a:p>
      </cdr:txBody>
    </cdr:sp>
  </cdr:relSizeAnchor>
  <cdr:relSizeAnchor xmlns:cdr="http://schemas.openxmlformats.org/drawingml/2006/chartDrawing">
    <cdr:from>
      <cdr:x>0.38802</cdr:x>
      <cdr:y>0.46964</cdr:y>
    </cdr:from>
    <cdr:to>
      <cdr:x>0.39021</cdr:x>
      <cdr:y>0.48137</cdr:y>
    </cdr:to>
    <cdr:sp macro="" textlink="">
      <cdr:nvSpPr>
        <cdr:cNvPr id="63492" name="Text Box 4"/>
        <cdr:cNvSpPr txBox="1">
          <a:spLocks xmlns:a="http://schemas.openxmlformats.org/drawingml/2006/main" noChangeArrowheads="1"/>
        </cdr:cNvSpPr>
      </cdr:nvSpPr>
      <cdr:spPr bwMode="auto">
        <a:xfrm xmlns:a="http://schemas.openxmlformats.org/drawingml/2006/main">
          <a:off x="1304142" y="562340"/>
          <a:ext cx="7330" cy="1396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s-ES"/>
        </a:p>
      </cdr:txBody>
    </cdr:sp>
  </cdr:relSizeAnchor>
  <cdr:relSizeAnchor xmlns:cdr="http://schemas.openxmlformats.org/drawingml/2006/chartDrawing">
    <cdr:from>
      <cdr:x>0.37394</cdr:x>
      <cdr:y>0.49147</cdr:y>
    </cdr:from>
    <cdr:to>
      <cdr:x>0.37685</cdr:x>
      <cdr:y>0.49335</cdr:y>
    </cdr:to>
    <cdr:sp macro="" textlink="">
      <cdr:nvSpPr>
        <cdr:cNvPr id="63493" name="Text Box 5"/>
        <cdr:cNvSpPr txBox="1">
          <a:spLocks xmlns:a="http://schemas.openxmlformats.org/drawingml/2006/main" noChangeArrowheads="1"/>
        </cdr:cNvSpPr>
      </cdr:nvSpPr>
      <cdr:spPr bwMode="auto">
        <a:xfrm xmlns:a="http://schemas.openxmlformats.org/drawingml/2006/main">
          <a:off x="1256908" y="586165"/>
          <a:ext cx="9773" cy="657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325" b="0" i="0" strike="noStrike">
              <a:solidFill>
                <a:srgbClr val="000000"/>
              </a:solidFill>
              <a:latin typeface="Arial"/>
              <a:cs typeface="Arial"/>
            </a:rPr>
            <a:t>VE</a:t>
          </a:r>
        </a:p>
      </cdr:txBody>
    </cdr:sp>
  </cdr:relSizeAnchor>
  <cdr:relSizeAnchor xmlns:cdr="http://schemas.openxmlformats.org/drawingml/2006/chartDrawing">
    <cdr:from>
      <cdr:x>0.36033</cdr:x>
      <cdr:y>0.47217</cdr:y>
    </cdr:from>
    <cdr:to>
      <cdr:x>0.36616</cdr:x>
      <cdr:y>0.48137</cdr:y>
    </cdr:to>
    <cdr:sp macro="" textlink="">
      <cdr:nvSpPr>
        <cdr:cNvPr id="63494" name="Text Box 6"/>
        <cdr:cNvSpPr txBox="1">
          <a:spLocks xmlns:a="http://schemas.openxmlformats.org/drawingml/2006/main" noChangeArrowheads="1"/>
        </cdr:cNvSpPr>
      </cdr:nvSpPr>
      <cdr:spPr bwMode="auto">
        <a:xfrm xmlns:a="http://schemas.openxmlformats.org/drawingml/2006/main">
          <a:off x="1211302" y="565352"/>
          <a:ext cx="19545" cy="1095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325" b="0" i="0" strike="noStrike">
              <a:solidFill>
                <a:srgbClr val="000000"/>
              </a:solidFill>
              <a:latin typeface="Arial"/>
              <a:cs typeface="Arial"/>
            </a:rPr>
            <a:t>E max</a:t>
          </a:r>
        </a:p>
      </cdr:txBody>
    </cdr:sp>
  </cdr:relSizeAnchor>
  <cdr:relSizeAnchor xmlns:cdr="http://schemas.openxmlformats.org/drawingml/2006/chartDrawing">
    <cdr:from>
      <cdr:x>0.36228</cdr:x>
      <cdr:y>0.44319</cdr:y>
    </cdr:from>
    <cdr:to>
      <cdr:x>0.36616</cdr:x>
      <cdr:y>0.44573</cdr:y>
    </cdr:to>
    <cdr:sp macro="" textlink="">
      <cdr:nvSpPr>
        <cdr:cNvPr id="63495" name="Text Box 7"/>
        <cdr:cNvSpPr txBox="1">
          <a:spLocks xmlns:a="http://schemas.openxmlformats.org/drawingml/2006/main" noChangeArrowheads="1"/>
        </cdr:cNvSpPr>
      </cdr:nvSpPr>
      <cdr:spPr bwMode="auto">
        <a:xfrm xmlns:a="http://schemas.openxmlformats.org/drawingml/2006/main">
          <a:off x="1217817" y="530848"/>
          <a:ext cx="13030" cy="4108"/>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325" b="0" i="0" strike="noStrike">
              <a:solidFill>
                <a:srgbClr val="000000"/>
              </a:solidFill>
              <a:latin typeface="Arial"/>
              <a:cs typeface="Arial"/>
            </a:rPr>
            <a:t>E min</a:t>
          </a:r>
        </a:p>
      </cdr:txBody>
    </cdr:sp>
  </cdr:relSizeAnchor>
  <cdr:relSizeAnchor xmlns:cdr="http://schemas.openxmlformats.org/drawingml/2006/chartDrawing">
    <cdr:from>
      <cdr:x>0.38657</cdr:x>
      <cdr:y>0.47217</cdr:y>
    </cdr:from>
    <cdr:to>
      <cdr:x>0.3941</cdr:x>
      <cdr:y>0.48137</cdr:y>
    </cdr:to>
    <cdr:sp macro="" textlink="">
      <cdr:nvSpPr>
        <cdr:cNvPr id="63496" name="Text Box 8"/>
        <cdr:cNvSpPr txBox="1">
          <a:spLocks xmlns:a="http://schemas.openxmlformats.org/drawingml/2006/main" noChangeArrowheads="1"/>
        </cdr:cNvSpPr>
      </cdr:nvSpPr>
      <cdr:spPr bwMode="auto">
        <a:xfrm xmlns:a="http://schemas.openxmlformats.org/drawingml/2006/main">
          <a:off x="1299256" y="565352"/>
          <a:ext cx="25246" cy="1095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325" b="0" i="0" strike="noStrike">
              <a:solidFill>
                <a:srgbClr val="000000"/>
              </a:solidFill>
              <a:latin typeface="Arial"/>
              <a:cs typeface="Arial"/>
            </a:rPr>
            <a:t>VM</a:t>
          </a:r>
        </a:p>
      </cdr:txBody>
    </cdr:sp>
  </cdr:relSizeAnchor>
</c:userShapes>
</file>

<file path=xl/drawings/drawing22.xml><?xml version="1.0" encoding="utf-8"?>
<c:userShapes xmlns:c="http://schemas.openxmlformats.org/drawingml/2006/chart">
  <cdr:relSizeAnchor xmlns:cdr="http://schemas.openxmlformats.org/drawingml/2006/chartDrawing">
    <cdr:from>
      <cdr:x>0.37684</cdr:x>
      <cdr:y>0.42937</cdr:y>
    </cdr:from>
    <cdr:to>
      <cdr:x>0.37903</cdr:x>
      <cdr:y>0.4367</cdr:y>
    </cdr:to>
    <cdr:sp macro="" textlink="">
      <cdr:nvSpPr>
        <cdr:cNvPr id="64513" name="Text Box 1"/>
        <cdr:cNvSpPr txBox="1">
          <a:spLocks xmlns:a="http://schemas.openxmlformats.org/drawingml/2006/main" noChangeArrowheads="1"/>
        </cdr:cNvSpPr>
      </cdr:nvSpPr>
      <cdr:spPr bwMode="auto">
        <a:xfrm xmlns:a="http://schemas.openxmlformats.org/drawingml/2006/main">
          <a:off x="1270236" y="499085"/>
          <a:ext cx="7351" cy="7401"/>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s-ES"/>
        </a:p>
      </cdr:txBody>
    </cdr:sp>
  </cdr:relSizeAnchor>
  <cdr:relSizeAnchor xmlns:cdr="http://schemas.openxmlformats.org/drawingml/2006/chartDrawing">
    <cdr:from>
      <cdr:x>0.37198</cdr:x>
      <cdr:y>0.38899</cdr:y>
    </cdr:from>
    <cdr:to>
      <cdr:x>0.37465</cdr:x>
      <cdr:y>0.40367</cdr:y>
    </cdr:to>
    <cdr:sp macro="" textlink="">
      <cdr:nvSpPr>
        <cdr:cNvPr id="64514" name="Text Box 2"/>
        <cdr:cNvSpPr txBox="1">
          <a:spLocks xmlns:a="http://schemas.openxmlformats.org/drawingml/2006/main" noChangeArrowheads="1"/>
        </cdr:cNvSpPr>
      </cdr:nvSpPr>
      <cdr:spPr bwMode="auto">
        <a:xfrm xmlns:a="http://schemas.openxmlformats.org/drawingml/2006/main">
          <a:off x="1253900" y="450450"/>
          <a:ext cx="8985" cy="1691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325" b="0" i="0" strike="noStrike">
              <a:solidFill>
                <a:srgbClr val="000000"/>
              </a:solidFill>
              <a:latin typeface="Arial"/>
              <a:cs typeface="Arial"/>
            </a:rPr>
            <a:t>MA</a:t>
          </a:r>
        </a:p>
      </cdr:txBody>
    </cdr:sp>
  </cdr:relSizeAnchor>
  <cdr:relSizeAnchor xmlns:cdr="http://schemas.openxmlformats.org/drawingml/2006/chartDrawing">
    <cdr:from>
      <cdr:x>0.38073</cdr:x>
      <cdr:y>0.41376</cdr:y>
    </cdr:from>
    <cdr:to>
      <cdr:x>0.38267</cdr:x>
      <cdr:y>0.41469</cdr:y>
    </cdr:to>
    <cdr:sp macro="" textlink="">
      <cdr:nvSpPr>
        <cdr:cNvPr id="64515" name="Text Box 3"/>
        <cdr:cNvSpPr txBox="1">
          <a:spLocks xmlns:a="http://schemas.openxmlformats.org/drawingml/2006/main" noChangeArrowheads="1"/>
        </cdr:cNvSpPr>
      </cdr:nvSpPr>
      <cdr:spPr bwMode="auto">
        <a:xfrm xmlns:a="http://schemas.openxmlformats.org/drawingml/2006/main" flipV="1">
          <a:off x="1283304" y="478996"/>
          <a:ext cx="6534" cy="317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325" b="0" i="0" strike="noStrike">
              <a:solidFill>
                <a:srgbClr val="000000"/>
              </a:solidFill>
              <a:latin typeface="Arial"/>
              <a:cs typeface="Arial"/>
            </a:rPr>
            <a:t>Ma</a:t>
          </a:r>
        </a:p>
      </cdr:txBody>
    </cdr:sp>
  </cdr:relSizeAnchor>
  <cdr:relSizeAnchor xmlns:cdr="http://schemas.openxmlformats.org/drawingml/2006/chartDrawing">
    <cdr:from>
      <cdr:x>0.38146</cdr:x>
      <cdr:y>0.43671</cdr:y>
    </cdr:from>
    <cdr:to>
      <cdr:x>0.38267</cdr:x>
      <cdr:y>0.4468</cdr:y>
    </cdr:to>
    <cdr:sp macro="" textlink="">
      <cdr:nvSpPr>
        <cdr:cNvPr id="64516" name="Text Box 4"/>
        <cdr:cNvSpPr txBox="1">
          <a:spLocks xmlns:a="http://schemas.openxmlformats.org/drawingml/2006/main" noChangeArrowheads="1"/>
        </cdr:cNvSpPr>
      </cdr:nvSpPr>
      <cdr:spPr bwMode="auto">
        <a:xfrm xmlns:a="http://schemas.openxmlformats.org/drawingml/2006/main">
          <a:off x="1285754" y="507543"/>
          <a:ext cx="4084" cy="11630"/>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s-ES"/>
        </a:p>
      </cdr:txBody>
    </cdr:sp>
  </cdr:relSizeAnchor>
  <cdr:relSizeAnchor xmlns:cdr="http://schemas.openxmlformats.org/drawingml/2006/chartDrawing">
    <cdr:from>
      <cdr:x>0.37198</cdr:x>
      <cdr:y>0.45414</cdr:y>
    </cdr:from>
    <cdr:to>
      <cdr:x>0.37465</cdr:x>
      <cdr:y>0.46605</cdr:y>
    </cdr:to>
    <cdr:sp macro="" textlink="">
      <cdr:nvSpPr>
        <cdr:cNvPr id="64517" name="Text Box 5"/>
        <cdr:cNvSpPr txBox="1">
          <a:spLocks xmlns:a="http://schemas.openxmlformats.org/drawingml/2006/main" noChangeArrowheads="1"/>
        </cdr:cNvSpPr>
      </cdr:nvSpPr>
      <cdr:spPr bwMode="auto">
        <a:xfrm xmlns:a="http://schemas.openxmlformats.org/drawingml/2006/main">
          <a:off x="1253900" y="527631"/>
          <a:ext cx="8985" cy="11630"/>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325" b="0" i="0" strike="noStrike">
              <a:solidFill>
                <a:srgbClr val="000000"/>
              </a:solidFill>
              <a:latin typeface="Arial"/>
              <a:cs typeface="Arial"/>
            </a:rPr>
            <a:t>VE</a:t>
          </a:r>
        </a:p>
      </cdr:txBody>
    </cdr:sp>
  </cdr:relSizeAnchor>
  <cdr:relSizeAnchor xmlns:cdr="http://schemas.openxmlformats.org/drawingml/2006/chartDrawing">
    <cdr:from>
      <cdr:x>0.35935</cdr:x>
      <cdr:y>0.44128</cdr:y>
    </cdr:from>
    <cdr:to>
      <cdr:x>0.36518</cdr:x>
      <cdr:y>0.44679</cdr:y>
    </cdr:to>
    <cdr:sp macro="" textlink="">
      <cdr:nvSpPr>
        <cdr:cNvPr id="64518" name="Text Box 6"/>
        <cdr:cNvSpPr txBox="1">
          <a:spLocks xmlns:a="http://schemas.openxmlformats.org/drawingml/2006/main" noChangeArrowheads="1"/>
        </cdr:cNvSpPr>
      </cdr:nvSpPr>
      <cdr:spPr bwMode="auto">
        <a:xfrm xmlns:a="http://schemas.openxmlformats.org/drawingml/2006/main">
          <a:off x="1211428" y="510715"/>
          <a:ext cx="19603" cy="7401"/>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325" b="0" i="0" strike="noStrike">
              <a:solidFill>
                <a:srgbClr val="000000"/>
              </a:solidFill>
              <a:latin typeface="Arial"/>
              <a:cs typeface="Arial"/>
            </a:rPr>
            <a:t>E max</a:t>
          </a:r>
        </a:p>
      </cdr:txBody>
    </cdr:sp>
  </cdr:relSizeAnchor>
  <cdr:relSizeAnchor xmlns:cdr="http://schemas.openxmlformats.org/drawingml/2006/chartDrawing">
    <cdr:from>
      <cdr:x>0.36105</cdr:x>
      <cdr:y>0.41376</cdr:y>
    </cdr:from>
    <cdr:to>
      <cdr:x>0.36518</cdr:x>
      <cdr:y>0.41469</cdr:y>
    </cdr:to>
    <cdr:sp macro="" textlink="">
      <cdr:nvSpPr>
        <cdr:cNvPr id="64519" name="Text Box 7"/>
        <cdr:cNvSpPr txBox="1">
          <a:spLocks xmlns:a="http://schemas.openxmlformats.org/drawingml/2006/main" noChangeArrowheads="1"/>
        </cdr:cNvSpPr>
      </cdr:nvSpPr>
      <cdr:spPr bwMode="auto">
        <a:xfrm xmlns:a="http://schemas.openxmlformats.org/drawingml/2006/main">
          <a:off x="1217146" y="478996"/>
          <a:ext cx="13885" cy="317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325" b="0" i="0" strike="noStrike">
              <a:solidFill>
                <a:srgbClr val="000000"/>
              </a:solidFill>
              <a:latin typeface="Arial"/>
              <a:cs typeface="Arial"/>
            </a:rPr>
            <a:t>E min</a:t>
          </a:r>
        </a:p>
      </cdr:txBody>
    </cdr:sp>
  </cdr:relSizeAnchor>
  <cdr:relSizeAnchor xmlns:cdr="http://schemas.openxmlformats.org/drawingml/2006/chartDrawing">
    <cdr:from>
      <cdr:x>0.38146</cdr:x>
      <cdr:y>0.44128</cdr:y>
    </cdr:from>
    <cdr:to>
      <cdr:x>0.38389</cdr:x>
      <cdr:y>0.44679</cdr:y>
    </cdr:to>
    <cdr:sp macro="" textlink="">
      <cdr:nvSpPr>
        <cdr:cNvPr id="64520" name="Text Box 8"/>
        <cdr:cNvSpPr txBox="1">
          <a:spLocks xmlns:a="http://schemas.openxmlformats.org/drawingml/2006/main" noChangeArrowheads="1"/>
        </cdr:cNvSpPr>
      </cdr:nvSpPr>
      <cdr:spPr bwMode="auto">
        <a:xfrm xmlns:a="http://schemas.openxmlformats.org/drawingml/2006/main">
          <a:off x="1285754" y="510715"/>
          <a:ext cx="8168" cy="7401"/>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325" b="0" i="0" strike="noStrike">
              <a:solidFill>
                <a:srgbClr val="000000"/>
              </a:solidFill>
              <a:latin typeface="Arial"/>
              <a:cs typeface="Arial"/>
            </a:rPr>
            <a:t>VM</a:t>
          </a:r>
        </a:p>
      </cdr:txBody>
    </cdr:sp>
  </cdr:relSizeAnchor>
</c:userShapes>
</file>

<file path=xl/drawings/drawing23.xml><?xml version="1.0" encoding="utf-8"?>
<c:userShapes xmlns:c="http://schemas.openxmlformats.org/drawingml/2006/chart">
  <cdr:relSizeAnchor xmlns:cdr="http://schemas.openxmlformats.org/drawingml/2006/chartDrawing">
    <cdr:from>
      <cdr:x>0.37004</cdr:x>
      <cdr:y>0.42146</cdr:y>
    </cdr:from>
    <cdr:to>
      <cdr:x>0.37198</cdr:x>
      <cdr:y>0.42604</cdr:y>
    </cdr:to>
    <cdr:sp macro="" textlink="">
      <cdr:nvSpPr>
        <cdr:cNvPr id="65537" name="Text Box 1"/>
        <cdr:cNvSpPr txBox="1">
          <a:spLocks xmlns:a="http://schemas.openxmlformats.org/drawingml/2006/main" noChangeArrowheads="1"/>
        </cdr:cNvSpPr>
      </cdr:nvSpPr>
      <cdr:spPr bwMode="auto">
        <a:xfrm xmlns:a="http://schemas.openxmlformats.org/drawingml/2006/main">
          <a:off x="1247366" y="481923"/>
          <a:ext cx="6534" cy="5191"/>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s-ES"/>
        </a:p>
      </cdr:txBody>
    </cdr:sp>
  </cdr:relSizeAnchor>
  <cdr:relSizeAnchor xmlns:cdr="http://schemas.openxmlformats.org/drawingml/2006/chartDrawing">
    <cdr:from>
      <cdr:x>0.36567</cdr:x>
      <cdr:y>0.38093</cdr:y>
    </cdr:from>
    <cdr:to>
      <cdr:x>0.36785</cdr:x>
      <cdr:y>0.39328</cdr:y>
    </cdr:to>
    <cdr:sp macro="" textlink="">
      <cdr:nvSpPr>
        <cdr:cNvPr id="65538" name="Text Box 2"/>
        <cdr:cNvSpPr txBox="1">
          <a:spLocks xmlns:a="http://schemas.openxmlformats.org/drawingml/2006/main" noChangeArrowheads="1"/>
        </cdr:cNvSpPr>
      </cdr:nvSpPr>
      <cdr:spPr bwMode="auto">
        <a:xfrm xmlns:a="http://schemas.openxmlformats.org/drawingml/2006/main">
          <a:off x="1232664" y="435981"/>
          <a:ext cx="7351" cy="11940"/>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325" b="0" i="0" strike="noStrike">
              <a:solidFill>
                <a:srgbClr val="000000"/>
              </a:solidFill>
              <a:latin typeface="Arial"/>
              <a:cs typeface="Arial"/>
            </a:rPr>
            <a:t>MA</a:t>
          </a:r>
        </a:p>
      </cdr:txBody>
    </cdr:sp>
  </cdr:relSizeAnchor>
  <cdr:relSizeAnchor xmlns:cdr="http://schemas.openxmlformats.org/drawingml/2006/chartDrawing">
    <cdr:from>
      <cdr:x>0.37368</cdr:x>
      <cdr:y>0.40313</cdr:y>
    </cdr:from>
    <cdr:to>
      <cdr:x>0.37635</cdr:x>
      <cdr:y>0.40749</cdr:y>
    </cdr:to>
    <cdr:sp macro="" textlink="">
      <cdr:nvSpPr>
        <cdr:cNvPr id="65539" name="Text Box 3"/>
        <cdr:cNvSpPr txBox="1">
          <a:spLocks xmlns:a="http://schemas.openxmlformats.org/drawingml/2006/main" noChangeArrowheads="1"/>
        </cdr:cNvSpPr>
      </cdr:nvSpPr>
      <cdr:spPr bwMode="auto">
        <a:xfrm xmlns:a="http://schemas.openxmlformats.org/drawingml/2006/main" flipV="1">
          <a:off x="1259618" y="459082"/>
          <a:ext cx="8984" cy="5970"/>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325" b="0" i="0" strike="noStrike">
              <a:solidFill>
                <a:srgbClr val="000000"/>
              </a:solidFill>
              <a:latin typeface="Arial"/>
              <a:cs typeface="Arial"/>
            </a:rPr>
            <a:t>Ma</a:t>
          </a:r>
        </a:p>
      </cdr:txBody>
    </cdr:sp>
  </cdr:relSizeAnchor>
  <cdr:relSizeAnchor xmlns:cdr="http://schemas.openxmlformats.org/drawingml/2006/chartDrawing">
    <cdr:from>
      <cdr:x>0.3749</cdr:x>
      <cdr:y>0.43039</cdr:y>
    </cdr:from>
    <cdr:to>
      <cdr:x>0.37587</cdr:x>
      <cdr:y>0.44183</cdr:y>
    </cdr:to>
    <cdr:sp macro="" textlink="">
      <cdr:nvSpPr>
        <cdr:cNvPr id="65540" name="Text Box 4"/>
        <cdr:cNvSpPr txBox="1">
          <a:spLocks xmlns:a="http://schemas.openxmlformats.org/drawingml/2006/main" noChangeArrowheads="1"/>
        </cdr:cNvSpPr>
      </cdr:nvSpPr>
      <cdr:spPr bwMode="auto">
        <a:xfrm xmlns:a="http://schemas.openxmlformats.org/drawingml/2006/main">
          <a:off x="1263702" y="492046"/>
          <a:ext cx="3267" cy="10901"/>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s-ES"/>
        </a:p>
      </cdr:txBody>
    </cdr:sp>
  </cdr:relSizeAnchor>
  <cdr:relSizeAnchor xmlns:cdr="http://schemas.openxmlformats.org/drawingml/2006/chartDrawing">
    <cdr:from>
      <cdr:x>0.36567</cdr:x>
      <cdr:y>0.44275</cdr:y>
    </cdr:from>
    <cdr:to>
      <cdr:x>0.36785</cdr:x>
      <cdr:y>0.45329</cdr:y>
    </cdr:to>
    <cdr:sp macro="" textlink="">
      <cdr:nvSpPr>
        <cdr:cNvPr id="65541" name="Text Box 5"/>
        <cdr:cNvSpPr txBox="1">
          <a:spLocks xmlns:a="http://schemas.openxmlformats.org/drawingml/2006/main" noChangeArrowheads="1"/>
        </cdr:cNvSpPr>
      </cdr:nvSpPr>
      <cdr:spPr bwMode="auto">
        <a:xfrm xmlns:a="http://schemas.openxmlformats.org/drawingml/2006/main">
          <a:off x="1232664" y="505023"/>
          <a:ext cx="7351" cy="11940"/>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325" b="0" i="0" strike="noStrike">
              <a:solidFill>
                <a:srgbClr val="000000"/>
              </a:solidFill>
              <a:latin typeface="Arial"/>
              <a:cs typeface="Arial"/>
            </a:rPr>
            <a:t>VE</a:t>
          </a:r>
        </a:p>
      </cdr:txBody>
    </cdr:sp>
  </cdr:relSizeAnchor>
  <cdr:relSizeAnchor xmlns:cdr="http://schemas.openxmlformats.org/drawingml/2006/chartDrawing">
    <cdr:from>
      <cdr:x>0.35328</cdr:x>
      <cdr:y>0.43039</cdr:y>
    </cdr:from>
    <cdr:to>
      <cdr:x>0.35862</cdr:x>
      <cdr:y>0.43748</cdr:y>
    </cdr:to>
    <cdr:sp macro="" textlink="">
      <cdr:nvSpPr>
        <cdr:cNvPr id="65542" name="Text Box 6"/>
        <cdr:cNvSpPr txBox="1">
          <a:spLocks xmlns:a="http://schemas.openxmlformats.org/drawingml/2006/main" noChangeArrowheads="1"/>
        </cdr:cNvSpPr>
      </cdr:nvSpPr>
      <cdr:spPr bwMode="auto">
        <a:xfrm xmlns:a="http://schemas.openxmlformats.org/drawingml/2006/main">
          <a:off x="1191009" y="492046"/>
          <a:ext cx="17969" cy="59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325" b="0" i="0" strike="noStrike">
              <a:solidFill>
                <a:srgbClr val="000000"/>
              </a:solidFill>
              <a:latin typeface="Arial"/>
              <a:cs typeface="Arial"/>
            </a:rPr>
            <a:t>E max</a:t>
          </a:r>
        </a:p>
      </cdr:txBody>
    </cdr:sp>
  </cdr:relSizeAnchor>
  <cdr:relSizeAnchor xmlns:cdr="http://schemas.openxmlformats.org/drawingml/2006/chartDrawing">
    <cdr:from>
      <cdr:x>0.35474</cdr:x>
      <cdr:y>0.40313</cdr:y>
    </cdr:from>
    <cdr:to>
      <cdr:x>0.35862</cdr:x>
      <cdr:y>0.40749</cdr:y>
    </cdr:to>
    <cdr:sp macro="" textlink="">
      <cdr:nvSpPr>
        <cdr:cNvPr id="65543" name="Text Box 7"/>
        <cdr:cNvSpPr txBox="1">
          <a:spLocks xmlns:a="http://schemas.openxmlformats.org/drawingml/2006/main" noChangeArrowheads="1"/>
        </cdr:cNvSpPr>
      </cdr:nvSpPr>
      <cdr:spPr bwMode="auto">
        <a:xfrm xmlns:a="http://schemas.openxmlformats.org/drawingml/2006/main">
          <a:off x="1195910" y="459082"/>
          <a:ext cx="13068" cy="5970"/>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325" b="0" i="0" strike="noStrike">
              <a:solidFill>
                <a:srgbClr val="000000"/>
              </a:solidFill>
              <a:latin typeface="Arial"/>
              <a:cs typeface="Arial"/>
            </a:rPr>
            <a:t>E min</a:t>
          </a:r>
        </a:p>
      </cdr:txBody>
    </cdr:sp>
  </cdr:relSizeAnchor>
  <cdr:relSizeAnchor xmlns:cdr="http://schemas.openxmlformats.org/drawingml/2006/chartDrawing">
    <cdr:from>
      <cdr:x>0.37417</cdr:x>
      <cdr:y>0.43039</cdr:y>
    </cdr:from>
    <cdr:to>
      <cdr:x>0.37684</cdr:x>
      <cdr:y>0.43748</cdr:y>
    </cdr:to>
    <cdr:sp macro="" textlink="">
      <cdr:nvSpPr>
        <cdr:cNvPr id="65544" name="Text Box 8"/>
        <cdr:cNvSpPr txBox="1">
          <a:spLocks xmlns:a="http://schemas.openxmlformats.org/drawingml/2006/main" noChangeArrowheads="1"/>
        </cdr:cNvSpPr>
      </cdr:nvSpPr>
      <cdr:spPr bwMode="auto">
        <a:xfrm xmlns:a="http://schemas.openxmlformats.org/drawingml/2006/main">
          <a:off x="1261251" y="492046"/>
          <a:ext cx="8985" cy="59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325" b="0" i="0" strike="noStrike">
              <a:solidFill>
                <a:srgbClr val="000000"/>
              </a:solidFill>
              <a:latin typeface="Arial"/>
              <a:cs typeface="Arial"/>
            </a:rPr>
            <a:t>VM</a:t>
          </a:r>
        </a:p>
      </cdr:txBody>
    </cdr:sp>
  </cdr:relSizeAnchor>
</c:userShapes>
</file>

<file path=xl/drawings/drawing24.xml><?xml version="1.0" encoding="utf-8"?>
<c:userShapes xmlns:c="http://schemas.openxmlformats.org/drawingml/2006/chart">
  <cdr:relSizeAnchor xmlns:cdr="http://schemas.openxmlformats.org/drawingml/2006/chartDrawing">
    <cdr:from>
      <cdr:x>0.37052</cdr:x>
      <cdr:y>0.42052</cdr:y>
    </cdr:from>
    <cdr:to>
      <cdr:x>0.37295</cdr:x>
      <cdr:y>0.42422</cdr:y>
    </cdr:to>
    <cdr:sp macro="" textlink="">
      <cdr:nvSpPr>
        <cdr:cNvPr id="66561" name="Text Box 1"/>
        <cdr:cNvSpPr txBox="1">
          <a:spLocks xmlns:a="http://schemas.openxmlformats.org/drawingml/2006/main" noChangeArrowheads="1"/>
        </cdr:cNvSpPr>
      </cdr:nvSpPr>
      <cdr:spPr bwMode="auto">
        <a:xfrm xmlns:a="http://schemas.openxmlformats.org/drawingml/2006/main">
          <a:off x="1249000" y="494784"/>
          <a:ext cx="8167" cy="6458"/>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s-ES"/>
        </a:p>
      </cdr:txBody>
    </cdr:sp>
  </cdr:relSizeAnchor>
  <cdr:relSizeAnchor xmlns:cdr="http://schemas.openxmlformats.org/drawingml/2006/chartDrawing">
    <cdr:from>
      <cdr:x>0.36664</cdr:x>
      <cdr:y>0.38081</cdr:y>
    </cdr:from>
    <cdr:to>
      <cdr:x>0.36907</cdr:x>
      <cdr:y>0.39158</cdr:y>
    </cdr:to>
    <cdr:sp macro="" textlink="">
      <cdr:nvSpPr>
        <cdr:cNvPr id="66562" name="Text Box 2"/>
        <cdr:cNvSpPr txBox="1">
          <a:spLocks xmlns:a="http://schemas.openxmlformats.org/drawingml/2006/main" noChangeArrowheads="1"/>
        </cdr:cNvSpPr>
      </cdr:nvSpPr>
      <cdr:spPr bwMode="auto">
        <a:xfrm xmlns:a="http://schemas.openxmlformats.org/drawingml/2006/main">
          <a:off x="1235931" y="450386"/>
          <a:ext cx="8168" cy="1049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325" b="0" i="0" strike="noStrike">
              <a:solidFill>
                <a:srgbClr val="000000"/>
              </a:solidFill>
              <a:latin typeface="Arial"/>
              <a:cs typeface="Arial"/>
            </a:rPr>
            <a:t>MA</a:t>
          </a:r>
        </a:p>
      </cdr:txBody>
    </cdr:sp>
  </cdr:relSizeAnchor>
  <cdr:relSizeAnchor xmlns:cdr="http://schemas.openxmlformats.org/drawingml/2006/chartDrawing">
    <cdr:from>
      <cdr:x>0.37514</cdr:x>
      <cdr:y>0.40423</cdr:y>
    </cdr:from>
    <cdr:to>
      <cdr:x>0.37733</cdr:x>
      <cdr:y>0.40423</cdr:y>
    </cdr:to>
    <cdr:sp macro="" textlink="">
      <cdr:nvSpPr>
        <cdr:cNvPr id="66563" name="Text Box 3"/>
        <cdr:cNvSpPr txBox="1">
          <a:spLocks xmlns:a="http://schemas.openxmlformats.org/drawingml/2006/main" noChangeArrowheads="1"/>
        </cdr:cNvSpPr>
      </cdr:nvSpPr>
      <cdr:spPr bwMode="auto">
        <a:xfrm xmlns:a="http://schemas.openxmlformats.org/drawingml/2006/main" flipV="1">
          <a:off x="1264518" y="476756"/>
          <a:ext cx="7351" cy="0"/>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325" b="0" i="0" strike="noStrike">
              <a:solidFill>
                <a:srgbClr val="000000"/>
              </a:solidFill>
              <a:latin typeface="Arial"/>
              <a:cs typeface="Arial"/>
            </a:rPr>
            <a:t>Ma</a:t>
          </a:r>
        </a:p>
      </cdr:txBody>
    </cdr:sp>
  </cdr:relSizeAnchor>
  <cdr:relSizeAnchor xmlns:cdr="http://schemas.openxmlformats.org/drawingml/2006/chartDrawing">
    <cdr:from>
      <cdr:x>0.37611</cdr:x>
      <cdr:y>0.42787</cdr:y>
    </cdr:from>
    <cdr:to>
      <cdr:x>0.37684</cdr:x>
      <cdr:y>0.435</cdr:y>
    </cdr:to>
    <cdr:sp macro="" textlink="">
      <cdr:nvSpPr>
        <cdr:cNvPr id="66564" name="Text Box 4"/>
        <cdr:cNvSpPr txBox="1">
          <a:spLocks xmlns:a="http://schemas.openxmlformats.org/drawingml/2006/main" noChangeArrowheads="1"/>
        </cdr:cNvSpPr>
      </cdr:nvSpPr>
      <cdr:spPr bwMode="auto">
        <a:xfrm xmlns:a="http://schemas.openxmlformats.org/drawingml/2006/main">
          <a:off x="1267785" y="503395"/>
          <a:ext cx="2451" cy="9418"/>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s-ES"/>
        </a:p>
      </cdr:txBody>
    </cdr:sp>
  </cdr:relSizeAnchor>
  <cdr:relSizeAnchor xmlns:cdr="http://schemas.openxmlformats.org/drawingml/2006/chartDrawing">
    <cdr:from>
      <cdr:x>0.36664</cdr:x>
      <cdr:y>0.44395</cdr:y>
    </cdr:from>
    <cdr:to>
      <cdr:x>0.36907</cdr:x>
      <cdr:y>0.45041</cdr:y>
    </cdr:to>
    <cdr:sp macro="" textlink="">
      <cdr:nvSpPr>
        <cdr:cNvPr id="66565" name="Text Box 5"/>
        <cdr:cNvSpPr txBox="1">
          <a:spLocks xmlns:a="http://schemas.openxmlformats.org/drawingml/2006/main" noChangeArrowheads="1"/>
        </cdr:cNvSpPr>
      </cdr:nvSpPr>
      <cdr:spPr bwMode="auto">
        <a:xfrm xmlns:a="http://schemas.openxmlformats.org/drawingml/2006/main">
          <a:off x="1235931" y="522230"/>
          <a:ext cx="8168" cy="1076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325" b="0" i="0" strike="noStrike">
              <a:solidFill>
                <a:srgbClr val="000000"/>
              </a:solidFill>
              <a:latin typeface="Arial"/>
              <a:cs typeface="Arial"/>
            </a:rPr>
            <a:t>VE</a:t>
          </a:r>
        </a:p>
      </cdr:txBody>
    </cdr:sp>
  </cdr:relSizeAnchor>
  <cdr:relSizeAnchor xmlns:cdr="http://schemas.openxmlformats.org/drawingml/2006/chartDrawing">
    <cdr:from>
      <cdr:x>0.35425</cdr:x>
      <cdr:y>0.43224</cdr:y>
    </cdr:from>
    <cdr:to>
      <cdr:x>0.35959</cdr:x>
      <cdr:y>0.43407</cdr:y>
    </cdr:to>
    <cdr:sp macro="" textlink="">
      <cdr:nvSpPr>
        <cdr:cNvPr id="66566" name="Text Box 6"/>
        <cdr:cNvSpPr txBox="1">
          <a:spLocks xmlns:a="http://schemas.openxmlformats.org/drawingml/2006/main" noChangeArrowheads="1"/>
        </cdr:cNvSpPr>
      </cdr:nvSpPr>
      <cdr:spPr bwMode="auto">
        <a:xfrm xmlns:a="http://schemas.openxmlformats.org/drawingml/2006/main">
          <a:off x="1194276" y="508507"/>
          <a:ext cx="17969" cy="2153"/>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325" b="0" i="0" strike="noStrike">
              <a:solidFill>
                <a:srgbClr val="000000"/>
              </a:solidFill>
              <a:latin typeface="Arial"/>
              <a:cs typeface="Arial"/>
            </a:rPr>
            <a:t>E max</a:t>
          </a:r>
        </a:p>
      </cdr:txBody>
    </cdr:sp>
  </cdr:relSizeAnchor>
  <cdr:relSizeAnchor xmlns:cdr="http://schemas.openxmlformats.org/drawingml/2006/chartDrawing">
    <cdr:from>
      <cdr:x>0.35595</cdr:x>
      <cdr:y>0.40079</cdr:y>
    </cdr:from>
    <cdr:to>
      <cdr:x>0.35959</cdr:x>
      <cdr:y>0.40423</cdr:y>
    </cdr:to>
    <cdr:sp macro="" textlink="">
      <cdr:nvSpPr>
        <cdr:cNvPr id="66567" name="Text Box 7"/>
        <cdr:cNvSpPr txBox="1">
          <a:spLocks xmlns:a="http://schemas.openxmlformats.org/drawingml/2006/main" noChangeArrowheads="1"/>
        </cdr:cNvSpPr>
      </cdr:nvSpPr>
      <cdr:spPr bwMode="auto">
        <a:xfrm xmlns:a="http://schemas.openxmlformats.org/drawingml/2006/main">
          <a:off x="1199994" y="473796"/>
          <a:ext cx="12251" cy="2960"/>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325" b="0" i="0" strike="noStrike">
              <a:solidFill>
                <a:srgbClr val="000000"/>
              </a:solidFill>
              <a:latin typeface="Arial"/>
              <a:cs typeface="Arial"/>
            </a:rPr>
            <a:t>E min</a:t>
          </a:r>
        </a:p>
      </cdr:txBody>
    </cdr:sp>
  </cdr:relSizeAnchor>
  <cdr:relSizeAnchor xmlns:cdr="http://schemas.openxmlformats.org/drawingml/2006/chartDrawing">
    <cdr:from>
      <cdr:x>0.37514</cdr:x>
      <cdr:y>0.43224</cdr:y>
    </cdr:from>
    <cdr:to>
      <cdr:x>0.3783</cdr:x>
      <cdr:y>0.43407</cdr:y>
    </cdr:to>
    <cdr:sp macro="" textlink="">
      <cdr:nvSpPr>
        <cdr:cNvPr id="66568" name="Text Box 8"/>
        <cdr:cNvSpPr txBox="1">
          <a:spLocks xmlns:a="http://schemas.openxmlformats.org/drawingml/2006/main" noChangeArrowheads="1"/>
        </cdr:cNvSpPr>
      </cdr:nvSpPr>
      <cdr:spPr bwMode="auto">
        <a:xfrm xmlns:a="http://schemas.openxmlformats.org/drawingml/2006/main">
          <a:off x="1264518" y="508507"/>
          <a:ext cx="10618" cy="2153"/>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325" b="0" i="0" strike="noStrike">
              <a:solidFill>
                <a:srgbClr val="000000"/>
              </a:solidFill>
              <a:latin typeface="Arial"/>
              <a:cs typeface="Arial"/>
            </a:rPr>
            <a:t>VM</a:t>
          </a:r>
        </a:p>
      </cdr:txBody>
    </cdr:sp>
  </cdr:relSizeAnchor>
</c:userShapes>
</file>

<file path=xl/drawings/drawing25.xml><?xml version="1.0" encoding="utf-8"?>
<xdr:wsDr xmlns:xdr="http://schemas.openxmlformats.org/drawingml/2006/spreadsheetDrawing" xmlns:a="http://schemas.openxmlformats.org/drawingml/2006/main">
  <xdr:twoCellAnchor>
    <xdr:from>
      <xdr:col>13</xdr:col>
      <xdr:colOff>19050</xdr:colOff>
      <xdr:row>11</xdr:row>
      <xdr:rowOff>161925</xdr:rowOff>
    </xdr:from>
    <xdr:to>
      <xdr:col>18</xdr:col>
      <xdr:colOff>742950</xdr:colOff>
      <xdr:row>21</xdr:row>
      <xdr:rowOff>9525</xdr:rowOff>
    </xdr:to>
    <xdr:graphicFrame macro="">
      <xdr:nvGraphicFramePr>
        <xdr:cNvPr id="4638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1323975</xdr:colOff>
      <xdr:row>1</xdr:row>
      <xdr:rowOff>0</xdr:rowOff>
    </xdr:from>
    <xdr:to>
      <xdr:col>2</xdr:col>
      <xdr:colOff>428625</xdr:colOff>
      <xdr:row>2</xdr:row>
      <xdr:rowOff>228600</xdr:rowOff>
    </xdr:to>
    <xdr:pic>
      <xdr:nvPicPr>
        <xdr:cNvPr id="46386" name="3 Imagen" descr="ICONO2.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171450"/>
          <a:ext cx="4476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c:userShapes xmlns:c="http://schemas.openxmlformats.org/drawingml/2006/chart">
  <cdr:relSizeAnchor xmlns:cdr="http://schemas.openxmlformats.org/drawingml/2006/chartDrawing">
    <cdr:from>
      <cdr:x>0.50122</cdr:x>
      <cdr:y>0.62645</cdr:y>
    </cdr:from>
    <cdr:to>
      <cdr:x>0.5068</cdr:x>
      <cdr:y>0.63121</cdr:y>
    </cdr:to>
    <cdr:sp macro="" textlink="">
      <cdr:nvSpPr>
        <cdr:cNvPr id="47105" name="Text Box 1"/>
        <cdr:cNvSpPr txBox="1">
          <a:spLocks xmlns:a="http://schemas.openxmlformats.org/drawingml/2006/main" noChangeArrowheads="1"/>
        </cdr:cNvSpPr>
      </cdr:nvSpPr>
      <cdr:spPr bwMode="auto">
        <a:xfrm xmlns:a="http://schemas.openxmlformats.org/drawingml/2006/main">
          <a:off x="1712293" y="1309934"/>
          <a:ext cx="19060" cy="597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s-ES"/>
        </a:p>
      </cdr:txBody>
    </cdr:sp>
  </cdr:relSizeAnchor>
  <cdr:relSizeAnchor xmlns:cdr="http://schemas.openxmlformats.org/drawingml/2006/chartDrawing">
    <cdr:from>
      <cdr:x>0.4949</cdr:x>
      <cdr:y>0.58995</cdr:y>
    </cdr:from>
    <cdr:to>
      <cdr:x>0.4983</cdr:x>
      <cdr:y>0.60211</cdr:y>
    </cdr:to>
    <cdr:sp macro="" textlink="">
      <cdr:nvSpPr>
        <cdr:cNvPr id="47106" name="Text Box 2"/>
        <cdr:cNvSpPr txBox="1">
          <a:spLocks xmlns:a="http://schemas.openxmlformats.org/drawingml/2006/main" noChangeArrowheads="1"/>
        </cdr:cNvSpPr>
      </cdr:nvSpPr>
      <cdr:spPr bwMode="auto">
        <a:xfrm xmlns:a="http://schemas.openxmlformats.org/drawingml/2006/main">
          <a:off x="1690748" y="1233788"/>
          <a:ext cx="11601" cy="2538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s-ES" sz="800" b="0" i="0" strike="noStrike">
              <a:solidFill>
                <a:srgbClr val="000000"/>
              </a:solidFill>
              <a:latin typeface="Arial"/>
              <a:cs typeface="Arial"/>
            </a:rPr>
            <a:t>MA</a:t>
          </a:r>
        </a:p>
      </cdr:txBody>
    </cdr:sp>
  </cdr:relSizeAnchor>
  <cdr:relSizeAnchor xmlns:cdr="http://schemas.openxmlformats.org/drawingml/2006/chartDrawing">
    <cdr:from>
      <cdr:x>0.51045</cdr:x>
      <cdr:y>0.61427</cdr:y>
    </cdr:from>
    <cdr:to>
      <cdr:x>0.51847</cdr:x>
      <cdr:y>0.61427</cdr:y>
    </cdr:to>
    <cdr:sp macro="" textlink="">
      <cdr:nvSpPr>
        <cdr:cNvPr id="47107" name="Text Box 3"/>
        <cdr:cNvSpPr txBox="1">
          <a:spLocks xmlns:a="http://schemas.openxmlformats.org/drawingml/2006/main" noChangeArrowheads="1"/>
        </cdr:cNvSpPr>
      </cdr:nvSpPr>
      <cdr:spPr bwMode="auto">
        <a:xfrm xmlns:a="http://schemas.openxmlformats.org/drawingml/2006/main" flipV="1">
          <a:off x="1743783" y="1280570"/>
          <a:ext cx="27346" cy="0"/>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s-ES" sz="800" b="0" i="0" strike="noStrike">
              <a:solidFill>
                <a:srgbClr val="000000"/>
              </a:solidFill>
              <a:latin typeface="Arial"/>
              <a:cs typeface="Arial"/>
            </a:rPr>
            <a:t>Ma</a:t>
          </a:r>
        </a:p>
      </cdr:txBody>
    </cdr:sp>
  </cdr:relSizeAnchor>
  <cdr:relSizeAnchor xmlns:cdr="http://schemas.openxmlformats.org/drawingml/2006/chartDrawing">
    <cdr:from>
      <cdr:x>0.51434</cdr:x>
      <cdr:y>0.63313</cdr:y>
    </cdr:from>
    <cdr:to>
      <cdr:x>0.51604</cdr:x>
      <cdr:y>0.64625</cdr:y>
    </cdr:to>
    <cdr:sp macro="" textlink="">
      <cdr:nvSpPr>
        <cdr:cNvPr id="47108" name="Text Box 4"/>
        <cdr:cNvSpPr txBox="1">
          <a:spLocks xmlns:a="http://schemas.openxmlformats.org/drawingml/2006/main" noChangeArrowheads="1"/>
        </cdr:cNvSpPr>
      </cdr:nvSpPr>
      <cdr:spPr bwMode="auto">
        <a:xfrm xmlns:a="http://schemas.openxmlformats.org/drawingml/2006/main">
          <a:off x="1757042" y="1323869"/>
          <a:ext cx="5801" cy="25381"/>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s-ES"/>
        </a:p>
      </cdr:txBody>
    </cdr:sp>
  </cdr:relSizeAnchor>
  <cdr:relSizeAnchor xmlns:cdr="http://schemas.openxmlformats.org/drawingml/2006/chartDrawing">
    <cdr:from>
      <cdr:x>0.4949</cdr:x>
      <cdr:y>0.64983</cdr:y>
    </cdr:from>
    <cdr:to>
      <cdr:x>0.4983</cdr:x>
      <cdr:y>0.65651</cdr:y>
    </cdr:to>
    <cdr:sp macro="" textlink="">
      <cdr:nvSpPr>
        <cdr:cNvPr id="47109" name="Text Box 5"/>
        <cdr:cNvSpPr txBox="1">
          <a:spLocks xmlns:a="http://schemas.openxmlformats.org/drawingml/2006/main" noChangeArrowheads="1"/>
        </cdr:cNvSpPr>
      </cdr:nvSpPr>
      <cdr:spPr bwMode="auto">
        <a:xfrm xmlns:a="http://schemas.openxmlformats.org/drawingml/2006/main">
          <a:off x="1690748" y="1358706"/>
          <a:ext cx="11601" cy="1393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s-ES" sz="800" b="0" i="0" strike="noStrike">
              <a:solidFill>
                <a:srgbClr val="000000"/>
              </a:solidFill>
              <a:latin typeface="Arial"/>
              <a:cs typeface="Arial"/>
            </a:rPr>
            <a:t>VE</a:t>
          </a:r>
        </a:p>
      </cdr:txBody>
    </cdr:sp>
  </cdr:relSizeAnchor>
  <cdr:relSizeAnchor xmlns:cdr="http://schemas.openxmlformats.org/drawingml/2006/chartDrawing">
    <cdr:from>
      <cdr:x>0.47473</cdr:x>
      <cdr:y>0.63575</cdr:y>
    </cdr:from>
    <cdr:to>
      <cdr:x>0.48275</cdr:x>
      <cdr:y>0.63958</cdr:y>
    </cdr:to>
    <cdr:sp macro="" textlink="">
      <cdr:nvSpPr>
        <cdr:cNvPr id="47110" name="Text Box 6"/>
        <cdr:cNvSpPr txBox="1">
          <a:spLocks xmlns:a="http://schemas.openxmlformats.org/drawingml/2006/main" noChangeArrowheads="1"/>
        </cdr:cNvSpPr>
      </cdr:nvSpPr>
      <cdr:spPr bwMode="auto">
        <a:xfrm xmlns:a="http://schemas.openxmlformats.org/drawingml/2006/main">
          <a:off x="1621968" y="1329343"/>
          <a:ext cx="27346" cy="995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s-ES" sz="800" b="0" i="0" strike="noStrike">
              <a:solidFill>
                <a:srgbClr val="000000"/>
              </a:solidFill>
              <a:latin typeface="Arial"/>
              <a:cs typeface="Arial"/>
            </a:rPr>
            <a:t>E max</a:t>
          </a:r>
        </a:p>
      </cdr:txBody>
    </cdr:sp>
  </cdr:relSizeAnchor>
  <cdr:relSizeAnchor xmlns:cdr="http://schemas.openxmlformats.org/drawingml/2006/chartDrawing">
    <cdr:from>
      <cdr:x>0.47716</cdr:x>
      <cdr:y>0.61427</cdr:y>
    </cdr:from>
    <cdr:to>
      <cdr:x>0.48275</cdr:x>
      <cdr:y>0.61427</cdr:y>
    </cdr:to>
    <cdr:sp macro="" textlink="">
      <cdr:nvSpPr>
        <cdr:cNvPr id="47111" name="Text Box 7"/>
        <cdr:cNvSpPr txBox="1">
          <a:spLocks xmlns:a="http://schemas.openxmlformats.org/drawingml/2006/main" noChangeArrowheads="1"/>
        </cdr:cNvSpPr>
      </cdr:nvSpPr>
      <cdr:spPr bwMode="auto">
        <a:xfrm xmlns:a="http://schemas.openxmlformats.org/drawingml/2006/main">
          <a:off x="1630255" y="1280570"/>
          <a:ext cx="19059" cy="0"/>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s-ES" sz="800" b="0" i="0" strike="noStrike">
              <a:solidFill>
                <a:srgbClr val="000000"/>
              </a:solidFill>
              <a:latin typeface="Arial"/>
              <a:cs typeface="Arial"/>
            </a:rPr>
            <a:t>E min</a:t>
          </a:r>
        </a:p>
      </cdr:txBody>
    </cdr:sp>
  </cdr:relSizeAnchor>
  <cdr:relSizeAnchor xmlns:cdr="http://schemas.openxmlformats.org/drawingml/2006/chartDrawing">
    <cdr:from>
      <cdr:x>0.51215</cdr:x>
      <cdr:y>0.63575</cdr:y>
    </cdr:from>
    <cdr:to>
      <cdr:x>0.52236</cdr:x>
      <cdr:y>0.63958</cdr:y>
    </cdr:to>
    <cdr:sp macro="" textlink="">
      <cdr:nvSpPr>
        <cdr:cNvPr id="47112" name="Text Box 8"/>
        <cdr:cNvSpPr txBox="1">
          <a:spLocks xmlns:a="http://schemas.openxmlformats.org/drawingml/2006/main" noChangeArrowheads="1"/>
        </cdr:cNvSpPr>
      </cdr:nvSpPr>
      <cdr:spPr bwMode="auto">
        <a:xfrm xmlns:a="http://schemas.openxmlformats.org/drawingml/2006/main">
          <a:off x="1749584" y="1329343"/>
          <a:ext cx="34804" cy="995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s-ES" sz="800" b="0" i="0" strike="noStrike">
              <a:solidFill>
                <a:srgbClr val="000000"/>
              </a:solidFill>
              <a:latin typeface="Arial"/>
              <a:cs typeface="Arial"/>
            </a:rPr>
            <a:t>VM</a:t>
          </a:r>
        </a:p>
      </cdr:txBody>
    </cdr:sp>
  </cdr:relSizeAnchor>
</c:userShapes>
</file>

<file path=xl/drawings/drawing27.xml><?xml version="1.0" encoding="utf-8"?>
<xdr:wsDr xmlns:xdr="http://schemas.openxmlformats.org/drawingml/2006/spreadsheetDrawing" xmlns:a="http://schemas.openxmlformats.org/drawingml/2006/main">
  <xdr:twoCellAnchor>
    <xdr:from>
      <xdr:col>13</xdr:col>
      <xdr:colOff>9525</xdr:colOff>
      <xdr:row>11</xdr:row>
      <xdr:rowOff>161925</xdr:rowOff>
    </xdr:from>
    <xdr:to>
      <xdr:col>19</xdr:col>
      <xdr:colOff>0</xdr:colOff>
      <xdr:row>21</xdr:row>
      <xdr:rowOff>0</xdr:rowOff>
    </xdr:to>
    <xdr:graphicFrame macro="">
      <xdr:nvGraphicFramePr>
        <xdr:cNvPr id="5575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9525</xdr:colOff>
      <xdr:row>21</xdr:row>
      <xdr:rowOff>0</xdr:rowOff>
    </xdr:from>
    <xdr:to>
      <xdr:col>19</xdr:col>
      <xdr:colOff>0</xdr:colOff>
      <xdr:row>29</xdr:row>
      <xdr:rowOff>19050</xdr:rowOff>
    </xdr:to>
    <xdr:graphicFrame macro="">
      <xdr:nvGraphicFramePr>
        <xdr:cNvPr id="5575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1314450</xdr:colOff>
      <xdr:row>0</xdr:row>
      <xdr:rowOff>161925</xdr:rowOff>
    </xdr:from>
    <xdr:to>
      <xdr:col>2</xdr:col>
      <xdr:colOff>419100</xdr:colOff>
      <xdr:row>2</xdr:row>
      <xdr:rowOff>219075</xdr:rowOff>
    </xdr:to>
    <xdr:pic>
      <xdr:nvPicPr>
        <xdr:cNvPr id="55759" name="3 Imagen" descr="ICONO2.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95425" y="161925"/>
          <a:ext cx="4476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c:userShapes xmlns:c="http://schemas.openxmlformats.org/drawingml/2006/chart">
  <cdr:relSizeAnchor xmlns:cdr="http://schemas.openxmlformats.org/drawingml/2006/chartDrawing">
    <cdr:from>
      <cdr:x>0.42659</cdr:x>
      <cdr:y>0.62903</cdr:y>
    </cdr:from>
    <cdr:to>
      <cdr:x>0.43072</cdr:x>
      <cdr:y>0.62903</cdr:y>
    </cdr:to>
    <cdr:sp macro="" textlink="">
      <cdr:nvSpPr>
        <cdr:cNvPr id="56321" name="Text Box 1"/>
        <cdr:cNvSpPr txBox="1">
          <a:spLocks xmlns:a="http://schemas.openxmlformats.org/drawingml/2006/main" noChangeArrowheads="1"/>
        </cdr:cNvSpPr>
      </cdr:nvSpPr>
      <cdr:spPr bwMode="auto">
        <a:xfrm xmlns:a="http://schemas.openxmlformats.org/drawingml/2006/main">
          <a:off x="1470020" y="1033723"/>
          <a:ext cx="14209" cy="0"/>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s-ES"/>
        </a:p>
      </cdr:txBody>
    </cdr:sp>
  </cdr:relSizeAnchor>
  <cdr:relSizeAnchor xmlns:cdr="http://schemas.openxmlformats.org/drawingml/2006/chartDrawing">
    <cdr:from>
      <cdr:x>0.42124</cdr:x>
      <cdr:y>0.58948</cdr:y>
    </cdr:from>
    <cdr:to>
      <cdr:x>0.4244</cdr:x>
      <cdr:y>0.59984</cdr:y>
    </cdr:to>
    <cdr:sp macro="" textlink="">
      <cdr:nvSpPr>
        <cdr:cNvPr id="56322" name="Text Box 2"/>
        <cdr:cNvSpPr txBox="1">
          <a:spLocks xmlns:a="http://schemas.openxmlformats.org/drawingml/2006/main" noChangeArrowheads="1"/>
        </cdr:cNvSpPr>
      </cdr:nvSpPr>
      <cdr:spPr bwMode="auto">
        <a:xfrm xmlns:a="http://schemas.openxmlformats.org/drawingml/2006/main">
          <a:off x="1451632" y="968915"/>
          <a:ext cx="10866" cy="16973"/>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475" b="0" i="0" strike="noStrike">
              <a:solidFill>
                <a:srgbClr val="000000"/>
              </a:solidFill>
              <a:latin typeface="Arial"/>
              <a:cs typeface="Arial"/>
            </a:rPr>
            <a:t>MA</a:t>
          </a:r>
        </a:p>
      </cdr:txBody>
    </cdr:sp>
  </cdr:relSizeAnchor>
  <cdr:relSizeAnchor xmlns:cdr="http://schemas.openxmlformats.org/drawingml/2006/chartDrawing">
    <cdr:from>
      <cdr:x>0.4334</cdr:x>
      <cdr:y>0.61208</cdr:y>
    </cdr:from>
    <cdr:to>
      <cdr:x>0.43972</cdr:x>
      <cdr:y>0.61585</cdr:y>
    </cdr:to>
    <cdr:sp macro="" textlink="">
      <cdr:nvSpPr>
        <cdr:cNvPr id="56323" name="Text Box 3"/>
        <cdr:cNvSpPr txBox="1">
          <a:spLocks xmlns:a="http://schemas.openxmlformats.org/drawingml/2006/main" noChangeArrowheads="1"/>
        </cdr:cNvSpPr>
      </cdr:nvSpPr>
      <cdr:spPr bwMode="auto">
        <a:xfrm xmlns:a="http://schemas.openxmlformats.org/drawingml/2006/main" flipV="1">
          <a:off x="1493423" y="1004405"/>
          <a:ext cx="21731" cy="771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475" b="0" i="0" strike="noStrike">
              <a:solidFill>
                <a:srgbClr val="000000"/>
              </a:solidFill>
              <a:latin typeface="Arial"/>
              <a:cs typeface="Arial"/>
            </a:rPr>
            <a:t>Ma</a:t>
          </a:r>
        </a:p>
      </cdr:txBody>
    </cdr:sp>
  </cdr:relSizeAnchor>
  <cdr:relSizeAnchor xmlns:cdr="http://schemas.openxmlformats.org/drawingml/2006/chartDrawing">
    <cdr:from>
      <cdr:x>0.43656</cdr:x>
      <cdr:y>0.63374</cdr:y>
    </cdr:from>
    <cdr:to>
      <cdr:x>0.43802</cdr:x>
      <cdr:y>0.64599</cdr:y>
    </cdr:to>
    <cdr:sp macro="" textlink="">
      <cdr:nvSpPr>
        <cdr:cNvPr id="56324" name="Text Box 4"/>
        <cdr:cNvSpPr txBox="1">
          <a:spLocks xmlns:a="http://schemas.openxmlformats.org/drawingml/2006/main" noChangeArrowheads="1"/>
        </cdr:cNvSpPr>
      </cdr:nvSpPr>
      <cdr:spPr bwMode="auto">
        <a:xfrm xmlns:a="http://schemas.openxmlformats.org/drawingml/2006/main">
          <a:off x="1504289" y="1041438"/>
          <a:ext cx="5015" cy="20060"/>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s-ES"/>
        </a:p>
      </cdr:txBody>
    </cdr:sp>
  </cdr:relSizeAnchor>
  <cdr:relSizeAnchor xmlns:cdr="http://schemas.openxmlformats.org/drawingml/2006/chartDrawing">
    <cdr:from>
      <cdr:x>0.42124</cdr:x>
      <cdr:y>0.65164</cdr:y>
    </cdr:from>
    <cdr:to>
      <cdr:x>0.4244</cdr:x>
      <cdr:y>0.65823</cdr:y>
    </cdr:to>
    <cdr:sp macro="" textlink="">
      <cdr:nvSpPr>
        <cdr:cNvPr id="56325" name="Text Box 5"/>
        <cdr:cNvSpPr txBox="1">
          <a:spLocks xmlns:a="http://schemas.openxmlformats.org/drawingml/2006/main" noChangeArrowheads="1"/>
        </cdr:cNvSpPr>
      </cdr:nvSpPr>
      <cdr:spPr bwMode="auto">
        <a:xfrm xmlns:a="http://schemas.openxmlformats.org/drawingml/2006/main">
          <a:off x="1451632" y="1067670"/>
          <a:ext cx="10866" cy="1234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475" b="0" i="0" strike="noStrike">
              <a:solidFill>
                <a:srgbClr val="000000"/>
              </a:solidFill>
              <a:latin typeface="Arial"/>
              <a:cs typeface="Arial"/>
            </a:rPr>
            <a:t>VE</a:t>
          </a:r>
        </a:p>
      </cdr:txBody>
    </cdr:sp>
  </cdr:relSizeAnchor>
  <cdr:relSizeAnchor xmlns:cdr="http://schemas.openxmlformats.org/drawingml/2006/chartDrawing">
    <cdr:from>
      <cdr:x>0.40593</cdr:x>
      <cdr:y>0.63563</cdr:y>
    </cdr:from>
    <cdr:to>
      <cdr:x>0.41225</cdr:x>
      <cdr:y>0.63846</cdr:y>
    </cdr:to>
    <cdr:sp macro="" textlink="">
      <cdr:nvSpPr>
        <cdr:cNvPr id="56326" name="Text Box 6"/>
        <cdr:cNvSpPr txBox="1">
          <a:spLocks xmlns:a="http://schemas.openxmlformats.org/drawingml/2006/main" noChangeArrowheads="1"/>
        </cdr:cNvSpPr>
      </cdr:nvSpPr>
      <cdr:spPr bwMode="auto">
        <a:xfrm xmlns:a="http://schemas.openxmlformats.org/drawingml/2006/main">
          <a:off x="1398976" y="1044524"/>
          <a:ext cx="21731" cy="771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475" b="0" i="0" strike="noStrike">
              <a:solidFill>
                <a:srgbClr val="000000"/>
              </a:solidFill>
              <a:latin typeface="Arial"/>
              <a:cs typeface="Arial"/>
            </a:rPr>
            <a:t>E max</a:t>
          </a:r>
        </a:p>
      </cdr:txBody>
    </cdr:sp>
  </cdr:relSizeAnchor>
  <cdr:relSizeAnchor xmlns:cdr="http://schemas.openxmlformats.org/drawingml/2006/chartDrawing">
    <cdr:from>
      <cdr:x>0.40787</cdr:x>
      <cdr:y>0.61208</cdr:y>
    </cdr:from>
    <cdr:to>
      <cdr:x>0.41225</cdr:x>
      <cdr:y>0.61585</cdr:y>
    </cdr:to>
    <cdr:sp macro="" textlink="">
      <cdr:nvSpPr>
        <cdr:cNvPr id="56327" name="Text Box 7"/>
        <cdr:cNvSpPr txBox="1">
          <a:spLocks xmlns:a="http://schemas.openxmlformats.org/drawingml/2006/main" noChangeArrowheads="1"/>
        </cdr:cNvSpPr>
      </cdr:nvSpPr>
      <cdr:spPr bwMode="auto">
        <a:xfrm xmlns:a="http://schemas.openxmlformats.org/drawingml/2006/main">
          <a:off x="1405662" y="1004405"/>
          <a:ext cx="15045" cy="771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475" b="0" i="0" strike="noStrike">
              <a:solidFill>
                <a:srgbClr val="000000"/>
              </a:solidFill>
              <a:latin typeface="Arial"/>
              <a:cs typeface="Arial"/>
            </a:rPr>
            <a:t>E min</a:t>
          </a:r>
        </a:p>
      </cdr:txBody>
    </cdr:sp>
  </cdr:relSizeAnchor>
  <cdr:relSizeAnchor xmlns:cdr="http://schemas.openxmlformats.org/drawingml/2006/chartDrawing">
    <cdr:from>
      <cdr:x>0.4351</cdr:x>
      <cdr:y>0.63563</cdr:y>
    </cdr:from>
    <cdr:to>
      <cdr:x>0.44288</cdr:x>
      <cdr:y>0.63846</cdr:y>
    </cdr:to>
    <cdr:sp macro="" textlink="">
      <cdr:nvSpPr>
        <cdr:cNvPr id="56328" name="Text Box 8"/>
        <cdr:cNvSpPr txBox="1">
          <a:spLocks xmlns:a="http://schemas.openxmlformats.org/drawingml/2006/main" noChangeArrowheads="1"/>
        </cdr:cNvSpPr>
      </cdr:nvSpPr>
      <cdr:spPr bwMode="auto">
        <a:xfrm xmlns:a="http://schemas.openxmlformats.org/drawingml/2006/main">
          <a:off x="1499274" y="1044524"/>
          <a:ext cx="26746" cy="771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475" b="0" i="0" strike="noStrike">
              <a:solidFill>
                <a:srgbClr val="000000"/>
              </a:solidFill>
              <a:latin typeface="Arial"/>
              <a:cs typeface="Arial"/>
            </a:rPr>
            <a:t>VM</a:t>
          </a:r>
        </a:p>
      </cdr:txBody>
    </cdr:sp>
  </cdr:relSizeAnchor>
</c:userShapes>
</file>

<file path=xl/drawings/drawing29.xml><?xml version="1.0" encoding="utf-8"?>
<c:userShapes xmlns:c="http://schemas.openxmlformats.org/drawingml/2006/chart">
  <cdr:relSizeAnchor xmlns:cdr="http://schemas.openxmlformats.org/drawingml/2006/chartDrawing">
    <cdr:from>
      <cdr:x>0.386</cdr:x>
      <cdr:y>0.59777</cdr:y>
    </cdr:from>
    <cdr:to>
      <cdr:x>0.38867</cdr:x>
      <cdr:y>0.59777</cdr:y>
    </cdr:to>
    <cdr:sp macro="" textlink="">
      <cdr:nvSpPr>
        <cdr:cNvPr id="58369" name="Text Box 1"/>
        <cdr:cNvSpPr txBox="1">
          <a:spLocks xmlns:a="http://schemas.openxmlformats.org/drawingml/2006/main" noChangeArrowheads="1"/>
        </cdr:cNvSpPr>
      </cdr:nvSpPr>
      <cdr:spPr bwMode="auto">
        <a:xfrm xmlns:a="http://schemas.openxmlformats.org/drawingml/2006/main">
          <a:off x="1330439" y="888452"/>
          <a:ext cx="9194" cy="0"/>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s-ES"/>
        </a:p>
      </cdr:txBody>
    </cdr:sp>
  </cdr:relSizeAnchor>
  <cdr:relSizeAnchor xmlns:cdr="http://schemas.openxmlformats.org/drawingml/2006/chartDrawing">
    <cdr:from>
      <cdr:x>0.38235</cdr:x>
      <cdr:y>0.56921</cdr:y>
    </cdr:from>
    <cdr:to>
      <cdr:x>0.3843</cdr:x>
      <cdr:y>0.57741</cdr:y>
    </cdr:to>
    <cdr:sp macro="" textlink="">
      <cdr:nvSpPr>
        <cdr:cNvPr id="58370" name="Text Box 2"/>
        <cdr:cNvSpPr txBox="1">
          <a:spLocks xmlns:a="http://schemas.openxmlformats.org/drawingml/2006/main" noChangeArrowheads="1"/>
        </cdr:cNvSpPr>
      </cdr:nvSpPr>
      <cdr:spPr bwMode="auto">
        <a:xfrm xmlns:a="http://schemas.openxmlformats.org/drawingml/2006/main">
          <a:off x="1317901" y="840804"/>
          <a:ext cx="6687" cy="13811"/>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425" b="0" i="0" strike="noStrike">
              <a:solidFill>
                <a:srgbClr val="000000"/>
              </a:solidFill>
              <a:latin typeface="Arial"/>
              <a:cs typeface="Arial"/>
            </a:rPr>
            <a:t>MA</a:t>
          </a:r>
        </a:p>
      </cdr:txBody>
    </cdr:sp>
  </cdr:relSizeAnchor>
  <cdr:relSizeAnchor xmlns:cdr="http://schemas.openxmlformats.org/drawingml/2006/chartDrawing">
    <cdr:from>
      <cdr:x>0.39062</cdr:x>
      <cdr:y>0.58583</cdr:y>
    </cdr:from>
    <cdr:to>
      <cdr:x>0.39548</cdr:x>
      <cdr:y>0.58583</cdr:y>
    </cdr:to>
    <cdr:sp macro="" textlink="">
      <cdr:nvSpPr>
        <cdr:cNvPr id="58371" name="Text Box 3"/>
        <cdr:cNvSpPr txBox="1">
          <a:spLocks xmlns:a="http://schemas.openxmlformats.org/drawingml/2006/main" noChangeArrowheads="1"/>
        </cdr:cNvSpPr>
      </cdr:nvSpPr>
      <cdr:spPr bwMode="auto">
        <a:xfrm xmlns:a="http://schemas.openxmlformats.org/drawingml/2006/main" flipV="1">
          <a:off x="1346319" y="868081"/>
          <a:ext cx="16716" cy="0"/>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425" b="0" i="0" strike="noStrike">
              <a:solidFill>
                <a:srgbClr val="000000"/>
              </a:solidFill>
              <a:latin typeface="Arial"/>
              <a:cs typeface="Arial"/>
            </a:rPr>
            <a:t>Ma</a:t>
          </a:r>
        </a:p>
      </cdr:txBody>
    </cdr:sp>
  </cdr:relSizeAnchor>
  <cdr:relSizeAnchor xmlns:cdr="http://schemas.openxmlformats.org/drawingml/2006/chartDrawing">
    <cdr:from>
      <cdr:x>0.39329</cdr:x>
      <cdr:y>0.60338</cdr:y>
    </cdr:from>
    <cdr:to>
      <cdr:x>0.39426</cdr:x>
      <cdr:y>0.61157</cdr:y>
    </cdr:to>
    <cdr:sp macro="" textlink="">
      <cdr:nvSpPr>
        <cdr:cNvPr id="58372" name="Text Box 4"/>
        <cdr:cNvSpPr txBox="1">
          <a:spLocks xmlns:a="http://schemas.openxmlformats.org/drawingml/2006/main" noChangeArrowheads="1"/>
        </cdr:cNvSpPr>
      </cdr:nvSpPr>
      <cdr:spPr bwMode="auto">
        <a:xfrm xmlns:a="http://schemas.openxmlformats.org/drawingml/2006/main">
          <a:off x="1355513" y="895358"/>
          <a:ext cx="3343" cy="1346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s-ES"/>
        </a:p>
      </cdr:txBody>
    </cdr:sp>
  </cdr:relSizeAnchor>
  <cdr:relSizeAnchor xmlns:cdr="http://schemas.openxmlformats.org/drawingml/2006/chartDrawing">
    <cdr:from>
      <cdr:x>0.38235</cdr:x>
      <cdr:y>0.61624</cdr:y>
    </cdr:from>
    <cdr:to>
      <cdr:x>0.3843</cdr:x>
      <cdr:y>0.62185</cdr:y>
    </cdr:to>
    <cdr:sp macro="" textlink="">
      <cdr:nvSpPr>
        <cdr:cNvPr id="58373" name="Text Box 5"/>
        <cdr:cNvSpPr txBox="1">
          <a:spLocks xmlns:a="http://schemas.openxmlformats.org/drawingml/2006/main" noChangeArrowheads="1"/>
        </cdr:cNvSpPr>
      </cdr:nvSpPr>
      <cdr:spPr bwMode="auto">
        <a:xfrm xmlns:a="http://schemas.openxmlformats.org/drawingml/2006/main">
          <a:off x="1317901" y="915730"/>
          <a:ext cx="6687" cy="69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425" b="0" i="0" strike="noStrike">
              <a:solidFill>
                <a:srgbClr val="000000"/>
              </a:solidFill>
              <a:latin typeface="Arial"/>
              <a:cs typeface="Arial"/>
            </a:rPr>
            <a:t>VE</a:t>
          </a:r>
        </a:p>
      </cdr:txBody>
    </cdr:sp>
  </cdr:relSizeAnchor>
  <cdr:relSizeAnchor xmlns:cdr="http://schemas.openxmlformats.org/drawingml/2006/chartDrawing">
    <cdr:from>
      <cdr:x>0.37093</cdr:x>
      <cdr:y>0.60338</cdr:y>
    </cdr:from>
    <cdr:to>
      <cdr:x>0.37555</cdr:x>
      <cdr:y>0.60805</cdr:y>
    </cdr:to>
    <cdr:sp macro="" textlink="">
      <cdr:nvSpPr>
        <cdr:cNvPr id="58374" name="Text Box 6"/>
        <cdr:cNvSpPr txBox="1">
          <a:spLocks xmlns:a="http://schemas.openxmlformats.org/drawingml/2006/main" noChangeArrowheads="1"/>
        </cdr:cNvSpPr>
      </cdr:nvSpPr>
      <cdr:spPr bwMode="auto">
        <a:xfrm xmlns:a="http://schemas.openxmlformats.org/drawingml/2006/main">
          <a:off x="1278618" y="895358"/>
          <a:ext cx="15880" cy="690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425" b="0" i="0" strike="noStrike">
              <a:solidFill>
                <a:srgbClr val="000000"/>
              </a:solidFill>
              <a:latin typeface="Arial"/>
              <a:cs typeface="Arial"/>
            </a:rPr>
            <a:t>E max</a:t>
          </a:r>
        </a:p>
      </cdr:txBody>
    </cdr:sp>
  </cdr:relSizeAnchor>
  <cdr:relSizeAnchor xmlns:cdr="http://schemas.openxmlformats.org/drawingml/2006/chartDrawing">
    <cdr:from>
      <cdr:x>0.3719</cdr:x>
      <cdr:y>0.58583</cdr:y>
    </cdr:from>
    <cdr:to>
      <cdr:x>0.37555</cdr:x>
      <cdr:y>0.58583</cdr:y>
    </cdr:to>
    <cdr:sp macro="" textlink="">
      <cdr:nvSpPr>
        <cdr:cNvPr id="58375" name="Text Box 7"/>
        <cdr:cNvSpPr txBox="1">
          <a:spLocks xmlns:a="http://schemas.openxmlformats.org/drawingml/2006/main" noChangeArrowheads="1"/>
        </cdr:cNvSpPr>
      </cdr:nvSpPr>
      <cdr:spPr bwMode="auto">
        <a:xfrm xmlns:a="http://schemas.openxmlformats.org/drawingml/2006/main">
          <a:off x="1281961" y="868081"/>
          <a:ext cx="12537" cy="0"/>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425" b="0" i="0" strike="noStrike">
              <a:solidFill>
                <a:srgbClr val="000000"/>
              </a:solidFill>
              <a:latin typeface="Arial"/>
              <a:cs typeface="Arial"/>
            </a:rPr>
            <a:t>E min</a:t>
          </a:r>
        </a:p>
      </cdr:txBody>
    </cdr:sp>
  </cdr:relSizeAnchor>
  <cdr:relSizeAnchor xmlns:cdr="http://schemas.openxmlformats.org/drawingml/2006/chartDrawing">
    <cdr:from>
      <cdr:x>0.39232</cdr:x>
      <cdr:y>0.60338</cdr:y>
    </cdr:from>
    <cdr:to>
      <cdr:x>0.39767</cdr:x>
      <cdr:y>0.60805</cdr:y>
    </cdr:to>
    <cdr:sp macro="" textlink="">
      <cdr:nvSpPr>
        <cdr:cNvPr id="58376" name="Text Box 8"/>
        <cdr:cNvSpPr txBox="1">
          <a:spLocks xmlns:a="http://schemas.openxmlformats.org/drawingml/2006/main" noChangeArrowheads="1"/>
        </cdr:cNvSpPr>
      </cdr:nvSpPr>
      <cdr:spPr bwMode="auto">
        <a:xfrm xmlns:a="http://schemas.openxmlformats.org/drawingml/2006/main">
          <a:off x="1352170" y="895358"/>
          <a:ext cx="18388" cy="690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s-ES" sz="425" b="0" i="0" strike="noStrike">
              <a:solidFill>
                <a:srgbClr val="000000"/>
              </a:solidFill>
              <a:latin typeface="Arial"/>
              <a:cs typeface="Arial"/>
            </a:rPr>
            <a:t>VM</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1</xdr:col>
      <xdr:colOff>1095375</xdr:colOff>
      <xdr:row>1</xdr:row>
      <xdr:rowOff>0</xdr:rowOff>
    </xdr:from>
    <xdr:to>
      <xdr:col>2</xdr:col>
      <xdr:colOff>438150</xdr:colOff>
      <xdr:row>2</xdr:row>
      <xdr:rowOff>228600</xdr:rowOff>
    </xdr:to>
    <xdr:pic>
      <xdr:nvPicPr>
        <xdr:cNvPr id="215191" name="1 Imagen" descr="ICONO2.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4450" y="171450"/>
          <a:ext cx="4476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xdr:col>
      <xdr:colOff>1314450</xdr:colOff>
      <xdr:row>0</xdr:row>
      <xdr:rowOff>161925</xdr:rowOff>
    </xdr:from>
    <xdr:to>
      <xdr:col>2</xdr:col>
      <xdr:colOff>447675</xdr:colOff>
      <xdr:row>3</xdr:row>
      <xdr:rowOff>0</xdr:rowOff>
    </xdr:to>
    <xdr:pic>
      <xdr:nvPicPr>
        <xdr:cNvPr id="316730" name="3 Imagen" descr="ICONO2.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7325" y="142875"/>
          <a:ext cx="4476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219075</xdr:colOff>
      <xdr:row>33</xdr:row>
      <xdr:rowOff>114300</xdr:rowOff>
    </xdr:from>
    <xdr:to>
      <xdr:col>10</xdr:col>
      <xdr:colOff>28575</xdr:colOff>
      <xdr:row>46</xdr:row>
      <xdr:rowOff>136071</xdr:rowOff>
    </xdr:to>
    <xdr:sp macro="" textlink="">
      <xdr:nvSpPr>
        <xdr:cNvPr id="316717" name="3 CuadroTexto"/>
        <xdr:cNvSpPr txBox="1">
          <a:spLocks noChangeArrowheads="1"/>
        </xdr:cNvSpPr>
      </xdr:nvSpPr>
      <xdr:spPr bwMode="auto">
        <a:xfrm>
          <a:off x="3770539" y="6754586"/>
          <a:ext cx="7443107" cy="2212521"/>
        </a:xfrm>
        <a:prstGeom prst="rect">
          <a:avLst/>
        </a:prstGeom>
        <a:solidFill>
          <a:srgbClr val="FFFFCC"/>
        </a:solidFill>
        <a:ln w="9525">
          <a:solidFill>
            <a:srgbClr val="BCBCBC"/>
          </a:solidFill>
          <a:miter lim="800000"/>
          <a:headEnd/>
          <a:tailEnd/>
        </a:ln>
      </xdr:spPr>
      <xdr:txBody>
        <a:bodyPr vertOverflow="clip" wrap="square" lIns="27432" tIns="27432" rIns="0" bIns="0" anchor="t" upright="1"/>
        <a:lstStyle/>
        <a:p>
          <a:pPr algn="l" rtl="0">
            <a:defRPr sz="1000"/>
          </a:pPr>
          <a:r>
            <a:rPr lang="es-ES" sz="1100" b="1" i="0" u="none" strike="noStrike" baseline="0">
              <a:solidFill>
                <a:srgbClr val="000000"/>
              </a:solidFill>
              <a:latin typeface="Calibri"/>
            </a:rPr>
            <a:t>CLASSIFICATION*</a:t>
          </a:r>
        </a:p>
        <a:p>
          <a:pPr algn="l" rtl="0">
            <a:defRPr sz="1000"/>
          </a:pPr>
          <a:r>
            <a:rPr lang="es-ES" sz="1100" b="0" i="0" u="none" strike="noStrike" baseline="0">
              <a:solidFill>
                <a:srgbClr val="000000"/>
              </a:solidFill>
              <a:latin typeface="Calibri"/>
            </a:rPr>
            <a:t>Point 3.4.2 of IPH (pg 38514 of BOE of 22-09-08) sets: ...</a:t>
          </a:r>
          <a:r>
            <a:rPr lang="es-ES" sz="1100" b="0" i="1" u="none" strike="noStrike" baseline="0">
              <a:solidFill>
                <a:srgbClr val="000000"/>
              </a:solidFill>
              <a:latin typeface="Calibri"/>
            </a:rPr>
            <a:t>A body of water is heavily modified if it presents a significative desviation in the magnitude of the parameters which characterize monthly and annual conditions of the hydrologic regime... It is assumed that we have a significative desviation when  the magnitude of the  annual /monthly parameter is significantly away from the values correspondig to the 10% and 90% percentiles of the natural regime data serie.</a:t>
          </a:r>
        </a:p>
        <a:p>
          <a:pPr algn="l" rtl="0">
            <a:defRPr sz="1000"/>
          </a:pPr>
          <a:endParaRPr lang="es-ES" sz="1100" b="0" i="0" u="none" strike="noStrike" baseline="0">
            <a:solidFill>
              <a:srgbClr val="000000"/>
            </a:solidFill>
            <a:latin typeface="Calibri"/>
          </a:endParaRPr>
        </a:p>
        <a:p>
          <a:pPr algn="l" rtl="0">
            <a:defRPr sz="1000"/>
          </a:pPr>
          <a:r>
            <a:rPr lang="es-ES" sz="1100" b="0" i="0" u="none" strike="noStrike" baseline="0">
              <a:solidFill>
                <a:srgbClr val="000000"/>
              </a:solidFill>
              <a:latin typeface="Calibri"/>
            </a:rPr>
            <a:t>In this report of IAHRIS  it has assumed that a body of water is heavily modified if the nº total of months o the nº total of years with the condition cited above is less than the 50%. If the percentage is equal or surpassed the 50%, IAHRIS does not  set any classification.</a:t>
          </a:r>
        </a:p>
        <a:p>
          <a:pPr algn="l" rtl="0">
            <a:defRPr sz="1000"/>
          </a:pPr>
          <a:endParaRPr lang="es-ES" sz="1100" b="0" i="0" u="none" strike="noStrike" baseline="0">
            <a:solidFill>
              <a:srgbClr val="000000"/>
            </a:solidFill>
            <a:latin typeface="Calibri"/>
          </a:endParaRPr>
        </a:p>
        <a:p>
          <a:pPr algn="l" rtl="0">
            <a:defRPr sz="1000"/>
          </a:pPr>
          <a:r>
            <a:rPr lang="es-ES" sz="1100" b="0" i="0" u="none" strike="noStrike" baseline="0">
              <a:solidFill>
                <a:srgbClr val="000000"/>
              </a:solidFill>
              <a:latin typeface="Calibri"/>
            </a:rPr>
            <a:t>Refer to monthly volumes , green color means that the percentage that verifies this condition is &gt;50%; red color means that the percentage that verifies this condition is ≤50. This representation helps user to  make easier the  degree of monthly alterations .</a:t>
          </a:r>
        </a:p>
      </xdr:txBody>
    </xdr:sp>
    <xdr:clientData/>
  </xdr:twoCellAnchor>
</xdr:wsDr>
</file>

<file path=xl/drawings/drawing31.xml><?xml version="1.0" encoding="utf-8"?>
<xdr:wsDr xmlns:xdr="http://schemas.openxmlformats.org/drawingml/2006/spreadsheetDrawing" xmlns:a="http://schemas.openxmlformats.org/drawingml/2006/main">
  <xdr:twoCellAnchor editAs="oneCell">
    <xdr:from>
      <xdr:col>1</xdr:col>
      <xdr:colOff>904875</xdr:colOff>
      <xdr:row>0</xdr:row>
      <xdr:rowOff>133350</xdr:rowOff>
    </xdr:from>
    <xdr:to>
      <xdr:col>2</xdr:col>
      <xdr:colOff>447675</xdr:colOff>
      <xdr:row>3</xdr:row>
      <xdr:rowOff>9525</xdr:rowOff>
    </xdr:to>
    <xdr:pic>
      <xdr:nvPicPr>
        <xdr:cNvPr id="3031131" name="3 Imagen" descr="ICONO2.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5850" y="133350"/>
          <a:ext cx="476250"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28</xdr:row>
      <xdr:rowOff>152400</xdr:rowOff>
    </xdr:from>
    <xdr:to>
      <xdr:col>8</xdr:col>
      <xdr:colOff>2105025</xdr:colOff>
      <xdr:row>37</xdr:row>
      <xdr:rowOff>152400</xdr:rowOff>
    </xdr:to>
    <xdr:sp macro="" textlink="">
      <xdr:nvSpPr>
        <xdr:cNvPr id="3031118" name="3 CuadroTexto"/>
        <xdr:cNvSpPr txBox="1">
          <a:spLocks noChangeArrowheads="1"/>
        </xdr:cNvSpPr>
      </xdr:nvSpPr>
      <xdr:spPr bwMode="auto">
        <a:xfrm>
          <a:off x="200025" y="5305425"/>
          <a:ext cx="8220075" cy="1457325"/>
        </a:xfrm>
        <a:prstGeom prst="rect">
          <a:avLst/>
        </a:prstGeom>
        <a:solidFill>
          <a:srgbClr val="FFFFCC"/>
        </a:solidFill>
        <a:ln w="9525">
          <a:solidFill>
            <a:srgbClr val="BCBCBC"/>
          </a:solidFill>
          <a:miter lim="800000"/>
          <a:headEnd/>
          <a:tailEnd/>
        </a:ln>
      </xdr:spPr>
      <xdr:txBody>
        <a:bodyPr vertOverflow="clip" wrap="square" lIns="27432" tIns="27432" rIns="0" bIns="0" anchor="t" upright="1"/>
        <a:lstStyle/>
        <a:p>
          <a:pPr algn="l" rtl="0">
            <a:defRPr sz="1000"/>
          </a:pPr>
          <a:r>
            <a:rPr lang="es-ES" sz="1100" b="1" i="0" u="none" strike="noStrike" baseline="0">
              <a:solidFill>
                <a:srgbClr val="000000"/>
              </a:solidFill>
              <a:latin typeface="Calibri"/>
            </a:rPr>
            <a:t>CLASSIFICATION***</a:t>
          </a:r>
        </a:p>
        <a:p>
          <a:pPr algn="l" rtl="0">
            <a:defRPr sz="1000"/>
          </a:pPr>
          <a:r>
            <a:rPr lang="es-ES" sz="1000" b="0" i="0" u="none" strike="noStrike" baseline="0">
              <a:solidFill>
                <a:srgbClr val="000000"/>
              </a:solidFill>
              <a:latin typeface="Calibri"/>
            </a:rPr>
            <a:t>Point 3.4.2 of IPH (pg 38514 of BOE of 22-09-08) sets: </a:t>
          </a:r>
          <a:r>
            <a:rPr lang="es-ES" sz="1000" b="0" i="1" u="none" strike="noStrike" baseline="0">
              <a:solidFill>
                <a:srgbClr val="000000"/>
              </a:solidFill>
              <a:latin typeface="Calibri"/>
            </a:rPr>
            <a:t>...… The hydrologic alteration degree corresponding to a water body must be analysed by indicators of hydrologic alteration… by these indicators we can compare the natural or reference regime characteristics with the altered one. ...The metrics used must analyse the most environmental characteristics of the hydrologic regime such as magnitude, duration, frequency, seasonality and rate of change...</a:t>
          </a:r>
        </a:p>
        <a:p>
          <a:pPr algn="l" rtl="0">
            <a:lnSpc>
              <a:spcPts val="1200"/>
            </a:lnSpc>
            <a:defRPr sz="1000"/>
          </a:pPr>
          <a:endParaRPr lang="es-ES" sz="1100" b="0" i="0" u="none" strike="noStrike" baseline="0">
            <a:solidFill>
              <a:srgbClr val="000000"/>
            </a:solidFill>
            <a:latin typeface="Calibri"/>
          </a:endParaRPr>
        </a:p>
        <a:p>
          <a:pPr algn="l" rtl="0">
            <a:lnSpc>
              <a:spcPts val="1100"/>
            </a:lnSpc>
            <a:defRPr sz="1000"/>
          </a:pPr>
          <a:r>
            <a:rPr lang="es-ES" sz="1000" b="1" i="0" u="none" strike="noStrike" baseline="0">
              <a:solidFill>
                <a:srgbClr val="000000"/>
              </a:solidFill>
              <a:latin typeface="Calibri"/>
            </a:rPr>
            <a:t>In this report of IAHRIS  it has assumed that a body of water is affected by a high alteration if six or more indicators (IAH) display  alterations greater than or equal to  the 50% of the metric value in natural regime  (IAH≤0,5). </a:t>
          </a:r>
          <a:r>
            <a:rPr lang="es-ES" sz="1000" b="0" i="0" u="none" strike="noStrike" baseline="0">
              <a:solidFill>
                <a:srgbClr val="000000"/>
              </a:solidFill>
              <a:latin typeface="Calibri"/>
            </a:rPr>
            <a:t>If this condition is not carried out , IAHRIS does not set any classification.</a:t>
          </a:r>
        </a:p>
        <a:p>
          <a:pPr algn="l" rtl="0">
            <a:defRPr sz="1000"/>
          </a:pPr>
          <a:r>
            <a:rPr lang="es-ES" sz="1000" b="0" i="0" u="none" strike="noStrike" baseline="0">
              <a:solidFill>
                <a:srgbClr val="000000"/>
              </a:solidFill>
              <a:latin typeface="Calibri"/>
            </a:rPr>
            <a:t>The Reference handbook contains the criterion used in the special case of six indicators with IAH≤0,5, (criterion C1a). </a:t>
          </a:r>
          <a:endParaRPr lang="es-ES" sz="1100" b="0" i="0" u="none" strike="noStrike" baseline="0">
            <a:solidFill>
              <a:srgbClr val="000000"/>
            </a:solidFill>
            <a:latin typeface="Calibri"/>
          </a:endParaRPr>
        </a:p>
        <a:p>
          <a:pPr algn="l" rtl="0">
            <a:lnSpc>
              <a:spcPts val="1200"/>
            </a:lnSpc>
            <a:defRPr sz="1000"/>
          </a:pPr>
          <a:endParaRPr lang="es-ES" sz="1100" b="0" i="0" u="none" strike="noStrike" baseline="0">
            <a:solidFill>
              <a:srgbClr val="000000"/>
            </a:solidFill>
            <a:latin typeface="Calibri"/>
          </a:endParaRPr>
        </a:p>
      </xdr:txBody>
    </xdr:sp>
    <xdr:clientData/>
  </xdr:twoCellAnchor>
</xdr:wsDr>
</file>

<file path=xl/drawings/drawing32.xml><?xml version="1.0" encoding="utf-8"?>
<xdr:wsDr xmlns:xdr="http://schemas.openxmlformats.org/drawingml/2006/spreadsheetDrawing" xmlns:a="http://schemas.openxmlformats.org/drawingml/2006/main">
  <xdr:twoCellAnchor editAs="oneCell">
    <xdr:from>
      <xdr:col>2</xdr:col>
      <xdr:colOff>0</xdr:colOff>
      <xdr:row>1</xdr:row>
      <xdr:rowOff>9525</xdr:rowOff>
    </xdr:from>
    <xdr:to>
      <xdr:col>2</xdr:col>
      <xdr:colOff>428625</xdr:colOff>
      <xdr:row>2</xdr:row>
      <xdr:rowOff>266700</xdr:rowOff>
    </xdr:to>
    <xdr:pic>
      <xdr:nvPicPr>
        <xdr:cNvPr id="3328068" name="3 Imagen" descr="ICONO2.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4425" y="152400"/>
          <a:ext cx="4286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171450</xdr:colOff>
      <xdr:row>28</xdr:row>
      <xdr:rowOff>9525</xdr:rowOff>
    </xdr:from>
    <xdr:to>
      <xdr:col>8</xdr:col>
      <xdr:colOff>2105025</xdr:colOff>
      <xdr:row>36</xdr:row>
      <xdr:rowOff>152400</xdr:rowOff>
    </xdr:to>
    <xdr:sp macro="" textlink="">
      <xdr:nvSpPr>
        <xdr:cNvPr id="3328055" name="3 CuadroTexto"/>
        <xdr:cNvSpPr txBox="1">
          <a:spLocks noChangeArrowheads="1"/>
        </xdr:cNvSpPr>
      </xdr:nvSpPr>
      <xdr:spPr bwMode="auto">
        <a:xfrm>
          <a:off x="171450" y="5133975"/>
          <a:ext cx="8248650" cy="1438275"/>
        </a:xfrm>
        <a:prstGeom prst="rect">
          <a:avLst/>
        </a:prstGeom>
        <a:solidFill>
          <a:srgbClr val="FFFFCC"/>
        </a:solidFill>
        <a:ln w="9525">
          <a:solidFill>
            <a:srgbClr val="BCBCBC"/>
          </a:solidFill>
          <a:miter lim="800000"/>
          <a:headEnd/>
          <a:tailEnd/>
        </a:ln>
      </xdr:spPr>
      <xdr:txBody>
        <a:bodyPr vertOverflow="clip" wrap="square" lIns="27432" tIns="27432" rIns="0" bIns="0" anchor="t" upright="1"/>
        <a:lstStyle/>
        <a:p>
          <a:pPr algn="l" rtl="0">
            <a:defRPr sz="1000"/>
          </a:pPr>
          <a:r>
            <a:rPr lang="es-ES" sz="1100" b="1" i="0" u="none" strike="noStrike" baseline="0">
              <a:solidFill>
                <a:srgbClr val="000000"/>
              </a:solidFill>
              <a:latin typeface="Calibri"/>
            </a:rPr>
            <a:t>CLASSIFICATION***</a:t>
          </a:r>
        </a:p>
        <a:p>
          <a:pPr algn="l" rtl="0">
            <a:defRPr sz="1000"/>
          </a:pPr>
          <a:r>
            <a:rPr lang="es-ES" sz="1000" b="0" i="0" u="none" strike="noStrike" baseline="0">
              <a:solidFill>
                <a:srgbClr val="000000"/>
              </a:solidFill>
              <a:latin typeface="Calibri"/>
            </a:rPr>
            <a:t>Point 3.4.2 of IPH (pg 38514 of BOE of 22-09-08) sets: </a:t>
          </a:r>
          <a:r>
            <a:rPr lang="es-ES" sz="1000" b="0" i="1" u="none" strike="noStrike" baseline="0">
              <a:solidFill>
                <a:srgbClr val="000000"/>
              </a:solidFill>
              <a:latin typeface="Calibri"/>
            </a:rPr>
            <a:t>...… The hydrologic alteration degree corresponding to a water body must be analysed by indicators of hydrologic alteration… by these indicators we can compare the natural or reference regime characteristics with the altered one. ...The metrics used must analyse the most environmental characteristics of the hydrologic regime such as magnitude, duration, frequency, seasonality and rate of change...</a:t>
          </a:r>
        </a:p>
        <a:p>
          <a:pPr algn="l" rtl="0">
            <a:lnSpc>
              <a:spcPts val="1200"/>
            </a:lnSpc>
            <a:defRPr sz="1000"/>
          </a:pPr>
          <a:endParaRPr lang="es-ES" sz="1100" b="0" i="0" u="none" strike="noStrike" baseline="0">
            <a:solidFill>
              <a:srgbClr val="000000"/>
            </a:solidFill>
            <a:latin typeface="Calibri"/>
          </a:endParaRPr>
        </a:p>
        <a:p>
          <a:pPr algn="l" rtl="0">
            <a:lnSpc>
              <a:spcPts val="1100"/>
            </a:lnSpc>
            <a:defRPr sz="1000"/>
          </a:pPr>
          <a:r>
            <a:rPr lang="es-ES" sz="1000" b="1" i="0" u="none" strike="noStrike" baseline="0">
              <a:solidFill>
                <a:srgbClr val="000000"/>
              </a:solidFill>
              <a:latin typeface="Calibri"/>
            </a:rPr>
            <a:t>In this report of IAHRIS  it has assumed that a body of water is heavily modified if six or more indicators (IAH) display  alterations greater than or equal to  the 50% of the metric value in natural regime  (IAH≤0,5). </a:t>
          </a:r>
          <a:r>
            <a:rPr lang="es-ES" sz="1000" b="0" i="0" u="none" strike="noStrike" baseline="0">
              <a:solidFill>
                <a:srgbClr val="000000"/>
              </a:solidFill>
              <a:latin typeface="Calibri"/>
            </a:rPr>
            <a:t>If this condition is not carried out , IAHRIS does not set any classification.</a:t>
          </a:r>
        </a:p>
        <a:p>
          <a:pPr algn="l" rtl="0">
            <a:defRPr sz="1000"/>
          </a:pPr>
          <a:r>
            <a:rPr lang="es-ES" sz="1000" b="0" i="0" u="none" strike="noStrike" baseline="0">
              <a:solidFill>
                <a:srgbClr val="000000"/>
              </a:solidFill>
              <a:latin typeface="Calibri"/>
            </a:rPr>
            <a:t>The Reference handbook contains the criterion used in the special case of six indicators with IAH≤0,5, (criterion C1a). </a:t>
          </a:r>
          <a:endParaRPr lang="es-ES" sz="1100" b="0" i="0" u="none" strike="noStrike" baseline="0">
            <a:solidFill>
              <a:srgbClr val="000000"/>
            </a:solidFill>
            <a:latin typeface="Calibri"/>
          </a:endParaRPr>
        </a:p>
        <a:p>
          <a:pPr algn="l" rtl="0">
            <a:lnSpc>
              <a:spcPts val="1200"/>
            </a:lnSpc>
            <a:defRPr sz="1000"/>
          </a:pPr>
          <a:endParaRPr lang="es-ES" sz="1100" b="0" i="0" u="none" strike="noStrike" baseline="0">
            <a:solidFill>
              <a:srgbClr val="000000"/>
            </a:solidFill>
            <a:latin typeface="Calibri"/>
          </a:endParaRPr>
        </a:p>
      </xdr:txBody>
    </xdr:sp>
    <xdr:clientData/>
  </xdr:twoCellAnchor>
</xdr:wsDr>
</file>

<file path=xl/drawings/drawing33.xml><?xml version="1.0" encoding="utf-8"?>
<xdr:wsDr xmlns:xdr="http://schemas.openxmlformats.org/drawingml/2006/spreadsheetDrawing" xmlns:a="http://schemas.openxmlformats.org/drawingml/2006/main">
  <xdr:twoCellAnchor editAs="oneCell">
    <xdr:from>
      <xdr:col>2</xdr:col>
      <xdr:colOff>19050</xdr:colOff>
      <xdr:row>1</xdr:row>
      <xdr:rowOff>19050</xdr:rowOff>
    </xdr:from>
    <xdr:to>
      <xdr:col>2</xdr:col>
      <xdr:colOff>476250</xdr:colOff>
      <xdr:row>3</xdr:row>
      <xdr:rowOff>0</xdr:rowOff>
    </xdr:to>
    <xdr:pic>
      <xdr:nvPicPr>
        <xdr:cNvPr id="3355713" name="3 Imagen" descr="ICONO2.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3475" y="161925"/>
          <a:ext cx="45720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27</xdr:row>
      <xdr:rowOff>9525</xdr:rowOff>
    </xdr:from>
    <xdr:to>
      <xdr:col>8</xdr:col>
      <xdr:colOff>2095500</xdr:colOff>
      <xdr:row>34</xdr:row>
      <xdr:rowOff>123825</xdr:rowOff>
    </xdr:to>
    <xdr:sp macro="" textlink="">
      <xdr:nvSpPr>
        <xdr:cNvPr id="3355700" name="3 CuadroTexto"/>
        <xdr:cNvSpPr txBox="1">
          <a:spLocks noChangeArrowheads="1"/>
        </xdr:cNvSpPr>
      </xdr:nvSpPr>
      <xdr:spPr bwMode="auto">
        <a:xfrm>
          <a:off x="180975" y="4905375"/>
          <a:ext cx="8229600" cy="1247775"/>
        </a:xfrm>
        <a:prstGeom prst="rect">
          <a:avLst/>
        </a:prstGeom>
        <a:solidFill>
          <a:srgbClr val="FFFFCC"/>
        </a:solidFill>
        <a:ln w="9525">
          <a:solidFill>
            <a:srgbClr val="BCBCBC"/>
          </a:solidFill>
          <a:miter lim="800000"/>
          <a:headEnd/>
          <a:tailEnd/>
        </a:ln>
      </xdr:spPr>
      <xdr:txBody>
        <a:bodyPr vertOverflow="clip" wrap="square" lIns="27432" tIns="27432" rIns="0" bIns="0" anchor="t" upright="1"/>
        <a:lstStyle/>
        <a:p>
          <a:pPr algn="l" rtl="0">
            <a:defRPr sz="1000"/>
          </a:pPr>
          <a:r>
            <a:rPr lang="es-ES" sz="1100" b="1" i="0" u="none" strike="noStrike" baseline="0">
              <a:solidFill>
                <a:srgbClr val="000000"/>
              </a:solidFill>
              <a:latin typeface="Calibri"/>
            </a:rPr>
            <a:t>CLASSIFICATION***</a:t>
          </a:r>
        </a:p>
        <a:p>
          <a:pPr algn="l" rtl="0">
            <a:defRPr sz="1000"/>
          </a:pPr>
          <a:r>
            <a:rPr lang="es-ES" sz="1000" b="0" i="0" u="none" strike="noStrike" baseline="0">
              <a:solidFill>
                <a:srgbClr val="000000"/>
              </a:solidFill>
              <a:latin typeface="Calibri"/>
            </a:rPr>
            <a:t>Point 3.4.2 of IPH (pg 38514 of BOE of 22-09-08) sets: </a:t>
          </a:r>
          <a:r>
            <a:rPr lang="es-ES" sz="1000" b="0" i="1" u="none" strike="noStrike" baseline="0">
              <a:solidFill>
                <a:srgbClr val="000000"/>
              </a:solidFill>
              <a:latin typeface="Calibri"/>
            </a:rPr>
            <a:t>...… The hydrologic alteration degree corresponding to a water body must be analysed by indicators of hydrologic alteration… by these indicators we can compare the natural or reference regime characteristics with the altered one. ...The metrics used must analyse the most environmental characteristics of the hydrologic regime such as magnitude, duration, frequency, seasonality and rate of change...</a:t>
          </a:r>
        </a:p>
        <a:p>
          <a:pPr algn="l" rtl="0">
            <a:defRPr sz="1000"/>
          </a:pPr>
          <a:endParaRPr lang="es-ES" sz="1100" b="0" i="0" u="none" strike="noStrike" baseline="0">
            <a:solidFill>
              <a:srgbClr val="000000"/>
            </a:solidFill>
            <a:latin typeface="Calibri"/>
          </a:endParaRPr>
        </a:p>
        <a:p>
          <a:pPr algn="l" rtl="0">
            <a:defRPr sz="1000"/>
          </a:pPr>
          <a:r>
            <a:rPr lang="es-ES" sz="1000" b="1" i="0" u="none" strike="noStrike" baseline="0">
              <a:solidFill>
                <a:srgbClr val="000000"/>
              </a:solidFill>
              <a:latin typeface="Calibri"/>
            </a:rPr>
            <a:t>In this report of IAHRIS  it has assumed that a body of water is heavily modified if two or more indicators (IAH) display  alterations greater than or equal to  the 50% of the metric value in natural regime  (IAH≤0,5). </a:t>
          </a:r>
          <a:r>
            <a:rPr lang="es-ES" sz="1000" b="0" i="0" u="none" strike="noStrike" baseline="0">
              <a:solidFill>
                <a:srgbClr val="000000"/>
              </a:solidFill>
              <a:latin typeface="Calibri"/>
            </a:rPr>
            <a:t>If this condition is not carried out , IAHRIS does not set any classification.</a:t>
          </a:r>
          <a:endParaRPr lang="es-ES" sz="1050" b="0" i="0" u="none" strike="noStrike" baseline="0">
            <a:solidFill>
              <a:srgbClr val="000000"/>
            </a:solidFill>
            <a:latin typeface="Calibri"/>
          </a:endParaRPr>
        </a:p>
        <a:p>
          <a:pPr algn="l" rtl="0">
            <a:defRPr sz="1000"/>
          </a:pPr>
          <a:endParaRPr lang="es-ES" sz="1050" b="0" i="0" u="none" strike="noStrike" baseline="0">
            <a:solidFill>
              <a:srgbClr val="000000"/>
            </a:solidFill>
            <a:latin typeface="Calibri"/>
          </a:endParaRPr>
        </a:p>
        <a:p>
          <a:pPr algn="l" rtl="0">
            <a:defRPr sz="1000"/>
          </a:pPr>
          <a:r>
            <a:rPr lang="es-ES" sz="1100" b="0" i="0" u="none" strike="noStrike" baseline="0">
              <a:solidFill>
                <a:srgbClr val="000000"/>
              </a:solidFill>
              <a:latin typeface="Calibri"/>
            </a:rPr>
            <a:t> </a:t>
          </a:r>
        </a:p>
        <a:p>
          <a:pPr algn="l" rtl="0">
            <a:defRPr sz="1000"/>
          </a:pPr>
          <a:endParaRPr lang="es-ES" sz="1100" b="0" i="0" u="none" strike="noStrike" baseline="0">
            <a:solidFill>
              <a:srgbClr val="000000"/>
            </a:solidFill>
            <a:latin typeface="Calibri"/>
          </a:endParaRPr>
        </a:p>
      </xdr:txBody>
    </xdr:sp>
    <xdr:clientData/>
  </xdr:twoCellAnchor>
</xdr:wsDr>
</file>

<file path=xl/drawings/drawing34.xml><?xml version="1.0" encoding="utf-8"?>
<xdr:wsDr xmlns:xdr="http://schemas.openxmlformats.org/drawingml/2006/spreadsheetDrawing" xmlns:a="http://schemas.openxmlformats.org/drawingml/2006/main">
  <xdr:twoCellAnchor editAs="oneCell">
    <xdr:from>
      <xdr:col>1</xdr:col>
      <xdr:colOff>914400</xdr:colOff>
      <xdr:row>1</xdr:row>
      <xdr:rowOff>47625</xdr:rowOff>
    </xdr:from>
    <xdr:to>
      <xdr:col>2</xdr:col>
      <xdr:colOff>419100</xdr:colOff>
      <xdr:row>2</xdr:row>
      <xdr:rowOff>247650</xdr:rowOff>
    </xdr:to>
    <xdr:pic>
      <xdr:nvPicPr>
        <xdr:cNvPr id="3407935" name="3 Imagen" descr="ICONO2.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5375" y="190500"/>
          <a:ext cx="43815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27</xdr:row>
      <xdr:rowOff>0</xdr:rowOff>
    </xdr:from>
    <xdr:to>
      <xdr:col>8</xdr:col>
      <xdr:colOff>2085975</xdr:colOff>
      <xdr:row>34</xdr:row>
      <xdr:rowOff>114300</xdr:rowOff>
    </xdr:to>
    <xdr:sp macro="" textlink="">
      <xdr:nvSpPr>
        <xdr:cNvPr id="3407922" name="3 CuadroTexto"/>
        <xdr:cNvSpPr txBox="1">
          <a:spLocks noChangeArrowheads="1"/>
        </xdr:cNvSpPr>
      </xdr:nvSpPr>
      <xdr:spPr bwMode="auto">
        <a:xfrm>
          <a:off x="180975" y="4953000"/>
          <a:ext cx="8220075" cy="1247775"/>
        </a:xfrm>
        <a:prstGeom prst="rect">
          <a:avLst/>
        </a:prstGeom>
        <a:solidFill>
          <a:srgbClr val="FFFFCC"/>
        </a:solidFill>
        <a:ln w="9525">
          <a:solidFill>
            <a:srgbClr val="BCBCBC"/>
          </a:solidFill>
          <a:miter lim="800000"/>
          <a:headEnd/>
          <a:tailEnd/>
        </a:ln>
      </xdr:spPr>
      <xdr:txBody>
        <a:bodyPr vertOverflow="clip" wrap="square" lIns="27432" tIns="27432" rIns="0" bIns="0" anchor="t" upright="1"/>
        <a:lstStyle/>
        <a:p>
          <a:pPr algn="l" rtl="0">
            <a:lnSpc>
              <a:spcPts val="1100"/>
            </a:lnSpc>
            <a:defRPr sz="1000"/>
          </a:pPr>
          <a:r>
            <a:rPr lang="es-ES" sz="1100" b="1" i="0" u="none" strike="noStrike" baseline="0">
              <a:solidFill>
                <a:srgbClr val="000000"/>
              </a:solidFill>
              <a:latin typeface="Calibri"/>
            </a:rPr>
            <a:t>CLASSIFICATION***</a:t>
          </a:r>
        </a:p>
        <a:p>
          <a:pPr algn="l" rtl="0">
            <a:lnSpc>
              <a:spcPts val="1000"/>
            </a:lnSpc>
            <a:defRPr sz="1000"/>
          </a:pPr>
          <a:r>
            <a:rPr lang="es-ES" sz="1000" b="0" i="0" u="none" strike="noStrike" baseline="0">
              <a:solidFill>
                <a:srgbClr val="000000"/>
              </a:solidFill>
              <a:latin typeface="Calibri"/>
            </a:rPr>
            <a:t>Point 3.4.2 of IPH (pg 38514 of BOE of 22-09-08) sets: </a:t>
          </a:r>
          <a:r>
            <a:rPr lang="es-ES" sz="1000" b="0" i="1" u="none" strike="noStrike" baseline="0">
              <a:solidFill>
                <a:srgbClr val="000000"/>
              </a:solidFill>
              <a:latin typeface="Calibri"/>
            </a:rPr>
            <a:t>...… The hydrologic alteration degree corresponding to a water body must be analysed by indicators of hydrologic alteration… by these indicators we can compare the natural or reference regime characteristics with the altered one. ...The metrics used must analyse the most environmental characteristics of the hydrologic regime such as magnitude, duration, frequency, seasonality and rate of change...</a:t>
          </a:r>
        </a:p>
        <a:p>
          <a:pPr algn="l" rtl="0">
            <a:lnSpc>
              <a:spcPts val="1100"/>
            </a:lnSpc>
            <a:defRPr sz="1000"/>
          </a:pPr>
          <a:endParaRPr lang="es-ES" sz="1100" b="0" i="0" u="none" strike="noStrike" baseline="0">
            <a:solidFill>
              <a:srgbClr val="000000"/>
            </a:solidFill>
            <a:latin typeface="Calibri"/>
          </a:endParaRPr>
        </a:p>
        <a:p>
          <a:pPr algn="l" rtl="0">
            <a:lnSpc>
              <a:spcPts val="1000"/>
            </a:lnSpc>
            <a:defRPr sz="1000"/>
          </a:pPr>
          <a:r>
            <a:rPr lang="es-ES" sz="1000" b="1" i="0" u="none" strike="noStrike" baseline="0">
              <a:solidFill>
                <a:srgbClr val="000000"/>
              </a:solidFill>
              <a:latin typeface="Calibri"/>
            </a:rPr>
            <a:t>In this report of IAHRIS  it has assumed that a body of water is heavily modified if two or more indicators (IAH) display  alterations greater than or equal to  the 50% of the metric value in natural regime  (IAH≤0,5). </a:t>
          </a:r>
          <a:r>
            <a:rPr lang="es-ES" sz="1000" b="0" i="0" u="none" strike="noStrike" baseline="0">
              <a:solidFill>
                <a:srgbClr val="000000"/>
              </a:solidFill>
              <a:latin typeface="Calibri"/>
            </a:rPr>
            <a:t>If this condition is not carried out , IAHRIS does not set any classification.</a:t>
          </a:r>
          <a:endParaRPr lang="es-ES" sz="1050" b="0" i="0" u="none" strike="noStrike" baseline="0">
            <a:solidFill>
              <a:srgbClr val="000000"/>
            </a:solidFill>
            <a:latin typeface="Calibri"/>
          </a:endParaRPr>
        </a:p>
        <a:p>
          <a:pPr algn="l" rtl="0">
            <a:lnSpc>
              <a:spcPts val="1200"/>
            </a:lnSpc>
            <a:defRPr sz="1000"/>
          </a:pPr>
          <a:r>
            <a:rPr lang="es-ES" sz="1100" b="0" i="0" u="none" strike="noStrike" baseline="0">
              <a:solidFill>
                <a:srgbClr val="000000"/>
              </a:solidFill>
              <a:latin typeface="Calibri"/>
            </a:rPr>
            <a:t> </a:t>
          </a:r>
        </a:p>
        <a:p>
          <a:pPr algn="l" rtl="0">
            <a:lnSpc>
              <a:spcPts val="1100"/>
            </a:lnSpc>
            <a:defRPr sz="1000"/>
          </a:pPr>
          <a:endParaRPr lang="es-ES" sz="1100" b="0" i="0" u="none" strike="noStrike" baseline="0">
            <a:solidFill>
              <a:srgbClr val="000000"/>
            </a:solidFill>
            <a:latin typeface="Calibri"/>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xdr:col>
      <xdr:colOff>9525</xdr:colOff>
      <xdr:row>33</xdr:row>
      <xdr:rowOff>76200</xdr:rowOff>
    </xdr:from>
    <xdr:to>
      <xdr:col>8</xdr:col>
      <xdr:colOff>0</xdr:colOff>
      <xdr:row>53</xdr:row>
      <xdr:rowOff>9525</xdr:rowOff>
    </xdr:to>
    <xdr:graphicFrame macro="">
      <xdr:nvGraphicFramePr>
        <xdr:cNvPr id="31504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942975</xdr:colOff>
      <xdr:row>1</xdr:row>
      <xdr:rowOff>9525</xdr:rowOff>
    </xdr:from>
    <xdr:to>
      <xdr:col>2</xdr:col>
      <xdr:colOff>295275</xdr:colOff>
      <xdr:row>3</xdr:row>
      <xdr:rowOff>19050</xdr:rowOff>
    </xdr:to>
    <xdr:pic>
      <xdr:nvPicPr>
        <xdr:cNvPr id="315045" name="2 Imagen" descr="ICONO2.jp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71575" y="161925"/>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9525</xdr:colOff>
      <xdr:row>53</xdr:row>
      <xdr:rowOff>85725</xdr:rowOff>
    </xdr:from>
    <xdr:to>
      <xdr:col>7</xdr:col>
      <xdr:colOff>942975</xdr:colOff>
      <xdr:row>73</xdr:row>
      <xdr:rowOff>9525</xdr:rowOff>
    </xdr:to>
    <xdr:graphicFrame macro="">
      <xdr:nvGraphicFramePr>
        <xdr:cNvPr id="31504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19050</xdr:colOff>
      <xdr:row>74</xdr:row>
      <xdr:rowOff>19050</xdr:rowOff>
    </xdr:from>
    <xdr:to>
      <xdr:col>7</xdr:col>
      <xdr:colOff>933450</xdr:colOff>
      <xdr:row>95</xdr:row>
      <xdr:rowOff>95250</xdr:rowOff>
    </xdr:to>
    <xdr:sp macro="" textlink="">
      <xdr:nvSpPr>
        <xdr:cNvPr id="315012" name="3 CuadroTexto"/>
        <xdr:cNvSpPr txBox="1">
          <a:spLocks noChangeArrowheads="1"/>
        </xdr:cNvSpPr>
      </xdr:nvSpPr>
      <xdr:spPr bwMode="auto">
        <a:xfrm>
          <a:off x="247650" y="11820525"/>
          <a:ext cx="6629400" cy="3476625"/>
        </a:xfrm>
        <a:prstGeom prst="rect">
          <a:avLst/>
        </a:prstGeom>
        <a:solidFill>
          <a:srgbClr val="FFFFCC"/>
        </a:solidFill>
        <a:ln w="9525">
          <a:solidFill>
            <a:srgbClr val="BCBCBC"/>
          </a:solidFill>
          <a:miter lim="800000"/>
          <a:headEnd/>
          <a:tailEnd/>
        </a:ln>
      </xdr:spPr>
      <xdr:txBody>
        <a:bodyPr vertOverflow="clip" wrap="square" lIns="27432" tIns="27432" rIns="0" bIns="0" anchor="t" upright="1"/>
        <a:lstStyle/>
        <a:p>
          <a:pPr algn="l" rtl="0">
            <a:defRPr sz="1000"/>
          </a:pPr>
          <a:r>
            <a:rPr lang="es-ES" sz="1100" b="0" i="0" u="none" strike="noStrike" baseline="0">
              <a:solidFill>
                <a:srgbClr val="000000"/>
              </a:solidFill>
              <a:latin typeface="Calibri"/>
            </a:rPr>
            <a:t>The user can employ the following criterion to set K values:</a:t>
          </a:r>
        </a:p>
        <a:p>
          <a:pPr algn="l" rtl="0">
            <a:defRPr sz="1000"/>
          </a:pPr>
          <a:r>
            <a:rPr lang="es-ES" sz="1100" b="0" i="0" u="none" strike="noStrike" baseline="0">
              <a:solidFill>
                <a:srgbClr val="000000"/>
              </a:solidFill>
              <a:latin typeface="Calibri"/>
            </a:rPr>
            <a:t>1º) To set a  </a:t>
          </a:r>
          <a:r>
            <a:rPr lang="es-ES" sz="1100" b="1" i="0" u="none" strike="noStrike" baseline="0">
              <a:solidFill>
                <a:srgbClr val="000000"/>
              </a:solidFill>
              <a:latin typeface="Calibri"/>
            </a:rPr>
            <a:t>VOL </a:t>
          </a:r>
          <a:r>
            <a:rPr lang="es-ES" sz="1100" b="1" i="0" u="none" strike="noStrike" baseline="-25000">
              <a:solidFill>
                <a:srgbClr val="000000"/>
              </a:solidFill>
              <a:latin typeface="Calibri"/>
            </a:rPr>
            <a:t>month min</a:t>
          </a:r>
          <a:r>
            <a:rPr lang="es-ES" sz="1100" b="1" i="0" u="none" strike="noStrike" baseline="30000">
              <a:solidFill>
                <a:srgbClr val="000000"/>
              </a:solidFill>
              <a:latin typeface="Calibri"/>
            </a:rPr>
            <a:t>DRY</a:t>
          </a:r>
          <a:r>
            <a:rPr lang="es-ES" sz="1100" b="1" i="0" u="none" strike="noStrike" baseline="0">
              <a:solidFill>
                <a:srgbClr val="000000"/>
              </a:solidFill>
              <a:latin typeface="Calibri"/>
            </a:rPr>
            <a:t>│</a:t>
          </a:r>
          <a:r>
            <a:rPr lang="es-ES" sz="1100" b="1" i="0" u="none" strike="noStrike" baseline="30000">
              <a:solidFill>
                <a:srgbClr val="000000"/>
              </a:solidFill>
              <a:latin typeface="Calibri"/>
            </a:rPr>
            <a:t>EFR</a:t>
          </a:r>
          <a:r>
            <a:rPr lang="es-ES" sz="1100" b="1" i="0" u="none" strike="noStrike" baseline="0">
              <a:solidFill>
                <a:srgbClr val="000000"/>
              </a:solidFill>
              <a:latin typeface="Calibri"/>
            </a:rPr>
            <a:t>  value </a:t>
          </a:r>
          <a:r>
            <a:rPr lang="es-ES" sz="900" b="0" i="0" u="none" strike="noStrike" baseline="0">
              <a:solidFill>
                <a:srgbClr val="000000"/>
              </a:solidFill>
              <a:latin typeface="Calibri"/>
            </a:rPr>
            <a:t>(Volume of the month with  the minimum  water volume  along the dry year of  EFR )</a:t>
          </a:r>
        </a:p>
        <a:p>
          <a:pPr algn="l" rtl="0">
            <a:defRPr sz="1000"/>
          </a:pPr>
          <a:r>
            <a:rPr lang="es-ES" sz="1100" b="0" i="0" u="none" strike="noStrike" baseline="0">
              <a:solidFill>
                <a:srgbClr val="000000"/>
              </a:solidFill>
              <a:latin typeface="Calibri"/>
            </a:rPr>
            <a:t>2º) To calculate (</a:t>
          </a:r>
          <a:r>
            <a:rPr lang="es-ES" sz="1100" b="1" i="0" u="none" strike="noStrike" baseline="0">
              <a:solidFill>
                <a:srgbClr val="000000"/>
              </a:solidFill>
              <a:latin typeface="Calibri"/>
            </a:rPr>
            <a:t>VOL </a:t>
          </a:r>
          <a:r>
            <a:rPr lang="es-ES" sz="1100" b="1" i="0" u="none" strike="noStrike" baseline="-25000">
              <a:solidFill>
                <a:srgbClr val="000000"/>
              </a:solidFill>
              <a:latin typeface="Calibri"/>
            </a:rPr>
            <a:t>month min</a:t>
          </a:r>
          <a:r>
            <a:rPr lang="es-ES" sz="1100" b="1" i="0" u="none" strike="noStrike" baseline="30000">
              <a:solidFill>
                <a:srgbClr val="000000"/>
              </a:solidFill>
              <a:latin typeface="Calibri"/>
            </a:rPr>
            <a:t>DRY</a:t>
          </a:r>
          <a:r>
            <a:rPr lang="es-ES" sz="1100" b="1" i="0" u="none" strike="noStrike" baseline="0">
              <a:solidFill>
                <a:srgbClr val="000000"/>
              </a:solidFill>
              <a:latin typeface="Calibri"/>
            </a:rPr>
            <a:t>│</a:t>
          </a:r>
          <a:r>
            <a:rPr lang="es-ES" sz="1100" b="1" i="0" u="none" strike="noStrike" baseline="30000">
              <a:solidFill>
                <a:srgbClr val="000000"/>
              </a:solidFill>
              <a:latin typeface="Calibri"/>
            </a:rPr>
            <a:t>EFR</a:t>
          </a:r>
          <a:r>
            <a:rPr lang="es-ES" sz="1100" b="1" i="0" u="none" strike="noStrike" baseline="0">
              <a:solidFill>
                <a:srgbClr val="000000"/>
              </a:solidFill>
              <a:latin typeface="Calibri"/>
            </a:rPr>
            <a:t>/VOL </a:t>
          </a:r>
          <a:r>
            <a:rPr lang="es-ES" sz="1100" b="1" i="0" u="none" strike="noStrike" baseline="-25000">
              <a:solidFill>
                <a:srgbClr val="000000"/>
              </a:solidFill>
              <a:latin typeface="Calibri"/>
            </a:rPr>
            <a:t>month min</a:t>
          </a:r>
          <a:r>
            <a:rPr lang="es-ES" sz="1100" b="1" i="0" u="none" strike="noStrike" baseline="30000">
              <a:solidFill>
                <a:srgbClr val="000000"/>
              </a:solidFill>
              <a:latin typeface="Calibri"/>
            </a:rPr>
            <a:t>DRY</a:t>
          </a:r>
          <a:r>
            <a:rPr lang="es-ES" sz="1100" b="1" i="0" u="none" strike="noStrike" baseline="0">
              <a:solidFill>
                <a:srgbClr val="000000"/>
              </a:solidFill>
              <a:latin typeface="Calibri"/>
            </a:rPr>
            <a:t>│</a:t>
          </a:r>
          <a:r>
            <a:rPr lang="es-ES" sz="1100" b="1" i="0" u="none" strike="noStrike" baseline="30000">
              <a:solidFill>
                <a:srgbClr val="000000"/>
              </a:solidFill>
              <a:latin typeface="Calibri"/>
            </a:rPr>
            <a:t>NAT</a:t>
          </a:r>
          <a:r>
            <a:rPr lang="es-ES" sz="1100" b="1" i="0" u="none" strike="noStrike" baseline="0">
              <a:solidFill>
                <a:srgbClr val="000000"/>
              </a:solidFill>
              <a:latin typeface="Calibri"/>
            </a:rPr>
            <a:t>)=K</a:t>
          </a:r>
          <a:r>
            <a:rPr lang="es-ES" sz="1100" b="1" i="0" u="none" strike="noStrike" baseline="-25000">
              <a:solidFill>
                <a:srgbClr val="000000"/>
              </a:solidFill>
              <a:latin typeface="Calibri"/>
            </a:rPr>
            <a:t>DRY</a:t>
          </a:r>
          <a:endParaRPr lang="es-ES" sz="1100" b="0" i="0" u="none" strike="noStrike" baseline="0">
            <a:solidFill>
              <a:srgbClr val="000000"/>
            </a:solidFill>
            <a:latin typeface="Calibri"/>
          </a:endParaRPr>
        </a:p>
        <a:p>
          <a:pPr algn="l" rtl="0">
            <a:defRPr sz="1000"/>
          </a:pPr>
          <a:r>
            <a:rPr lang="es-ES" sz="1100" b="0" i="0" u="none" strike="noStrike" baseline="0">
              <a:solidFill>
                <a:srgbClr val="000000"/>
              </a:solidFill>
              <a:latin typeface="Calibri"/>
            </a:rPr>
            <a:t>3º) To set  the same K value to K</a:t>
          </a:r>
          <a:r>
            <a:rPr lang="es-ES" sz="1100" b="0" i="0" u="none" strike="noStrike" baseline="-25000">
              <a:solidFill>
                <a:srgbClr val="000000"/>
              </a:solidFill>
              <a:latin typeface="Calibri"/>
            </a:rPr>
            <a:t>normal</a:t>
          </a:r>
          <a:r>
            <a:rPr lang="es-ES" sz="1100" b="0" i="0" u="none" strike="noStrike" baseline="0">
              <a:solidFill>
                <a:srgbClr val="000000"/>
              </a:solidFill>
              <a:latin typeface="Calibri"/>
            </a:rPr>
            <a:t>  and K</a:t>
          </a:r>
          <a:r>
            <a:rPr lang="es-ES" sz="1100" b="0" i="0" u="none" strike="noStrike" baseline="-25000">
              <a:solidFill>
                <a:srgbClr val="000000"/>
              </a:solidFill>
              <a:latin typeface="Calibri"/>
            </a:rPr>
            <a:t>wet</a:t>
          </a:r>
          <a:r>
            <a:rPr lang="es-ES" sz="1100" b="0" i="0" u="none" strike="noStrike" baseline="0">
              <a:solidFill>
                <a:srgbClr val="000000"/>
              </a:solidFill>
              <a:latin typeface="Calibri"/>
            </a:rPr>
            <a:t>.</a:t>
          </a:r>
        </a:p>
        <a:p>
          <a:pPr algn="l" rtl="0">
            <a:defRPr sz="1000"/>
          </a:pPr>
          <a:endParaRPr lang="es-ES" sz="1100" b="0" i="0" u="none" strike="noStrike" baseline="0">
            <a:solidFill>
              <a:srgbClr val="000000"/>
            </a:solidFill>
            <a:latin typeface="Calibri"/>
          </a:endParaRPr>
        </a:p>
        <a:p>
          <a:pPr algn="l" rtl="0">
            <a:defRPr sz="1000"/>
          </a:pPr>
          <a:r>
            <a:rPr lang="es-ES" sz="1100" b="0" i="0" u="none" strike="noStrike" baseline="0">
              <a:solidFill>
                <a:srgbClr val="000000"/>
              </a:solidFill>
              <a:latin typeface="Calibri"/>
            </a:rPr>
            <a:t>By this way  we have the following guarantee:  the ratios among minimum water volumes of each type of year in EFR scenarios are the same as in natural regime:</a:t>
          </a:r>
        </a:p>
        <a:p>
          <a:pPr algn="l" rtl="0">
            <a:defRPr sz="1000"/>
          </a:pPr>
          <a:r>
            <a:rPr lang="es-ES" sz="1100" b="0" i="0" u="none" strike="noStrike" baseline="0">
              <a:solidFill>
                <a:srgbClr val="000000"/>
              </a:solidFill>
              <a:latin typeface="Calibri"/>
            </a:rPr>
            <a:t>If K</a:t>
          </a:r>
          <a:r>
            <a:rPr lang="es-ES" sz="1100" b="0" i="0" u="none" strike="noStrike" baseline="-25000">
              <a:solidFill>
                <a:srgbClr val="000000"/>
              </a:solidFill>
              <a:latin typeface="Calibri"/>
            </a:rPr>
            <a:t>DRY</a:t>
          </a:r>
          <a:r>
            <a:rPr lang="es-ES" sz="1100" b="0" i="0" u="none" strike="noStrike" baseline="0">
              <a:solidFill>
                <a:srgbClr val="000000"/>
              </a:solidFill>
              <a:latin typeface="Calibri"/>
            </a:rPr>
            <a:t>=K</a:t>
          </a:r>
          <a:r>
            <a:rPr lang="es-ES" sz="1100" b="0" i="0" u="none" strike="noStrike" baseline="-25000">
              <a:solidFill>
                <a:srgbClr val="000000"/>
              </a:solidFill>
              <a:latin typeface="Calibri"/>
            </a:rPr>
            <a:t>NORMAL</a:t>
          </a:r>
          <a:r>
            <a:rPr lang="es-ES" sz="1100" b="0" i="0" u="none" strike="noStrike" baseline="0">
              <a:solidFill>
                <a:srgbClr val="000000"/>
              </a:solidFill>
              <a:latin typeface="Calibri"/>
            </a:rPr>
            <a:t>=K</a:t>
          </a:r>
          <a:r>
            <a:rPr lang="es-ES" sz="1100" b="0" i="0" u="none" strike="noStrike" baseline="-25000">
              <a:solidFill>
                <a:srgbClr val="000000"/>
              </a:solidFill>
              <a:latin typeface="Calibri"/>
            </a:rPr>
            <a:t>WET </a:t>
          </a:r>
          <a:r>
            <a:rPr lang="es-ES" sz="1100" b="0" i="0" u="none" strike="noStrike" baseline="0">
              <a:solidFill>
                <a:srgbClr val="000000"/>
              </a:solidFill>
              <a:latin typeface="Calibri"/>
            </a:rPr>
            <a:t> it complys with:</a:t>
          </a:r>
        </a:p>
        <a:p>
          <a:pPr algn="l" rtl="0">
            <a:defRPr sz="1000"/>
          </a:pPr>
          <a:r>
            <a:rPr lang="es-ES" sz="1100" b="1" i="0" u="none" strike="noStrike" baseline="0">
              <a:solidFill>
                <a:srgbClr val="000000"/>
              </a:solidFill>
              <a:latin typeface="Calibri"/>
            </a:rPr>
            <a:t>(VOL</a:t>
          </a:r>
          <a:r>
            <a:rPr lang="es-ES" sz="1100" b="1" i="0" u="none" strike="noStrike" baseline="-25000">
              <a:solidFill>
                <a:srgbClr val="000000"/>
              </a:solidFill>
              <a:latin typeface="Calibri"/>
            </a:rPr>
            <a:t>month min</a:t>
          </a:r>
          <a:r>
            <a:rPr lang="es-ES" sz="1100" b="1" i="0" u="none" strike="noStrike" baseline="30000">
              <a:solidFill>
                <a:srgbClr val="000000"/>
              </a:solidFill>
              <a:latin typeface="Calibri"/>
            </a:rPr>
            <a:t>NORMAL</a:t>
          </a:r>
          <a:r>
            <a:rPr lang="es-ES" sz="1100" b="1" i="0" u="none" strike="noStrike" baseline="0">
              <a:solidFill>
                <a:srgbClr val="000000"/>
              </a:solidFill>
              <a:latin typeface="Calibri"/>
            </a:rPr>
            <a:t>│</a:t>
          </a:r>
          <a:r>
            <a:rPr lang="es-ES" sz="1100" b="1" i="0" u="none" strike="noStrike" baseline="30000">
              <a:solidFill>
                <a:srgbClr val="000000"/>
              </a:solidFill>
              <a:latin typeface="Calibri"/>
            </a:rPr>
            <a:t>EFR</a:t>
          </a:r>
          <a:r>
            <a:rPr lang="es-ES" sz="1100" b="1" i="0" u="none" strike="noStrike" baseline="0">
              <a:solidFill>
                <a:srgbClr val="000000"/>
              </a:solidFill>
              <a:latin typeface="Calibri"/>
            </a:rPr>
            <a:t>/VOL</a:t>
          </a:r>
          <a:r>
            <a:rPr lang="es-ES" sz="1100" b="1" i="0" u="none" strike="noStrike" baseline="-25000">
              <a:solidFill>
                <a:srgbClr val="000000"/>
              </a:solidFill>
              <a:latin typeface="Calibri"/>
            </a:rPr>
            <a:t>month min</a:t>
          </a:r>
          <a:r>
            <a:rPr lang="es-ES" sz="1100" b="1" i="0" u="none" strike="noStrike" baseline="30000">
              <a:solidFill>
                <a:srgbClr val="000000"/>
              </a:solidFill>
              <a:latin typeface="Calibri"/>
            </a:rPr>
            <a:t>DRY</a:t>
          </a:r>
          <a:r>
            <a:rPr lang="es-ES" sz="1100" b="1" i="0" u="none" strike="noStrike" baseline="0">
              <a:solidFill>
                <a:srgbClr val="000000"/>
              </a:solidFill>
              <a:latin typeface="Calibri"/>
            </a:rPr>
            <a:t>│</a:t>
          </a:r>
          <a:r>
            <a:rPr lang="es-ES" sz="1100" b="1" i="0" u="none" strike="noStrike" baseline="30000">
              <a:solidFill>
                <a:srgbClr val="000000"/>
              </a:solidFill>
              <a:latin typeface="Calibri"/>
            </a:rPr>
            <a:t>EFR</a:t>
          </a:r>
          <a:r>
            <a:rPr lang="es-ES" sz="1100" b="1" i="0" u="none" strike="noStrike" baseline="0">
              <a:solidFill>
                <a:srgbClr val="000000"/>
              </a:solidFill>
              <a:latin typeface="Calibri"/>
            </a:rPr>
            <a:t>)= (VOL</a:t>
          </a:r>
          <a:r>
            <a:rPr lang="es-ES" sz="1100" b="1" i="0" u="none" strike="noStrike" baseline="-25000">
              <a:solidFill>
                <a:srgbClr val="000000"/>
              </a:solidFill>
              <a:latin typeface="Calibri"/>
            </a:rPr>
            <a:t>month min</a:t>
          </a:r>
          <a:r>
            <a:rPr lang="es-ES" sz="1100" b="1" i="0" u="none" strike="noStrike" baseline="30000">
              <a:solidFill>
                <a:srgbClr val="000000"/>
              </a:solidFill>
              <a:latin typeface="Calibri"/>
            </a:rPr>
            <a:t>NORMAL</a:t>
          </a:r>
          <a:r>
            <a:rPr lang="es-ES" sz="1100" b="1" i="0" u="none" strike="noStrike" baseline="0">
              <a:solidFill>
                <a:srgbClr val="000000"/>
              </a:solidFill>
              <a:latin typeface="Calibri"/>
            </a:rPr>
            <a:t>│</a:t>
          </a:r>
          <a:r>
            <a:rPr lang="es-ES" sz="1100" b="1" i="0" u="none" strike="noStrike" baseline="30000">
              <a:solidFill>
                <a:srgbClr val="000000"/>
              </a:solidFill>
              <a:latin typeface="Calibri"/>
            </a:rPr>
            <a:t>NAT</a:t>
          </a:r>
          <a:r>
            <a:rPr lang="es-ES" sz="1100" b="1" i="0" u="none" strike="noStrike" baseline="0">
              <a:solidFill>
                <a:srgbClr val="000000"/>
              </a:solidFill>
              <a:latin typeface="Calibri"/>
            </a:rPr>
            <a:t>/VOL</a:t>
          </a:r>
          <a:r>
            <a:rPr lang="es-ES" sz="1100" b="1" i="0" u="none" strike="noStrike" baseline="-25000">
              <a:solidFill>
                <a:srgbClr val="000000"/>
              </a:solidFill>
              <a:latin typeface="Calibri"/>
            </a:rPr>
            <a:t>month min</a:t>
          </a:r>
          <a:r>
            <a:rPr lang="es-ES" sz="1100" b="1" i="0" u="none" strike="noStrike" baseline="30000">
              <a:solidFill>
                <a:srgbClr val="000000"/>
              </a:solidFill>
              <a:latin typeface="Calibri"/>
            </a:rPr>
            <a:t>DRY</a:t>
          </a:r>
          <a:r>
            <a:rPr lang="es-ES" sz="1100" b="1" i="0" u="none" strike="noStrike" baseline="0">
              <a:solidFill>
                <a:srgbClr val="000000"/>
              </a:solidFill>
              <a:latin typeface="Calibri"/>
            </a:rPr>
            <a:t>│</a:t>
          </a:r>
          <a:r>
            <a:rPr lang="es-ES" sz="1100" b="1" i="0" u="none" strike="noStrike" baseline="30000">
              <a:solidFill>
                <a:srgbClr val="000000"/>
              </a:solidFill>
              <a:latin typeface="Calibri"/>
            </a:rPr>
            <a:t>NAT</a:t>
          </a:r>
          <a:r>
            <a:rPr lang="es-ES" sz="1100" b="1" i="0" u="none" strike="noStrike" baseline="0">
              <a:solidFill>
                <a:srgbClr val="000000"/>
              </a:solidFill>
              <a:latin typeface="Calibri"/>
            </a:rPr>
            <a:t>) </a:t>
          </a:r>
          <a:endParaRPr lang="es-ES" sz="1100" b="0" i="0" u="none" strike="noStrike" baseline="0">
            <a:solidFill>
              <a:srgbClr val="000000"/>
            </a:solidFill>
            <a:latin typeface="Calibri"/>
          </a:endParaRPr>
        </a:p>
        <a:p>
          <a:pPr algn="l" rtl="0">
            <a:defRPr sz="1000"/>
          </a:pPr>
          <a:r>
            <a:rPr lang="es-ES" sz="1100" b="1" i="0" u="none" strike="noStrike" baseline="0">
              <a:solidFill>
                <a:srgbClr val="000000"/>
              </a:solidFill>
              <a:latin typeface="Calibri"/>
            </a:rPr>
            <a:t>(VOL</a:t>
          </a:r>
          <a:r>
            <a:rPr lang="es-ES" sz="1100" b="1" i="0" u="none" strike="noStrike" baseline="-25000">
              <a:solidFill>
                <a:srgbClr val="000000"/>
              </a:solidFill>
              <a:latin typeface="Calibri"/>
            </a:rPr>
            <a:t>month min</a:t>
          </a:r>
          <a:r>
            <a:rPr lang="es-ES" sz="1100" b="1" i="0" u="none" strike="noStrike" baseline="30000">
              <a:solidFill>
                <a:srgbClr val="000000"/>
              </a:solidFill>
              <a:latin typeface="Calibri"/>
            </a:rPr>
            <a:t>WET</a:t>
          </a:r>
          <a:r>
            <a:rPr lang="es-ES" sz="1100" b="1" i="0" u="none" strike="noStrike" baseline="0">
              <a:solidFill>
                <a:srgbClr val="000000"/>
              </a:solidFill>
              <a:latin typeface="Calibri"/>
            </a:rPr>
            <a:t>│</a:t>
          </a:r>
          <a:r>
            <a:rPr lang="es-ES" sz="1100" b="1" i="0" u="none" strike="noStrike" baseline="30000">
              <a:solidFill>
                <a:srgbClr val="000000"/>
              </a:solidFill>
              <a:latin typeface="Calibri"/>
            </a:rPr>
            <a:t>EFR</a:t>
          </a:r>
          <a:r>
            <a:rPr lang="es-ES" sz="1100" b="1" i="0" u="none" strike="noStrike" baseline="0">
              <a:solidFill>
                <a:srgbClr val="000000"/>
              </a:solidFill>
              <a:latin typeface="Calibri"/>
            </a:rPr>
            <a:t>/VOL</a:t>
          </a:r>
          <a:r>
            <a:rPr lang="es-ES" sz="1100" b="1" i="0" u="none" strike="noStrike" baseline="-25000">
              <a:solidFill>
                <a:srgbClr val="000000"/>
              </a:solidFill>
              <a:latin typeface="Calibri"/>
            </a:rPr>
            <a:t>month min</a:t>
          </a:r>
          <a:r>
            <a:rPr lang="es-ES" sz="1100" b="1" i="0" u="none" strike="noStrike" baseline="30000">
              <a:solidFill>
                <a:srgbClr val="000000"/>
              </a:solidFill>
              <a:latin typeface="Calibri"/>
            </a:rPr>
            <a:t>DRY</a:t>
          </a:r>
          <a:r>
            <a:rPr lang="es-ES" sz="1100" b="1" i="0" u="none" strike="noStrike" baseline="0">
              <a:solidFill>
                <a:srgbClr val="000000"/>
              </a:solidFill>
              <a:latin typeface="Calibri"/>
            </a:rPr>
            <a:t>│</a:t>
          </a:r>
          <a:r>
            <a:rPr lang="es-ES" sz="1100" b="1" i="0" u="none" strike="noStrike" baseline="30000">
              <a:solidFill>
                <a:srgbClr val="000000"/>
              </a:solidFill>
              <a:latin typeface="Calibri"/>
            </a:rPr>
            <a:t>EFR</a:t>
          </a:r>
          <a:r>
            <a:rPr lang="es-ES" sz="1100" b="1" i="0" u="none" strike="noStrike" baseline="0">
              <a:solidFill>
                <a:srgbClr val="000000"/>
              </a:solidFill>
              <a:latin typeface="Calibri"/>
            </a:rPr>
            <a:t>)= (VOL</a:t>
          </a:r>
          <a:r>
            <a:rPr lang="es-ES" sz="1100" b="1" i="0" u="none" strike="noStrike" baseline="-25000">
              <a:solidFill>
                <a:srgbClr val="000000"/>
              </a:solidFill>
              <a:latin typeface="Calibri"/>
            </a:rPr>
            <a:t>month min</a:t>
          </a:r>
          <a:r>
            <a:rPr lang="es-ES" sz="1100" b="1" i="0" u="none" strike="noStrike" baseline="30000">
              <a:solidFill>
                <a:srgbClr val="000000"/>
              </a:solidFill>
              <a:latin typeface="Calibri"/>
            </a:rPr>
            <a:t>WET</a:t>
          </a:r>
          <a:r>
            <a:rPr lang="es-ES" sz="1100" b="1" i="0" u="none" strike="noStrike" baseline="0">
              <a:solidFill>
                <a:srgbClr val="000000"/>
              </a:solidFill>
              <a:latin typeface="Calibri"/>
            </a:rPr>
            <a:t>│</a:t>
          </a:r>
          <a:r>
            <a:rPr lang="es-ES" sz="1100" b="1" i="0" u="none" strike="noStrike" baseline="30000">
              <a:solidFill>
                <a:srgbClr val="000000"/>
              </a:solidFill>
              <a:latin typeface="Calibri"/>
            </a:rPr>
            <a:t>NAT</a:t>
          </a:r>
          <a:r>
            <a:rPr lang="es-ES" sz="1100" b="1" i="0" u="none" strike="noStrike" baseline="0">
              <a:solidFill>
                <a:srgbClr val="000000"/>
              </a:solidFill>
              <a:latin typeface="Calibri"/>
            </a:rPr>
            <a:t>/VOL</a:t>
          </a:r>
          <a:r>
            <a:rPr lang="es-ES" sz="1100" b="1" i="0" u="none" strike="noStrike" baseline="-25000">
              <a:solidFill>
                <a:srgbClr val="000000"/>
              </a:solidFill>
              <a:latin typeface="Calibri"/>
            </a:rPr>
            <a:t>month min</a:t>
          </a:r>
          <a:r>
            <a:rPr lang="es-ES" sz="1100" b="1" i="0" u="none" strike="noStrike" baseline="30000">
              <a:solidFill>
                <a:srgbClr val="000000"/>
              </a:solidFill>
              <a:latin typeface="Calibri"/>
            </a:rPr>
            <a:t>DRY</a:t>
          </a:r>
          <a:r>
            <a:rPr lang="es-ES" sz="1100" b="1" i="0" u="none" strike="noStrike" baseline="0">
              <a:solidFill>
                <a:srgbClr val="000000"/>
              </a:solidFill>
              <a:latin typeface="Calibri"/>
            </a:rPr>
            <a:t>│</a:t>
          </a:r>
          <a:r>
            <a:rPr lang="es-ES" sz="1100" b="1" i="0" u="none" strike="noStrike" baseline="30000">
              <a:solidFill>
                <a:srgbClr val="000000"/>
              </a:solidFill>
              <a:latin typeface="Calibri"/>
            </a:rPr>
            <a:t>NAT</a:t>
          </a:r>
          <a:r>
            <a:rPr lang="es-ES" sz="1100" b="1" i="0" u="none" strike="noStrike" baseline="0">
              <a:solidFill>
                <a:srgbClr val="000000"/>
              </a:solidFill>
              <a:latin typeface="Calibri"/>
            </a:rPr>
            <a:t>) </a:t>
          </a:r>
          <a:endParaRPr lang="es-ES" sz="1100" b="0" i="0" u="none" strike="noStrike" baseline="0">
            <a:solidFill>
              <a:srgbClr val="000000"/>
            </a:solidFill>
            <a:latin typeface="Calibri"/>
          </a:endParaRPr>
        </a:p>
        <a:p>
          <a:pPr algn="l" rtl="0">
            <a:defRPr sz="1000"/>
          </a:pPr>
          <a:endParaRPr lang="es-ES" sz="1100" b="0" i="0" u="none" strike="noStrike" baseline="0">
            <a:solidFill>
              <a:srgbClr val="000000"/>
            </a:solidFill>
            <a:latin typeface="Calibri"/>
          </a:endParaRPr>
        </a:p>
        <a:p>
          <a:pPr algn="l" rtl="0">
            <a:defRPr sz="1000"/>
          </a:pPr>
          <a:r>
            <a:rPr lang="es-ES" sz="1100" b="1" i="0" u="none" strike="noStrike" baseline="0">
              <a:solidFill>
                <a:srgbClr val="000000"/>
              </a:solidFill>
              <a:latin typeface="Calibri"/>
            </a:rPr>
            <a:t> </a:t>
          </a:r>
          <a:endParaRPr lang="es-ES" sz="1100" b="0" i="0" u="none" strike="noStrike" baseline="0">
            <a:solidFill>
              <a:srgbClr val="000000"/>
            </a:solidFill>
            <a:latin typeface="Calibri"/>
          </a:endParaRPr>
        </a:p>
        <a:p>
          <a:pPr algn="l" rtl="0">
            <a:defRPr sz="1000"/>
          </a:pPr>
          <a:r>
            <a:rPr lang="es-ES" sz="1100" b="0" i="0" u="none" strike="noStrike" baseline="0">
              <a:solidFill>
                <a:srgbClr val="000000"/>
              </a:solidFill>
              <a:latin typeface="Calibri"/>
            </a:rPr>
            <a:t>But, how to set a </a:t>
          </a:r>
          <a:r>
            <a:rPr lang="es-ES" sz="1100" b="1" i="0" u="none" strike="noStrike" baseline="0">
              <a:solidFill>
                <a:srgbClr val="000000"/>
              </a:solidFill>
              <a:latin typeface="Calibri"/>
            </a:rPr>
            <a:t>VOL </a:t>
          </a:r>
          <a:r>
            <a:rPr lang="es-ES" sz="1100" b="1" i="0" u="none" strike="noStrike" baseline="-25000">
              <a:solidFill>
                <a:srgbClr val="000000"/>
              </a:solidFill>
              <a:latin typeface="Calibri"/>
            </a:rPr>
            <a:t>month min</a:t>
          </a:r>
          <a:r>
            <a:rPr lang="es-ES" sz="1100" b="1" i="0" u="none" strike="noStrike" baseline="30000">
              <a:solidFill>
                <a:srgbClr val="000000"/>
              </a:solidFill>
              <a:latin typeface="Calibri"/>
            </a:rPr>
            <a:t>DRY</a:t>
          </a:r>
          <a:r>
            <a:rPr lang="es-ES" sz="1100" b="1" i="0" u="none" strike="noStrike" baseline="0">
              <a:solidFill>
                <a:srgbClr val="000000"/>
              </a:solidFill>
              <a:latin typeface="Calibri"/>
            </a:rPr>
            <a:t>│</a:t>
          </a:r>
          <a:r>
            <a:rPr lang="es-ES" sz="1100" b="1" i="0" u="none" strike="noStrike" baseline="30000">
              <a:solidFill>
                <a:srgbClr val="000000"/>
              </a:solidFill>
              <a:latin typeface="Calibri"/>
            </a:rPr>
            <a:t>EFR</a:t>
          </a:r>
          <a:r>
            <a:rPr lang="es-ES" sz="1100" b="1" i="0" u="none" strike="noStrike" baseline="0">
              <a:solidFill>
                <a:srgbClr val="000000"/>
              </a:solidFill>
              <a:latin typeface="Calibri"/>
            </a:rPr>
            <a:t>  value? . </a:t>
          </a:r>
          <a:r>
            <a:rPr lang="es-ES" sz="1100" b="0" i="0" u="none" strike="noStrike" baseline="0">
              <a:solidFill>
                <a:srgbClr val="000000"/>
              </a:solidFill>
              <a:latin typeface="Calibri"/>
            </a:rPr>
            <a:t>These values are obtained  from daily flows in natural regime.  The volume (hm</a:t>
          </a:r>
          <a:r>
            <a:rPr lang="es-ES" sz="1100" b="0" i="0" u="none" strike="noStrike" baseline="30000">
              <a:solidFill>
                <a:srgbClr val="000000"/>
              </a:solidFill>
              <a:latin typeface="Calibri"/>
            </a:rPr>
            <a:t>3</a:t>
          </a:r>
          <a:r>
            <a:rPr lang="es-ES" sz="1100" b="0" i="0" u="none" strike="noStrike" baseline="0">
              <a:solidFill>
                <a:srgbClr val="000000"/>
              </a:solidFill>
              <a:latin typeface="Calibri"/>
            </a:rPr>
            <a:t>) value can be calculated, multiplying  the selected flow (m</a:t>
          </a:r>
          <a:r>
            <a:rPr lang="es-ES" sz="1100" b="0" i="0" u="none" strike="noStrike" baseline="30000">
              <a:solidFill>
                <a:srgbClr val="000000"/>
              </a:solidFill>
              <a:latin typeface="Calibri"/>
            </a:rPr>
            <a:t>3</a:t>
          </a:r>
          <a:r>
            <a:rPr lang="es-ES" sz="1100" b="0" i="0" u="none" strike="noStrike" baseline="0">
              <a:solidFill>
                <a:srgbClr val="000000"/>
              </a:solidFill>
              <a:latin typeface="Calibri"/>
            </a:rPr>
            <a:t>/s)  value  by a coefficient [C]. This coefficient depends on  both the number of days in the month  in which the minimum value is located  and the units of mesure used: C(31)=2,6784; C(30)=2,5920; C(28)=2,4192</a:t>
          </a:r>
        </a:p>
        <a:p>
          <a:pPr algn="l" rtl="0">
            <a:defRPr sz="1000"/>
          </a:pPr>
          <a:endParaRPr lang="es-ES" sz="1100" b="0" i="0" u="none" strike="noStrike" baseline="0">
            <a:solidFill>
              <a:srgbClr val="000000"/>
            </a:solidFill>
            <a:latin typeface="Calibri"/>
          </a:endParaRPr>
        </a:p>
        <a:p>
          <a:pPr algn="l" rtl="0">
            <a:defRPr sz="1000"/>
          </a:pPr>
          <a:endParaRPr lang="es-ES" sz="1100" b="0" i="0" u="none" strike="noStrike" baseline="0">
            <a:solidFill>
              <a:srgbClr val="000000"/>
            </a:solidFill>
            <a:latin typeface="Calibri"/>
          </a:endParaRPr>
        </a:p>
      </xdr:txBody>
    </xdr:sp>
    <xdr:clientData/>
  </xdr:twoCellAnchor>
  <xdr:twoCellAnchor>
    <xdr:from>
      <xdr:col>3</xdr:col>
      <xdr:colOff>114300</xdr:colOff>
      <xdr:row>96</xdr:row>
      <xdr:rowOff>9525</xdr:rowOff>
    </xdr:from>
    <xdr:to>
      <xdr:col>7</xdr:col>
      <xdr:colOff>352425</xdr:colOff>
      <xdr:row>108</xdr:row>
      <xdr:rowOff>180975</xdr:rowOff>
    </xdr:to>
    <xdr:sp macro="" textlink="">
      <xdr:nvSpPr>
        <xdr:cNvPr id="6" name="3 CuadroTexto"/>
        <xdr:cNvSpPr txBox="1">
          <a:spLocks noChangeArrowheads="1"/>
        </xdr:cNvSpPr>
      </xdr:nvSpPr>
      <xdr:spPr bwMode="auto">
        <a:xfrm>
          <a:off x="2247900" y="15382875"/>
          <a:ext cx="4048125" cy="2466975"/>
        </a:xfrm>
        <a:prstGeom prst="rect">
          <a:avLst/>
        </a:prstGeom>
        <a:solidFill>
          <a:srgbClr val="FFFFCC"/>
        </a:solidFill>
        <a:ln w="9525">
          <a:solidFill>
            <a:srgbClr val="BCBCBC"/>
          </a:solidFill>
          <a:miter lim="800000"/>
          <a:headEnd/>
          <a:tailEnd/>
        </a:ln>
      </xdr:spPr>
      <xdr:txBody>
        <a:bodyPr vertOverflow="clip" wrap="square" lIns="27432" tIns="27432" rIns="0" bIns="0" anchor="t" upright="1"/>
        <a:lstStyle/>
        <a:p>
          <a:pPr algn="l" rtl="0">
            <a:defRPr sz="1000"/>
          </a:pPr>
          <a:r>
            <a:rPr lang="es-ES" sz="1100" b="1" i="0" u="none" strike="noStrike" baseline="0">
              <a:solidFill>
                <a:srgbClr val="000000"/>
              </a:solidFill>
              <a:latin typeface="Calibri"/>
            </a:rPr>
            <a:t>Legend:</a:t>
          </a:r>
        </a:p>
        <a:p>
          <a:pPr algn="l" rtl="0">
            <a:defRPr sz="1000"/>
          </a:pPr>
          <a:endParaRPr lang="es-ES" sz="1100" b="0" i="0" u="none" strike="noStrike" baseline="0">
            <a:solidFill>
              <a:srgbClr val="000000"/>
            </a:solidFill>
            <a:latin typeface="Calibri"/>
          </a:endParaRPr>
        </a:p>
        <a:p>
          <a:pPr algn="l" rtl="0">
            <a:defRPr sz="1000"/>
          </a:pPr>
          <a:r>
            <a:rPr lang="es-ES" sz="1100" b="1" i="1" u="none" strike="noStrike" baseline="0">
              <a:solidFill>
                <a:srgbClr val="FF0000"/>
              </a:solidFill>
              <a:latin typeface="Calibri"/>
            </a:rPr>
            <a:t>i</a:t>
          </a:r>
          <a:r>
            <a:rPr lang="es-ES" sz="1100" b="1" i="0" u="none" strike="noStrike" baseline="0">
              <a:solidFill>
                <a:srgbClr val="000000"/>
              </a:solidFill>
              <a:latin typeface="Calibri"/>
            </a:rPr>
            <a:t>Q</a:t>
          </a:r>
          <a:r>
            <a:rPr lang="es-ES" sz="1100" b="1" i="0" u="none" strike="noStrike" baseline="0">
              <a:solidFill>
                <a:srgbClr val="FF0000"/>
              </a:solidFill>
              <a:latin typeface="Calibri"/>
            </a:rPr>
            <a:t>min</a:t>
          </a:r>
          <a:r>
            <a:rPr lang="es-ES" sz="1100" b="1" i="0" u="none" strike="noStrike" baseline="0">
              <a:solidFill>
                <a:srgbClr val="000000"/>
              </a:solidFill>
              <a:latin typeface="Calibri"/>
            </a:rPr>
            <a:t>=  </a:t>
          </a:r>
          <a:r>
            <a:rPr lang="es-ES" sz="1100" b="0" i="0" u="none" strike="noStrike" baseline="0">
              <a:solidFill>
                <a:srgbClr val="000000"/>
              </a:solidFill>
              <a:latin typeface="Calibri"/>
            </a:rPr>
            <a:t>Minimum flow corresponding  to </a:t>
          </a:r>
          <a:r>
            <a:rPr lang="es-ES" sz="1100" b="1" i="1" u="none" strike="noStrike" baseline="0">
              <a:solidFill>
                <a:srgbClr val="000000"/>
              </a:solidFill>
              <a:latin typeface="Calibri"/>
            </a:rPr>
            <a:t>i</a:t>
          </a:r>
          <a:r>
            <a:rPr lang="es-ES" sz="1100" b="0" i="1" u="none" strike="noStrike" baseline="0">
              <a:solidFill>
                <a:srgbClr val="000000"/>
              </a:solidFill>
              <a:latin typeface="Calibri"/>
            </a:rPr>
            <a:t>  consecutive days </a:t>
          </a:r>
          <a:r>
            <a:rPr lang="es-ES" sz="1100" b="0" i="0" u="none" strike="noStrike" baseline="0">
              <a:solidFill>
                <a:srgbClr val="000000"/>
              </a:solidFill>
              <a:latin typeface="Calibri"/>
            </a:rPr>
            <a:t> </a:t>
          </a:r>
          <a:r>
            <a:rPr lang="es-ES" sz="900" b="0" i="0" u="none" strike="noStrike" baseline="0">
              <a:solidFill>
                <a:srgbClr val="000000"/>
              </a:solidFill>
              <a:latin typeface="Calibri"/>
            </a:rPr>
            <a:t>(movile</a:t>
          </a:r>
        </a:p>
        <a:p>
          <a:pPr algn="l" rtl="0">
            <a:defRPr sz="1000"/>
          </a:pPr>
          <a:r>
            <a:rPr lang="es-ES" sz="900" b="0" i="0" u="none" strike="noStrike" baseline="0">
              <a:solidFill>
                <a:srgbClr val="000000"/>
              </a:solidFill>
              <a:latin typeface="Calibri"/>
            </a:rPr>
            <a:t>                  average )</a:t>
          </a:r>
        </a:p>
        <a:p>
          <a:pPr algn="l" rtl="0">
            <a:defRPr sz="1000"/>
          </a:pPr>
          <a:endParaRPr lang="es-ES" sz="1100" b="1" i="1" u="none" strike="noStrike" baseline="0">
            <a:solidFill>
              <a:srgbClr val="FF0000"/>
            </a:solidFill>
            <a:latin typeface="Calibri"/>
          </a:endParaRPr>
        </a:p>
        <a:p>
          <a:pPr algn="l" rtl="0">
            <a:defRPr sz="1000"/>
          </a:pPr>
          <a:r>
            <a:rPr lang="es-ES" sz="1100" b="1" i="1" u="none" strike="noStrike" baseline="0">
              <a:solidFill>
                <a:srgbClr val="FF0000"/>
              </a:solidFill>
              <a:latin typeface="Calibri"/>
            </a:rPr>
            <a:t>i</a:t>
          </a:r>
          <a:r>
            <a:rPr lang="es-ES" sz="1100" b="1" i="0" u="none" strike="noStrike" baseline="0">
              <a:solidFill>
                <a:srgbClr val="000000"/>
              </a:solidFill>
              <a:latin typeface="Calibri"/>
            </a:rPr>
            <a:t>Q</a:t>
          </a:r>
          <a:r>
            <a:rPr lang="es-ES" sz="1100" b="1" i="1" u="none" strike="noStrike" baseline="0">
              <a:solidFill>
                <a:srgbClr val="FF0000"/>
              </a:solidFill>
              <a:latin typeface="Calibri"/>
            </a:rPr>
            <a:t>t</a:t>
          </a:r>
          <a:r>
            <a:rPr lang="es-ES" sz="1100" b="1" i="0" u="none" strike="noStrike" baseline="0">
              <a:solidFill>
                <a:srgbClr val="000000"/>
              </a:solidFill>
              <a:latin typeface="Calibri"/>
            </a:rPr>
            <a:t>=        </a:t>
          </a:r>
          <a:r>
            <a:rPr lang="es-ES" sz="1100" b="0" i="0" u="none" strike="noStrike" baseline="0">
              <a:solidFill>
                <a:srgbClr val="000000"/>
              </a:solidFill>
              <a:latin typeface="Calibri"/>
            </a:rPr>
            <a:t>Minimum flow corresponding  to  </a:t>
          </a:r>
          <a:r>
            <a:rPr lang="es-ES" sz="1100" b="1" i="1" u="none" strike="noStrike" baseline="0">
              <a:solidFill>
                <a:srgbClr val="000000"/>
              </a:solidFill>
              <a:latin typeface="Calibri"/>
            </a:rPr>
            <a:t>i</a:t>
          </a:r>
          <a:r>
            <a:rPr lang="es-ES" sz="1100" b="0" i="1" u="none" strike="noStrike" baseline="0">
              <a:solidFill>
                <a:srgbClr val="000000"/>
              </a:solidFill>
              <a:latin typeface="Calibri"/>
            </a:rPr>
            <a:t>  consecutive </a:t>
          </a:r>
          <a:r>
            <a:rPr lang="es-ES" sz="900" b="0" i="1" u="none" strike="noStrike" baseline="0">
              <a:solidFill>
                <a:srgbClr val="000000"/>
              </a:solidFill>
              <a:latin typeface="Calibri"/>
            </a:rPr>
            <a:t>days </a:t>
          </a:r>
          <a:r>
            <a:rPr lang="es-ES" sz="900" b="0" i="0" u="none" strike="noStrike" baseline="0">
              <a:solidFill>
                <a:srgbClr val="000000"/>
              </a:solidFill>
              <a:latin typeface="Calibri"/>
            </a:rPr>
            <a:t> (movile</a:t>
          </a:r>
        </a:p>
        <a:p>
          <a:pPr algn="l" rtl="0">
            <a:defRPr sz="1000"/>
          </a:pPr>
          <a:r>
            <a:rPr lang="es-ES" sz="900" b="0" i="0" u="none" strike="noStrike" baseline="0">
              <a:solidFill>
                <a:srgbClr val="000000"/>
              </a:solidFill>
              <a:latin typeface="Calibri"/>
            </a:rPr>
            <a:t>                  average)</a:t>
          </a:r>
          <a:r>
            <a:rPr lang="es-ES" sz="1100" b="0" i="0" u="none" strike="noStrike" baseline="0">
              <a:solidFill>
                <a:srgbClr val="000000"/>
              </a:solidFill>
              <a:latin typeface="Calibri"/>
            </a:rPr>
            <a:t> </a:t>
          </a:r>
          <a:r>
            <a:rPr lang="es-ES" sz="900" b="0" i="0" u="none" strike="noStrike" baseline="0">
              <a:solidFill>
                <a:srgbClr val="000000"/>
              </a:solidFill>
              <a:latin typeface="Calibri"/>
            </a:rPr>
            <a:t> correspoding to a return period of </a:t>
          </a:r>
          <a:r>
            <a:rPr lang="es-ES" sz="1100" b="1" i="1" u="none" strike="noStrike" baseline="0">
              <a:solidFill>
                <a:srgbClr val="000000"/>
              </a:solidFill>
              <a:latin typeface="Calibri"/>
            </a:rPr>
            <a:t>t</a:t>
          </a:r>
          <a:r>
            <a:rPr lang="es-ES" sz="1100" b="1" i="0" u="none" strike="noStrike" baseline="0">
              <a:solidFill>
                <a:srgbClr val="000000"/>
              </a:solidFill>
              <a:latin typeface="Calibri"/>
            </a:rPr>
            <a:t> years (LPIII)</a:t>
          </a:r>
          <a:endParaRPr lang="es-ES" sz="1100" b="0" i="0" u="none" strike="noStrike" baseline="0">
            <a:solidFill>
              <a:srgbClr val="000000"/>
            </a:solidFill>
            <a:latin typeface="Calibri"/>
          </a:endParaRPr>
        </a:p>
        <a:p>
          <a:pPr algn="l" rtl="0">
            <a:defRPr sz="1000"/>
          </a:pPr>
          <a:endParaRPr lang="es-ES" sz="1100" b="1" i="1" u="none" strike="noStrike" baseline="0">
            <a:solidFill>
              <a:srgbClr val="FF0000"/>
            </a:solidFill>
            <a:latin typeface="Calibri"/>
          </a:endParaRPr>
        </a:p>
        <a:p>
          <a:pPr algn="l" rtl="0">
            <a:defRPr sz="1000"/>
          </a:pPr>
          <a:r>
            <a:rPr lang="es-ES" sz="1100" b="1" i="1" u="none" strike="noStrike" baseline="0">
              <a:solidFill>
                <a:srgbClr val="FF0000"/>
              </a:solidFill>
              <a:latin typeface="Calibri"/>
            </a:rPr>
            <a:t>Mn</a:t>
          </a:r>
          <a:r>
            <a:rPr lang="es-ES" sz="1100" b="1" i="0" u="none" strike="noStrike" baseline="0">
              <a:solidFill>
                <a:srgbClr val="000000"/>
              </a:solidFill>
              <a:latin typeface="Calibri"/>
            </a:rPr>
            <a:t>Q</a:t>
          </a:r>
          <a:r>
            <a:rPr lang="es-ES" sz="1100" b="1" i="1" u="none" strike="noStrike" baseline="0">
              <a:solidFill>
                <a:srgbClr val="FF0000"/>
              </a:solidFill>
              <a:latin typeface="Calibri"/>
            </a:rPr>
            <a:t>t</a:t>
          </a:r>
          <a:r>
            <a:rPr lang="es-ES" sz="1100" b="1" i="0" u="none" strike="noStrike" baseline="0">
              <a:solidFill>
                <a:srgbClr val="000000"/>
              </a:solidFill>
              <a:latin typeface="Calibri"/>
            </a:rPr>
            <a:t>=  Median flow</a:t>
          </a:r>
          <a:r>
            <a:rPr lang="es-ES" sz="1100" b="0" i="0" u="none" strike="noStrike" baseline="0">
              <a:solidFill>
                <a:srgbClr val="000000"/>
              </a:solidFill>
              <a:latin typeface="Calibri"/>
            </a:rPr>
            <a:t> of the month with the minimum volume</a:t>
          </a:r>
        </a:p>
        <a:p>
          <a:pPr algn="l" rtl="0">
            <a:defRPr sz="1000"/>
          </a:pPr>
          <a:r>
            <a:rPr lang="es-ES" sz="1100" b="0" i="0" u="none" strike="noStrike" baseline="0">
              <a:solidFill>
                <a:srgbClr val="000000"/>
              </a:solidFill>
              <a:latin typeface="Calibri"/>
            </a:rPr>
            <a:t>                  corresponding to a return period of  </a:t>
          </a:r>
          <a:r>
            <a:rPr lang="es-ES" sz="1100" b="1" i="1" u="none" strike="noStrike" baseline="0">
              <a:solidFill>
                <a:srgbClr val="000000"/>
              </a:solidFill>
              <a:latin typeface="Calibri"/>
            </a:rPr>
            <a:t>t</a:t>
          </a:r>
          <a:r>
            <a:rPr lang="es-ES" sz="1100" b="1" i="0" u="none" strike="noStrike" baseline="0">
              <a:solidFill>
                <a:srgbClr val="000000"/>
              </a:solidFill>
              <a:latin typeface="Calibri"/>
            </a:rPr>
            <a:t> years (LPIII)</a:t>
          </a:r>
        </a:p>
      </xdr:txBody>
    </xdr:sp>
    <xdr:clientData/>
  </xdr:twoCellAnchor>
  <mc:AlternateContent xmlns:mc="http://schemas.openxmlformats.org/markup-compatibility/2006">
    <mc:Choice xmlns:a14="http://schemas.microsoft.com/office/drawing/2010/main" Requires="a14">
      <xdr:twoCellAnchor>
        <xdr:from>
          <xdr:col>5</xdr:col>
          <xdr:colOff>561975</xdr:colOff>
          <xdr:row>10</xdr:row>
          <xdr:rowOff>9525</xdr:rowOff>
        </xdr:from>
        <xdr:to>
          <xdr:col>5</xdr:col>
          <xdr:colOff>933450</xdr:colOff>
          <xdr:row>11</xdr:row>
          <xdr:rowOff>0</xdr:rowOff>
        </xdr:to>
        <xdr:sp macro="" textlink="">
          <xdr:nvSpPr>
            <xdr:cNvPr id="314371" name="Spinner 3" hidden="1">
              <a:extLst>
                <a:ext uri="{63B3BB69-23CF-44E3-9099-C40C66FF867C}">
                  <a14:compatExt spid="_x0000_s31437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571500</xdr:colOff>
          <xdr:row>10</xdr:row>
          <xdr:rowOff>9525</xdr:rowOff>
        </xdr:from>
        <xdr:to>
          <xdr:col>6</xdr:col>
          <xdr:colOff>942975</xdr:colOff>
          <xdr:row>11</xdr:row>
          <xdr:rowOff>0</xdr:rowOff>
        </xdr:to>
        <xdr:sp macro="" textlink="">
          <xdr:nvSpPr>
            <xdr:cNvPr id="314372" name="Spinner 4" hidden="1">
              <a:extLst>
                <a:ext uri="{63B3BB69-23CF-44E3-9099-C40C66FF867C}">
                  <a14:compatExt spid="_x0000_s31437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561975</xdr:colOff>
          <xdr:row>11</xdr:row>
          <xdr:rowOff>9525</xdr:rowOff>
        </xdr:from>
        <xdr:to>
          <xdr:col>5</xdr:col>
          <xdr:colOff>933450</xdr:colOff>
          <xdr:row>12</xdr:row>
          <xdr:rowOff>0</xdr:rowOff>
        </xdr:to>
        <xdr:sp macro="" textlink="">
          <xdr:nvSpPr>
            <xdr:cNvPr id="314373" name="Spinner 5" hidden="1">
              <a:extLst>
                <a:ext uri="{63B3BB69-23CF-44E3-9099-C40C66FF867C}">
                  <a14:compatExt spid="_x0000_s31437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581025</xdr:colOff>
          <xdr:row>10</xdr:row>
          <xdr:rowOff>9525</xdr:rowOff>
        </xdr:from>
        <xdr:to>
          <xdr:col>8</xdr:col>
          <xdr:colOff>0</xdr:colOff>
          <xdr:row>11</xdr:row>
          <xdr:rowOff>0</xdr:rowOff>
        </xdr:to>
        <xdr:sp macro="" textlink="">
          <xdr:nvSpPr>
            <xdr:cNvPr id="314374" name="Spinner 6" hidden="1">
              <a:extLst>
                <a:ext uri="{63B3BB69-23CF-44E3-9099-C40C66FF867C}">
                  <a14:compatExt spid="_x0000_s31437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571500</xdr:colOff>
          <xdr:row>11</xdr:row>
          <xdr:rowOff>9525</xdr:rowOff>
        </xdr:from>
        <xdr:to>
          <xdr:col>6</xdr:col>
          <xdr:colOff>942975</xdr:colOff>
          <xdr:row>12</xdr:row>
          <xdr:rowOff>0</xdr:rowOff>
        </xdr:to>
        <xdr:sp macro="" textlink="">
          <xdr:nvSpPr>
            <xdr:cNvPr id="314375" name="Spinner 7" hidden="1">
              <a:extLst>
                <a:ext uri="{63B3BB69-23CF-44E3-9099-C40C66FF867C}">
                  <a14:compatExt spid="_x0000_s31437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581025</xdr:colOff>
          <xdr:row>11</xdr:row>
          <xdr:rowOff>9525</xdr:rowOff>
        </xdr:from>
        <xdr:to>
          <xdr:col>8</xdr:col>
          <xdr:colOff>0</xdr:colOff>
          <xdr:row>12</xdr:row>
          <xdr:rowOff>0</xdr:rowOff>
        </xdr:to>
        <xdr:sp macro="" textlink="">
          <xdr:nvSpPr>
            <xdr:cNvPr id="314376" name="Spinner 8" hidden="1">
              <a:extLst>
                <a:ext uri="{63B3BB69-23CF-44E3-9099-C40C66FF867C}">
                  <a14:compatExt spid="_x0000_s31437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6.xml><?xml version="1.0" encoding="utf-8"?>
<xdr:wsDr xmlns:xdr="http://schemas.openxmlformats.org/drawingml/2006/spreadsheetDrawing" xmlns:a="http://schemas.openxmlformats.org/drawingml/2006/main">
  <xdr:twoCellAnchor editAs="oneCell">
    <xdr:from>
      <xdr:col>1</xdr:col>
      <xdr:colOff>942975</xdr:colOff>
      <xdr:row>1</xdr:row>
      <xdr:rowOff>9525</xdr:rowOff>
    </xdr:from>
    <xdr:to>
      <xdr:col>2</xdr:col>
      <xdr:colOff>276225</xdr:colOff>
      <xdr:row>3</xdr:row>
      <xdr:rowOff>19050</xdr:rowOff>
    </xdr:to>
    <xdr:pic>
      <xdr:nvPicPr>
        <xdr:cNvPr id="3491000" name="2 Imagen" descr="ICONO2.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71575" y="161925"/>
          <a:ext cx="2857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9525</xdr:colOff>
      <xdr:row>33</xdr:row>
      <xdr:rowOff>142875</xdr:rowOff>
    </xdr:from>
    <xdr:to>
      <xdr:col>8</xdr:col>
      <xdr:colOff>0</xdr:colOff>
      <xdr:row>53</xdr:row>
      <xdr:rowOff>76200</xdr:rowOff>
    </xdr:to>
    <xdr:graphicFrame macro="">
      <xdr:nvGraphicFramePr>
        <xdr:cNvPr id="349100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942975</xdr:colOff>
      <xdr:row>1</xdr:row>
      <xdr:rowOff>9525</xdr:rowOff>
    </xdr:from>
    <xdr:to>
      <xdr:col>2</xdr:col>
      <xdr:colOff>295275</xdr:colOff>
      <xdr:row>3</xdr:row>
      <xdr:rowOff>19050</xdr:rowOff>
    </xdr:to>
    <xdr:pic>
      <xdr:nvPicPr>
        <xdr:cNvPr id="3491002" name="2 Imagen" descr="ICONO2.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71575" y="161925"/>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53</xdr:row>
      <xdr:rowOff>76200</xdr:rowOff>
    </xdr:from>
    <xdr:to>
      <xdr:col>8</xdr:col>
      <xdr:colOff>0</xdr:colOff>
      <xdr:row>73</xdr:row>
      <xdr:rowOff>0</xdr:rowOff>
    </xdr:to>
    <xdr:graphicFrame macro="">
      <xdr:nvGraphicFramePr>
        <xdr:cNvPr id="349100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19050</xdr:colOff>
      <xdr:row>74</xdr:row>
      <xdr:rowOff>19050</xdr:rowOff>
    </xdr:from>
    <xdr:to>
      <xdr:col>7</xdr:col>
      <xdr:colOff>933450</xdr:colOff>
      <xdr:row>88</xdr:row>
      <xdr:rowOff>19050</xdr:rowOff>
    </xdr:to>
    <xdr:sp macro="" textlink="">
      <xdr:nvSpPr>
        <xdr:cNvPr id="3490969" name="3 CuadroTexto"/>
        <xdr:cNvSpPr txBox="1">
          <a:spLocks noChangeArrowheads="1"/>
        </xdr:cNvSpPr>
      </xdr:nvSpPr>
      <xdr:spPr bwMode="auto">
        <a:xfrm>
          <a:off x="247650" y="11820525"/>
          <a:ext cx="6629400" cy="2266950"/>
        </a:xfrm>
        <a:prstGeom prst="rect">
          <a:avLst/>
        </a:prstGeom>
        <a:solidFill>
          <a:srgbClr val="FFFFCC"/>
        </a:solidFill>
        <a:ln w="9525">
          <a:solidFill>
            <a:srgbClr val="BCBCBC"/>
          </a:solidFill>
          <a:miter lim="800000"/>
          <a:headEnd/>
          <a:tailEnd/>
        </a:ln>
      </xdr:spPr>
      <xdr:txBody>
        <a:bodyPr vertOverflow="clip" wrap="square" lIns="27432" tIns="27432" rIns="0" bIns="0" anchor="t" upright="1"/>
        <a:lstStyle/>
        <a:p>
          <a:pPr algn="l" rtl="0">
            <a:defRPr sz="1000"/>
          </a:pPr>
          <a:r>
            <a:rPr lang="es-ES" sz="1100" b="0" i="0" u="none" strike="noStrike" baseline="0">
              <a:solidFill>
                <a:srgbClr val="000000"/>
              </a:solidFill>
              <a:latin typeface="Calibri"/>
            </a:rPr>
            <a:t>The user can employ the following criterion to set K values:</a:t>
          </a:r>
        </a:p>
        <a:p>
          <a:pPr algn="l" rtl="0">
            <a:defRPr sz="1000"/>
          </a:pPr>
          <a:r>
            <a:rPr lang="es-ES" sz="1100" b="0" i="0" u="none" strike="noStrike" baseline="0">
              <a:solidFill>
                <a:srgbClr val="000000"/>
              </a:solidFill>
              <a:latin typeface="Calibri"/>
            </a:rPr>
            <a:t>1º) To set a  </a:t>
          </a:r>
          <a:r>
            <a:rPr lang="es-ES" sz="1100" b="1" i="0" u="none" strike="noStrike" baseline="0">
              <a:solidFill>
                <a:srgbClr val="000000"/>
              </a:solidFill>
              <a:latin typeface="Calibri"/>
            </a:rPr>
            <a:t>VOL </a:t>
          </a:r>
          <a:r>
            <a:rPr lang="es-ES" sz="1100" b="1" i="0" u="none" strike="noStrike" baseline="-25000">
              <a:solidFill>
                <a:srgbClr val="000000"/>
              </a:solidFill>
              <a:latin typeface="Calibri"/>
            </a:rPr>
            <a:t>month min</a:t>
          </a:r>
          <a:r>
            <a:rPr lang="es-ES" sz="1100" b="1" i="0" u="none" strike="noStrike" baseline="30000">
              <a:solidFill>
                <a:srgbClr val="000000"/>
              </a:solidFill>
              <a:latin typeface="Calibri"/>
            </a:rPr>
            <a:t>DRY</a:t>
          </a:r>
          <a:r>
            <a:rPr lang="es-ES" sz="1100" b="1" i="0" u="none" strike="noStrike" baseline="0">
              <a:solidFill>
                <a:srgbClr val="000000"/>
              </a:solidFill>
              <a:latin typeface="Calibri"/>
            </a:rPr>
            <a:t>│</a:t>
          </a:r>
          <a:r>
            <a:rPr lang="es-ES" sz="1100" b="1" i="0" u="none" strike="noStrike" baseline="30000">
              <a:solidFill>
                <a:srgbClr val="000000"/>
              </a:solidFill>
              <a:latin typeface="Calibri"/>
            </a:rPr>
            <a:t>EFR</a:t>
          </a:r>
          <a:r>
            <a:rPr lang="es-ES" sz="1100" b="1" i="0" u="none" strike="noStrike" baseline="0">
              <a:solidFill>
                <a:srgbClr val="000000"/>
              </a:solidFill>
              <a:latin typeface="Calibri"/>
            </a:rPr>
            <a:t>  value </a:t>
          </a:r>
          <a:r>
            <a:rPr lang="es-ES" sz="900" b="0" i="0" u="none" strike="noStrike" baseline="0">
              <a:solidFill>
                <a:srgbClr val="000000"/>
              </a:solidFill>
              <a:latin typeface="Calibri"/>
            </a:rPr>
            <a:t>(Volume of the month with  the minimum  water volume  along the dry year of  EFR )</a:t>
          </a:r>
        </a:p>
        <a:p>
          <a:pPr algn="l" rtl="0">
            <a:defRPr sz="1000"/>
          </a:pPr>
          <a:r>
            <a:rPr lang="es-ES" sz="1100" b="0" i="0" u="none" strike="noStrike" baseline="0">
              <a:solidFill>
                <a:srgbClr val="000000"/>
              </a:solidFill>
              <a:latin typeface="Calibri"/>
            </a:rPr>
            <a:t>2º) To calculate (</a:t>
          </a:r>
          <a:r>
            <a:rPr lang="es-ES" sz="1100" b="1" i="0" u="none" strike="noStrike" baseline="0">
              <a:solidFill>
                <a:srgbClr val="000000"/>
              </a:solidFill>
              <a:latin typeface="Calibri"/>
            </a:rPr>
            <a:t>VOL </a:t>
          </a:r>
          <a:r>
            <a:rPr lang="es-ES" sz="1100" b="1" i="0" u="none" strike="noStrike" baseline="-25000">
              <a:solidFill>
                <a:srgbClr val="000000"/>
              </a:solidFill>
              <a:latin typeface="Calibri"/>
            </a:rPr>
            <a:t>month min</a:t>
          </a:r>
          <a:r>
            <a:rPr lang="es-ES" sz="1100" b="1" i="0" u="none" strike="noStrike" baseline="30000">
              <a:solidFill>
                <a:srgbClr val="000000"/>
              </a:solidFill>
              <a:latin typeface="Calibri"/>
            </a:rPr>
            <a:t>DRY</a:t>
          </a:r>
          <a:r>
            <a:rPr lang="es-ES" sz="1100" b="1" i="0" u="none" strike="noStrike" baseline="0">
              <a:solidFill>
                <a:srgbClr val="000000"/>
              </a:solidFill>
              <a:latin typeface="Calibri"/>
            </a:rPr>
            <a:t>│</a:t>
          </a:r>
          <a:r>
            <a:rPr lang="es-ES" sz="1100" b="1" i="0" u="none" strike="noStrike" baseline="30000">
              <a:solidFill>
                <a:srgbClr val="000000"/>
              </a:solidFill>
              <a:latin typeface="Calibri"/>
            </a:rPr>
            <a:t>EFR</a:t>
          </a:r>
          <a:r>
            <a:rPr lang="es-ES" sz="1100" b="1" i="0" u="none" strike="noStrike" baseline="0">
              <a:solidFill>
                <a:srgbClr val="000000"/>
              </a:solidFill>
              <a:latin typeface="Calibri"/>
            </a:rPr>
            <a:t>/VOL </a:t>
          </a:r>
          <a:r>
            <a:rPr lang="es-ES" sz="1100" b="1" i="0" u="none" strike="noStrike" baseline="-25000">
              <a:solidFill>
                <a:srgbClr val="000000"/>
              </a:solidFill>
              <a:latin typeface="Calibri"/>
            </a:rPr>
            <a:t>month min</a:t>
          </a:r>
          <a:r>
            <a:rPr lang="es-ES" sz="1100" b="1" i="0" u="none" strike="noStrike" baseline="30000">
              <a:solidFill>
                <a:srgbClr val="000000"/>
              </a:solidFill>
              <a:latin typeface="Calibri"/>
            </a:rPr>
            <a:t>DRY</a:t>
          </a:r>
          <a:r>
            <a:rPr lang="es-ES" sz="1100" b="1" i="0" u="none" strike="noStrike" baseline="0">
              <a:solidFill>
                <a:srgbClr val="000000"/>
              </a:solidFill>
              <a:latin typeface="Calibri"/>
            </a:rPr>
            <a:t>│</a:t>
          </a:r>
          <a:r>
            <a:rPr lang="es-ES" sz="1100" b="1" i="0" u="none" strike="noStrike" baseline="30000">
              <a:solidFill>
                <a:srgbClr val="000000"/>
              </a:solidFill>
              <a:latin typeface="Calibri"/>
            </a:rPr>
            <a:t>NAT</a:t>
          </a:r>
          <a:r>
            <a:rPr lang="es-ES" sz="1100" b="1" i="0" u="none" strike="noStrike" baseline="0">
              <a:solidFill>
                <a:srgbClr val="000000"/>
              </a:solidFill>
              <a:latin typeface="Calibri"/>
            </a:rPr>
            <a:t>)=K</a:t>
          </a:r>
          <a:r>
            <a:rPr lang="es-ES" sz="1100" b="1" i="0" u="none" strike="noStrike" baseline="-25000">
              <a:solidFill>
                <a:srgbClr val="000000"/>
              </a:solidFill>
              <a:latin typeface="Calibri"/>
            </a:rPr>
            <a:t>DRY</a:t>
          </a:r>
          <a:endParaRPr lang="es-ES" sz="1100" b="0" i="0" u="none" strike="noStrike" baseline="0">
            <a:solidFill>
              <a:srgbClr val="000000"/>
            </a:solidFill>
            <a:latin typeface="Calibri"/>
          </a:endParaRPr>
        </a:p>
        <a:p>
          <a:pPr algn="l" rtl="0">
            <a:defRPr sz="1000"/>
          </a:pPr>
          <a:r>
            <a:rPr lang="es-ES" sz="1100" b="0" i="0" u="none" strike="noStrike" baseline="0">
              <a:solidFill>
                <a:srgbClr val="000000"/>
              </a:solidFill>
              <a:latin typeface="Calibri"/>
            </a:rPr>
            <a:t>3º) To set  the same K value to K</a:t>
          </a:r>
          <a:r>
            <a:rPr lang="es-ES" sz="1100" b="0" i="0" u="none" strike="noStrike" baseline="-25000">
              <a:solidFill>
                <a:srgbClr val="000000"/>
              </a:solidFill>
              <a:latin typeface="Calibri"/>
            </a:rPr>
            <a:t>normal</a:t>
          </a:r>
          <a:r>
            <a:rPr lang="es-ES" sz="1100" b="0" i="0" u="none" strike="noStrike" baseline="0">
              <a:solidFill>
                <a:srgbClr val="000000"/>
              </a:solidFill>
              <a:latin typeface="Calibri"/>
            </a:rPr>
            <a:t>  and K</a:t>
          </a:r>
          <a:r>
            <a:rPr lang="es-ES" sz="1100" b="0" i="0" u="none" strike="noStrike" baseline="-25000">
              <a:solidFill>
                <a:srgbClr val="000000"/>
              </a:solidFill>
              <a:latin typeface="Calibri"/>
            </a:rPr>
            <a:t>wet</a:t>
          </a:r>
          <a:r>
            <a:rPr lang="es-ES" sz="1100" b="0" i="0" u="none" strike="noStrike" baseline="0">
              <a:solidFill>
                <a:srgbClr val="000000"/>
              </a:solidFill>
              <a:latin typeface="Calibri"/>
            </a:rPr>
            <a:t>.</a:t>
          </a:r>
        </a:p>
        <a:p>
          <a:pPr algn="l" rtl="0">
            <a:defRPr sz="1000"/>
          </a:pPr>
          <a:endParaRPr lang="es-ES" sz="1100" b="0" i="0" u="none" strike="noStrike" baseline="0">
            <a:solidFill>
              <a:srgbClr val="000000"/>
            </a:solidFill>
            <a:latin typeface="Calibri"/>
          </a:endParaRPr>
        </a:p>
        <a:p>
          <a:pPr algn="l" rtl="0">
            <a:defRPr sz="1000"/>
          </a:pPr>
          <a:r>
            <a:rPr lang="es-ES" sz="1100" b="0" i="0" u="none" strike="noStrike" baseline="0">
              <a:solidFill>
                <a:srgbClr val="000000"/>
              </a:solidFill>
              <a:latin typeface="Calibri"/>
            </a:rPr>
            <a:t>By this way  we have the following guarantee:  the ratios among minimum water volumes of each type of year in EFR scenarios are the same as in natural regime:</a:t>
          </a:r>
        </a:p>
        <a:p>
          <a:pPr algn="l" rtl="0">
            <a:defRPr sz="1000"/>
          </a:pPr>
          <a:r>
            <a:rPr lang="es-ES" sz="1100" b="0" i="0" u="none" strike="noStrike" baseline="0">
              <a:solidFill>
                <a:srgbClr val="000000"/>
              </a:solidFill>
              <a:latin typeface="Calibri"/>
            </a:rPr>
            <a:t>If K</a:t>
          </a:r>
          <a:r>
            <a:rPr lang="es-ES" sz="1100" b="0" i="0" u="none" strike="noStrike" baseline="-25000">
              <a:solidFill>
                <a:srgbClr val="000000"/>
              </a:solidFill>
              <a:latin typeface="Calibri"/>
            </a:rPr>
            <a:t>DRY</a:t>
          </a:r>
          <a:r>
            <a:rPr lang="es-ES" sz="1100" b="0" i="0" u="none" strike="noStrike" baseline="0">
              <a:solidFill>
                <a:srgbClr val="000000"/>
              </a:solidFill>
              <a:latin typeface="Calibri"/>
            </a:rPr>
            <a:t>=K</a:t>
          </a:r>
          <a:r>
            <a:rPr lang="es-ES" sz="1100" b="0" i="0" u="none" strike="noStrike" baseline="-25000">
              <a:solidFill>
                <a:srgbClr val="000000"/>
              </a:solidFill>
              <a:latin typeface="Calibri"/>
            </a:rPr>
            <a:t>NORMAL</a:t>
          </a:r>
          <a:r>
            <a:rPr lang="es-ES" sz="1100" b="0" i="0" u="none" strike="noStrike" baseline="0">
              <a:solidFill>
                <a:srgbClr val="000000"/>
              </a:solidFill>
              <a:latin typeface="Calibri"/>
            </a:rPr>
            <a:t>=K</a:t>
          </a:r>
          <a:r>
            <a:rPr lang="es-ES" sz="1100" b="0" i="0" u="none" strike="noStrike" baseline="-25000">
              <a:solidFill>
                <a:srgbClr val="000000"/>
              </a:solidFill>
              <a:latin typeface="Calibri"/>
            </a:rPr>
            <a:t>WET </a:t>
          </a:r>
          <a:r>
            <a:rPr lang="es-ES" sz="1100" b="0" i="0" u="none" strike="noStrike" baseline="0">
              <a:solidFill>
                <a:srgbClr val="000000"/>
              </a:solidFill>
              <a:latin typeface="Calibri"/>
            </a:rPr>
            <a:t> it complys with:</a:t>
          </a:r>
        </a:p>
        <a:p>
          <a:pPr algn="l" rtl="0">
            <a:defRPr sz="1000"/>
          </a:pPr>
          <a:r>
            <a:rPr lang="es-ES" sz="1100" b="1" i="0" u="none" strike="noStrike" baseline="0">
              <a:solidFill>
                <a:srgbClr val="000000"/>
              </a:solidFill>
              <a:latin typeface="Calibri"/>
            </a:rPr>
            <a:t>(VOL</a:t>
          </a:r>
          <a:r>
            <a:rPr lang="es-ES" sz="1100" b="1" i="0" u="none" strike="noStrike" baseline="-25000">
              <a:solidFill>
                <a:srgbClr val="000000"/>
              </a:solidFill>
              <a:latin typeface="Calibri"/>
            </a:rPr>
            <a:t>month min</a:t>
          </a:r>
          <a:r>
            <a:rPr lang="es-ES" sz="1100" b="1" i="0" u="none" strike="noStrike" baseline="30000">
              <a:solidFill>
                <a:srgbClr val="000000"/>
              </a:solidFill>
              <a:latin typeface="Calibri"/>
            </a:rPr>
            <a:t>NORMAL</a:t>
          </a:r>
          <a:r>
            <a:rPr lang="es-ES" sz="1100" b="1" i="0" u="none" strike="noStrike" baseline="0">
              <a:solidFill>
                <a:srgbClr val="000000"/>
              </a:solidFill>
              <a:latin typeface="Calibri"/>
            </a:rPr>
            <a:t>│</a:t>
          </a:r>
          <a:r>
            <a:rPr lang="es-ES" sz="1100" b="1" i="0" u="none" strike="noStrike" baseline="30000">
              <a:solidFill>
                <a:srgbClr val="000000"/>
              </a:solidFill>
              <a:latin typeface="Calibri"/>
            </a:rPr>
            <a:t>EFR</a:t>
          </a:r>
          <a:r>
            <a:rPr lang="es-ES" sz="1100" b="1" i="0" u="none" strike="noStrike" baseline="0">
              <a:solidFill>
                <a:srgbClr val="000000"/>
              </a:solidFill>
              <a:latin typeface="Calibri"/>
            </a:rPr>
            <a:t>/VOL</a:t>
          </a:r>
          <a:r>
            <a:rPr lang="es-ES" sz="1100" b="1" i="0" u="none" strike="noStrike" baseline="-25000">
              <a:solidFill>
                <a:srgbClr val="000000"/>
              </a:solidFill>
              <a:latin typeface="Calibri"/>
            </a:rPr>
            <a:t>month min</a:t>
          </a:r>
          <a:r>
            <a:rPr lang="es-ES" sz="1100" b="1" i="0" u="none" strike="noStrike" baseline="30000">
              <a:solidFill>
                <a:srgbClr val="000000"/>
              </a:solidFill>
              <a:latin typeface="Calibri"/>
            </a:rPr>
            <a:t>DRY</a:t>
          </a:r>
          <a:r>
            <a:rPr lang="es-ES" sz="1100" b="1" i="0" u="none" strike="noStrike" baseline="0">
              <a:solidFill>
                <a:srgbClr val="000000"/>
              </a:solidFill>
              <a:latin typeface="Calibri"/>
            </a:rPr>
            <a:t>│</a:t>
          </a:r>
          <a:r>
            <a:rPr lang="es-ES" sz="1100" b="1" i="0" u="none" strike="noStrike" baseline="30000">
              <a:solidFill>
                <a:srgbClr val="000000"/>
              </a:solidFill>
              <a:latin typeface="Calibri"/>
            </a:rPr>
            <a:t>EFR</a:t>
          </a:r>
          <a:r>
            <a:rPr lang="es-ES" sz="1100" b="1" i="0" u="none" strike="noStrike" baseline="0">
              <a:solidFill>
                <a:srgbClr val="000000"/>
              </a:solidFill>
              <a:latin typeface="Calibri"/>
            </a:rPr>
            <a:t>)= (VOL</a:t>
          </a:r>
          <a:r>
            <a:rPr lang="es-ES" sz="1100" b="1" i="0" u="none" strike="noStrike" baseline="-25000">
              <a:solidFill>
                <a:srgbClr val="000000"/>
              </a:solidFill>
              <a:latin typeface="Calibri"/>
            </a:rPr>
            <a:t>month min</a:t>
          </a:r>
          <a:r>
            <a:rPr lang="es-ES" sz="1100" b="1" i="0" u="none" strike="noStrike" baseline="30000">
              <a:solidFill>
                <a:srgbClr val="000000"/>
              </a:solidFill>
              <a:latin typeface="Calibri"/>
            </a:rPr>
            <a:t>NORMAL</a:t>
          </a:r>
          <a:r>
            <a:rPr lang="es-ES" sz="1100" b="1" i="0" u="none" strike="noStrike" baseline="0">
              <a:solidFill>
                <a:srgbClr val="000000"/>
              </a:solidFill>
              <a:latin typeface="Calibri"/>
            </a:rPr>
            <a:t>│</a:t>
          </a:r>
          <a:r>
            <a:rPr lang="es-ES" sz="1100" b="1" i="0" u="none" strike="noStrike" baseline="30000">
              <a:solidFill>
                <a:srgbClr val="000000"/>
              </a:solidFill>
              <a:latin typeface="Calibri"/>
            </a:rPr>
            <a:t>NAT</a:t>
          </a:r>
          <a:r>
            <a:rPr lang="es-ES" sz="1100" b="1" i="0" u="none" strike="noStrike" baseline="0">
              <a:solidFill>
                <a:srgbClr val="000000"/>
              </a:solidFill>
              <a:latin typeface="Calibri"/>
            </a:rPr>
            <a:t>/VOL</a:t>
          </a:r>
          <a:r>
            <a:rPr lang="es-ES" sz="1100" b="1" i="0" u="none" strike="noStrike" baseline="-25000">
              <a:solidFill>
                <a:srgbClr val="000000"/>
              </a:solidFill>
              <a:latin typeface="Calibri"/>
            </a:rPr>
            <a:t>month min</a:t>
          </a:r>
          <a:r>
            <a:rPr lang="es-ES" sz="1100" b="1" i="0" u="none" strike="noStrike" baseline="30000">
              <a:solidFill>
                <a:srgbClr val="000000"/>
              </a:solidFill>
              <a:latin typeface="Calibri"/>
            </a:rPr>
            <a:t>DRY</a:t>
          </a:r>
          <a:r>
            <a:rPr lang="es-ES" sz="1100" b="1" i="0" u="none" strike="noStrike" baseline="0">
              <a:solidFill>
                <a:srgbClr val="000000"/>
              </a:solidFill>
              <a:latin typeface="Calibri"/>
            </a:rPr>
            <a:t>│</a:t>
          </a:r>
          <a:r>
            <a:rPr lang="es-ES" sz="1100" b="1" i="0" u="none" strike="noStrike" baseline="30000">
              <a:solidFill>
                <a:srgbClr val="000000"/>
              </a:solidFill>
              <a:latin typeface="Calibri"/>
            </a:rPr>
            <a:t>NAT</a:t>
          </a:r>
          <a:r>
            <a:rPr lang="es-ES" sz="1100" b="1" i="0" u="none" strike="noStrike" baseline="0">
              <a:solidFill>
                <a:srgbClr val="000000"/>
              </a:solidFill>
              <a:latin typeface="Calibri"/>
            </a:rPr>
            <a:t>) </a:t>
          </a:r>
          <a:endParaRPr lang="es-ES" sz="1100" b="0" i="0" u="none" strike="noStrike" baseline="0">
            <a:solidFill>
              <a:srgbClr val="000000"/>
            </a:solidFill>
            <a:latin typeface="Calibri"/>
          </a:endParaRPr>
        </a:p>
        <a:p>
          <a:pPr algn="l" rtl="0">
            <a:defRPr sz="1000"/>
          </a:pPr>
          <a:r>
            <a:rPr lang="es-ES" sz="1100" b="1" i="0" u="none" strike="noStrike" baseline="0">
              <a:solidFill>
                <a:srgbClr val="000000"/>
              </a:solidFill>
              <a:latin typeface="Calibri"/>
            </a:rPr>
            <a:t>(VOL</a:t>
          </a:r>
          <a:r>
            <a:rPr lang="es-ES" sz="1100" b="1" i="0" u="none" strike="noStrike" baseline="-25000">
              <a:solidFill>
                <a:srgbClr val="000000"/>
              </a:solidFill>
              <a:latin typeface="Calibri"/>
            </a:rPr>
            <a:t>month min</a:t>
          </a:r>
          <a:r>
            <a:rPr lang="es-ES" sz="1100" b="1" i="0" u="none" strike="noStrike" baseline="30000">
              <a:solidFill>
                <a:srgbClr val="000000"/>
              </a:solidFill>
              <a:latin typeface="Calibri"/>
            </a:rPr>
            <a:t>WET</a:t>
          </a:r>
          <a:r>
            <a:rPr lang="es-ES" sz="1100" b="1" i="0" u="none" strike="noStrike" baseline="0">
              <a:solidFill>
                <a:srgbClr val="000000"/>
              </a:solidFill>
              <a:latin typeface="Calibri"/>
            </a:rPr>
            <a:t>│</a:t>
          </a:r>
          <a:r>
            <a:rPr lang="es-ES" sz="1100" b="1" i="0" u="none" strike="noStrike" baseline="30000">
              <a:solidFill>
                <a:srgbClr val="000000"/>
              </a:solidFill>
              <a:latin typeface="Calibri"/>
            </a:rPr>
            <a:t>EFR</a:t>
          </a:r>
          <a:r>
            <a:rPr lang="es-ES" sz="1100" b="1" i="0" u="none" strike="noStrike" baseline="0">
              <a:solidFill>
                <a:srgbClr val="000000"/>
              </a:solidFill>
              <a:latin typeface="Calibri"/>
            </a:rPr>
            <a:t>/VOL</a:t>
          </a:r>
          <a:r>
            <a:rPr lang="es-ES" sz="1100" b="1" i="0" u="none" strike="noStrike" baseline="-25000">
              <a:solidFill>
                <a:srgbClr val="000000"/>
              </a:solidFill>
              <a:latin typeface="Calibri"/>
            </a:rPr>
            <a:t>month min</a:t>
          </a:r>
          <a:r>
            <a:rPr lang="es-ES" sz="1100" b="1" i="0" u="none" strike="noStrike" baseline="30000">
              <a:solidFill>
                <a:srgbClr val="000000"/>
              </a:solidFill>
              <a:latin typeface="Calibri"/>
            </a:rPr>
            <a:t>DRY</a:t>
          </a:r>
          <a:r>
            <a:rPr lang="es-ES" sz="1100" b="1" i="0" u="none" strike="noStrike" baseline="0">
              <a:solidFill>
                <a:srgbClr val="000000"/>
              </a:solidFill>
              <a:latin typeface="Calibri"/>
            </a:rPr>
            <a:t>│</a:t>
          </a:r>
          <a:r>
            <a:rPr lang="es-ES" sz="1100" b="1" i="0" u="none" strike="noStrike" baseline="30000">
              <a:solidFill>
                <a:srgbClr val="000000"/>
              </a:solidFill>
              <a:latin typeface="Calibri"/>
            </a:rPr>
            <a:t>EFR</a:t>
          </a:r>
          <a:r>
            <a:rPr lang="es-ES" sz="1100" b="1" i="0" u="none" strike="noStrike" baseline="0">
              <a:solidFill>
                <a:srgbClr val="000000"/>
              </a:solidFill>
              <a:latin typeface="Calibri"/>
            </a:rPr>
            <a:t>)= (VOL</a:t>
          </a:r>
          <a:r>
            <a:rPr lang="es-ES" sz="1100" b="1" i="0" u="none" strike="noStrike" baseline="-25000">
              <a:solidFill>
                <a:srgbClr val="000000"/>
              </a:solidFill>
              <a:latin typeface="Calibri"/>
            </a:rPr>
            <a:t>month min</a:t>
          </a:r>
          <a:r>
            <a:rPr lang="es-ES" sz="1100" b="1" i="0" u="none" strike="noStrike" baseline="30000">
              <a:solidFill>
                <a:srgbClr val="000000"/>
              </a:solidFill>
              <a:latin typeface="Calibri"/>
            </a:rPr>
            <a:t>WET</a:t>
          </a:r>
          <a:r>
            <a:rPr lang="es-ES" sz="1100" b="1" i="0" u="none" strike="noStrike" baseline="0">
              <a:solidFill>
                <a:srgbClr val="000000"/>
              </a:solidFill>
              <a:latin typeface="Calibri"/>
            </a:rPr>
            <a:t>│</a:t>
          </a:r>
          <a:r>
            <a:rPr lang="es-ES" sz="1100" b="1" i="0" u="none" strike="noStrike" baseline="30000">
              <a:solidFill>
                <a:srgbClr val="000000"/>
              </a:solidFill>
              <a:latin typeface="Calibri"/>
            </a:rPr>
            <a:t>NAT</a:t>
          </a:r>
          <a:r>
            <a:rPr lang="es-ES" sz="1100" b="1" i="0" u="none" strike="noStrike" baseline="0">
              <a:solidFill>
                <a:srgbClr val="000000"/>
              </a:solidFill>
              <a:latin typeface="Calibri"/>
            </a:rPr>
            <a:t>/VOL</a:t>
          </a:r>
          <a:r>
            <a:rPr lang="es-ES" sz="1100" b="1" i="0" u="none" strike="noStrike" baseline="-25000">
              <a:solidFill>
                <a:srgbClr val="000000"/>
              </a:solidFill>
              <a:latin typeface="Calibri"/>
            </a:rPr>
            <a:t>month min</a:t>
          </a:r>
          <a:r>
            <a:rPr lang="es-ES" sz="1100" b="1" i="0" u="none" strike="noStrike" baseline="30000">
              <a:solidFill>
                <a:srgbClr val="000000"/>
              </a:solidFill>
              <a:latin typeface="Calibri"/>
            </a:rPr>
            <a:t>DRY</a:t>
          </a:r>
          <a:r>
            <a:rPr lang="es-ES" sz="1100" b="1" i="0" u="none" strike="noStrike" baseline="0">
              <a:solidFill>
                <a:srgbClr val="000000"/>
              </a:solidFill>
              <a:latin typeface="Calibri"/>
            </a:rPr>
            <a:t>│</a:t>
          </a:r>
          <a:r>
            <a:rPr lang="es-ES" sz="1100" b="1" i="0" u="none" strike="noStrike" baseline="30000">
              <a:solidFill>
                <a:srgbClr val="000000"/>
              </a:solidFill>
              <a:latin typeface="Calibri"/>
            </a:rPr>
            <a:t>NAT</a:t>
          </a:r>
          <a:r>
            <a:rPr lang="es-ES" sz="1100" b="1" i="0" u="none" strike="noStrike" baseline="0">
              <a:solidFill>
                <a:srgbClr val="000000"/>
              </a:solidFill>
              <a:latin typeface="Calibri"/>
            </a:rPr>
            <a:t>) </a:t>
          </a:r>
          <a:endParaRPr lang="es-ES" sz="1100" b="0" i="0" u="none" strike="noStrike" baseline="0">
            <a:solidFill>
              <a:srgbClr val="000000"/>
            </a:solidFill>
            <a:latin typeface="Calibri"/>
          </a:endParaRPr>
        </a:p>
        <a:p>
          <a:pPr algn="l" rtl="0">
            <a:defRPr sz="1000"/>
          </a:pPr>
          <a:endParaRPr lang="es-ES" sz="1100" b="0" i="0" u="none" strike="noStrike" baseline="0">
            <a:solidFill>
              <a:srgbClr val="000000"/>
            </a:solidFill>
            <a:latin typeface="Calibri"/>
          </a:endParaRPr>
        </a:p>
        <a:p>
          <a:pPr algn="l" rtl="0">
            <a:defRPr sz="1000"/>
          </a:pPr>
          <a:r>
            <a:rPr lang="es-ES" sz="1100" b="1" i="0" u="none" strike="noStrike" baseline="0">
              <a:solidFill>
                <a:srgbClr val="000000"/>
              </a:solidFill>
              <a:latin typeface="Calibri"/>
            </a:rPr>
            <a:t> </a:t>
          </a:r>
          <a:endParaRPr lang="es-ES" sz="1100" b="0" i="0" u="none" strike="noStrike" baseline="0">
            <a:solidFill>
              <a:srgbClr val="000000"/>
            </a:solidFill>
            <a:latin typeface="Calibri"/>
          </a:endParaRPr>
        </a:p>
        <a:p>
          <a:pPr algn="l" rtl="0">
            <a:defRPr sz="1000"/>
          </a:pPr>
          <a:endParaRPr lang="es-ES" sz="1100" b="0" i="0" u="none" strike="noStrike" baseline="0">
            <a:solidFill>
              <a:srgbClr val="000000"/>
            </a:solidFill>
            <a:latin typeface="Calibri"/>
          </a:endParaRPr>
        </a:p>
      </xdr:txBody>
    </xdr:sp>
    <xdr:clientData/>
  </xdr:twoCellAnchor>
  <mc:AlternateContent xmlns:mc="http://schemas.openxmlformats.org/markup-compatibility/2006">
    <mc:Choice xmlns:a14="http://schemas.microsoft.com/office/drawing/2010/main" Requires="a14">
      <xdr:twoCellAnchor>
        <xdr:from>
          <xdr:col>5</xdr:col>
          <xdr:colOff>561975</xdr:colOff>
          <xdr:row>10</xdr:row>
          <xdr:rowOff>9525</xdr:rowOff>
        </xdr:from>
        <xdr:to>
          <xdr:col>5</xdr:col>
          <xdr:colOff>933450</xdr:colOff>
          <xdr:row>11</xdr:row>
          <xdr:rowOff>0</xdr:rowOff>
        </xdr:to>
        <xdr:sp macro="" textlink="">
          <xdr:nvSpPr>
            <xdr:cNvPr id="3490817" name="Spinner 1" hidden="1">
              <a:extLst>
                <a:ext uri="{63B3BB69-23CF-44E3-9099-C40C66FF867C}">
                  <a14:compatExt spid="_x0000_s349081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571500</xdr:colOff>
          <xdr:row>10</xdr:row>
          <xdr:rowOff>9525</xdr:rowOff>
        </xdr:from>
        <xdr:to>
          <xdr:col>6</xdr:col>
          <xdr:colOff>942975</xdr:colOff>
          <xdr:row>11</xdr:row>
          <xdr:rowOff>0</xdr:rowOff>
        </xdr:to>
        <xdr:sp macro="" textlink="">
          <xdr:nvSpPr>
            <xdr:cNvPr id="3490818" name="Spinner 2" hidden="1">
              <a:extLst>
                <a:ext uri="{63B3BB69-23CF-44E3-9099-C40C66FF867C}">
                  <a14:compatExt spid="_x0000_s349081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561975</xdr:colOff>
          <xdr:row>11</xdr:row>
          <xdr:rowOff>9525</xdr:rowOff>
        </xdr:from>
        <xdr:to>
          <xdr:col>5</xdr:col>
          <xdr:colOff>933450</xdr:colOff>
          <xdr:row>12</xdr:row>
          <xdr:rowOff>0</xdr:rowOff>
        </xdr:to>
        <xdr:sp macro="" textlink="">
          <xdr:nvSpPr>
            <xdr:cNvPr id="3490819" name="Spinner 3" hidden="1">
              <a:extLst>
                <a:ext uri="{63B3BB69-23CF-44E3-9099-C40C66FF867C}">
                  <a14:compatExt spid="_x0000_s349081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581025</xdr:colOff>
          <xdr:row>10</xdr:row>
          <xdr:rowOff>9525</xdr:rowOff>
        </xdr:from>
        <xdr:to>
          <xdr:col>8</xdr:col>
          <xdr:colOff>0</xdr:colOff>
          <xdr:row>11</xdr:row>
          <xdr:rowOff>0</xdr:rowOff>
        </xdr:to>
        <xdr:sp macro="" textlink="">
          <xdr:nvSpPr>
            <xdr:cNvPr id="3490820" name="Spinner 4" hidden="1">
              <a:extLst>
                <a:ext uri="{63B3BB69-23CF-44E3-9099-C40C66FF867C}">
                  <a14:compatExt spid="_x0000_s349082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571500</xdr:colOff>
          <xdr:row>11</xdr:row>
          <xdr:rowOff>9525</xdr:rowOff>
        </xdr:from>
        <xdr:to>
          <xdr:col>6</xdr:col>
          <xdr:colOff>942975</xdr:colOff>
          <xdr:row>12</xdr:row>
          <xdr:rowOff>0</xdr:rowOff>
        </xdr:to>
        <xdr:sp macro="" textlink="">
          <xdr:nvSpPr>
            <xdr:cNvPr id="3490821" name="Spinner 5" hidden="1">
              <a:extLst>
                <a:ext uri="{63B3BB69-23CF-44E3-9099-C40C66FF867C}">
                  <a14:compatExt spid="_x0000_s349082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581025</xdr:colOff>
          <xdr:row>11</xdr:row>
          <xdr:rowOff>9525</xdr:rowOff>
        </xdr:from>
        <xdr:to>
          <xdr:col>8</xdr:col>
          <xdr:colOff>0</xdr:colOff>
          <xdr:row>12</xdr:row>
          <xdr:rowOff>0</xdr:rowOff>
        </xdr:to>
        <xdr:sp macro="" textlink="">
          <xdr:nvSpPr>
            <xdr:cNvPr id="3490822" name="Spinner 6" hidden="1">
              <a:extLst>
                <a:ext uri="{63B3BB69-23CF-44E3-9099-C40C66FF867C}">
                  <a14:compatExt spid="_x0000_s349082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561975</xdr:colOff>
          <xdr:row>10</xdr:row>
          <xdr:rowOff>9525</xdr:rowOff>
        </xdr:from>
        <xdr:to>
          <xdr:col>5</xdr:col>
          <xdr:colOff>933450</xdr:colOff>
          <xdr:row>11</xdr:row>
          <xdr:rowOff>0</xdr:rowOff>
        </xdr:to>
        <xdr:sp macro="" textlink="">
          <xdr:nvSpPr>
            <xdr:cNvPr id="3490823" name="Spinner 7" hidden="1">
              <a:extLst>
                <a:ext uri="{63B3BB69-23CF-44E3-9099-C40C66FF867C}">
                  <a14:compatExt spid="_x0000_s349082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571500</xdr:colOff>
          <xdr:row>10</xdr:row>
          <xdr:rowOff>9525</xdr:rowOff>
        </xdr:from>
        <xdr:to>
          <xdr:col>6</xdr:col>
          <xdr:colOff>942975</xdr:colOff>
          <xdr:row>11</xdr:row>
          <xdr:rowOff>0</xdr:rowOff>
        </xdr:to>
        <xdr:sp macro="" textlink="">
          <xdr:nvSpPr>
            <xdr:cNvPr id="3490824" name="Spinner 8" hidden="1">
              <a:extLst>
                <a:ext uri="{63B3BB69-23CF-44E3-9099-C40C66FF867C}">
                  <a14:compatExt spid="_x0000_s349082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561975</xdr:colOff>
          <xdr:row>11</xdr:row>
          <xdr:rowOff>9525</xdr:rowOff>
        </xdr:from>
        <xdr:to>
          <xdr:col>5</xdr:col>
          <xdr:colOff>933450</xdr:colOff>
          <xdr:row>12</xdr:row>
          <xdr:rowOff>0</xdr:rowOff>
        </xdr:to>
        <xdr:sp macro="" textlink="">
          <xdr:nvSpPr>
            <xdr:cNvPr id="3490825" name="Spinner 9" hidden="1">
              <a:extLst>
                <a:ext uri="{63B3BB69-23CF-44E3-9099-C40C66FF867C}">
                  <a14:compatExt spid="_x0000_s349082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581025</xdr:colOff>
          <xdr:row>10</xdr:row>
          <xdr:rowOff>9525</xdr:rowOff>
        </xdr:from>
        <xdr:to>
          <xdr:col>8</xdr:col>
          <xdr:colOff>0</xdr:colOff>
          <xdr:row>11</xdr:row>
          <xdr:rowOff>0</xdr:rowOff>
        </xdr:to>
        <xdr:sp macro="" textlink="">
          <xdr:nvSpPr>
            <xdr:cNvPr id="3490826" name="Spinner 10" hidden="1">
              <a:extLst>
                <a:ext uri="{63B3BB69-23CF-44E3-9099-C40C66FF867C}">
                  <a14:compatExt spid="_x0000_s349082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571500</xdr:colOff>
          <xdr:row>11</xdr:row>
          <xdr:rowOff>9525</xdr:rowOff>
        </xdr:from>
        <xdr:to>
          <xdr:col>6</xdr:col>
          <xdr:colOff>942975</xdr:colOff>
          <xdr:row>12</xdr:row>
          <xdr:rowOff>0</xdr:rowOff>
        </xdr:to>
        <xdr:sp macro="" textlink="">
          <xdr:nvSpPr>
            <xdr:cNvPr id="3490827" name="Spinner 11" hidden="1">
              <a:extLst>
                <a:ext uri="{63B3BB69-23CF-44E3-9099-C40C66FF867C}">
                  <a14:compatExt spid="_x0000_s349082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581025</xdr:colOff>
          <xdr:row>11</xdr:row>
          <xdr:rowOff>9525</xdr:rowOff>
        </xdr:from>
        <xdr:to>
          <xdr:col>8</xdr:col>
          <xdr:colOff>0</xdr:colOff>
          <xdr:row>12</xdr:row>
          <xdr:rowOff>0</xdr:rowOff>
        </xdr:to>
        <xdr:sp macro="" textlink="">
          <xdr:nvSpPr>
            <xdr:cNvPr id="3490828" name="Spinner 12" hidden="1">
              <a:extLst>
                <a:ext uri="{63B3BB69-23CF-44E3-9099-C40C66FF867C}">
                  <a14:compatExt spid="_x0000_s349082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219075</xdr:colOff>
      <xdr:row>29</xdr:row>
      <xdr:rowOff>133350</xdr:rowOff>
    </xdr:from>
    <xdr:to>
      <xdr:col>7</xdr:col>
      <xdr:colOff>933450</xdr:colOff>
      <xdr:row>55</xdr:row>
      <xdr:rowOff>152400</xdr:rowOff>
    </xdr:to>
    <xdr:graphicFrame macro="">
      <xdr:nvGraphicFramePr>
        <xdr:cNvPr id="3307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942975</xdr:colOff>
      <xdr:row>1</xdr:row>
      <xdr:rowOff>9525</xdr:rowOff>
    </xdr:from>
    <xdr:to>
      <xdr:col>2</xdr:col>
      <xdr:colOff>438150</xdr:colOff>
      <xdr:row>3</xdr:row>
      <xdr:rowOff>0</xdr:rowOff>
    </xdr:to>
    <xdr:pic>
      <xdr:nvPicPr>
        <xdr:cNvPr id="33076" name="2 Imagen" descr="ICONO2.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71575" y="180975"/>
          <a:ext cx="4476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219075</xdr:colOff>
      <xdr:row>29</xdr:row>
      <xdr:rowOff>133350</xdr:rowOff>
    </xdr:from>
    <xdr:to>
      <xdr:col>7</xdr:col>
      <xdr:colOff>933450</xdr:colOff>
      <xdr:row>55</xdr:row>
      <xdr:rowOff>152400</xdr:rowOff>
    </xdr:to>
    <xdr:graphicFrame macro="">
      <xdr:nvGraphicFramePr>
        <xdr:cNvPr id="3541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942975</xdr:colOff>
      <xdr:row>1</xdr:row>
      <xdr:rowOff>9525</xdr:rowOff>
    </xdr:from>
    <xdr:to>
      <xdr:col>2</xdr:col>
      <xdr:colOff>438150</xdr:colOff>
      <xdr:row>3</xdr:row>
      <xdr:rowOff>0</xdr:rowOff>
    </xdr:to>
    <xdr:pic>
      <xdr:nvPicPr>
        <xdr:cNvPr id="35412" name="2 Imagen" descr="ICONO2.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71575" y="180975"/>
          <a:ext cx="4476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942975</xdr:colOff>
      <xdr:row>1</xdr:row>
      <xdr:rowOff>9525</xdr:rowOff>
    </xdr:from>
    <xdr:to>
      <xdr:col>2</xdr:col>
      <xdr:colOff>438150</xdr:colOff>
      <xdr:row>3</xdr:row>
      <xdr:rowOff>0</xdr:rowOff>
    </xdr:to>
    <xdr:pic>
      <xdr:nvPicPr>
        <xdr:cNvPr id="35413" name="2 Imagen" descr="ICONO2.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71575" y="180975"/>
          <a:ext cx="4476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942975</xdr:colOff>
      <xdr:row>1</xdr:row>
      <xdr:rowOff>9525</xdr:rowOff>
    </xdr:from>
    <xdr:to>
      <xdr:col>2</xdr:col>
      <xdr:colOff>438150</xdr:colOff>
      <xdr:row>3</xdr:row>
      <xdr:rowOff>0</xdr:rowOff>
    </xdr:to>
    <xdr:pic>
      <xdr:nvPicPr>
        <xdr:cNvPr id="35414" name="2 Imagen" descr="ICONO2.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71575" y="180975"/>
          <a:ext cx="4476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942975</xdr:colOff>
      <xdr:row>1</xdr:row>
      <xdr:rowOff>9525</xdr:rowOff>
    </xdr:from>
    <xdr:to>
      <xdr:col>2</xdr:col>
      <xdr:colOff>438150</xdr:colOff>
      <xdr:row>3</xdr:row>
      <xdr:rowOff>0</xdr:rowOff>
    </xdr:to>
    <xdr:pic>
      <xdr:nvPicPr>
        <xdr:cNvPr id="35415" name="2 Imagen" descr="ICONO2.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71575" y="180975"/>
          <a:ext cx="4476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971550</xdr:colOff>
      <xdr:row>1</xdr:row>
      <xdr:rowOff>0</xdr:rowOff>
    </xdr:from>
    <xdr:to>
      <xdr:col>2</xdr:col>
      <xdr:colOff>438150</xdr:colOff>
      <xdr:row>2</xdr:row>
      <xdr:rowOff>228600</xdr:rowOff>
    </xdr:to>
    <xdr:pic>
      <xdr:nvPicPr>
        <xdr:cNvPr id="38602" name="4 Imagen" descr="ICONO2.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62050" y="171450"/>
          <a:ext cx="4476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104775</xdr:colOff>
      <xdr:row>47</xdr:row>
      <xdr:rowOff>152400</xdr:rowOff>
    </xdr:from>
    <xdr:to>
      <xdr:col>5</xdr:col>
      <xdr:colOff>0</xdr:colOff>
      <xdr:row>79</xdr:row>
      <xdr:rowOff>95250</xdr:rowOff>
    </xdr:to>
    <xdr:graphicFrame macro="">
      <xdr:nvGraphicFramePr>
        <xdr:cNvPr id="3860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48</xdr:row>
      <xdr:rowOff>0</xdr:rowOff>
    </xdr:from>
    <xdr:to>
      <xdr:col>11</xdr:col>
      <xdr:colOff>161925</xdr:colOff>
      <xdr:row>79</xdr:row>
      <xdr:rowOff>85725</xdr:rowOff>
    </xdr:to>
    <xdr:graphicFrame macro="">
      <xdr:nvGraphicFramePr>
        <xdr:cNvPr id="3860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171450</xdr:colOff>
      <xdr:row>48</xdr:row>
      <xdr:rowOff>0</xdr:rowOff>
    </xdr:from>
    <xdr:to>
      <xdr:col>18</xdr:col>
      <xdr:colOff>800100</xdr:colOff>
      <xdr:row>79</xdr:row>
      <xdr:rowOff>85725</xdr:rowOff>
    </xdr:to>
    <xdr:graphicFrame macro="">
      <xdr:nvGraphicFramePr>
        <xdr:cNvPr id="3860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971550</xdr:colOff>
      <xdr:row>1</xdr:row>
      <xdr:rowOff>0</xdr:rowOff>
    </xdr:from>
    <xdr:to>
      <xdr:col>2</xdr:col>
      <xdr:colOff>438150</xdr:colOff>
      <xdr:row>2</xdr:row>
      <xdr:rowOff>228600</xdr:rowOff>
    </xdr:to>
    <xdr:pic>
      <xdr:nvPicPr>
        <xdr:cNvPr id="38606" name="1 Imagen" descr="ICONO2.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62050" y="171450"/>
          <a:ext cx="4476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971550</xdr:colOff>
      <xdr:row>1</xdr:row>
      <xdr:rowOff>0</xdr:rowOff>
    </xdr:from>
    <xdr:to>
      <xdr:col>2</xdr:col>
      <xdr:colOff>438150</xdr:colOff>
      <xdr:row>2</xdr:row>
      <xdr:rowOff>228600</xdr:rowOff>
    </xdr:to>
    <xdr:pic>
      <xdr:nvPicPr>
        <xdr:cNvPr id="37016" name="1 Imagen" descr="ICONO2.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62050" y="171450"/>
          <a:ext cx="4476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962025</xdr:colOff>
      <xdr:row>0</xdr:row>
      <xdr:rowOff>190500</xdr:rowOff>
    </xdr:from>
    <xdr:to>
      <xdr:col>2</xdr:col>
      <xdr:colOff>409575</xdr:colOff>
      <xdr:row>2</xdr:row>
      <xdr:rowOff>219075</xdr:rowOff>
    </xdr:to>
    <xdr:pic>
      <xdr:nvPicPr>
        <xdr:cNvPr id="3193935" name="1 Imagen" descr="ICONO2.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2525" y="190500"/>
          <a:ext cx="42862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962025</xdr:colOff>
      <xdr:row>0</xdr:row>
      <xdr:rowOff>190500</xdr:rowOff>
    </xdr:from>
    <xdr:to>
      <xdr:col>2</xdr:col>
      <xdr:colOff>428625</xdr:colOff>
      <xdr:row>2</xdr:row>
      <xdr:rowOff>219075</xdr:rowOff>
    </xdr:to>
    <xdr:pic>
      <xdr:nvPicPr>
        <xdr:cNvPr id="3193936" name="1 Imagen" descr="ICONO2.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2525" y="190500"/>
          <a:ext cx="4476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95250</xdr:colOff>
      <xdr:row>48</xdr:row>
      <xdr:rowOff>0</xdr:rowOff>
    </xdr:from>
    <xdr:to>
      <xdr:col>5</xdr:col>
      <xdr:colOff>0</xdr:colOff>
      <xdr:row>78</xdr:row>
      <xdr:rowOff>152400</xdr:rowOff>
    </xdr:to>
    <xdr:graphicFrame macro="">
      <xdr:nvGraphicFramePr>
        <xdr:cNvPr id="4157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48</xdr:row>
      <xdr:rowOff>0</xdr:rowOff>
    </xdr:from>
    <xdr:to>
      <xdr:col>11</xdr:col>
      <xdr:colOff>95250</xdr:colOff>
      <xdr:row>79</xdr:row>
      <xdr:rowOff>0</xdr:rowOff>
    </xdr:to>
    <xdr:graphicFrame macro="">
      <xdr:nvGraphicFramePr>
        <xdr:cNvPr id="4157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114300</xdr:colOff>
      <xdr:row>48</xdr:row>
      <xdr:rowOff>0</xdr:rowOff>
    </xdr:from>
    <xdr:to>
      <xdr:col>16</xdr:col>
      <xdr:colOff>685800</xdr:colOff>
      <xdr:row>79</xdr:row>
      <xdr:rowOff>9525</xdr:rowOff>
    </xdr:to>
    <xdr:graphicFrame macro="">
      <xdr:nvGraphicFramePr>
        <xdr:cNvPr id="4157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962025</xdr:colOff>
      <xdr:row>1</xdr:row>
      <xdr:rowOff>0</xdr:rowOff>
    </xdr:from>
    <xdr:to>
      <xdr:col>2</xdr:col>
      <xdr:colOff>428625</xdr:colOff>
      <xdr:row>2</xdr:row>
      <xdr:rowOff>228600</xdr:rowOff>
    </xdr:to>
    <xdr:pic>
      <xdr:nvPicPr>
        <xdr:cNvPr id="41580" name="4 Imagen" descr="ICONO2.jp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04900" y="171450"/>
          <a:ext cx="4476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35.xml"/><Relationship Id="rId1" Type="http://schemas.openxmlformats.org/officeDocument/2006/relationships/printerSettings" Target="../printerSettings/printerSettings24.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5.xml.rels><?xml version="1.0" encoding="UTF-8" standalone="yes"?>
<Relationships xmlns="http://schemas.openxmlformats.org/package/2006/relationships"><Relationship Id="rId8" Type="http://schemas.openxmlformats.org/officeDocument/2006/relationships/ctrlProp" Target="../ctrlProps/ctrlProp11.xml"/><Relationship Id="rId13"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0.xml"/><Relationship Id="rId12" Type="http://schemas.openxmlformats.org/officeDocument/2006/relationships/ctrlProp" Target="../ctrlProps/ctrlProp15.xml"/><Relationship Id="rId2" Type="http://schemas.openxmlformats.org/officeDocument/2006/relationships/drawing" Target="../drawings/drawing36.xml"/><Relationship Id="rId1" Type="http://schemas.openxmlformats.org/officeDocument/2006/relationships/printerSettings" Target="../printerSettings/printerSettings25.bin"/><Relationship Id="rId6" Type="http://schemas.openxmlformats.org/officeDocument/2006/relationships/ctrlProp" Target="../ctrlProps/ctrlProp9.xml"/><Relationship Id="rId11" Type="http://schemas.openxmlformats.org/officeDocument/2006/relationships/ctrlProp" Target="../ctrlProps/ctrlProp14.xml"/><Relationship Id="rId5" Type="http://schemas.openxmlformats.org/officeDocument/2006/relationships/ctrlProp" Target="../ctrlProps/ctrlProp8.xml"/><Relationship Id="rId15" Type="http://schemas.openxmlformats.org/officeDocument/2006/relationships/ctrlProp" Target="../ctrlProps/ctrlProp18.xml"/><Relationship Id="rId10" Type="http://schemas.openxmlformats.org/officeDocument/2006/relationships/ctrlProp" Target="../ctrlProps/ctrlProp13.xml"/><Relationship Id="rId4" Type="http://schemas.openxmlformats.org/officeDocument/2006/relationships/ctrlProp" Target="../ctrlProps/ctrlProp7.xml"/><Relationship Id="rId9" Type="http://schemas.openxmlformats.org/officeDocument/2006/relationships/ctrlProp" Target="../ctrlProps/ctrlProp12.xml"/><Relationship Id="rId14"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931"/>
  <sheetViews>
    <sheetView zoomScale="69" zoomScaleNormal="69" workbookViewId="0"/>
  </sheetViews>
  <sheetFormatPr baseColWidth="10" defaultRowHeight="12.75"/>
  <cols>
    <col min="1" max="1" width="3" customWidth="1"/>
    <col min="2" max="2" width="12.7109375" customWidth="1"/>
    <col min="3" max="6" width="10.7109375" customWidth="1"/>
    <col min="7" max="7" width="12.7109375" customWidth="1"/>
    <col min="8" max="11" width="10.7109375" customWidth="1"/>
    <col min="12" max="12" width="12.7109375" customWidth="1"/>
  </cols>
  <sheetData>
    <row r="2" spans="2:12" ht="15.75">
      <c r="C2" s="223" t="s">
        <v>335</v>
      </c>
    </row>
    <row r="3" spans="2:12">
      <c r="C3" s="224" t="s">
        <v>336</v>
      </c>
    </row>
    <row r="7" spans="2:12">
      <c r="B7" s="491" t="s">
        <v>67</v>
      </c>
      <c r="C7" s="491"/>
      <c r="D7" s="491"/>
      <c r="E7" s="492"/>
      <c r="F7" s="492"/>
      <c r="G7" s="492"/>
      <c r="H7" s="492"/>
      <c r="I7" s="492"/>
      <c r="J7" s="492"/>
      <c r="K7" s="492"/>
      <c r="L7" s="492"/>
    </row>
    <row r="8" spans="2:12">
      <c r="B8" s="491" t="s">
        <v>68</v>
      </c>
      <c r="C8" s="491"/>
      <c r="D8" s="491"/>
      <c r="E8" s="492"/>
      <c r="F8" s="492"/>
      <c r="G8" s="492"/>
      <c r="H8" s="492"/>
      <c r="I8" s="492"/>
      <c r="J8" s="492"/>
      <c r="K8" s="492"/>
      <c r="L8" s="492"/>
    </row>
    <row r="9" spans="2:12">
      <c r="B9" s="491" t="s">
        <v>69</v>
      </c>
      <c r="C9" s="491"/>
      <c r="D9" s="491"/>
      <c r="E9" s="492"/>
      <c r="F9" s="492"/>
      <c r="G9" s="492"/>
      <c r="H9" s="492"/>
      <c r="I9" s="492"/>
      <c r="J9" s="492"/>
      <c r="K9" s="492"/>
      <c r="L9" s="492"/>
    </row>
    <row r="10" spans="2:12">
      <c r="B10" s="203" t="s">
        <v>337</v>
      </c>
    </row>
    <row r="12" spans="2:12" ht="15">
      <c r="B12" s="185" t="s">
        <v>300</v>
      </c>
      <c r="G12" s="185" t="s">
        <v>444</v>
      </c>
      <c r="K12" s="493"/>
      <c r="L12" s="493"/>
    </row>
    <row r="27" spans="2:12" ht="15">
      <c r="B27" s="186" t="s">
        <v>266</v>
      </c>
    </row>
    <row r="28" spans="2:12" ht="15">
      <c r="B28" s="186"/>
    </row>
    <row r="29" spans="2:12" ht="13.5" thickBot="1">
      <c r="B29" s="494" t="s">
        <v>70</v>
      </c>
      <c r="C29" s="497" t="s">
        <v>71</v>
      </c>
      <c r="D29" s="497"/>
      <c r="E29" s="497"/>
      <c r="F29" s="497"/>
      <c r="G29" s="497"/>
      <c r="H29" s="497" t="s">
        <v>267</v>
      </c>
      <c r="I29" s="497"/>
      <c r="J29" s="497"/>
      <c r="K29" s="497"/>
      <c r="L29" s="498"/>
    </row>
    <row r="30" spans="2:12" ht="13.5" thickBot="1">
      <c r="B30" s="495"/>
      <c r="C30" s="499" t="s">
        <v>72</v>
      </c>
      <c r="D30" s="499"/>
      <c r="E30" s="499" t="s">
        <v>73</v>
      </c>
      <c r="F30" s="499"/>
      <c r="G30" s="500" t="s">
        <v>76</v>
      </c>
      <c r="H30" s="499" t="s">
        <v>72</v>
      </c>
      <c r="I30" s="499"/>
      <c r="J30" s="499" t="s">
        <v>73</v>
      </c>
      <c r="K30" s="499"/>
      <c r="L30" s="502" t="s">
        <v>76</v>
      </c>
    </row>
    <row r="31" spans="2:12">
      <c r="B31" s="496"/>
      <c r="C31" s="189" t="s">
        <v>74</v>
      </c>
      <c r="D31" s="189" t="s">
        <v>75</v>
      </c>
      <c r="E31" s="189" t="s">
        <v>74</v>
      </c>
      <c r="F31" s="189" t="s">
        <v>75</v>
      </c>
      <c r="G31" s="501"/>
      <c r="H31" s="189" t="s">
        <v>74</v>
      </c>
      <c r="I31" s="189" t="s">
        <v>75</v>
      </c>
      <c r="J31" s="189" t="s">
        <v>74</v>
      </c>
      <c r="K31" s="189" t="s">
        <v>75</v>
      </c>
      <c r="L31" s="503"/>
    </row>
    <row r="32" spans="2:12">
      <c r="B32" s="190"/>
      <c r="C32" s="190"/>
      <c r="D32" s="191"/>
      <c r="E32" s="190"/>
      <c r="F32" s="191"/>
      <c r="G32" s="190"/>
      <c r="H32" s="190"/>
      <c r="I32" s="191"/>
      <c r="J32" s="190"/>
      <c r="K32" s="191"/>
      <c r="L32" s="190"/>
    </row>
    <row r="33" spans="2:12">
      <c r="B33" s="184"/>
      <c r="C33" s="184"/>
      <c r="D33" s="187"/>
      <c r="E33" s="184"/>
      <c r="F33" s="184"/>
      <c r="G33" s="184"/>
      <c r="H33" s="184"/>
      <c r="I33" s="187"/>
      <c r="J33" s="184"/>
      <c r="K33" s="184"/>
      <c r="L33" s="184"/>
    </row>
    <row r="34" spans="2:12">
      <c r="B34" s="184"/>
      <c r="C34" s="184"/>
      <c r="D34" s="187"/>
      <c r="E34" s="184"/>
      <c r="F34" s="184"/>
      <c r="G34" s="184"/>
      <c r="H34" s="184"/>
      <c r="I34" s="187"/>
      <c r="J34" s="184"/>
      <c r="K34" s="184"/>
      <c r="L34" s="184"/>
    </row>
    <row r="35" spans="2:12">
      <c r="B35" s="184"/>
      <c r="C35" s="184"/>
      <c r="D35" s="187"/>
      <c r="E35" s="184"/>
      <c r="F35" s="184"/>
      <c r="G35" s="184"/>
      <c r="H35" s="184"/>
      <c r="I35" s="187"/>
      <c r="J35" s="184"/>
      <c r="K35" s="184"/>
      <c r="L35" s="184"/>
    </row>
    <row r="36" spans="2:12">
      <c r="B36" s="184"/>
      <c r="C36" s="184"/>
      <c r="D36" s="187"/>
      <c r="E36" s="184"/>
      <c r="F36" s="184"/>
      <c r="G36" s="184"/>
      <c r="H36" s="184"/>
      <c r="I36" s="187"/>
      <c r="J36" s="184"/>
      <c r="K36" s="184"/>
      <c r="L36" s="184"/>
    </row>
    <row r="37" spans="2:12">
      <c r="B37" s="184"/>
      <c r="C37" s="184"/>
      <c r="D37" s="187"/>
      <c r="E37" s="184"/>
      <c r="F37" s="184"/>
      <c r="G37" s="184"/>
      <c r="H37" s="184"/>
      <c r="I37" s="187"/>
      <c r="J37" s="184"/>
      <c r="K37" s="184"/>
      <c r="L37" s="184"/>
    </row>
    <row r="38" spans="2:12">
      <c r="B38" s="184"/>
      <c r="C38" s="184"/>
      <c r="D38" s="187"/>
      <c r="E38" s="184"/>
      <c r="F38" s="184"/>
      <c r="G38" s="184"/>
      <c r="H38" s="184"/>
      <c r="I38" s="187"/>
      <c r="J38" s="184"/>
      <c r="K38" s="184"/>
      <c r="L38" s="184"/>
    </row>
    <row r="39" spans="2:12">
      <c r="B39" s="184"/>
      <c r="C39" s="184"/>
      <c r="D39" s="187"/>
      <c r="E39" s="184"/>
      <c r="F39" s="184"/>
      <c r="G39" s="184"/>
      <c r="H39" s="184"/>
      <c r="I39" s="187"/>
      <c r="J39" s="184"/>
      <c r="K39" s="184"/>
      <c r="L39" s="184"/>
    </row>
    <row r="40" spans="2:12">
      <c r="B40" s="184"/>
      <c r="C40" s="184"/>
      <c r="D40" s="187"/>
      <c r="E40" s="184"/>
      <c r="F40" s="184"/>
      <c r="G40" s="184"/>
      <c r="H40" s="184"/>
      <c r="I40" s="187"/>
      <c r="J40" s="184"/>
      <c r="K40" s="184"/>
      <c r="L40" s="184"/>
    </row>
    <row r="41" spans="2:12">
      <c r="B41" s="184"/>
      <c r="C41" s="184"/>
      <c r="D41" s="187"/>
      <c r="E41" s="184"/>
      <c r="F41" s="184"/>
      <c r="G41" s="184"/>
      <c r="H41" s="184"/>
      <c r="I41" s="187"/>
      <c r="J41" s="184"/>
      <c r="K41" s="184"/>
      <c r="L41" s="184"/>
    </row>
    <row r="42" spans="2:12">
      <c r="B42" s="184"/>
      <c r="C42" s="184"/>
      <c r="D42" s="187"/>
      <c r="E42" s="184"/>
      <c r="F42" s="184"/>
      <c r="G42" s="184"/>
      <c r="H42" s="184"/>
      <c r="I42" s="187"/>
      <c r="J42" s="184"/>
      <c r="K42" s="184"/>
      <c r="L42" s="184"/>
    </row>
    <row r="43" spans="2:12">
      <c r="B43" s="184"/>
      <c r="C43" s="184"/>
      <c r="D43" s="187"/>
      <c r="E43" s="184"/>
      <c r="F43" s="184"/>
      <c r="G43" s="184"/>
      <c r="H43" s="184"/>
      <c r="I43" s="187"/>
      <c r="J43" s="184"/>
      <c r="K43" s="184"/>
      <c r="L43" s="184"/>
    </row>
    <row r="44" spans="2:12">
      <c r="B44" s="184"/>
      <c r="C44" s="184"/>
      <c r="D44" s="187"/>
      <c r="E44" s="184"/>
      <c r="F44" s="184"/>
      <c r="G44" s="184"/>
      <c r="H44" s="184"/>
      <c r="I44" s="187"/>
      <c r="J44" s="184"/>
      <c r="K44" s="184"/>
      <c r="L44" s="184"/>
    </row>
    <row r="45" spans="2:12">
      <c r="B45" s="184"/>
      <c r="C45" s="184"/>
      <c r="D45" s="187"/>
      <c r="E45" s="184"/>
      <c r="F45" s="184"/>
      <c r="G45" s="184"/>
      <c r="H45" s="184"/>
      <c r="I45" s="187"/>
      <c r="J45" s="184"/>
      <c r="K45" s="184"/>
      <c r="L45" s="184"/>
    </row>
    <row r="46" spans="2:12">
      <c r="B46" s="184"/>
      <c r="C46" s="184"/>
      <c r="D46" s="187"/>
      <c r="E46" s="184"/>
      <c r="F46" s="184"/>
      <c r="G46" s="184"/>
      <c r="H46" s="184"/>
      <c r="I46" s="187"/>
      <c r="J46" s="184"/>
      <c r="K46" s="184"/>
      <c r="L46" s="184"/>
    </row>
    <row r="47" spans="2:12">
      <c r="B47" s="184"/>
      <c r="C47" s="184"/>
      <c r="D47" s="187"/>
      <c r="E47" s="184"/>
      <c r="F47" s="184"/>
      <c r="G47" s="184"/>
      <c r="H47" s="184"/>
      <c r="I47" s="187"/>
      <c r="J47" s="184"/>
      <c r="K47" s="184"/>
      <c r="L47" s="184"/>
    </row>
    <row r="48" spans="2:12">
      <c r="B48" s="184"/>
      <c r="C48" s="184"/>
      <c r="D48" s="187"/>
      <c r="E48" s="184"/>
      <c r="F48" s="184"/>
      <c r="G48" s="184"/>
      <c r="H48" s="184"/>
      <c r="I48" s="187"/>
      <c r="J48" s="184"/>
      <c r="K48" s="184"/>
      <c r="L48" s="184"/>
    </row>
    <row r="49" spans="2:12">
      <c r="B49" s="184"/>
      <c r="C49" s="184"/>
      <c r="D49" s="187"/>
      <c r="E49" s="184"/>
      <c r="F49" s="184"/>
      <c r="G49" s="184"/>
      <c r="H49" s="184"/>
      <c r="I49" s="187"/>
      <c r="J49" s="184"/>
      <c r="K49" s="184"/>
      <c r="L49" s="184"/>
    </row>
    <row r="50" spans="2:12">
      <c r="B50" s="184"/>
      <c r="C50" s="184"/>
      <c r="D50" s="187"/>
      <c r="E50" s="184"/>
      <c r="F50" s="184"/>
      <c r="G50" s="184"/>
      <c r="H50" s="184"/>
      <c r="I50" s="187"/>
      <c r="J50" s="184"/>
      <c r="K50" s="184"/>
      <c r="L50" s="184"/>
    </row>
    <row r="51" spans="2:12">
      <c r="B51" s="184"/>
      <c r="C51" s="184"/>
      <c r="D51" s="187"/>
      <c r="E51" s="184"/>
      <c r="F51" s="184"/>
      <c r="G51" s="184"/>
      <c r="H51" s="184"/>
      <c r="I51" s="187"/>
      <c r="J51" s="184"/>
      <c r="K51" s="184"/>
      <c r="L51" s="184"/>
    </row>
    <row r="52" spans="2:12">
      <c r="B52" s="184"/>
      <c r="C52" s="184"/>
      <c r="D52" s="187"/>
      <c r="E52" s="184"/>
      <c r="F52" s="184"/>
      <c r="G52" s="184"/>
      <c r="H52" s="184"/>
      <c r="I52" s="187"/>
      <c r="J52" s="184"/>
      <c r="K52" s="184"/>
      <c r="L52" s="184"/>
    </row>
    <row r="53" spans="2:12">
      <c r="B53" s="184"/>
      <c r="C53" s="184"/>
      <c r="D53" s="187"/>
      <c r="E53" s="184"/>
      <c r="F53" s="184"/>
      <c r="G53" s="184"/>
      <c r="H53" s="184"/>
      <c r="I53" s="187"/>
      <c r="J53" s="184"/>
      <c r="K53" s="184"/>
      <c r="L53" s="184"/>
    </row>
    <row r="54" spans="2:12">
      <c r="B54" s="184"/>
      <c r="C54" s="184"/>
      <c r="D54" s="187"/>
      <c r="E54" s="184"/>
      <c r="F54" s="184"/>
      <c r="G54" s="184"/>
      <c r="H54" s="184"/>
      <c r="I54" s="187"/>
      <c r="J54" s="184"/>
      <c r="K54" s="184"/>
      <c r="L54" s="184"/>
    </row>
    <row r="55" spans="2:12">
      <c r="B55" s="184"/>
      <c r="C55" s="184"/>
      <c r="D55" s="187"/>
      <c r="E55" s="184"/>
      <c r="F55" s="184"/>
      <c r="G55" s="184"/>
      <c r="H55" s="184"/>
      <c r="I55" s="187"/>
      <c r="J55" s="184"/>
      <c r="K55" s="184"/>
      <c r="L55" s="184"/>
    </row>
    <row r="56" spans="2:12">
      <c r="B56" s="184"/>
      <c r="C56" s="184"/>
      <c r="D56" s="187"/>
      <c r="E56" s="184"/>
      <c r="F56" s="184"/>
      <c r="G56" s="184"/>
      <c r="H56" s="184"/>
      <c r="I56" s="187"/>
      <c r="J56" s="184"/>
      <c r="K56" s="184"/>
      <c r="L56" s="184"/>
    </row>
    <row r="57" spans="2:12">
      <c r="B57" s="184"/>
      <c r="C57" s="184"/>
      <c r="D57" s="187"/>
      <c r="E57" s="184"/>
      <c r="F57" s="184"/>
      <c r="G57" s="184"/>
      <c r="H57" s="184"/>
      <c r="I57" s="187"/>
      <c r="J57" s="184"/>
      <c r="K57" s="184"/>
      <c r="L57" s="184"/>
    </row>
    <row r="58" spans="2:12">
      <c r="B58" s="184"/>
      <c r="C58" s="184"/>
      <c r="D58" s="187"/>
      <c r="E58" s="184"/>
      <c r="F58" s="184"/>
      <c r="G58" s="184"/>
      <c r="H58" s="184"/>
      <c r="I58" s="187"/>
      <c r="J58" s="184"/>
      <c r="K58" s="184"/>
      <c r="L58" s="184"/>
    </row>
    <row r="59" spans="2:12">
      <c r="B59" s="184"/>
      <c r="C59" s="184"/>
      <c r="D59" s="187"/>
      <c r="E59" s="184"/>
      <c r="F59" s="184"/>
      <c r="G59" s="184"/>
      <c r="H59" s="184"/>
      <c r="I59" s="187"/>
      <c r="J59" s="184"/>
      <c r="K59" s="184"/>
      <c r="L59" s="184"/>
    </row>
    <row r="60" spans="2:12">
      <c r="B60" s="184"/>
      <c r="C60" s="184"/>
      <c r="D60" s="187"/>
      <c r="E60" s="184"/>
      <c r="F60" s="184"/>
      <c r="G60" s="184"/>
      <c r="H60" s="184"/>
      <c r="I60" s="187"/>
      <c r="J60" s="184"/>
      <c r="K60" s="184"/>
      <c r="L60" s="184"/>
    </row>
    <row r="61" spans="2:12">
      <c r="B61" s="184"/>
      <c r="C61" s="184"/>
      <c r="D61" s="187"/>
      <c r="E61" s="184"/>
      <c r="F61" s="184"/>
      <c r="G61" s="184"/>
      <c r="H61" s="184"/>
      <c r="I61" s="187"/>
      <c r="J61" s="184"/>
      <c r="K61" s="184"/>
      <c r="L61" s="184"/>
    </row>
    <row r="62" spans="2:12">
      <c r="B62" s="184"/>
      <c r="C62" s="184"/>
      <c r="D62" s="187"/>
      <c r="E62" s="184"/>
      <c r="F62" s="184"/>
      <c r="G62" s="184"/>
      <c r="H62" s="184"/>
      <c r="I62" s="187"/>
      <c r="J62" s="184"/>
      <c r="K62" s="184"/>
      <c r="L62" s="184"/>
    </row>
    <row r="63" spans="2:12">
      <c r="B63" s="184"/>
      <c r="C63" s="184"/>
      <c r="D63" s="187"/>
      <c r="E63" s="184"/>
      <c r="F63" s="184"/>
      <c r="G63" s="184"/>
      <c r="H63" s="184"/>
      <c r="I63" s="187"/>
      <c r="J63" s="184"/>
      <c r="K63" s="184"/>
      <c r="L63" s="184"/>
    </row>
    <row r="64" spans="2:12">
      <c r="B64" s="184"/>
      <c r="C64" s="184"/>
      <c r="D64" s="187"/>
      <c r="E64" s="184"/>
      <c r="F64" s="184"/>
      <c r="G64" s="184"/>
      <c r="H64" s="184"/>
      <c r="I64" s="187"/>
      <c r="J64" s="184"/>
      <c r="K64" s="184"/>
      <c r="L64" s="184"/>
    </row>
    <row r="65" spans="2:12">
      <c r="B65" s="184"/>
      <c r="C65" s="184"/>
      <c r="D65" s="187"/>
      <c r="E65" s="184"/>
      <c r="F65" s="184"/>
      <c r="G65" s="184"/>
      <c r="H65" s="184"/>
      <c r="I65" s="187"/>
      <c r="J65" s="184"/>
      <c r="K65" s="184"/>
      <c r="L65" s="184"/>
    </row>
    <row r="66" spans="2:12">
      <c r="B66" s="184"/>
      <c r="C66" s="184"/>
      <c r="D66" s="187"/>
      <c r="E66" s="184"/>
      <c r="F66" s="184"/>
      <c r="G66" s="184"/>
      <c r="H66" s="184"/>
      <c r="I66" s="187"/>
      <c r="J66" s="184"/>
      <c r="K66" s="184"/>
      <c r="L66" s="184"/>
    </row>
    <row r="67" spans="2:12">
      <c r="B67" s="184"/>
      <c r="C67" s="184"/>
      <c r="D67" s="187"/>
      <c r="E67" s="184"/>
      <c r="F67" s="184"/>
      <c r="G67" s="184"/>
      <c r="H67" s="184"/>
      <c r="I67" s="187"/>
      <c r="J67" s="184"/>
      <c r="K67" s="184"/>
      <c r="L67" s="184"/>
    </row>
    <row r="68" spans="2:12">
      <c r="B68" s="184"/>
      <c r="C68" s="184"/>
      <c r="D68" s="187"/>
      <c r="E68" s="184"/>
      <c r="F68" s="184"/>
      <c r="G68" s="184"/>
      <c r="H68" s="184"/>
      <c r="I68" s="187"/>
      <c r="J68" s="184"/>
      <c r="K68" s="184"/>
      <c r="L68" s="184"/>
    </row>
    <row r="69" spans="2:12">
      <c r="B69" s="184"/>
      <c r="C69" s="184"/>
      <c r="D69" s="187"/>
      <c r="E69" s="184"/>
      <c r="F69" s="184"/>
      <c r="G69" s="184"/>
      <c r="H69" s="184"/>
      <c r="I69" s="187"/>
      <c r="J69" s="184"/>
      <c r="K69" s="184"/>
      <c r="L69" s="184"/>
    </row>
    <row r="70" spans="2:12">
      <c r="B70" s="184"/>
      <c r="C70" s="184"/>
      <c r="D70" s="187"/>
      <c r="E70" s="184"/>
      <c r="F70" s="184"/>
      <c r="G70" s="184"/>
      <c r="H70" s="184"/>
      <c r="I70" s="187"/>
      <c r="J70" s="184"/>
      <c r="K70" s="184"/>
      <c r="L70" s="184"/>
    </row>
    <row r="71" spans="2:12">
      <c r="B71" s="184"/>
      <c r="C71" s="184"/>
      <c r="D71" s="187"/>
      <c r="E71" s="184"/>
      <c r="F71" s="184"/>
      <c r="G71" s="184"/>
      <c r="H71" s="184"/>
      <c r="I71" s="187"/>
      <c r="J71" s="184"/>
      <c r="K71" s="184"/>
      <c r="L71" s="184"/>
    </row>
    <row r="72" spans="2:12">
      <c r="B72" s="184"/>
      <c r="C72" s="184"/>
      <c r="D72" s="187"/>
      <c r="E72" s="184"/>
      <c r="F72" s="184"/>
      <c r="G72" s="184"/>
      <c r="H72" s="184"/>
      <c r="I72" s="187"/>
      <c r="J72" s="184"/>
      <c r="K72" s="184"/>
      <c r="L72" s="184"/>
    </row>
    <row r="73" spans="2:12">
      <c r="B73" s="184"/>
      <c r="C73" s="184"/>
      <c r="D73" s="187"/>
      <c r="E73" s="184"/>
      <c r="F73" s="184"/>
      <c r="G73" s="184"/>
      <c r="H73" s="184"/>
      <c r="I73" s="187"/>
      <c r="J73" s="184"/>
      <c r="K73" s="184"/>
      <c r="L73" s="184"/>
    </row>
    <row r="74" spans="2:12">
      <c r="B74" s="184"/>
      <c r="C74" s="184"/>
      <c r="D74" s="187"/>
      <c r="E74" s="184"/>
      <c r="F74" s="184"/>
      <c r="G74" s="184"/>
      <c r="H74" s="184"/>
      <c r="I74" s="187"/>
      <c r="J74" s="184"/>
      <c r="K74" s="184"/>
      <c r="L74" s="184"/>
    </row>
    <row r="75" spans="2:12">
      <c r="B75" s="184"/>
      <c r="C75" s="184"/>
      <c r="D75" s="187"/>
      <c r="E75" s="184"/>
      <c r="F75" s="184"/>
      <c r="G75" s="184"/>
      <c r="H75" s="184"/>
      <c r="I75" s="187"/>
      <c r="J75" s="184"/>
      <c r="K75" s="184"/>
      <c r="L75" s="184"/>
    </row>
    <row r="76" spans="2:12">
      <c r="B76" s="184"/>
      <c r="C76" s="184"/>
      <c r="D76" s="187"/>
      <c r="E76" s="184"/>
      <c r="F76" s="184"/>
      <c r="G76" s="184"/>
      <c r="H76" s="184"/>
      <c r="I76" s="187"/>
      <c r="J76" s="184"/>
      <c r="K76" s="184"/>
      <c r="L76" s="184"/>
    </row>
    <row r="77" spans="2:12">
      <c r="B77" s="184"/>
      <c r="C77" s="184"/>
      <c r="D77" s="187"/>
      <c r="E77" s="184"/>
      <c r="F77" s="184"/>
      <c r="G77" s="184"/>
      <c r="H77" s="184"/>
      <c r="I77" s="187"/>
      <c r="J77" s="184"/>
      <c r="K77" s="184"/>
      <c r="L77" s="184"/>
    </row>
    <row r="78" spans="2:12">
      <c r="B78" s="184"/>
      <c r="C78" s="184"/>
      <c r="D78" s="187"/>
      <c r="E78" s="184"/>
      <c r="F78" s="184"/>
      <c r="G78" s="184"/>
      <c r="H78" s="184"/>
      <c r="I78" s="187"/>
      <c r="J78" s="184"/>
      <c r="K78" s="184"/>
      <c r="L78" s="184"/>
    </row>
    <row r="79" spans="2:12">
      <c r="B79" s="184"/>
      <c r="C79" s="184"/>
      <c r="D79" s="187"/>
      <c r="E79" s="184"/>
      <c r="F79" s="184"/>
      <c r="G79" s="184"/>
      <c r="H79" s="184"/>
      <c r="I79" s="187"/>
      <c r="J79" s="184"/>
      <c r="K79" s="184"/>
      <c r="L79" s="184"/>
    </row>
    <row r="80" spans="2:12">
      <c r="B80" s="184"/>
      <c r="C80" s="184"/>
      <c r="D80" s="187"/>
      <c r="E80" s="184"/>
      <c r="F80" s="184"/>
      <c r="G80" s="184"/>
      <c r="H80" s="184"/>
      <c r="I80" s="187"/>
      <c r="J80" s="184"/>
      <c r="K80" s="184"/>
      <c r="L80" s="184"/>
    </row>
    <row r="81" spans="2:12">
      <c r="B81" s="184"/>
      <c r="C81" s="184"/>
      <c r="D81" s="187"/>
      <c r="E81" s="184"/>
      <c r="F81" s="184"/>
      <c r="G81" s="184"/>
      <c r="H81" s="184"/>
      <c r="I81" s="187"/>
      <c r="J81" s="184"/>
      <c r="K81" s="184"/>
      <c r="L81" s="184"/>
    </row>
    <row r="82" spans="2:12">
      <c r="B82" s="184"/>
      <c r="C82" s="184"/>
      <c r="D82" s="187"/>
      <c r="E82" s="184"/>
      <c r="F82" s="184"/>
      <c r="G82" s="184"/>
      <c r="H82" s="184"/>
      <c r="I82" s="187"/>
      <c r="J82" s="184"/>
      <c r="K82" s="184"/>
      <c r="L82" s="184"/>
    </row>
    <row r="83" spans="2:12">
      <c r="B83" s="184"/>
      <c r="C83" s="184"/>
      <c r="D83" s="187"/>
      <c r="E83" s="184"/>
      <c r="F83" s="184"/>
      <c r="G83" s="184"/>
      <c r="H83" s="184"/>
      <c r="I83" s="187"/>
      <c r="J83" s="184"/>
      <c r="K83" s="184"/>
      <c r="L83" s="184"/>
    </row>
    <row r="84" spans="2:12">
      <c r="B84" s="184"/>
      <c r="C84" s="184"/>
      <c r="D84" s="187"/>
      <c r="E84" s="184"/>
      <c r="F84" s="184"/>
      <c r="G84" s="184"/>
      <c r="H84" s="184"/>
      <c r="I84" s="187"/>
      <c r="J84" s="184"/>
      <c r="K84" s="184"/>
      <c r="L84" s="184"/>
    </row>
    <row r="85" spans="2:12">
      <c r="B85" s="184"/>
      <c r="C85" s="184"/>
      <c r="D85" s="187"/>
      <c r="E85" s="184"/>
      <c r="F85" s="184"/>
      <c r="G85" s="184"/>
      <c r="H85" s="184"/>
      <c r="I85" s="187"/>
      <c r="J85" s="184"/>
      <c r="K85" s="184"/>
      <c r="L85" s="184"/>
    </row>
    <row r="86" spans="2:12">
      <c r="B86" s="184"/>
      <c r="C86" s="184"/>
      <c r="D86" s="187"/>
      <c r="E86" s="184"/>
      <c r="F86" s="184"/>
      <c r="G86" s="184"/>
      <c r="H86" s="184"/>
      <c r="I86" s="187"/>
      <c r="J86" s="184"/>
      <c r="K86" s="184"/>
      <c r="L86" s="184"/>
    </row>
    <row r="87" spans="2:12">
      <c r="B87" s="184"/>
      <c r="C87" s="184"/>
      <c r="D87" s="187"/>
      <c r="E87" s="184"/>
      <c r="F87" s="184"/>
      <c r="G87" s="184"/>
      <c r="H87" s="184"/>
      <c r="I87" s="187"/>
      <c r="J87" s="184"/>
      <c r="K87" s="184"/>
      <c r="L87" s="184"/>
    </row>
    <row r="88" spans="2:12">
      <c r="B88" s="184"/>
      <c r="C88" s="184"/>
      <c r="D88" s="187"/>
      <c r="E88" s="184"/>
      <c r="F88" s="184"/>
      <c r="G88" s="184"/>
      <c r="H88" s="184"/>
      <c r="I88" s="187"/>
      <c r="J88" s="184"/>
      <c r="K88" s="184"/>
      <c r="L88" s="184"/>
    </row>
    <row r="89" spans="2:12">
      <c r="B89" s="184"/>
      <c r="C89" s="184"/>
      <c r="D89" s="187"/>
      <c r="E89" s="184"/>
      <c r="F89" s="184"/>
      <c r="G89" s="184"/>
      <c r="H89" s="184"/>
      <c r="I89" s="187"/>
      <c r="J89" s="184"/>
      <c r="K89" s="184"/>
      <c r="L89" s="184"/>
    </row>
    <row r="90" spans="2:12">
      <c r="B90" s="184"/>
      <c r="C90" s="184"/>
      <c r="D90" s="187"/>
      <c r="E90" s="184"/>
      <c r="F90" s="184"/>
      <c r="G90" s="184"/>
      <c r="H90" s="184"/>
      <c r="I90" s="187"/>
      <c r="J90" s="184"/>
      <c r="K90" s="184"/>
      <c r="L90" s="184"/>
    </row>
    <row r="91" spans="2:12">
      <c r="B91" s="184"/>
      <c r="C91" s="184"/>
      <c r="D91" s="187"/>
      <c r="E91" s="184"/>
      <c r="F91" s="184"/>
      <c r="G91" s="184"/>
      <c r="H91" s="184"/>
      <c r="I91" s="187"/>
      <c r="J91" s="184"/>
      <c r="K91" s="184"/>
      <c r="L91" s="184"/>
    </row>
    <row r="92" spans="2:12">
      <c r="B92" s="184"/>
      <c r="C92" s="184"/>
      <c r="D92" s="187"/>
      <c r="E92" s="184"/>
      <c r="F92" s="184"/>
      <c r="G92" s="184"/>
      <c r="H92" s="184"/>
      <c r="I92" s="187"/>
      <c r="J92" s="184"/>
      <c r="K92" s="184"/>
      <c r="L92" s="184"/>
    </row>
    <row r="93" spans="2:12">
      <c r="B93" s="184"/>
      <c r="C93" s="184"/>
      <c r="D93" s="187"/>
      <c r="E93" s="184"/>
      <c r="F93" s="184"/>
      <c r="G93" s="184"/>
      <c r="H93" s="184"/>
      <c r="I93" s="187"/>
      <c r="J93" s="184"/>
      <c r="K93" s="184"/>
      <c r="L93" s="184"/>
    </row>
    <row r="94" spans="2:12">
      <c r="B94" s="184"/>
      <c r="C94" s="184"/>
      <c r="D94" s="187"/>
      <c r="E94" s="184"/>
      <c r="F94" s="184"/>
      <c r="G94" s="184"/>
      <c r="H94" s="184"/>
      <c r="I94" s="187"/>
      <c r="J94" s="184"/>
      <c r="K94" s="184"/>
      <c r="L94" s="184"/>
    </row>
    <row r="95" spans="2:12">
      <c r="B95" s="184"/>
      <c r="C95" s="184"/>
      <c r="D95" s="187"/>
      <c r="E95" s="184"/>
      <c r="F95" s="184"/>
      <c r="G95" s="184"/>
      <c r="H95" s="184"/>
      <c r="I95" s="187"/>
      <c r="J95" s="184"/>
      <c r="K95" s="184"/>
      <c r="L95" s="184"/>
    </row>
    <row r="96" spans="2:12">
      <c r="B96" s="184"/>
      <c r="C96" s="184"/>
      <c r="D96" s="187"/>
      <c r="E96" s="184"/>
      <c r="F96" s="184"/>
      <c r="G96" s="184"/>
      <c r="H96" s="184"/>
      <c r="I96" s="187"/>
      <c r="J96" s="184"/>
      <c r="K96" s="184"/>
      <c r="L96" s="184"/>
    </row>
    <row r="97" spans="2:12">
      <c r="B97" s="184"/>
      <c r="C97" s="184"/>
      <c r="D97" s="187"/>
      <c r="E97" s="184"/>
      <c r="F97" s="184"/>
      <c r="G97" s="184"/>
      <c r="H97" s="184"/>
      <c r="I97" s="187"/>
      <c r="J97" s="184"/>
      <c r="K97" s="184"/>
      <c r="L97" s="184"/>
    </row>
    <row r="98" spans="2:12">
      <c r="B98" s="184"/>
      <c r="C98" s="184"/>
      <c r="D98" s="187"/>
      <c r="E98" s="184"/>
      <c r="F98" s="184"/>
      <c r="G98" s="184"/>
      <c r="H98" s="184"/>
      <c r="I98" s="187"/>
      <c r="J98" s="184"/>
      <c r="K98" s="184"/>
      <c r="L98" s="184"/>
    </row>
    <row r="99" spans="2:12">
      <c r="B99" s="184"/>
      <c r="C99" s="184"/>
      <c r="D99" s="187"/>
      <c r="E99" s="184"/>
      <c r="F99" s="184"/>
      <c r="G99" s="184"/>
      <c r="H99" s="184"/>
      <c r="I99" s="187"/>
      <c r="J99" s="184"/>
      <c r="K99" s="184"/>
      <c r="L99" s="184"/>
    </row>
    <row r="100" spans="2:12">
      <c r="B100" s="184"/>
      <c r="C100" s="184"/>
      <c r="D100" s="187"/>
      <c r="E100" s="184"/>
      <c r="F100" s="184"/>
      <c r="G100" s="184"/>
      <c r="H100" s="184"/>
      <c r="I100" s="187"/>
      <c r="J100" s="184"/>
      <c r="K100" s="184"/>
      <c r="L100" s="184"/>
    </row>
    <row r="101" spans="2:12">
      <c r="B101" s="184"/>
      <c r="C101" s="184"/>
      <c r="D101" s="187"/>
      <c r="E101" s="184"/>
      <c r="F101" s="184"/>
      <c r="G101" s="184"/>
      <c r="H101" s="184"/>
      <c r="I101" s="187"/>
      <c r="J101" s="184"/>
      <c r="K101" s="184"/>
      <c r="L101" s="184"/>
    </row>
    <row r="102" spans="2:12">
      <c r="B102" s="184"/>
      <c r="C102" s="184"/>
      <c r="D102" s="187"/>
      <c r="E102" s="184"/>
      <c r="F102" s="184"/>
      <c r="G102" s="184"/>
      <c r="H102" s="184"/>
      <c r="I102" s="187"/>
      <c r="J102" s="184"/>
      <c r="K102" s="184"/>
      <c r="L102" s="184"/>
    </row>
    <row r="103" spans="2:12">
      <c r="B103" s="184"/>
      <c r="C103" s="184"/>
      <c r="D103" s="187"/>
      <c r="E103" s="184"/>
      <c r="F103" s="184"/>
      <c r="G103" s="184"/>
      <c r="H103" s="184"/>
      <c r="I103" s="187"/>
      <c r="J103" s="184"/>
      <c r="K103" s="184"/>
      <c r="L103" s="184"/>
    </row>
    <row r="104" spans="2:12">
      <c r="B104" s="184"/>
      <c r="C104" s="184"/>
      <c r="D104" s="187"/>
      <c r="E104" s="184"/>
      <c r="F104" s="184"/>
      <c r="G104" s="184"/>
      <c r="H104" s="184"/>
      <c r="I104" s="187"/>
      <c r="J104" s="184"/>
      <c r="K104" s="184"/>
      <c r="L104" s="184"/>
    </row>
    <row r="105" spans="2:12">
      <c r="B105" s="184"/>
      <c r="C105" s="184"/>
      <c r="D105" s="187"/>
      <c r="E105" s="184"/>
      <c r="F105" s="184"/>
      <c r="G105" s="184"/>
      <c r="H105" s="184"/>
      <c r="I105" s="187"/>
      <c r="J105" s="184"/>
      <c r="K105" s="184"/>
      <c r="L105" s="184"/>
    </row>
    <row r="106" spans="2:12">
      <c r="B106" s="184"/>
      <c r="C106" s="184"/>
      <c r="D106" s="187"/>
      <c r="E106" s="184"/>
      <c r="F106" s="184"/>
      <c r="G106" s="184"/>
      <c r="H106" s="184"/>
      <c r="I106" s="187"/>
      <c r="J106" s="184"/>
      <c r="K106" s="184"/>
      <c r="L106" s="184"/>
    </row>
    <row r="107" spans="2:12">
      <c r="B107" s="184"/>
      <c r="C107" s="184"/>
      <c r="D107" s="187"/>
      <c r="E107" s="184"/>
      <c r="F107" s="184"/>
      <c r="G107" s="184"/>
      <c r="H107" s="184"/>
      <c r="I107" s="187"/>
      <c r="J107" s="184"/>
      <c r="K107" s="184"/>
      <c r="L107" s="184"/>
    </row>
    <row r="108" spans="2:12">
      <c r="B108" s="184"/>
      <c r="C108" s="184"/>
      <c r="D108" s="187"/>
      <c r="E108" s="184"/>
      <c r="F108" s="184"/>
      <c r="G108" s="184"/>
      <c r="H108" s="184"/>
      <c r="I108" s="187"/>
      <c r="J108" s="184"/>
      <c r="K108" s="184"/>
      <c r="L108" s="184"/>
    </row>
    <row r="109" spans="2:12">
      <c r="B109" s="184"/>
      <c r="C109" s="184"/>
      <c r="D109" s="187"/>
      <c r="E109" s="184"/>
      <c r="F109" s="184"/>
      <c r="G109" s="184"/>
      <c r="H109" s="184"/>
      <c r="I109" s="187"/>
      <c r="J109" s="184"/>
      <c r="K109" s="184"/>
      <c r="L109" s="184"/>
    </row>
    <row r="110" spans="2:12">
      <c r="B110" s="184"/>
      <c r="C110" s="184"/>
      <c r="D110" s="187"/>
      <c r="E110" s="184"/>
      <c r="F110" s="184"/>
      <c r="G110" s="184"/>
      <c r="H110" s="184"/>
      <c r="I110" s="187"/>
      <c r="J110" s="184"/>
      <c r="K110" s="184"/>
      <c r="L110" s="184"/>
    </row>
    <row r="111" spans="2:12">
      <c r="B111" s="184"/>
      <c r="C111" s="184"/>
      <c r="D111" s="187"/>
      <c r="E111" s="184"/>
      <c r="F111" s="184"/>
      <c r="G111" s="184"/>
      <c r="H111" s="184"/>
      <c r="I111" s="187"/>
      <c r="J111" s="184"/>
      <c r="K111" s="184"/>
      <c r="L111" s="184"/>
    </row>
    <row r="112" spans="2:12">
      <c r="B112" s="184"/>
      <c r="C112" s="184"/>
      <c r="D112" s="187"/>
      <c r="E112" s="184"/>
      <c r="F112" s="184"/>
      <c r="G112" s="184"/>
      <c r="H112" s="184"/>
      <c r="I112" s="187"/>
      <c r="J112" s="184"/>
      <c r="K112" s="184"/>
      <c r="L112" s="184"/>
    </row>
    <row r="113" spans="2:12">
      <c r="B113" s="184"/>
      <c r="C113" s="184"/>
      <c r="D113" s="187"/>
      <c r="E113" s="184"/>
      <c r="F113" s="184"/>
      <c r="G113" s="184"/>
      <c r="H113" s="184"/>
      <c r="I113" s="187"/>
      <c r="J113" s="184"/>
      <c r="K113" s="184"/>
      <c r="L113" s="184"/>
    </row>
    <row r="114" spans="2:12">
      <c r="B114" s="184"/>
      <c r="C114" s="184"/>
      <c r="D114" s="187"/>
      <c r="E114" s="184"/>
      <c r="F114" s="184"/>
      <c r="G114" s="184"/>
      <c r="H114" s="184"/>
      <c r="I114" s="187"/>
      <c r="J114" s="184"/>
      <c r="K114" s="184"/>
      <c r="L114" s="184"/>
    </row>
    <row r="115" spans="2:12">
      <c r="B115" s="184"/>
      <c r="C115" s="184"/>
      <c r="D115" s="187"/>
      <c r="E115" s="184"/>
      <c r="F115" s="184"/>
      <c r="G115" s="184"/>
      <c r="H115" s="184"/>
      <c r="I115" s="187"/>
      <c r="J115" s="184"/>
      <c r="K115" s="184"/>
      <c r="L115" s="184"/>
    </row>
    <row r="116" spans="2:12">
      <c r="B116" s="184"/>
      <c r="C116" s="184"/>
      <c r="D116" s="187"/>
      <c r="E116" s="184"/>
      <c r="F116" s="184"/>
      <c r="G116" s="184"/>
      <c r="H116" s="184"/>
      <c r="I116" s="187"/>
      <c r="J116" s="184"/>
      <c r="K116" s="184"/>
      <c r="L116" s="184"/>
    </row>
    <row r="117" spans="2:12">
      <c r="B117" s="184"/>
      <c r="C117" s="184"/>
      <c r="D117" s="187"/>
      <c r="E117" s="184"/>
      <c r="F117" s="184"/>
      <c r="G117" s="184"/>
      <c r="H117" s="184"/>
      <c r="I117" s="187"/>
      <c r="J117" s="184"/>
      <c r="K117" s="184"/>
      <c r="L117" s="184"/>
    </row>
    <row r="118" spans="2:12">
      <c r="B118" s="184"/>
      <c r="C118" s="184"/>
      <c r="D118" s="187"/>
      <c r="E118" s="184"/>
      <c r="F118" s="184"/>
      <c r="G118" s="184"/>
      <c r="H118" s="184"/>
      <c r="I118" s="187"/>
      <c r="J118" s="184"/>
      <c r="K118" s="184"/>
      <c r="L118" s="184"/>
    </row>
    <row r="119" spans="2:12">
      <c r="B119" s="184"/>
      <c r="C119" s="184"/>
      <c r="D119" s="187"/>
      <c r="E119" s="184"/>
      <c r="F119" s="184"/>
      <c r="G119" s="184"/>
      <c r="H119" s="184"/>
      <c r="I119" s="187"/>
      <c r="J119" s="184"/>
      <c r="K119" s="184"/>
      <c r="L119" s="184"/>
    </row>
    <row r="120" spans="2:12">
      <c r="B120" s="184"/>
      <c r="C120" s="184"/>
      <c r="D120" s="187"/>
      <c r="E120" s="184"/>
      <c r="F120" s="184"/>
      <c r="G120" s="184"/>
      <c r="H120" s="184"/>
      <c r="I120" s="187"/>
      <c r="J120" s="184"/>
      <c r="K120" s="184"/>
      <c r="L120" s="184"/>
    </row>
    <row r="121" spans="2:12">
      <c r="B121" s="184"/>
      <c r="C121" s="184"/>
      <c r="D121" s="187"/>
      <c r="E121" s="184"/>
      <c r="F121" s="184"/>
      <c r="G121" s="184"/>
      <c r="H121" s="184"/>
      <c r="I121" s="187"/>
      <c r="J121" s="184"/>
      <c r="K121" s="184"/>
      <c r="L121" s="184"/>
    </row>
    <row r="122" spans="2:12">
      <c r="B122" s="184"/>
      <c r="C122" s="184"/>
      <c r="D122" s="187"/>
      <c r="E122" s="184"/>
      <c r="F122" s="184"/>
      <c r="G122" s="184"/>
      <c r="H122" s="184"/>
      <c r="I122" s="187"/>
      <c r="J122" s="184"/>
      <c r="K122" s="184"/>
      <c r="L122" s="184"/>
    </row>
    <row r="123" spans="2:12">
      <c r="B123" s="184"/>
      <c r="C123" s="184"/>
      <c r="D123" s="187"/>
      <c r="E123" s="184"/>
      <c r="F123" s="184"/>
      <c r="G123" s="184"/>
      <c r="H123" s="184"/>
      <c r="I123" s="187"/>
      <c r="J123" s="184"/>
      <c r="K123" s="184"/>
      <c r="L123" s="184"/>
    </row>
    <row r="124" spans="2:12">
      <c r="B124" s="184"/>
      <c r="C124" s="184"/>
      <c r="D124" s="187"/>
      <c r="E124" s="184"/>
      <c r="F124" s="184"/>
      <c r="G124" s="184"/>
      <c r="H124" s="184"/>
      <c r="I124" s="187"/>
      <c r="J124" s="184"/>
      <c r="K124" s="184"/>
      <c r="L124" s="184"/>
    </row>
    <row r="125" spans="2:12">
      <c r="B125" s="184"/>
      <c r="C125" s="184"/>
      <c r="D125" s="187"/>
      <c r="E125" s="184"/>
      <c r="F125" s="184"/>
      <c r="G125" s="184"/>
      <c r="H125" s="184"/>
      <c r="I125" s="187"/>
      <c r="J125" s="184"/>
      <c r="K125" s="184"/>
      <c r="L125" s="184"/>
    </row>
    <row r="126" spans="2:12">
      <c r="B126" s="184"/>
      <c r="C126" s="184"/>
      <c r="D126" s="187"/>
      <c r="E126" s="184"/>
      <c r="F126" s="184"/>
      <c r="G126" s="184"/>
      <c r="H126" s="184"/>
      <c r="I126" s="187"/>
      <c r="J126" s="184"/>
      <c r="K126" s="184"/>
      <c r="L126" s="184"/>
    </row>
    <row r="127" spans="2:12">
      <c r="B127" s="184"/>
      <c r="C127" s="184"/>
      <c r="D127" s="187"/>
      <c r="E127" s="184"/>
      <c r="F127" s="184"/>
      <c r="G127" s="184"/>
      <c r="H127" s="184"/>
      <c r="I127" s="187"/>
      <c r="J127" s="184"/>
      <c r="K127" s="184"/>
      <c r="L127" s="184"/>
    </row>
    <row r="128" spans="2:12">
      <c r="B128" s="184"/>
      <c r="C128" s="184"/>
      <c r="D128" s="187"/>
      <c r="E128" s="184"/>
      <c r="F128" s="184"/>
      <c r="G128" s="184"/>
      <c r="H128" s="184"/>
      <c r="I128" s="187"/>
      <c r="J128" s="184"/>
      <c r="K128" s="184"/>
      <c r="L128" s="184"/>
    </row>
    <row r="129" spans="2:12">
      <c r="B129" s="184"/>
      <c r="C129" s="184"/>
      <c r="D129" s="187"/>
      <c r="E129" s="184"/>
      <c r="F129" s="184"/>
      <c r="G129" s="184"/>
      <c r="H129" s="184"/>
      <c r="I129" s="187"/>
      <c r="J129" s="184"/>
      <c r="K129" s="184"/>
      <c r="L129" s="184"/>
    </row>
    <row r="130" spans="2:12">
      <c r="B130" s="184"/>
      <c r="C130" s="184"/>
      <c r="D130" s="187"/>
      <c r="E130" s="184"/>
      <c r="F130" s="184"/>
      <c r="G130" s="184"/>
      <c r="H130" s="184"/>
      <c r="I130" s="187"/>
      <c r="J130" s="184"/>
      <c r="K130" s="184"/>
      <c r="L130" s="184"/>
    </row>
    <row r="131" spans="2:12">
      <c r="B131" s="184"/>
      <c r="C131" s="184"/>
      <c r="D131" s="187"/>
      <c r="E131" s="184"/>
      <c r="F131" s="184"/>
      <c r="G131" s="184"/>
      <c r="H131" s="184"/>
      <c r="I131" s="187"/>
      <c r="J131" s="184"/>
      <c r="K131" s="184"/>
      <c r="L131" s="184"/>
    </row>
    <row r="132" spans="2:12">
      <c r="B132" s="184"/>
      <c r="C132" s="184"/>
      <c r="D132" s="187"/>
      <c r="E132" s="184"/>
      <c r="F132" s="184"/>
      <c r="G132" s="184"/>
      <c r="H132" s="184"/>
      <c r="I132" s="187"/>
      <c r="J132" s="184"/>
      <c r="K132" s="184"/>
      <c r="L132" s="184"/>
    </row>
    <row r="133" spans="2:12">
      <c r="B133" s="184"/>
      <c r="C133" s="184"/>
      <c r="D133" s="187"/>
      <c r="E133" s="184"/>
      <c r="F133" s="184"/>
      <c r="G133" s="184"/>
      <c r="H133" s="184"/>
      <c r="I133" s="187"/>
      <c r="J133" s="184"/>
      <c r="K133" s="184"/>
      <c r="L133" s="184"/>
    </row>
    <row r="134" spans="2:12">
      <c r="B134" s="184"/>
      <c r="C134" s="184"/>
      <c r="D134" s="187"/>
      <c r="E134" s="184"/>
      <c r="F134" s="184"/>
      <c r="G134" s="184"/>
      <c r="H134" s="184"/>
      <c r="I134" s="187"/>
      <c r="J134" s="184"/>
      <c r="K134" s="184"/>
      <c r="L134" s="184"/>
    </row>
    <row r="135" spans="2:12">
      <c r="B135" s="184"/>
      <c r="C135" s="184"/>
      <c r="D135" s="187"/>
      <c r="E135" s="184"/>
      <c r="F135" s="184"/>
      <c r="G135" s="184"/>
      <c r="H135" s="184"/>
      <c r="I135" s="187"/>
      <c r="J135" s="184"/>
      <c r="K135" s="184"/>
      <c r="L135" s="184"/>
    </row>
    <row r="136" spans="2:12">
      <c r="B136" s="184"/>
      <c r="C136" s="184"/>
      <c r="D136" s="187"/>
      <c r="E136" s="184"/>
      <c r="F136" s="184"/>
      <c r="G136" s="184"/>
      <c r="H136" s="184"/>
      <c r="I136" s="187"/>
      <c r="J136" s="184"/>
      <c r="K136" s="184"/>
      <c r="L136" s="184"/>
    </row>
    <row r="137" spans="2:12">
      <c r="B137" s="184"/>
      <c r="C137" s="184"/>
      <c r="D137" s="187"/>
      <c r="E137" s="184"/>
      <c r="F137" s="184"/>
      <c r="G137" s="184"/>
      <c r="H137" s="184"/>
      <c r="I137" s="187"/>
      <c r="J137" s="184"/>
      <c r="K137" s="184"/>
      <c r="L137" s="184"/>
    </row>
    <row r="138" spans="2:12">
      <c r="D138" s="188"/>
      <c r="I138" s="188"/>
    </row>
    <row r="139" spans="2:12">
      <c r="D139" s="188"/>
      <c r="I139" s="188"/>
    </row>
    <row r="140" spans="2:12">
      <c r="D140" s="188"/>
      <c r="I140" s="188"/>
    </row>
    <row r="141" spans="2:12">
      <c r="D141" s="188"/>
      <c r="I141" s="188"/>
    </row>
    <row r="142" spans="2:12">
      <c r="D142" s="188"/>
      <c r="I142" s="188"/>
    </row>
    <row r="143" spans="2:12">
      <c r="D143" s="188"/>
      <c r="I143" s="188"/>
    </row>
    <row r="144" spans="2:12">
      <c r="D144" s="188"/>
      <c r="I144" s="188"/>
    </row>
    <row r="145" spans="4:9">
      <c r="D145" s="188"/>
      <c r="I145" s="188"/>
    </row>
    <row r="146" spans="4:9">
      <c r="D146" s="188"/>
      <c r="I146" s="188"/>
    </row>
    <row r="147" spans="4:9">
      <c r="D147" s="188"/>
      <c r="I147" s="188"/>
    </row>
    <row r="148" spans="4:9">
      <c r="D148" s="188"/>
      <c r="I148" s="188"/>
    </row>
    <row r="149" spans="4:9">
      <c r="D149" s="188"/>
      <c r="I149" s="188"/>
    </row>
    <row r="150" spans="4:9">
      <c r="D150" s="188"/>
      <c r="I150" s="188"/>
    </row>
    <row r="151" spans="4:9">
      <c r="D151" s="188"/>
      <c r="I151" s="188"/>
    </row>
    <row r="152" spans="4:9">
      <c r="D152" s="188"/>
      <c r="I152" s="188"/>
    </row>
    <row r="153" spans="4:9">
      <c r="D153" s="188"/>
      <c r="I153" s="188"/>
    </row>
    <row r="154" spans="4:9">
      <c r="D154" s="188"/>
      <c r="I154" s="188"/>
    </row>
    <row r="155" spans="4:9">
      <c r="D155" s="188"/>
      <c r="I155" s="188"/>
    </row>
    <row r="156" spans="4:9">
      <c r="D156" s="188"/>
      <c r="I156" s="188"/>
    </row>
    <row r="157" spans="4:9">
      <c r="D157" s="188"/>
      <c r="I157" s="188"/>
    </row>
    <row r="158" spans="4:9">
      <c r="D158" s="188"/>
      <c r="I158" s="188"/>
    </row>
    <row r="159" spans="4:9">
      <c r="D159" s="188"/>
      <c r="I159" s="188"/>
    </row>
    <row r="160" spans="4:9">
      <c r="D160" s="188"/>
      <c r="I160" s="188"/>
    </row>
    <row r="161" spans="4:9">
      <c r="D161" s="188"/>
      <c r="I161" s="188"/>
    </row>
    <row r="162" spans="4:9">
      <c r="D162" s="188"/>
      <c r="I162" s="188"/>
    </row>
    <row r="163" spans="4:9">
      <c r="D163" s="188"/>
      <c r="I163" s="188"/>
    </row>
    <row r="164" spans="4:9">
      <c r="D164" s="188"/>
      <c r="I164" s="188"/>
    </row>
    <row r="165" spans="4:9">
      <c r="D165" s="188"/>
      <c r="I165" s="188"/>
    </row>
    <row r="166" spans="4:9">
      <c r="D166" s="188"/>
      <c r="I166" s="188"/>
    </row>
    <row r="167" spans="4:9">
      <c r="D167" s="188"/>
      <c r="I167" s="188"/>
    </row>
    <row r="168" spans="4:9">
      <c r="D168" s="188"/>
      <c r="I168" s="188"/>
    </row>
    <row r="169" spans="4:9">
      <c r="D169" s="188"/>
      <c r="I169" s="188"/>
    </row>
    <row r="170" spans="4:9">
      <c r="D170" s="188"/>
      <c r="I170" s="188"/>
    </row>
    <row r="171" spans="4:9">
      <c r="D171" s="188"/>
      <c r="I171" s="188"/>
    </row>
    <row r="172" spans="4:9">
      <c r="D172" s="188"/>
      <c r="I172" s="188"/>
    </row>
    <row r="173" spans="4:9">
      <c r="D173" s="188"/>
      <c r="I173" s="188"/>
    </row>
    <row r="174" spans="4:9">
      <c r="D174" s="188"/>
      <c r="I174" s="188"/>
    </row>
    <row r="175" spans="4:9">
      <c r="D175" s="188"/>
      <c r="I175" s="188"/>
    </row>
    <row r="176" spans="4:9">
      <c r="D176" s="188"/>
      <c r="I176" s="188"/>
    </row>
    <row r="177" spans="4:9">
      <c r="D177" s="188"/>
      <c r="I177" s="188"/>
    </row>
    <row r="178" spans="4:9">
      <c r="D178" s="188"/>
      <c r="I178" s="188"/>
    </row>
    <row r="179" spans="4:9">
      <c r="D179" s="188"/>
      <c r="I179" s="188"/>
    </row>
    <row r="180" spans="4:9">
      <c r="D180" s="188"/>
      <c r="I180" s="188"/>
    </row>
    <row r="181" spans="4:9">
      <c r="D181" s="188"/>
      <c r="I181" s="188"/>
    </row>
    <row r="182" spans="4:9">
      <c r="D182" s="188"/>
      <c r="I182" s="188"/>
    </row>
    <row r="183" spans="4:9">
      <c r="D183" s="188"/>
      <c r="I183" s="188"/>
    </row>
    <row r="184" spans="4:9">
      <c r="D184" s="188"/>
      <c r="I184" s="188"/>
    </row>
    <row r="185" spans="4:9">
      <c r="D185" s="188"/>
      <c r="I185" s="188"/>
    </row>
    <row r="186" spans="4:9">
      <c r="D186" s="188"/>
      <c r="I186" s="188"/>
    </row>
    <row r="187" spans="4:9">
      <c r="D187" s="188"/>
      <c r="I187" s="188"/>
    </row>
    <row r="188" spans="4:9">
      <c r="D188" s="188"/>
      <c r="I188" s="188"/>
    </row>
    <row r="189" spans="4:9">
      <c r="D189" s="188"/>
      <c r="I189" s="188"/>
    </row>
    <row r="190" spans="4:9">
      <c r="D190" s="188"/>
      <c r="I190" s="188"/>
    </row>
    <row r="191" spans="4:9">
      <c r="D191" s="188"/>
      <c r="I191" s="188"/>
    </row>
    <row r="192" spans="4:9">
      <c r="D192" s="188"/>
      <c r="I192" s="188"/>
    </row>
    <row r="193" spans="4:9">
      <c r="D193" s="188"/>
      <c r="I193" s="188"/>
    </row>
    <row r="194" spans="4:9">
      <c r="D194" s="188"/>
      <c r="I194" s="188"/>
    </row>
    <row r="195" spans="4:9">
      <c r="D195" s="188"/>
      <c r="I195" s="188"/>
    </row>
    <row r="196" spans="4:9">
      <c r="D196" s="188"/>
      <c r="I196" s="188"/>
    </row>
    <row r="197" spans="4:9">
      <c r="D197" s="188"/>
      <c r="I197" s="188"/>
    </row>
    <row r="198" spans="4:9">
      <c r="D198" s="188"/>
      <c r="I198" s="188"/>
    </row>
    <row r="199" spans="4:9">
      <c r="D199" s="188"/>
      <c r="I199" s="188"/>
    </row>
    <row r="200" spans="4:9">
      <c r="D200" s="188"/>
      <c r="I200" s="188"/>
    </row>
    <row r="201" spans="4:9">
      <c r="D201" s="188"/>
      <c r="I201" s="188"/>
    </row>
    <row r="202" spans="4:9">
      <c r="D202" s="188"/>
      <c r="I202" s="188"/>
    </row>
    <row r="203" spans="4:9">
      <c r="D203" s="188"/>
      <c r="I203" s="188"/>
    </row>
    <row r="204" spans="4:9">
      <c r="D204" s="188"/>
      <c r="I204" s="188"/>
    </row>
    <row r="205" spans="4:9">
      <c r="D205" s="188"/>
      <c r="I205" s="188"/>
    </row>
    <row r="206" spans="4:9">
      <c r="D206" s="188"/>
      <c r="I206" s="188"/>
    </row>
    <row r="207" spans="4:9">
      <c r="D207" s="188"/>
      <c r="I207" s="188"/>
    </row>
    <row r="208" spans="4:9">
      <c r="D208" s="188"/>
      <c r="I208" s="188"/>
    </row>
    <row r="209" spans="4:9">
      <c r="D209" s="188"/>
      <c r="I209" s="188"/>
    </row>
    <row r="210" spans="4:9">
      <c r="D210" s="188"/>
      <c r="I210" s="188"/>
    </row>
    <row r="211" spans="4:9">
      <c r="D211" s="188"/>
      <c r="I211" s="188"/>
    </row>
    <row r="212" spans="4:9">
      <c r="D212" s="188"/>
      <c r="I212" s="188"/>
    </row>
    <row r="213" spans="4:9">
      <c r="D213" s="188"/>
      <c r="I213" s="188"/>
    </row>
    <row r="214" spans="4:9">
      <c r="D214" s="188"/>
      <c r="I214" s="188"/>
    </row>
    <row r="215" spans="4:9">
      <c r="D215" s="188"/>
      <c r="I215" s="188"/>
    </row>
    <row r="216" spans="4:9">
      <c r="D216" s="188"/>
      <c r="I216" s="188"/>
    </row>
    <row r="217" spans="4:9">
      <c r="D217" s="188"/>
      <c r="I217" s="188"/>
    </row>
    <row r="218" spans="4:9">
      <c r="D218" s="188"/>
      <c r="I218" s="188"/>
    </row>
    <row r="219" spans="4:9">
      <c r="D219" s="188"/>
      <c r="I219" s="188"/>
    </row>
    <row r="220" spans="4:9">
      <c r="D220" s="188"/>
      <c r="I220" s="188"/>
    </row>
    <row r="221" spans="4:9">
      <c r="D221" s="188"/>
      <c r="I221" s="188"/>
    </row>
    <row r="222" spans="4:9">
      <c r="D222" s="188"/>
      <c r="I222" s="188"/>
    </row>
    <row r="223" spans="4:9">
      <c r="D223" s="188"/>
      <c r="I223" s="188"/>
    </row>
    <row r="224" spans="4:9">
      <c r="D224" s="188"/>
      <c r="I224" s="188"/>
    </row>
    <row r="225" spans="4:9">
      <c r="D225" s="188"/>
      <c r="I225" s="188"/>
    </row>
    <row r="226" spans="4:9">
      <c r="D226" s="188"/>
      <c r="I226" s="188"/>
    </row>
    <row r="227" spans="4:9">
      <c r="D227" s="188"/>
      <c r="I227" s="188"/>
    </row>
    <row r="228" spans="4:9">
      <c r="D228" s="188"/>
      <c r="I228" s="188"/>
    </row>
    <row r="229" spans="4:9">
      <c r="D229" s="188"/>
      <c r="I229" s="188"/>
    </row>
    <row r="230" spans="4:9">
      <c r="D230" s="188"/>
      <c r="I230" s="188"/>
    </row>
    <row r="231" spans="4:9">
      <c r="D231" s="188"/>
      <c r="I231" s="188"/>
    </row>
    <row r="232" spans="4:9">
      <c r="D232" s="188"/>
      <c r="I232" s="188"/>
    </row>
    <row r="233" spans="4:9">
      <c r="D233" s="188"/>
      <c r="I233" s="188"/>
    </row>
    <row r="234" spans="4:9">
      <c r="D234" s="188"/>
      <c r="I234" s="188"/>
    </row>
    <row r="235" spans="4:9">
      <c r="D235" s="188"/>
      <c r="I235" s="188"/>
    </row>
    <row r="236" spans="4:9">
      <c r="D236" s="188"/>
      <c r="I236" s="188"/>
    </row>
    <row r="237" spans="4:9">
      <c r="D237" s="188"/>
      <c r="I237" s="188"/>
    </row>
    <row r="238" spans="4:9">
      <c r="D238" s="188"/>
      <c r="I238" s="188"/>
    </row>
    <row r="239" spans="4:9">
      <c r="D239" s="188"/>
      <c r="I239" s="188"/>
    </row>
    <row r="240" spans="4:9">
      <c r="D240" s="188"/>
      <c r="I240" s="188"/>
    </row>
    <row r="241" spans="4:9">
      <c r="D241" s="188"/>
      <c r="I241" s="188"/>
    </row>
    <row r="242" spans="4:9">
      <c r="D242" s="188"/>
      <c r="I242" s="188"/>
    </row>
    <row r="243" spans="4:9">
      <c r="D243" s="188"/>
      <c r="I243" s="188"/>
    </row>
    <row r="244" spans="4:9">
      <c r="D244" s="188"/>
      <c r="I244" s="188"/>
    </row>
    <row r="245" spans="4:9">
      <c r="D245" s="188"/>
      <c r="I245" s="188"/>
    </row>
    <row r="246" spans="4:9">
      <c r="D246" s="188"/>
      <c r="I246" s="188"/>
    </row>
    <row r="247" spans="4:9">
      <c r="D247" s="188"/>
      <c r="I247" s="188"/>
    </row>
    <row r="248" spans="4:9">
      <c r="D248" s="188"/>
      <c r="I248" s="188"/>
    </row>
    <row r="249" spans="4:9">
      <c r="D249" s="188"/>
      <c r="I249" s="188"/>
    </row>
    <row r="250" spans="4:9">
      <c r="D250" s="188"/>
      <c r="I250" s="188"/>
    </row>
    <row r="251" spans="4:9">
      <c r="D251" s="188"/>
      <c r="I251" s="188"/>
    </row>
    <row r="252" spans="4:9">
      <c r="D252" s="188"/>
      <c r="I252" s="188"/>
    </row>
    <row r="253" spans="4:9">
      <c r="D253" s="188"/>
      <c r="I253" s="188"/>
    </row>
    <row r="254" spans="4:9">
      <c r="D254" s="188"/>
      <c r="I254" s="188"/>
    </row>
    <row r="255" spans="4:9">
      <c r="D255" s="188"/>
      <c r="I255" s="188"/>
    </row>
    <row r="256" spans="4:9">
      <c r="D256" s="188"/>
      <c r="I256" s="188"/>
    </row>
    <row r="257" spans="4:9">
      <c r="D257" s="188"/>
      <c r="I257" s="188"/>
    </row>
    <row r="258" spans="4:9">
      <c r="D258" s="188"/>
      <c r="I258" s="188"/>
    </row>
    <row r="259" spans="4:9">
      <c r="D259" s="188"/>
      <c r="I259" s="188"/>
    </row>
    <row r="260" spans="4:9">
      <c r="D260" s="188"/>
      <c r="I260" s="188"/>
    </row>
    <row r="261" spans="4:9">
      <c r="D261" s="188"/>
      <c r="I261" s="188"/>
    </row>
    <row r="262" spans="4:9">
      <c r="D262" s="188"/>
      <c r="I262" s="188"/>
    </row>
    <row r="263" spans="4:9">
      <c r="D263" s="188"/>
      <c r="I263" s="188"/>
    </row>
    <row r="264" spans="4:9">
      <c r="D264" s="188"/>
      <c r="I264" s="188"/>
    </row>
    <row r="265" spans="4:9">
      <c r="D265" s="188"/>
      <c r="I265" s="188"/>
    </row>
    <row r="266" spans="4:9">
      <c r="D266" s="188"/>
      <c r="I266" s="188"/>
    </row>
    <row r="267" spans="4:9">
      <c r="D267" s="188"/>
      <c r="I267" s="188"/>
    </row>
    <row r="268" spans="4:9">
      <c r="D268" s="188"/>
      <c r="I268" s="188"/>
    </row>
    <row r="269" spans="4:9">
      <c r="D269" s="188"/>
      <c r="I269" s="188"/>
    </row>
    <row r="270" spans="4:9">
      <c r="D270" s="188"/>
      <c r="I270" s="188"/>
    </row>
    <row r="271" spans="4:9">
      <c r="D271" s="188"/>
      <c r="I271" s="188"/>
    </row>
    <row r="272" spans="4:9">
      <c r="D272" s="188"/>
      <c r="I272" s="188"/>
    </row>
    <row r="273" spans="4:9">
      <c r="D273" s="188"/>
      <c r="I273" s="188"/>
    </row>
    <row r="274" spans="4:9">
      <c r="D274" s="188"/>
      <c r="I274" s="188"/>
    </row>
    <row r="275" spans="4:9">
      <c r="D275" s="188"/>
      <c r="I275" s="188"/>
    </row>
    <row r="276" spans="4:9">
      <c r="D276" s="188"/>
      <c r="I276" s="188"/>
    </row>
    <row r="277" spans="4:9">
      <c r="D277" s="188"/>
      <c r="I277" s="188"/>
    </row>
    <row r="278" spans="4:9">
      <c r="D278" s="188"/>
      <c r="I278" s="188"/>
    </row>
    <row r="279" spans="4:9">
      <c r="D279" s="188"/>
      <c r="I279" s="188"/>
    </row>
    <row r="280" spans="4:9">
      <c r="D280" s="188"/>
      <c r="I280" s="188"/>
    </row>
    <row r="281" spans="4:9">
      <c r="D281" s="188"/>
      <c r="I281" s="188"/>
    </row>
    <row r="282" spans="4:9">
      <c r="D282" s="188"/>
      <c r="I282" s="188"/>
    </row>
    <row r="283" spans="4:9">
      <c r="D283" s="188"/>
      <c r="I283" s="188"/>
    </row>
    <row r="284" spans="4:9">
      <c r="D284" s="188"/>
      <c r="I284" s="188"/>
    </row>
    <row r="285" spans="4:9">
      <c r="D285" s="188"/>
      <c r="I285" s="188"/>
    </row>
    <row r="286" spans="4:9">
      <c r="D286" s="188"/>
      <c r="I286" s="188"/>
    </row>
    <row r="287" spans="4:9">
      <c r="D287" s="188"/>
      <c r="I287" s="188"/>
    </row>
    <row r="288" spans="4:9">
      <c r="D288" s="188"/>
      <c r="I288" s="188"/>
    </row>
    <row r="289" spans="4:9">
      <c r="D289" s="188"/>
      <c r="I289" s="188"/>
    </row>
    <row r="290" spans="4:9">
      <c r="D290" s="188"/>
      <c r="I290" s="188"/>
    </row>
    <row r="291" spans="4:9">
      <c r="D291" s="188"/>
      <c r="I291" s="188"/>
    </row>
    <row r="292" spans="4:9">
      <c r="D292" s="188"/>
      <c r="I292" s="188"/>
    </row>
    <row r="293" spans="4:9">
      <c r="D293" s="188"/>
      <c r="I293" s="188"/>
    </row>
    <row r="294" spans="4:9">
      <c r="D294" s="188"/>
      <c r="I294" s="188"/>
    </row>
    <row r="295" spans="4:9">
      <c r="D295" s="188"/>
      <c r="I295" s="188"/>
    </row>
    <row r="296" spans="4:9">
      <c r="D296" s="188"/>
      <c r="I296" s="188"/>
    </row>
    <row r="297" spans="4:9">
      <c r="D297" s="188"/>
      <c r="I297" s="188"/>
    </row>
    <row r="298" spans="4:9">
      <c r="D298" s="188"/>
      <c r="I298" s="188"/>
    </row>
    <row r="299" spans="4:9">
      <c r="D299" s="188"/>
      <c r="I299" s="188"/>
    </row>
    <row r="300" spans="4:9">
      <c r="D300" s="188"/>
      <c r="I300" s="188"/>
    </row>
    <row r="301" spans="4:9">
      <c r="D301" s="188"/>
      <c r="I301" s="188"/>
    </row>
    <row r="302" spans="4:9">
      <c r="D302" s="188"/>
      <c r="I302" s="188"/>
    </row>
    <row r="303" spans="4:9">
      <c r="D303" s="188"/>
      <c r="I303" s="188"/>
    </row>
    <row r="304" spans="4:9">
      <c r="D304" s="188"/>
      <c r="I304" s="188"/>
    </row>
    <row r="305" spans="4:9">
      <c r="D305" s="188"/>
      <c r="I305" s="188"/>
    </row>
    <row r="306" spans="4:9">
      <c r="D306" s="188"/>
      <c r="I306" s="188"/>
    </row>
    <row r="307" spans="4:9">
      <c r="D307" s="188"/>
      <c r="I307" s="188"/>
    </row>
    <row r="308" spans="4:9">
      <c r="D308" s="188"/>
      <c r="I308" s="188"/>
    </row>
    <row r="309" spans="4:9">
      <c r="D309" s="188"/>
      <c r="I309" s="188"/>
    </row>
    <row r="310" spans="4:9">
      <c r="D310" s="188"/>
      <c r="I310" s="188"/>
    </row>
    <row r="311" spans="4:9">
      <c r="D311" s="188"/>
      <c r="I311" s="188"/>
    </row>
    <row r="312" spans="4:9">
      <c r="D312" s="188"/>
      <c r="I312" s="188"/>
    </row>
    <row r="313" spans="4:9">
      <c r="D313" s="188"/>
      <c r="I313" s="188"/>
    </row>
    <row r="314" spans="4:9">
      <c r="D314" s="188"/>
      <c r="I314" s="188"/>
    </row>
    <row r="315" spans="4:9">
      <c r="D315" s="188"/>
      <c r="I315" s="188"/>
    </row>
    <row r="316" spans="4:9">
      <c r="D316" s="188"/>
      <c r="I316" s="188"/>
    </row>
    <row r="317" spans="4:9">
      <c r="D317" s="188"/>
      <c r="I317" s="188"/>
    </row>
    <row r="318" spans="4:9">
      <c r="D318" s="188"/>
      <c r="I318" s="188"/>
    </row>
    <row r="319" spans="4:9">
      <c r="D319" s="188"/>
      <c r="I319" s="188"/>
    </row>
    <row r="320" spans="4:9">
      <c r="D320" s="188"/>
      <c r="I320" s="188"/>
    </row>
    <row r="321" spans="4:9">
      <c r="D321" s="188"/>
      <c r="I321" s="188"/>
    </row>
    <row r="322" spans="4:9">
      <c r="D322" s="188"/>
      <c r="I322" s="188"/>
    </row>
    <row r="323" spans="4:9">
      <c r="D323" s="188"/>
      <c r="I323" s="188"/>
    </row>
    <row r="324" spans="4:9">
      <c r="D324" s="188"/>
      <c r="I324" s="188"/>
    </row>
    <row r="325" spans="4:9">
      <c r="D325" s="188"/>
      <c r="I325" s="188"/>
    </row>
    <row r="326" spans="4:9">
      <c r="D326" s="188"/>
      <c r="I326" s="188"/>
    </row>
    <row r="327" spans="4:9">
      <c r="D327" s="188"/>
      <c r="I327" s="188"/>
    </row>
    <row r="328" spans="4:9">
      <c r="D328" s="188"/>
      <c r="I328" s="188"/>
    </row>
    <row r="329" spans="4:9">
      <c r="D329" s="188"/>
      <c r="I329" s="188"/>
    </row>
    <row r="330" spans="4:9">
      <c r="D330" s="188"/>
      <c r="I330" s="188"/>
    </row>
    <row r="331" spans="4:9">
      <c r="D331" s="188"/>
      <c r="I331" s="188"/>
    </row>
    <row r="332" spans="4:9">
      <c r="D332" s="188"/>
      <c r="I332" s="188"/>
    </row>
    <row r="333" spans="4:9">
      <c r="D333" s="188"/>
      <c r="I333" s="188"/>
    </row>
    <row r="334" spans="4:9">
      <c r="D334" s="188"/>
      <c r="I334" s="188"/>
    </row>
    <row r="335" spans="4:9">
      <c r="D335" s="188"/>
      <c r="I335" s="188"/>
    </row>
    <row r="336" spans="4:9">
      <c r="D336" s="188"/>
      <c r="I336" s="188"/>
    </row>
    <row r="337" spans="4:9">
      <c r="D337" s="188"/>
      <c r="I337" s="188"/>
    </row>
    <row r="338" spans="4:9">
      <c r="D338" s="188"/>
      <c r="I338" s="188"/>
    </row>
    <row r="339" spans="4:9">
      <c r="D339" s="188"/>
      <c r="I339" s="188"/>
    </row>
    <row r="340" spans="4:9">
      <c r="D340" s="188"/>
      <c r="I340" s="188"/>
    </row>
    <row r="341" spans="4:9">
      <c r="D341" s="188"/>
      <c r="I341" s="188"/>
    </row>
    <row r="342" spans="4:9">
      <c r="D342" s="188"/>
      <c r="I342" s="188"/>
    </row>
    <row r="343" spans="4:9">
      <c r="D343" s="188"/>
      <c r="I343" s="188"/>
    </row>
    <row r="344" spans="4:9">
      <c r="D344" s="188"/>
      <c r="I344" s="188"/>
    </row>
    <row r="345" spans="4:9">
      <c r="D345" s="188"/>
      <c r="I345" s="188"/>
    </row>
    <row r="346" spans="4:9">
      <c r="D346" s="188"/>
      <c r="I346" s="188"/>
    </row>
    <row r="347" spans="4:9">
      <c r="D347" s="188"/>
      <c r="I347" s="188"/>
    </row>
    <row r="348" spans="4:9">
      <c r="D348" s="188"/>
      <c r="I348" s="188"/>
    </row>
    <row r="349" spans="4:9">
      <c r="D349" s="188"/>
      <c r="I349" s="188"/>
    </row>
    <row r="350" spans="4:9">
      <c r="D350" s="188"/>
      <c r="I350" s="188"/>
    </row>
    <row r="351" spans="4:9">
      <c r="D351" s="188"/>
      <c r="I351" s="188"/>
    </row>
    <row r="352" spans="4:9">
      <c r="D352" s="188"/>
      <c r="I352" s="188"/>
    </row>
    <row r="353" spans="4:9">
      <c r="D353" s="188"/>
      <c r="I353" s="188"/>
    </row>
    <row r="354" spans="4:9">
      <c r="D354" s="188"/>
      <c r="I354" s="188"/>
    </row>
    <row r="355" spans="4:9">
      <c r="D355" s="188"/>
      <c r="I355" s="188"/>
    </row>
    <row r="356" spans="4:9">
      <c r="D356" s="188"/>
      <c r="I356" s="188"/>
    </row>
    <row r="357" spans="4:9">
      <c r="D357" s="188"/>
      <c r="I357" s="188"/>
    </row>
    <row r="358" spans="4:9">
      <c r="D358" s="188"/>
      <c r="I358" s="188"/>
    </row>
    <row r="359" spans="4:9">
      <c r="D359" s="188"/>
      <c r="I359" s="188"/>
    </row>
    <row r="360" spans="4:9">
      <c r="D360" s="188"/>
      <c r="I360" s="188"/>
    </row>
    <row r="361" spans="4:9">
      <c r="D361" s="188"/>
      <c r="I361" s="188"/>
    </row>
    <row r="362" spans="4:9">
      <c r="D362" s="188"/>
      <c r="I362" s="188"/>
    </row>
    <row r="363" spans="4:9">
      <c r="D363" s="188"/>
      <c r="I363" s="188"/>
    </row>
    <row r="364" spans="4:9">
      <c r="D364" s="188"/>
      <c r="I364" s="188"/>
    </row>
    <row r="365" spans="4:9">
      <c r="D365" s="188"/>
      <c r="I365" s="188"/>
    </row>
    <row r="366" spans="4:9">
      <c r="D366" s="188"/>
      <c r="I366" s="188"/>
    </row>
    <row r="367" spans="4:9">
      <c r="D367" s="188"/>
      <c r="I367" s="188"/>
    </row>
    <row r="368" spans="4:9">
      <c r="D368" s="188"/>
      <c r="I368" s="188"/>
    </row>
    <row r="369" spans="4:9">
      <c r="D369" s="188"/>
      <c r="I369" s="188"/>
    </row>
    <row r="370" spans="4:9">
      <c r="D370" s="188"/>
      <c r="I370" s="188"/>
    </row>
    <row r="371" spans="4:9">
      <c r="D371" s="188"/>
      <c r="I371" s="188"/>
    </row>
    <row r="372" spans="4:9">
      <c r="D372" s="188"/>
      <c r="I372" s="188"/>
    </row>
    <row r="373" spans="4:9">
      <c r="D373" s="188"/>
      <c r="I373" s="188"/>
    </row>
    <row r="374" spans="4:9">
      <c r="D374" s="188"/>
      <c r="I374" s="188"/>
    </row>
    <row r="375" spans="4:9">
      <c r="D375" s="188"/>
      <c r="I375" s="188"/>
    </row>
    <row r="376" spans="4:9">
      <c r="D376" s="188"/>
      <c r="I376" s="188"/>
    </row>
    <row r="377" spans="4:9">
      <c r="D377" s="188"/>
      <c r="I377" s="188"/>
    </row>
    <row r="378" spans="4:9">
      <c r="D378" s="188"/>
      <c r="I378" s="188"/>
    </row>
    <row r="379" spans="4:9">
      <c r="D379" s="188"/>
      <c r="I379" s="188"/>
    </row>
    <row r="380" spans="4:9">
      <c r="D380" s="188"/>
      <c r="I380" s="188"/>
    </row>
    <row r="381" spans="4:9">
      <c r="D381" s="188"/>
      <c r="I381" s="188"/>
    </row>
    <row r="382" spans="4:9">
      <c r="D382" s="188"/>
      <c r="I382" s="188"/>
    </row>
    <row r="383" spans="4:9">
      <c r="D383" s="188"/>
      <c r="I383" s="188"/>
    </row>
    <row r="384" spans="4:9">
      <c r="D384" s="188"/>
      <c r="I384" s="188"/>
    </row>
    <row r="385" spans="4:9">
      <c r="D385" s="188"/>
      <c r="I385" s="188"/>
    </row>
    <row r="386" spans="4:9">
      <c r="D386" s="188"/>
      <c r="I386" s="188"/>
    </row>
    <row r="387" spans="4:9">
      <c r="D387" s="188"/>
      <c r="I387" s="188"/>
    </row>
    <row r="388" spans="4:9">
      <c r="D388" s="188"/>
      <c r="I388" s="188"/>
    </row>
    <row r="389" spans="4:9">
      <c r="D389" s="188"/>
      <c r="I389" s="188"/>
    </row>
    <row r="390" spans="4:9">
      <c r="D390" s="188"/>
      <c r="I390" s="188"/>
    </row>
    <row r="391" spans="4:9">
      <c r="D391" s="188"/>
      <c r="I391" s="188"/>
    </row>
    <row r="392" spans="4:9">
      <c r="D392" s="188"/>
      <c r="I392" s="188"/>
    </row>
    <row r="393" spans="4:9">
      <c r="D393" s="188"/>
      <c r="I393" s="188"/>
    </row>
    <row r="394" spans="4:9">
      <c r="D394" s="188"/>
      <c r="I394" s="188"/>
    </row>
    <row r="395" spans="4:9">
      <c r="D395" s="188"/>
      <c r="I395" s="188"/>
    </row>
    <row r="396" spans="4:9">
      <c r="D396" s="188"/>
      <c r="I396" s="188"/>
    </row>
    <row r="397" spans="4:9">
      <c r="D397" s="188"/>
      <c r="I397" s="188"/>
    </row>
    <row r="398" spans="4:9">
      <c r="D398" s="188"/>
      <c r="I398" s="188"/>
    </row>
    <row r="399" spans="4:9">
      <c r="D399" s="188"/>
      <c r="I399" s="188"/>
    </row>
    <row r="400" spans="4:9">
      <c r="D400" s="188"/>
      <c r="I400" s="188"/>
    </row>
    <row r="401" spans="4:9">
      <c r="D401" s="188"/>
      <c r="I401" s="188"/>
    </row>
    <row r="402" spans="4:9">
      <c r="D402" s="188"/>
      <c r="I402" s="188"/>
    </row>
    <row r="403" spans="4:9">
      <c r="D403" s="188"/>
      <c r="I403" s="188"/>
    </row>
    <row r="404" spans="4:9">
      <c r="D404" s="188"/>
      <c r="I404" s="188"/>
    </row>
    <row r="405" spans="4:9">
      <c r="D405" s="188"/>
      <c r="I405" s="188"/>
    </row>
    <row r="406" spans="4:9">
      <c r="D406" s="188"/>
      <c r="I406" s="188"/>
    </row>
    <row r="407" spans="4:9">
      <c r="D407" s="188"/>
      <c r="I407" s="188"/>
    </row>
    <row r="408" spans="4:9">
      <c r="D408" s="188"/>
      <c r="I408" s="188"/>
    </row>
    <row r="409" spans="4:9">
      <c r="D409" s="188"/>
      <c r="I409" s="188"/>
    </row>
    <row r="410" spans="4:9">
      <c r="D410" s="188"/>
      <c r="I410" s="188"/>
    </row>
    <row r="411" spans="4:9">
      <c r="D411" s="188"/>
      <c r="I411" s="188"/>
    </row>
    <row r="412" spans="4:9">
      <c r="D412" s="188"/>
      <c r="I412" s="188"/>
    </row>
    <row r="413" spans="4:9">
      <c r="D413" s="188"/>
      <c r="I413" s="188"/>
    </row>
    <row r="414" spans="4:9">
      <c r="D414" s="188"/>
      <c r="I414" s="188"/>
    </row>
    <row r="415" spans="4:9">
      <c r="D415" s="188"/>
      <c r="I415" s="188"/>
    </row>
    <row r="416" spans="4:9">
      <c r="D416" s="188"/>
      <c r="I416" s="188"/>
    </row>
    <row r="417" spans="4:9">
      <c r="D417" s="188"/>
      <c r="I417" s="188"/>
    </row>
    <row r="418" spans="4:9">
      <c r="D418" s="188"/>
      <c r="I418" s="188"/>
    </row>
    <row r="419" spans="4:9">
      <c r="D419" s="188"/>
      <c r="I419" s="188"/>
    </row>
    <row r="420" spans="4:9">
      <c r="D420" s="188"/>
      <c r="I420" s="188"/>
    </row>
    <row r="421" spans="4:9">
      <c r="D421" s="188"/>
      <c r="I421" s="188"/>
    </row>
    <row r="422" spans="4:9">
      <c r="D422" s="188"/>
      <c r="I422" s="188"/>
    </row>
    <row r="423" spans="4:9">
      <c r="D423" s="188"/>
      <c r="I423" s="188"/>
    </row>
    <row r="424" spans="4:9">
      <c r="D424" s="188"/>
      <c r="I424" s="188"/>
    </row>
    <row r="425" spans="4:9">
      <c r="D425" s="188"/>
      <c r="I425" s="188"/>
    </row>
    <row r="426" spans="4:9">
      <c r="D426" s="188"/>
      <c r="I426" s="188"/>
    </row>
    <row r="427" spans="4:9">
      <c r="D427" s="188"/>
      <c r="I427" s="188"/>
    </row>
    <row r="428" spans="4:9">
      <c r="D428" s="188"/>
      <c r="I428" s="188"/>
    </row>
    <row r="429" spans="4:9">
      <c r="D429" s="188"/>
      <c r="I429" s="188"/>
    </row>
    <row r="430" spans="4:9">
      <c r="D430" s="188"/>
      <c r="I430" s="188"/>
    </row>
    <row r="431" spans="4:9">
      <c r="D431" s="188"/>
      <c r="I431" s="188"/>
    </row>
    <row r="432" spans="4:9">
      <c r="D432" s="188"/>
      <c r="I432" s="188"/>
    </row>
    <row r="433" spans="4:9">
      <c r="D433" s="188"/>
      <c r="I433" s="188"/>
    </row>
    <row r="434" spans="4:9">
      <c r="D434" s="188"/>
      <c r="I434" s="188"/>
    </row>
    <row r="435" spans="4:9">
      <c r="D435" s="188"/>
      <c r="I435" s="188"/>
    </row>
    <row r="436" spans="4:9">
      <c r="D436" s="188"/>
      <c r="I436" s="188"/>
    </row>
    <row r="437" spans="4:9">
      <c r="D437" s="188"/>
      <c r="I437" s="188"/>
    </row>
    <row r="438" spans="4:9">
      <c r="D438" s="188"/>
      <c r="I438" s="188"/>
    </row>
    <row r="439" spans="4:9">
      <c r="D439" s="188"/>
      <c r="I439" s="188"/>
    </row>
    <row r="440" spans="4:9">
      <c r="D440" s="188"/>
      <c r="I440" s="188"/>
    </row>
    <row r="441" spans="4:9">
      <c r="D441" s="188"/>
      <c r="I441" s="188"/>
    </row>
    <row r="442" spans="4:9">
      <c r="D442" s="188"/>
      <c r="I442" s="188"/>
    </row>
    <row r="443" spans="4:9">
      <c r="D443" s="188"/>
      <c r="I443" s="188"/>
    </row>
    <row r="444" spans="4:9">
      <c r="D444" s="188"/>
      <c r="I444" s="188"/>
    </row>
    <row r="445" spans="4:9">
      <c r="D445" s="188"/>
      <c r="I445" s="188"/>
    </row>
    <row r="446" spans="4:9">
      <c r="D446" s="188"/>
      <c r="I446" s="188"/>
    </row>
    <row r="447" spans="4:9">
      <c r="D447" s="188"/>
      <c r="I447" s="188"/>
    </row>
    <row r="448" spans="4:9">
      <c r="D448" s="188"/>
      <c r="I448" s="188"/>
    </row>
    <row r="449" spans="4:9">
      <c r="D449" s="188"/>
      <c r="I449" s="188"/>
    </row>
    <row r="450" spans="4:9">
      <c r="D450" s="188"/>
      <c r="I450" s="188"/>
    </row>
    <row r="451" spans="4:9">
      <c r="D451" s="188"/>
      <c r="I451" s="188"/>
    </row>
    <row r="452" spans="4:9">
      <c r="D452" s="188"/>
      <c r="I452" s="188"/>
    </row>
    <row r="453" spans="4:9">
      <c r="D453" s="188"/>
      <c r="I453" s="188"/>
    </row>
    <row r="454" spans="4:9">
      <c r="D454" s="188"/>
      <c r="I454" s="188"/>
    </row>
    <row r="455" spans="4:9">
      <c r="D455" s="188"/>
      <c r="I455" s="188"/>
    </row>
    <row r="456" spans="4:9">
      <c r="D456" s="188"/>
      <c r="I456" s="188"/>
    </row>
    <row r="457" spans="4:9">
      <c r="D457" s="188"/>
      <c r="I457" s="188"/>
    </row>
    <row r="458" spans="4:9">
      <c r="D458" s="188"/>
      <c r="I458" s="188"/>
    </row>
    <row r="459" spans="4:9">
      <c r="D459" s="188"/>
      <c r="I459" s="188"/>
    </row>
    <row r="460" spans="4:9">
      <c r="D460" s="188"/>
      <c r="I460" s="188"/>
    </row>
    <row r="461" spans="4:9">
      <c r="D461" s="188"/>
      <c r="I461" s="188"/>
    </row>
    <row r="462" spans="4:9">
      <c r="D462" s="188"/>
      <c r="I462" s="188"/>
    </row>
    <row r="463" spans="4:9">
      <c r="D463" s="188"/>
      <c r="I463" s="188"/>
    </row>
    <row r="464" spans="4:9">
      <c r="D464" s="188"/>
      <c r="I464" s="188"/>
    </row>
    <row r="465" spans="4:9">
      <c r="D465" s="188"/>
      <c r="I465" s="188"/>
    </row>
    <row r="466" spans="4:9">
      <c r="D466" s="188"/>
      <c r="I466" s="188"/>
    </row>
    <row r="467" spans="4:9">
      <c r="D467" s="188"/>
      <c r="I467" s="188"/>
    </row>
    <row r="468" spans="4:9">
      <c r="D468" s="188"/>
      <c r="I468" s="188"/>
    </row>
    <row r="469" spans="4:9">
      <c r="D469" s="188"/>
      <c r="I469" s="188"/>
    </row>
    <row r="470" spans="4:9">
      <c r="D470" s="188"/>
      <c r="I470" s="188"/>
    </row>
    <row r="471" spans="4:9">
      <c r="D471" s="188"/>
      <c r="I471" s="188"/>
    </row>
    <row r="472" spans="4:9">
      <c r="D472" s="188"/>
      <c r="I472" s="188"/>
    </row>
    <row r="473" spans="4:9">
      <c r="D473" s="188"/>
      <c r="I473" s="188"/>
    </row>
    <row r="474" spans="4:9">
      <c r="D474" s="188"/>
      <c r="I474" s="188"/>
    </row>
    <row r="475" spans="4:9">
      <c r="D475" s="188"/>
      <c r="I475" s="188"/>
    </row>
    <row r="476" spans="4:9">
      <c r="D476" s="188"/>
      <c r="I476" s="188"/>
    </row>
    <row r="477" spans="4:9">
      <c r="D477" s="188"/>
      <c r="I477" s="188"/>
    </row>
    <row r="478" spans="4:9">
      <c r="D478" s="188"/>
      <c r="I478" s="188"/>
    </row>
    <row r="479" spans="4:9">
      <c r="D479" s="188"/>
      <c r="I479" s="188"/>
    </row>
    <row r="480" spans="4:9">
      <c r="D480" s="188"/>
      <c r="I480" s="188"/>
    </row>
    <row r="481" spans="4:9">
      <c r="D481" s="188"/>
      <c r="I481" s="188"/>
    </row>
    <row r="482" spans="4:9">
      <c r="D482" s="188"/>
      <c r="I482" s="188"/>
    </row>
    <row r="483" spans="4:9">
      <c r="D483" s="188"/>
      <c r="I483" s="188"/>
    </row>
    <row r="484" spans="4:9">
      <c r="D484" s="188"/>
      <c r="I484" s="188"/>
    </row>
    <row r="485" spans="4:9">
      <c r="D485" s="188"/>
      <c r="I485" s="188"/>
    </row>
    <row r="486" spans="4:9">
      <c r="D486" s="188"/>
      <c r="I486" s="188"/>
    </row>
    <row r="487" spans="4:9">
      <c r="D487" s="188"/>
      <c r="I487" s="188"/>
    </row>
    <row r="488" spans="4:9">
      <c r="D488" s="188"/>
      <c r="I488" s="188"/>
    </row>
    <row r="489" spans="4:9">
      <c r="D489" s="188"/>
      <c r="I489" s="188"/>
    </row>
    <row r="490" spans="4:9">
      <c r="D490" s="188"/>
      <c r="I490" s="188"/>
    </row>
    <row r="491" spans="4:9">
      <c r="D491" s="188"/>
      <c r="I491" s="188"/>
    </row>
    <row r="492" spans="4:9">
      <c r="D492" s="188"/>
      <c r="I492" s="188"/>
    </row>
    <row r="493" spans="4:9">
      <c r="D493" s="188"/>
      <c r="I493" s="188"/>
    </row>
    <row r="494" spans="4:9">
      <c r="D494" s="188"/>
      <c r="I494" s="188"/>
    </row>
    <row r="495" spans="4:9">
      <c r="D495" s="188"/>
      <c r="I495" s="188"/>
    </row>
    <row r="496" spans="4:9">
      <c r="D496" s="188"/>
      <c r="I496" s="188"/>
    </row>
    <row r="497" spans="4:9">
      <c r="D497" s="188"/>
      <c r="I497" s="188"/>
    </row>
    <row r="498" spans="4:9">
      <c r="D498" s="188"/>
      <c r="I498" s="188"/>
    </row>
    <row r="499" spans="4:9">
      <c r="D499" s="188"/>
      <c r="I499" s="188"/>
    </row>
    <row r="500" spans="4:9">
      <c r="D500" s="188"/>
      <c r="I500" s="188"/>
    </row>
    <row r="501" spans="4:9">
      <c r="D501" s="188"/>
      <c r="I501" s="188"/>
    </row>
    <row r="502" spans="4:9">
      <c r="D502" s="188"/>
      <c r="I502" s="188"/>
    </row>
    <row r="503" spans="4:9">
      <c r="D503" s="188"/>
      <c r="I503" s="188"/>
    </row>
    <row r="504" spans="4:9">
      <c r="D504" s="188"/>
      <c r="I504" s="188"/>
    </row>
    <row r="505" spans="4:9">
      <c r="D505" s="188"/>
      <c r="I505" s="188"/>
    </row>
    <row r="506" spans="4:9">
      <c r="D506" s="188"/>
      <c r="I506" s="188"/>
    </row>
    <row r="507" spans="4:9">
      <c r="D507" s="188"/>
      <c r="I507" s="188"/>
    </row>
    <row r="508" spans="4:9">
      <c r="D508" s="188"/>
      <c r="I508" s="188"/>
    </row>
    <row r="509" spans="4:9">
      <c r="D509" s="188"/>
      <c r="I509" s="188"/>
    </row>
    <row r="510" spans="4:9">
      <c r="D510" s="188"/>
      <c r="I510" s="188"/>
    </row>
    <row r="511" spans="4:9">
      <c r="D511" s="188"/>
      <c r="I511" s="188"/>
    </row>
    <row r="512" spans="4:9">
      <c r="D512" s="188"/>
      <c r="I512" s="188"/>
    </row>
    <row r="513" spans="4:9">
      <c r="D513" s="188"/>
      <c r="I513" s="188"/>
    </row>
    <row r="514" spans="4:9">
      <c r="D514" s="188"/>
      <c r="I514" s="188"/>
    </row>
    <row r="515" spans="4:9">
      <c r="D515" s="188"/>
      <c r="I515" s="188"/>
    </row>
    <row r="516" spans="4:9">
      <c r="D516" s="188"/>
      <c r="I516" s="188"/>
    </row>
    <row r="517" spans="4:9">
      <c r="D517" s="188"/>
      <c r="I517" s="188"/>
    </row>
    <row r="518" spans="4:9">
      <c r="D518" s="188"/>
      <c r="I518" s="188"/>
    </row>
    <row r="519" spans="4:9">
      <c r="D519" s="188"/>
      <c r="I519" s="188"/>
    </row>
    <row r="520" spans="4:9">
      <c r="D520" s="188"/>
      <c r="I520" s="188"/>
    </row>
    <row r="521" spans="4:9">
      <c r="D521" s="188"/>
      <c r="I521" s="188"/>
    </row>
    <row r="522" spans="4:9">
      <c r="D522" s="188"/>
      <c r="I522" s="188"/>
    </row>
    <row r="523" spans="4:9">
      <c r="D523" s="188"/>
      <c r="I523" s="188"/>
    </row>
    <row r="524" spans="4:9">
      <c r="D524" s="188"/>
      <c r="I524" s="188"/>
    </row>
    <row r="525" spans="4:9">
      <c r="D525" s="188"/>
      <c r="I525" s="188"/>
    </row>
    <row r="526" spans="4:9">
      <c r="D526" s="188"/>
      <c r="I526" s="188"/>
    </row>
    <row r="527" spans="4:9">
      <c r="D527" s="188"/>
      <c r="I527" s="188"/>
    </row>
    <row r="528" spans="4:9">
      <c r="D528" s="188"/>
      <c r="I528" s="188"/>
    </row>
    <row r="529" spans="4:9">
      <c r="D529" s="188"/>
      <c r="I529" s="188"/>
    </row>
    <row r="530" spans="4:9">
      <c r="D530" s="188"/>
      <c r="I530" s="188"/>
    </row>
    <row r="531" spans="4:9">
      <c r="D531" s="188"/>
      <c r="I531" s="188"/>
    </row>
    <row r="532" spans="4:9">
      <c r="D532" s="188"/>
      <c r="I532" s="188"/>
    </row>
    <row r="533" spans="4:9">
      <c r="D533" s="188"/>
      <c r="I533" s="188"/>
    </row>
    <row r="534" spans="4:9">
      <c r="D534" s="188"/>
      <c r="I534" s="188"/>
    </row>
    <row r="535" spans="4:9">
      <c r="D535" s="188"/>
      <c r="I535" s="188"/>
    </row>
    <row r="536" spans="4:9">
      <c r="D536" s="188"/>
      <c r="I536" s="188"/>
    </row>
    <row r="537" spans="4:9">
      <c r="D537" s="188"/>
      <c r="I537" s="188"/>
    </row>
    <row r="538" spans="4:9">
      <c r="D538" s="188"/>
      <c r="I538" s="188"/>
    </row>
    <row r="539" spans="4:9">
      <c r="D539" s="188"/>
      <c r="I539" s="188"/>
    </row>
    <row r="540" spans="4:9">
      <c r="D540" s="188"/>
      <c r="I540" s="188"/>
    </row>
    <row r="541" spans="4:9">
      <c r="D541" s="188"/>
      <c r="I541" s="188"/>
    </row>
    <row r="542" spans="4:9">
      <c r="D542" s="188"/>
      <c r="I542" s="188"/>
    </row>
    <row r="543" spans="4:9">
      <c r="D543" s="188"/>
      <c r="I543" s="188"/>
    </row>
    <row r="544" spans="4:9">
      <c r="D544" s="188"/>
      <c r="I544" s="188"/>
    </row>
    <row r="545" spans="4:9">
      <c r="D545" s="188"/>
      <c r="I545" s="188"/>
    </row>
    <row r="546" spans="4:9">
      <c r="D546" s="188"/>
      <c r="I546" s="188"/>
    </row>
    <row r="547" spans="4:9">
      <c r="D547" s="188"/>
      <c r="I547" s="188"/>
    </row>
    <row r="548" spans="4:9">
      <c r="D548" s="188"/>
      <c r="I548" s="188"/>
    </row>
    <row r="549" spans="4:9">
      <c r="D549" s="188"/>
      <c r="I549" s="188"/>
    </row>
    <row r="550" spans="4:9">
      <c r="D550" s="188"/>
      <c r="I550" s="188"/>
    </row>
    <row r="551" spans="4:9">
      <c r="D551" s="188"/>
      <c r="I551" s="188"/>
    </row>
    <row r="552" spans="4:9">
      <c r="D552" s="188"/>
      <c r="I552" s="188"/>
    </row>
    <row r="553" spans="4:9">
      <c r="D553" s="188"/>
      <c r="I553" s="188"/>
    </row>
    <row r="554" spans="4:9">
      <c r="D554" s="188"/>
      <c r="I554" s="188"/>
    </row>
    <row r="555" spans="4:9">
      <c r="D555" s="188"/>
      <c r="I555" s="188"/>
    </row>
    <row r="556" spans="4:9">
      <c r="D556" s="188"/>
      <c r="I556" s="188"/>
    </row>
    <row r="557" spans="4:9">
      <c r="D557" s="188"/>
      <c r="I557" s="188"/>
    </row>
    <row r="558" spans="4:9">
      <c r="D558" s="188"/>
      <c r="I558" s="188"/>
    </row>
    <row r="559" spans="4:9">
      <c r="D559" s="188"/>
      <c r="I559" s="188"/>
    </row>
    <row r="560" spans="4:9">
      <c r="D560" s="188"/>
      <c r="I560" s="188"/>
    </row>
    <row r="561" spans="4:9">
      <c r="D561" s="188"/>
      <c r="I561" s="188"/>
    </row>
    <row r="562" spans="4:9">
      <c r="D562" s="188"/>
      <c r="I562" s="188"/>
    </row>
    <row r="563" spans="4:9">
      <c r="D563" s="188"/>
      <c r="I563" s="188"/>
    </row>
    <row r="564" spans="4:9">
      <c r="D564" s="188"/>
      <c r="I564" s="188"/>
    </row>
    <row r="565" spans="4:9">
      <c r="D565" s="188"/>
      <c r="I565" s="188"/>
    </row>
    <row r="566" spans="4:9">
      <c r="D566" s="188"/>
      <c r="I566" s="188"/>
    </row>
    <row r="567" spans="4:9">
      <c r="D567" s="188"/>
      <c r="I567" s="188"/>
    </row>
    <row r="568" spans="4:9">
      <c r="D568" s="188"/>
      <c r="I568" s="188"/>
    </row>
    <row r="569" spans="4:9">
      <c r="D569" s="188"/>
      <c r="I569" s="188"/>
    </row>
    <row r="570" spans="4:9">
      <c r="D570" s="188"/>
      <c r="I570" s="188"/>
    </row>
    <row r="571" spans="4:9">
      <c r="D571" s="188"/>
      <c r="I571" s="188"/>
    </row>
    <row r="572" spans="4:9">
      <c r="D572" s="188"/>
      <c r="I572" s="188"/>
    </row>
    <row r="573" spans="4:9">
      <c r="D573" s="188"/>
      <c r="I573" s="188"/>
    </row>
    <row r="574" spans="4:9">
      <c r="D574" s="188"/>
      <c r="I574" s="188"/>
    </row>
    <row r="575" spans="4:9">
      <c r="D575" s="188"/>
      <c r="I575" s="188"/>
    </row>
    <row r="576" spans="4:9">
      <c r="D576" s="188"/>
      <c r="I576" s="188"/>
    </row>
    <row r="577" spans="4:9">
      <c r="D577" s="188"/>
      <c r="I577" s="188"/>
    </row>
    <row r="578" spans="4:9">
      <c r="D578" s="188"/>
      <c r="I578" s="188"/>
    </row>
    <row r="579" spans="4:9">
      <c r="D579" s="188"/>
      <c r="I579" s="188"/>
    </row>
    <row r="580" spans="4:9">
      <c r="D580" s="188"/>
      <c r="I580" s="188"/>
    </row>
    <row r="581" spans="4:9">
      <c r="D581" s="188"/>
      <c r="I581" s="188"/>
    </row>
    <row r="582" spans="4:9">
      <c r="D582" s="188"/>
    </row>
    <row r="583" spans="4:9">
      <c r="D583" s="188"/>
    </row>
    <row r="584" spans="4:9">
      <c r="D584" s="188"/>
    </row>
    <row r="585" spans="4:9">
      <c r="D585" s="188"/>
    </row>
    <row r="586" spans="4:9">
      <c r="D586" s="188"/>
    </row>
    <row r="587" spans="4:9">
      <c r="D587" s="188"/>
    </row>
    <row r="588" spans="4:9">
      <c r="D588" s="188"/>
    </row>
    <row r="589" spans="4:9">
      <c r="D589" s="188"/>
    </row>
    <row r="590" spans="4:9">
      <c r="D590" s="188"/>
    </row>
    <row r="591" spans="4:9">
      <c r="D591" s="188"/>
    </row>
    <row r="592" spans="4:9">
      <c r="D592" s="188"/>
    </row>
    <row r="593" spans="4:4">
      <c r="D593" s="188"/>
    </row>
    <row r="594" spans="4:4">
      <c r="D594" s="188"/>
    </row>
    <row r="595" spans="4:4">
      <c r="D595" s="188"/>
    </row>
    <row r="596" spans="4:4">
      <c r="D596" s="188"/>
    </row>
    <row r="597" spans="4:4">
      <c r="D597" s="188"/>
    </row>
    <row r="598" spans="4:4">
      <c r="D598" s="188"/>
    </row>
    <row r="599" spans="4:4">
      <c r="D599" s="188"/>
    </row>
    <row r="600" spans="4:4">
      <c r="D600" s="188"/>
    </row>
    <row r="601" spans="4:4">
      <c r="D601" s="188"/>
    </row>
    <row r="602" spans="4:4">
      <c r="D602" s="188"/>
    </row>
    <row r="603" spans="4:4">
      <c r="D603" s="188"/>
    </row>
    <row r="604" spans="4:4">
      <c r="D604" s="188"/>
    </row>
    <row r="605" spans="4:4">
      <c r="D605" s="188"/>
    </row>
    <row r="606" spans="4:4">
      <c r="D606" s="188"/>
    </row>
    <row r="607" spans="4:4">
      <c r="D607" s="188"/>
    </row>
    <row r="608" spans="4:4">
      <c r="D608" s="188"/>
    </row>
    <row r="609" spans="4:4">
      <c r="D609" s="188"/>
    </row>
    <row r="610" spans="4:4">
      <c r="D610" s="188"/>
    </row>
    <row r="611" spans="4:4">
      <c r="D611" s="188"/>
    </row>
    <row r="612" spans="4:4">
      <c r="D612" s="188"/>
    </row>
    <row r="613" spans="4:4">
      <c r="D613" s="188"/>
    </row>
    <row r="614" spans="4:4">
      <c r="D614" s="188"/>
    </row>
    <row r="615" spans="4:4">
      <c r="D615" s="188"/>
    </row>
    <row r="616" spans="4:4">
      <c r="D616" s="188"/>
    </row>
    <row r="617" spans="4:4">
      <c r="D617" s="188"/>
    </row>
    <row r="618" spans="4:4">
      <c r="D618" s="188"/>
    </row>
    <row r="619" spans="4:4">
      <c r="D619" s="188"/>
    </row>
    <row r="620" spans="4:4">
      <c r="D620" s="188"/>
    </row>
    <row r="621" spans="4:4">
      <c r="D621" s="188"/>
    </row>
    <row r="622" spans="4:4">
      <c r="D622" s="188"/>
    </row>
    <row r="623" spans="4:4">
      <c r="D623" s="188"/>
    </row>
    <row r="624" spans="4:4">
      <c r="D624" s="188"/>
    </row>
    <row r="625" spans="4:4">
      <c r="D625" s="188"/>
    </row>
    <row r="626" spans="4:4">
      <c r="D626" s="188"/>
    </row>
    <row r="627" spans="4:4">
      <c r="D627" s="188"/>
    </row>
    <row r="628" spans="4:4">
      <c r="D628" s="188"/>
    </row>
    <row r="629" spans="4:4">
      <c r="D629" s="188"/>
    </row>
    <row r="630" spans="4:4">
      <c r="D630" s="188"/>
    </row>
    <row r="631" spans="4:4">
      <c r="D631" s="188"/>
    </row>
    <row r="632" spans="4:4">
      <c r="D632" s="188"/>
    </row>
    <row r="633" spans="4:4">
      <c r="D633" s="188"/>
    </row>
    <row r="634" spans="4:4">
      <c r="D634" s="188"/>
    </row>
    <row r="635" spans="4:4">
      <c r="D635" s="188"/>
    </row>
    <row r="636" spans="4:4">
      <c r="D636" s="188"/>
    </row>
    <row r="637" spans="4:4">
      <c r="D637" s="188"/>
    </row>
    <row r="638" spans="4:4">
      <c r="D638" s="188"/>
    </row>
    <row r="639" spans="4:4">
      <c r="D639" s="188"/>
    </row>
    <row r="640" spans="4:4">
      <c r="D640" s="188"/>
    </row>
    <row r="641" spans="4:4">
      <c r="D641" s="188"/>
    </row>
    <row r="642" spans="4:4">
      <c r="D642" s="188"/>
    </row>
    <row r="643" spans="4:4">
      <c r="D643" s="188"/>
    </row>
    <row r="644" spans="4:4">
      <c r="D644" s="188"/>
    </row>
    <row r="645" spans="4:4">
      <c r="D645" s="188"/>
    </row>
    <row r="646" spans="4:4">
      <c r="D646" s="188"/>
    </row>
    <row r="647" spans="4:4">
      <c r="D647" s="188"/>
    </row>
    <row r="648" spans="4:4">
      <c r="D648" s="188"/>
    </row>
    <row r="649" spans="4:4">
      <c r="D649" s="188"/>
    </row>
    <row r="650" spans="4:4">
      <c r="D650" s="188"/>
    </row>
    <row r="651" spans="4:4">
      <c r="D651" s="188"/>
    </row>
    <row r="652" spans="4:4">
      <c r="D652" s="188"/>
    </row>
    <row r="653" spans="4:4">
      <c r="D653" s="188"/>
    </row>
    <row r="654" spans="4:4">
      <c r="D654" s="188"/>
    </row>
    <row r="655" spans="4:4">
      <c r="D655" s="188"/>
    </row>
    <row r="656" spans="4:4">
      <c r="D656" s="188"/>
    </row>
    <row r="657" spans="4:4">
      <c r="D657" s="188"/>
    </row>
    <row r="658" spans="4:4">
      <c r="D658" s="188"/>
    </row>
    <row r="659" spans="4:4">
      <c r="D659" s="188"/>
    </row>
    <row r="660" spans="4:4">
      <c r="D660" s="188"/>
    </row>
    <row r="661" spans="4:4">
      <c r="D661" s="188"/>
    </row>
    <row r="662" spans="4:4">
      <c r="D662" s="188"/>
    </row>
    <row r="663" spans="4:4">
      <c r="D663" s="188"/>
    </row>
    <row r="664" spans="4:4">
      <c r="D664" s="188"/>
    </row>
    <row r="665" spans="4:4">
      <c r="D665" s="188"/>
    </row>
    <row r="666" spans="4:4">
      <c r="D666" s="188"/>
    </row>
    <row r="667" spans="4:4">
      <c r="D667" s="188"/>
    </row>
    <row r="668" spans="4:4">
      <c r="D668" s="188"/>
    </row>
    <row r="669" spans="4:4">
      <c r="D669" s="188"/>
    </row>
    <row r="670" spans="4:4">
      <c r="D670" s="188"/>
    </row>
    <row r="671" spans="4:4">
      <c r="D671" s="188"/>
    </row>
    <row r="672" spans="4:4">
      <c r="D672" s="188"/>
    </row>
    <row r="673" spans="4:4">
      <c r="D673" s="188"/>
    </row>
    <row r="674" spans="4:4">
      <c r="D674" s="188"/>
    </row>
    <row r="675" spans="4:4">
      <c r="D675" s="188"/>
    </row>
    <row r="676" spans="4:4">
      <c r="D676" s="188"/>
    </row>
    <row r="677" spans="4:4">
      <c r="D677" s="188"/>
    </row>
    <row r="678" spans="4:4">
      <c r="D678" s="188"/>
    </row>
    <row r="679" spans="4:4">
      <c r="D679" s="188"/>
    </row>
    <row r="680" spans="4:4">
      <c r="D680" s="188"/>
    </row>
    <row r="681" spans="4:4">
      <c r="D681" s="188"/>
    </row>
    <row r="682" spans="4:4">
      <c r="D682" s="188"/>
    </row>
    <row r="683" spans="4:4">
      <c r="D683" s="188"/>
    </row>
    <row r="684" spans="4:4">
      <c r="D684" s="188"/>
    </row>
    <row r="685" spans="4:4">
      <c r="D685" s="188"/>
    </row>
    <row r="686" spans="4:4">
      <c r="D686" s="188"/>
    </row>
    <row r="687" spans="4:4">
      <c r="D687" s="188"/>
    </row>
    <row r="688" spans="4:4">
      <c r="D688" s="188"/>
    </row>
    <row r="689" spans="4:4">
      <c r="D689" s="188"/>
    </row>
    <row r="690" spans="4:4">
      <c r="D690" s="188"/>
    </row>
    <row r="691" spans="4:4">
      <c r="D691" s="188"/>
    </row>
    <row r="692" spans="4:4">
      <c r="D692" s="188"/>
    </row>
    <row r="693" spans="4:4">
      <c r="D693" s="188"/>
    </row>
    <row r="694" spans="4:4">
      <c r="D694" s="188"/>
    </row>
    <row r="695" spans="4:4">
      <c r="D695" s="188"/>
    </row>
    <row r="696" spans="4:4">
      <c r="D696" s="188"/>
    </row>
    <row r="697" spans="4:4">
      <c r="D697" s="188"/>
    </row>
    <row r="698" spans="4:4">
      <c r="D698" s="188"/>
    </row>
    <row r="699" spans="4:4">
      <c r="D699" s="188"/>
    </row>
    <row r="700" spans="4:4">
      <c r="D700" s="188"/>
    </row>
    <row r="701" spans="4:4">
      <c r="D701" s="188"/>
    </row>
    <row r="702" spans="4:4">
      <c r="D702" s="188"/>
    </row>
    <row r="703" spans="4:4">
      <c r="D703" s="188"/>
    </row>
    <row r="704" spans="4:4">
      <c r="D704" s="188"/>
    </row>
    <row r="705" spans="4:4">
      <c r="D705" s="188"/>
    </row>
    <row r="706" spans="4:4">
      <c r="D706" s="188"/>
    </row>
    <row r="707" spans="4:4">
      <c r="D707" s="188"/>
    </row>
    <row r="708" spans="4:4">
      <c r="D708" s="188"/>
    </row>
    <row r="709" spans="4:4">
      <c r="D709" s="188"/>
    </row>
    <row r="710" spans="4:4">
      <c r="D710" s="188"/>
    </row>
    <row r="711" spans="4:4">
      <c r="D711" s="188"/>
    </row>
    <row r="712" spans="4:4">
      <c r="D712" s="188"/>
    </row>
    <row r="713" spans="4:4">
      <c r="D713" s="188"/>
    </row>
    <row r="714" spans="4:4">
      <c r="D714" s="188"/>
    </row>
    <row r="715" spans="4:4">
      <c r="D715" s="188"/>
    </row>
    <row r="716" spans="4:4">
      <c r="D716" s="188"/>
    </row>
    <row r="717" spans="4:4">
      <c r="D717" s="188"/>
    </row>
    <row r="718" spans="4:4">
      <c r="D718" s="188"/>
    </row>
    <row r="719" spans="4:4">
      <c r="D719" s="188"/>
    </row>
    <row r="720" spans="4:4">
      <c r="D720" s="188"/>
    </row>
    <row r="721" spans="4:4">
      <c r="D721" s="188"/>
    </row>
    <row r="722" spans="4:4">
      <c r="D722" s="188"/>
    </row>
    <row r="723" spans="4:4">
      <c r="D723" s="188"/>
    </row>
    <row r="724" spans="4:4">
      <c r="D724" s="188"/>
    </row>
    <row r="725" spans="4:4">
      <c r="D725" s="188"/>
    </row>
    <row r="726" spans="4:4">
      <c r="D726" s="188"/>
    </row>
    <row r="727" spans="4:4">
      <c r="D727" s="188"/>
    </row>
    <row r="728" spans="4:4">
      <c r="D728" s="188"/>
    </row>
    <row r="729" spans="4:4">
      <c r="D729" s="188"/>
    </row>
    <row r="730" spans="4:4">
      <c r="D730" s="188"/>
    </row>
    <row r="731" spans="4:4">
      <c r="D731" s="188"/>
    </row>
    <row r="732" spans="4:4">
      <c r="D732" s="188"/>
    </row>
    <row r="733" spans="4:4">
      <c r="D733" s="188"/>
    </row>
    <row r="734" spans="4:4">
      <c r="D734" s="188"/>
    </row>
    <row r="735" spans="4:4">
      <c r="D735" s="188"/>
    </row>
    <row r="736" spans="4:4">
      <c r="D736" s="188"/>
    </row>
    <row r="737" spans="4:4">
      <c r="D737" s="188"/>
    </row>
    <row r="738" spans="4:4">
      <c r="D738" s="188"/>
    </row>
    <row r="739" spans="4:4">
      <c r="D739" s="188"/>
    </row>
    <row r="740" spans="4:4">
      <c r="D740" s="188"/>
    </row>
    <row r="741" spans="4:4">
      <c r="D741" s="188"/>
    </row>
    <row r="742" spans="4:4">
      <c r="D742" s="188"/>
    </row>
    <row r="743" spans="4:4">
      <c r="D743" s="188"/>
    </row>
    <row r="744" spans="4:4">
      <c r="D744" s="188"/>
    </row>
    <row r="745" spans="4:4">
      <c r="D745" s="188"/>
    </row>
    <row r="746" spans="4:4">
      <c r="D746" s="188"/>
    </row>
    <row r="747" spans="4:4">
      <c r="D747" s="188"/>
    </row>
    <row r="748" spans="4:4">
      <c r="D748" s="188"/>
    </row>
    <row r="749" spans="4:4">
      <c r="D749" s="188"/>
    </row>
    <row r="750" spans="4:4">
      <c r="D750" s="188"/>
    </row>
    <row r="751" spans="4:4">
      <c r="D751" s="188"/>
    </row>
    <row r="752" spans="4:4">
      <c r="D752" s="188"/>
    </row>
    <row r="753" spans="4:4">
      <c r="D753" s="188"/>
    </row>
    <row r="754" spans="4:4">
      <c r="D754" s="188"/>
    </row>
    <row r="755" spans="4:4">
      <c r="D755" s="188"/>
    </row>
    <row r="756" spans="4:4">
      <c r="D756" s="188"/>
    </row>
    <row r="757" spans="4:4">
      <c r="D757" s="188"/>
    </row>
    <row r="758" spans="4:4">
      <c r="D758" s="188"/>
    </row>
    <row r="759" spans="4:4">
      <c r="D759" s="188"/>
    </row>
    <row r="760" spans="4:4">
      <c r="D760" s="188"/>
    </row>
    <row r="761" spans="4:4">
      <c r="D761" s="188"/>
    </row>
    <row r="762" spans="4:4">
      <c r="D762" s="188"/>
    </row>
    <row r="763" spans="4:4">
      <c r="D763" s="188"/>
    </row>
    <row r="764" spans="4:4">
      <c r="D764" s="188"/>
    </row>
    <row r="765" spans="4:4">
      <c r="D765" s="188"/>
    </row>
    <row r="766" spans="4:4">
      <c r="D766" s="188"/>
    </row>
    <row r="767" spans="4:4">
      <c r="D767" s="188"/>
    </row>
    <row r="768" spans="4:4">
      <c r="D768" s="188"/>
    </row>
    <row r="769" spans="4:4">
      <c r="D769" s="188"/>
    </row>
    <row r="770" spans="4:4">
      <c r="D770" s="188"/>
    </row>
    <row r="771" spans="4:4">
      <c r="D771" s="188"/>
    </row>
    <row r="772" spans="4:4">
      <c r="D772" s="188"/>
    </row>
    <row r="773" spans="4:4">
      <c r="D773" s="188"/>
    </row>
    <row r="774" spans="4:4">
      <c r="D774" s="188"/>
    </row>
    <row r="775" spans="4:4">
      <c r="D775" s="188"/>
    </row>
    <row r="776" spans="4:4">
      <c r="D776" s="188"/>
    </row>
    <row r="777" spans="4:4">
      <c r="D777" s="188"/>
    </row>
    <row r="778" spans="4:4">
      <c r="D778" s="188"/>
    </row>
    <row r="779" spans="4:4">
      <c r="D779" s="188"/>
    </row>
    <row r="780" spans="4:4">
      <c r="D780" s="188"/>
    </row>
    <row r="781" spans="4:4">
      <c r="D781" s="188"/>
    </row>
    <row r="782" spans="4:4">
      <c r="D782" s="188"/>
    </row>
    <row r="783" spans="4:4">
      <c r="D783" s="188"/>
    </row>
    <row r="784" spans="4:4">
      <c r="D784" s="188"/>
    </row>
    <row r="785" spans="4:4">
      <c r="D785" s="188"/>
    </row>
    <row r="786" spans="4:4">
      <c r="D786" s="188"/>
    </row>
    <row r="787" spans="4:4">
      <c r="D787" s="188"/>
    </row>
    <row r="788" spans="4:4">
      <c r="D788" s="188"/>
    </row>
    <row r="789" spans="4:4">
      <c r="D789" s="188"/>
    </row>
    <row r="790" spans="4:4">
      <c r="D790" s="188"/>
    </row>
    <row r="791" spans="4:4">
      <c r="D791" s="188"/>
    </row>
    <row r="792" spans="4:4">
      <c r="D792" s="188"/>
    </row>
    <row r="793" spans="4:4">
      <c r="D793" s="188"/>
    </row>
    <row r="794" spans="4:4">
      <c r="D794" s="188"/>
    </row>
    <row r="795" spans="4:4">
      <c r="D795" s="188"/>
    </row>
    <row r="796" spans="4:4">
      <c r="D796" s="188"/>
    </row>
    <row r="797" spans="4:4">
      <c r="D797" s="188"/>
    </row>
    <row r="798" spans="4:4">
      <c r="D798" s="188"/>
    </row>
    <row r="799" spans="4:4">
      <c r="D799" s="188"/>
    </row>
    <row r="800" spans="4:4">
      <c r="D800" s="188"/>
    </row>
    <row r="801" spans="4:4">
      <c r="D801" s="188"/>
    </row>
    <row r="802" spans="4:4">
      <c r="D802" s="188"/>
    </row>
    <row r="803" spans="4:4">
      <c r="D803" s="188"/>
    </row>
    <row r="804" spans="4:4">
      <c r="D804" s="188"/>
    </row>
    <row r="805" spans="4:4">
      <c r="D805" s="188"/>
    </row>
    <row r="806" spans="4:4">
      <c r="D806" s="188"/>
    </row>
    <row r="807" spans="4:4">
      <c r="D807" s="188"/>
    </row>
    <row r="808" spans="4:4">
      <c r="D808" s="188"/>
    </row>
    <row r="809" spans="4:4">
      <c r="D809" s="188"/>
    </row>
    <row r="810" spans="4:4">
      <c r="D810" s="188"/>
    </row>
    <row r="811" spans="4:4">
      <c r="D811" s="188"/>
    </row>
    <row r="812" spans="4:4">
      <c r="D812" s="188"/>
    </row>
    <row r="813" spans="4:4">
      <c r="D813" s="188"/>
    </row>
    <row r="814" spans="4:4">
      <c r="D814" s="188"/>
    </row>
    <row r="815" spans="4:4">
      <c r="D815" s="188"/>
    </row>
    <row r="816" spans="4:4">
      <c r="D816" s="188"/>
    </row>
    <row r="817" spans="4:4">
      <c r="D817" s="188"/>
    </row>
    <row r="818" spans="4:4">
      <c r="D818" s="188"/>
    </row>
    <row r="819" spans="4:4">
      <c r="D819" s="188"/>
    </row>
    <row r="820" spans="4:4">
      <c r="D820" s="188"/>
    </row>
    <row r="821" spans="4:4">
      <c r="D821" s="188"/>
    </row>
    <row r="822" spans="4:4">
      <c r="D822" s="188"/>
    </row>
    <row r="823" spans="4:4">
      <c r="D823" s="188"/>
    </row>
    <row r="824" spans="4:4">
      <c r="D824" s="188"/>
    </row>
    <row r="825" spans="4:4">
      <c r="D825" s="188"/>
    </row>
    <row r="826" spans="4:4">
      <c r="D826" s="188"/>
    </row>
    <row r="827" spans="4:4">
      <c r="D827" s="188"/>
    </row>
    <row r="828" spans="4:4">
      <c r="D828" s="188"/>
    </row>
    <row r="829" spans="4:4">
      <c r="D829" s="188"/>
    </row>
    <row r="830" spans="4:4">
      <c r="D830" s="188"/>
    </row>
    <row r="831" spans="4:4">
      <c r="D831" s="188"/>
    </row>
    <row r="832" spans="4:4">
      <c r="D832" s="188"/>
    </row>
    <row r="833" spans="4:4">
      <c r="D833" s="188"/>
    </row>
    <row r="834" spans="4:4">
      <c r="D834" s="188"/>
    </row>
    <row r="835" spans="4:4">
      <c r="D835" s="188"/>
    </row>
    <row r="836" spans="4:4">
      <c r="D836" s="188"/>
    </row>
    <row r="837" spans="4:4">
      <c r="D837" s="188"/>
    </row>
    <row r="838" spans="4:4">
      <c r="D838" s="188"/>
    </row>
    <row r="839" spans="4:4">
      <c r="D839" s="188"/>
    </row>
    <row r="840" spans="4:4">
      <c r="D840" s="188"/>
    </row>
    <row r="841" spans="4:4">
      <c r="D841" s="188"/>
    </row>
    <row r="842" spans="4:4">
      <c r="D842" s="188"/>
    </row>
    <row r="843" spans="4:4">
      <c r="D843" s="188"/>
    </row>
    <row r="844" spans="4:4">
      <c r="D844" s="188"/>
    </row>
    <row r="845" spans="4:4">
      <c r="D845" s="188"/>
    </row>
    <row r="846" spans="4:4">
      <c r="D846" s="188"/>
    </row>
    <row r="847" spans="4:4">
      <c r="D847" s="188"/>
    </row>
    <row r="848" spans="4:4">
      <c r="D848" s="188"/>
    </row>
    <row r="849" spans="4:4">
      <c r="D849" s="188"/>
    </row>
    <row r="850" spans="4:4">
      <c r="D850" s="188"/>
    </row>
    <row r="851" spans="4:4">
      <c r="D851" s="188"/>
    </row>
    <row r="852" spans="4:4">
      <c r="D852" s="188"/>
    </row>
    <row r="853" spans="4:4">
      <c r="D853" s="188"/>
    </row>
    <row r="854" spans="4:4">
      <c r="D854" s="188"/>
    </row>
    <row r="855" spans="4:4">
      <c r="D855" s="188"/>
    </row>
    <row r="856" spans="4:4">
      <c r="D856" s="188"/>
    </row>
    <row r="857" spans="4:4">
      <c r="D857" s="188"/>
    </row>
    <row r="858" spans="4:4">
      <c r="D858" s="188"/>
    </row>
    <row r="859" spans="4:4">
      <c r="D859" s="188"/>
    </row>
    <row r="860" spans="4:4">
      <c r="D860" s="188"/>
    </row>
    <row r="861" spans="4:4">
      <c r="D861" s="188"/>
    </row>
    <row r="862" spans="4:4">
      <c r="D862" s="188"/>
    </row>
    <row r="863" spans="4:4">
      <c r="D863" s="188"/>
    </row>
    <row r="864" spans="4:4">
      <c r="D864" s="188"/>
    </row>
    <row r="865" spans="4:4">
      <c r="D865" s="188"/>
    </row>
    <row r="866" spans="4:4">
      <c r="D866" s="188"/>
    </row>
    <row r="867" spans="4:4">
      <c r="D867" s="188"/>
    </row>
    <row r="868" spans="4:4">
      <c r="D868" s="188"/>
    </row>
    <row r="869" spans="4:4">
      <c r="D869" s="188"/>
    </row>
    <row r="870" spans="4:4">
      <c r="D870" s="188"/>
    </row>
    <row r="871" spans="4:4">
      <c r="D871" s="188"/>
    </row>
    <row r="872" spans="4:4">
      <c r="D872" s="188"/>
    </row>
    <row r="873" spans="4:4">
      <c r="D873" s="188"/>
    </row>
    <row r="874" spans="4:4">
      <c r="D874" s="188"/>
    </row>
    <row r="875" spans="4:4">
      <c r="D875" s="188"/>
    </row>
    <row r="876" spans="4:4">
      <c r="D876" s="188"/>
    </row>
    <row r="877" spans="4:4">
      <c r="D877" s="188"/>
    </row>
    <row r="878" spans="4:4">
      <c r="D878" s="188"/>
    </row>
    <row r="879" spans="4:4">
      <c r="D879" s="188"/>
    </row>
    <row r="880" spans="4:4">
      <c r="D880" s="188"/>
    </row>
    <row r="881" spans="4:4">
      <c r="D881" s="188"/>
    </row>
    <row r="882" spans="4:4">
      <c r="D882" s="188"/>
    </row>
    <row r="883" spans="4:4">
      <c r="D883" s="188"/>
    </row>
    <row r="884" spans="4:4">
      <c r="D884" s="188"/>
    </row>
    <row r="885" spans="4:4">
      <c r="D885" s="188"/>
    </row>
    <row r="886" spans="4:4">
      <c r="D886" s="188"/>
    </row>
    <row r="887" spans="4:4">
      <c r="D887" s="188"/>
    </row>
    <row r="888" spans="4:4">
      <c r="D888" s="188"/>
    </row>
    <row r="889" spans="4:4">
      <c r="D889" s="188"/>
    </row>
    <row r="890" spans="4:4">
      <c r="D890" s="188"/>
    </row>
    <row r="891" spans="4:4">
      <c r="D891" s="188"/>
    </row>
    <row r="892" spans="4:4">
      <c r="D892" s="188"/>
    </row>
    <row r="893" spans="4:4">
      <c r="D893" s="188"/>
    </row>
    <row r="894" spans="4:4">
      <c r="D894" s="188"/>
    </row>
    <row r="895" spans="4:4">
      <c r="D895" s="188"/>
    </row>
    <row r="896" spans="4:4">
      <c r="D896" s="188"/>
    </row>
    <row r="897" spans="4:4">
      <c r="D897" s="188"/>
    </row>
    <row r="898" spans="4:4">
      <c r="D898" s="188"/>
    </row>
    <row r="899" spans="4:4">
      <c r="D899" s="188"/>
    </row>
    <row r="900" spans="4:4">
      <c r="D900" s="188"/>
    </row>
    <row r="901" spans="4:4">
      <c r="D901" s="188"/>
    </row>
    <row r="902" spans="4:4">
      <c r="D902" s="188"/>
    </row>
    <row r="903" spans="4:4">
      <c r="D903" s="188"/>
    </row>
    <row r="904" spans="4:4">
      <c r="D904" s="188"/>
    </row>
    <row r="905" spans="4:4">
      <c r="D905" s="188"/>
    </row>
    <row r="906" spans="4:4">
      <c r="D906" s="188"/>
    </row>
    <row r="907" spans="4:4">
      <c r="D907" s="188"/>
    </row>
    <row r="908" spans="4:4">
      <c r="D908" s="188"/>
    </row>
    <row r="909" spans="4:4">
      <c r="D909" s="188"/>
    </row>
    <row r="910" spans="4:4">
      <c r="D910" s="188"/>
    </row>
    <row r="911" spans="4:4">
      <c r="D911" s="188"/>
    </row>
    <row r="912" spans="4:4">
      <c r="D912" s="188"/>
    </row>
    <row r="913" spans="4:4">
      <c r="D913" s="188"/>
    </row>
    <row r="914" spans="4:4">
      <c r="D914" s="188"/>
    </row>
    <row r="915" spans="4:4">
      <c r="D915" s="188"/>
    </row>
    <row r="916" spans="4:4">
      <c r="D916" s="188"/>
    </row>
    <row r="917" spans="4:4">
      <c r="D917" s="188"/>
    </row>
    <row r="918" spans="4:4">
      <c r="D918" s="188"/>
    </row>
    <row r="919" spans="4:4">
      <c r="D919" s="188"/>
    </row>
    <row r="920" spans="4:4">
      <c r="D920" s="188"/>
    </row>
    <row r="921" spans="4:4">
      <c r="D921" s="188"/>
    </row>
    <row r="922" spans="4:4">
      <c r="D922" s="188"/>
    </row>
    <row r="923" spans="4:4">
      <c r="D923" s="188"/>
    </row>
    <row r="924" spans="4:4">
      <c r="D924" s="188"/>
    </row>
    <row r="925" spans="4:4">
      <c r="D925" s="188"/>
    </row>
    <row r="926" spans="4:4">
      <c r="D926" s="188"/>
    </row>
    <row r="927" spans="4:4">
      <c r="D927" s="188"/>
    </row>
    <row r="928" spans="4:4">
      <c r="D928" s="188"/>
    </row>
    <row r="929" spans="4:4">
      <c r="D929" s="188"/>
    </row>
    <row r="930" spans="4:4">
      <c r="D930" s="188"/>
    </row>
    <row r="931" spans="4:4">
      <c r="D931" s="188"/>
    </row>
  </sheetData>
  <mergeCells count="16">
    <mergeCell ref="K12:L12"/>
    <mergeCell ref="B29:B31"/>
    <mergeCell ref="C29:G29"/>
    <mergeCell ref="H29:L29"/>
    <mergeCell ref="C30:D30"/>
    <mergeCell ref="E30:F30"/>
    <mergeCell ref="H30:I30"/>
    <mergeCell ref="J30:K30"/>
    <mergeCell ref="G30:G31"/>
    <mergeCell ref="L30:L31"/>
    <mergeCell ref="B7:D7"/>
    <mergeCell ref="B8:D8"/>
    <mergeCell ref="B9:D9"/>
    <mergeCell ref="E7:L7"/>
    <mergeCell ref="E8:L8"/>
    <mergeCell ref="E9:L9"/>
  </mergeCells>
  <phoneticPr fontId="25" type="noConversion"/>
  <pageMargins left="0.19685039370078741" right="0.11811023622047245" top="0.59055118110236227" bottom="0.27559055118110237" header="0.19685039370078741" footer="0"/>
  <pageSetup paperSize="9" scale="8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1"/>
  <sheetViews>
    <sheetView zoomScale="70" zoomScaleNormal="70" workbookViewId="0"/>
  </sheetViews>
  <sheetFormatPr baseColWidth="10" defaultRowHeight="12.75"/>
  <cols>
    <col min="1" max="1" width="2.85546875" customWidth="1"/>
    <col min="2" max="3" width="14.7109375" customWidth="1"/>
    <col min="4" max="16" width="7.28515625" customWidth="1"/>
    <col min="17" max="17" width="11.28515625" customWidth="1"/>
  </cols>
  <sheetData>
    <row r="1" spans="2:17" ht="15.95" customHeight="1" thickBot="1">
      <c r="C1" s="3"/>
      <c r="D1" s="2"/>
      <c r="E1" s="2"/>
      <c r="F1" s="2"/>
      <c r="G1" s="2"/>
      <c r="H1" s="2"/>
      <c r="I1" s="2"/>
      <c r="J1" s="2"/>
      <c r="K1" s="2"/>
      <c r="L1" s="2"/>
      <c r="M1" s="3"/>
    </row>
    <row r="2" spans="2:17" ht="18" customHeight="1">
      <c r="B2" s="4" t="s">
        <v>77</v>
      </c>
      <c r="C2" s="648" t="s">
        <v>152</v>
      </c>
      <c r="D2" s="648"/>
      <c r="E2" s="648"/>
      <c r="F2" s="648"/>
      <c r="G2" s="648"/>
      <c r="H2" s="648"/>
      <c r="I2" s="648"/>
      <c r="J2" s="648"/>
      <c r="K2" s="648"/>
      <c r="L2" s="648"/>
      <c r="M2" s="648"/>
      <c r="N2" s="648"/>
      <c r="O2" s="648"/>
      <c r="P2" s="648"/>
      <c r="Q2" s="649"/>
    </row>
    <row r="3" spans="2:17" ht="18" customHeight="1" thickBot="1">
      <c r="B3" s="5" t="s">
        <v>353</v>
      </c>
      <c r="C3" s="718" t="s">
        <v>416</v>
      </c>
      <c r="D3" s="650"/>
      <c r="E3" s="650"/>
      <c r="F3" s="650"/>
      <c r="G3" s="650"/>
      <c r="H3" s="650"/>
      <c r="I3" s="650"/>
      <c r="J3" s="650"/>
      <c r="K3" s="650"/>
      <c r="L3" s="650"/>
      <c r="M3" s="650"/>
      <c r="N3" s="650"/>
      <c r="O3" s="650"/>
      <c r="P3" s="650"/>
      <c r="Q3" s="651"/>
    </row>
    <row r="4" spans="2:17" ht="15.95" customHeight="1"/>
    <row r="5" spans="2:17" ht="15.95" customHeight="1">
      <c r="B5" s="513" t="s">
        <v>67</v>
      </c>
      <c r="C5" s="513"/>
      <c r="D5" s="513"/>
      <c r="E5" s="514"/>
      <c r="F5" s="514"/>
      <c r="G5" s="514"/>
      <c r="H5" s="514"/>
      <c r="I5" s="514"/>
      <c r="J5" s="514"/>
      <c r="K5" s="514"/>
      <c r="L5" s="514"/>
      <c r="M5" s="514"/>
      <c r="N5" s="514"/>
      <c r="O5" s="514"/>
      <c r="P5" s="514"/>
      <c r="Q5" s="514"/>
    </row>
    <row r="6" spans="2:17" ht="15.95" customHeight="1">
      <c r="B6" s="513" t="s">
        <v>68</v>
      </c>
      <c r="C6" s="513"/>
      <c r="D6" s="513"/>
      <c r="E6" s="514"/>
      <c r="F6" s="514"/>
      <c r="G6" s="514"/>
      <c r="H6" s="514"/>
      <c r="I6" s="514"/>
      <c r="J6" s="514"/>
      <c r="K6" s="514"/>
      <c r="L6" s="514"/>
      <c r="M6" s="514"/>
      <c r="N6" s="514"/>
      <c r="O6" s="514"/>
      <c r="P6" s="514"/>
      <c r="Q6" s="514"/>
    </row>
    <row r="7" spans="2:17" ht="15.95" customHeight="1">
      <c r="B7" s="513" t="s">
        <v>69</v>
      </c>
      <c r="C7" s="513"/>
      <c r="D7" s="513"/>
      <c r="E7" s="514"/>
      <c r="F7" s="514"/>
      <c r="G7" s="514"/>
      <c r="H7" s="514"/>
      <c r="I7" s="514"/>
      <c r="J7" s="514"/>
      <c r="K7" s="514"/>
      <c r="L7" s="514"/>
      <c r="M7" s="514"/>
      <c r="N7" s="514"/>
      <c r="O7" s="514"/>
      <c r="P7" s="514"/>
      <c r="Q7" s="514"/>
    </row>
    <row r="8" spans="2:17" ht="15.95" customHeight="1"/>
    <row r="9" spans="2:17" ht="15.95" customHeight="1">
      <c r="B9" s="652" t="s">
        <v>81</v>
      </c>
      <c r="C9" s="652"/>
      <c r="D9" s="652"/>
      <c r="E9" s="652"/>
      <c r="F9" s="652"/>
      <c r="G9" s="652"/>
      <c r="H9" s="652"/>
      <c r="I9" s="652"/>
      <c r="J9" s="652"/>
      <c r="K9" s="652"/>
      <c r="L9" s="652"/>
      <c r="M9" s="652"/>
      <c r="N9" s="652"/>
      <c r="O9" s="652"/>
      <c r="P9" s="652"/>
      <c r="Q9" s="652"/>
    </row>
    <row r="10" spans="2:17" ht="15.95" customHeight="1"/>
    <row r="11" spans="2:17" ht="15.95" customHeight="1" thickBot="1"/>
    <row r="12" spans="2:17" ht="15.95" customHeight="1" thickTop="1" thickBot="1">
      <c r="B12" s="734" t="s">
        <v>154</v>
      </c>
      <c r="C12" s="735"/>
      <c r="D12" s="738" t="s">
        <v>113</v>
      </c>
      <c r="E12" s="739"/>
      <c r="F12" s="739"/>
      <c r="G12" s="738" t="s">
        <v>114</v>
      </c>
      <c r="H12" s="742"/>
      <c r="I12" s="742"/>
      <c r="J12" s="742"/>
      <c r="K12" s="742"/>
      <c r="L12" s="742"/>
      <c r="M12" s="742"/>
      <c r="N12" s="742"/>
      <c r="O12" s="742"/>
      <c r="P12" s="742"/>
      <c r="Q12" s="743"/>
    </row>
    <row r="13" spans="2:17" ht="15.95" customHeight="1" thickBot="1">
      <c r="B13" s="736"/>
      <c r="C13" s="737"/>
      <c r="D13" s="740"/>
      <c r="E13" s="741"/>
      <c r="F13" s="741"/>
      <c r="G13" s="711" t="s">
        <v>115</v>
      </c>
      <c r="H13" s="744"/>
      <c r="I13" s="744"/>
      <c r="J13" s="744"/>
      <c r="K13" s="744"/>
      <c r="L13" s="744"/>
      <c r="M13" s="744"/>
      <c r="N13" s="744"/>
      <c r="O13" s="711" t="s">
        <v>157</v>
      </c>
      <c r="P13" s="711"/>
      <c r="Q13" s="712"/>
    </row>
    <row r="14" spans="2:17" ht="15.95" customHeight="1" thickBot="1">
      <c r="B14" s="703" t="s">
        <v>270</v>
      </c>
      <c r="C14" s="713" t="s">
        <v>155</v>
      </c>
      <c r="D14" s="764" t="s">
        <v>119</v>
      </c>
      <c r="E14" s="765"/>
      <c r="F14" s="766"/>
      <c r="G14" s="773" t="s">
        <v>160</v>
      </c>
      <c r="H14" s="774"/>
      <c r="I14" s="774"/>
      <c r="J14" s="774"/>
      <c r="K14" s="774"/>
      <c r="L14" s="774"/>
      <c r="M14" s="774"/>
      <c r="N14" s="775"/>
      <c r="O14" s="753"/>
      <c r="P14" s="754"/>
      <c r="Q14" s="181"/>
    </row>
    <row r="15" spans="2:17" ht="15.95" customHeight="1" thickBot="1">
      <c r="B15" s="703"/>
      <c r="C15" s="713"/>
      <c r="D15" s="767"/>
      <c r="E15" s="768"/>
      <c r="F15" s="769"/>
      <c r="G15" s="205" t="s">
        <v>159</v>
      </c>
      <c r="H15" s="206"/>
      <c r="I15" s="206"/>
      <c r="J15" s="206"/>
      <c r="K15" s="206"/>
      <c r="L15" s="206"/>
      <c r="M15" s="206"/>
      <c r="N15" s="207"/>
      <c r="O15" s="722"/>
      <c r="P15" s="723"/>
      <c r="Q15" s="180"/>
    </row>
    <row r="16" spans="2:17" ht="15.95" customHeight="1" thickBot="1">
      <c r="B16" s="703"/>
      <c r="C16" s="714"/>
      <c r="D16" s="770"/>
      <c r="E16" s="771"/>
      <c r="F16" s="772"/>
      <c r="G16" s="205" t="s">
        <v>158</v>
      </c>
      <c r="H16" s="206"/>
      <c r="I16" s="206"/>
      <c r="J16" s="206"/>
      <c r="K16" s="206"/>
      <c r="L16" s="206"/>
      <c r="M16" s="206"/>
      <c r="N16" s="207"/>
      <c r="O16" s="722"/>
      <c r="P16" s="723"/>
      <c r="Q16" s="180"/>
    </row>
    <row r="17" spans="2:17" ht="14.25" thickTop="1" thickBot="1">
      <c r="B17" s="703"/>
      <c r="C17" s="581" t="s">
        <v>156</v>
      </c>
      <c r="D17" s="728" t="s">
        <v>119</v>
      </c>
      <c r="E17" s="729"/>
      <c r="F17" s="730"/>
      <c r="G17" s="715" t="s">
        <v>161</v>
      </c>
      <c r="H17" s="716"/>
      <c r="I17" s="716"/>
      <c r="J17" s="716"/>
      <c r="K17" s="716"/>
      <c r="L17" s="716"/>
      <c r="M17" s="716"/>
      <c r="N17" s="717"/>
      <c r="O17" s="722" t="s">
        <v>167</v>
      </c>
      <c r="P17" s="723"/>
      <c r="Q17" s="724"/>
    </row>
    <row r="18" spans="2:17" ht="13.5" thickBot="1">
      <c r="B18" s="703"/>
      <c r="C18" s="713"/>
      <c r="D18" s="748"/>
      <c r="E18" s="749"/>
      <c r="F18" s="750"/>
      <c r="G18" s="715" t="s">
        <v>162</v>
      </c>
      <c r="H18" s="716"/>
      <c r="I18" s="716"/>
      <c r="J18" s="716"/>
      <c r="K18" s="716"/>
      <c r="L18" s="716"/>
      <c r="M18" s="716"/>
      <c r="N18" s="717"/>
      <c r="O18" s="722" t="s">
        <v>167</v>
      </c>
      <c r="P18" s="723"/>
      <c r="Q18" s="724"/>
    </row>
    <row r="19" spans="2:17" ht="13.5" thickBot="1">
      <c r="B19" s="703"/>
      <c r="C19" s="713"/>
      <c r="D19" s="748"/>
      <c r="E19" s="749"/>
      <c r="F19" s="750"/>
      <c r="G19" s="715" t="s">
        <v>163</v>
      </c>
      <c r="H19" s="716"/>
      <c r="I19" s="716"/>
      <c r="J19" s="716"/>
      <c r="K19" s="716"/>
      <c r="L19" s="716"/>
      <c r="M19" s="716"/>
      <c r="N19" s="717"/>
      <c r="O19" s="722" t="s">
        <v>167</v>
      </c>
      <c r="P19" s="723"/>
      <c r="Q19" s="724"/>
    </row>
    <row r="20" spans="2:17" ht="13.5" thickBot="1">
      <c r="B20" s="703"/>
      <c r="C20" s="713"/>
      <c r="D20" s="751"/>
      <c r="E20" s="752"/>
      <c r="F20" s="669"/>
      <c r="G20" s="725" t="s">
        <v>164</v>
      </c>
      <c r="H20" s="726"/>
      <c r="I20" s="726"/>
      <c r="J20" s="726"/>
      <c r="K20" s="726"/>
      <c r="L20" s="726"/>
      <c r="M20" s="726"/>
      <c r="N20" s="727"/>
      <c r="O20" s="722"/>
      <c r="P20" s="723"/>
      <c r="Q20" s="179"/>
    </row>
    <row r="21" spans="2:17" ht="13.5" thickBot="1">
      <c r="B21" s="703"/>
      <c r="C21" s="713"/>
      <c r="D21" s="728" t="s">
        <v>121</v>
      </c>
      <c r="E21" s="729"/>
      <c r="F21" s="730"/>
      <c r="G21" s="725" t="s">
        <v>165</v>
      </c>
      <c r="H21" s="726"/>
      <c r="I21" s="726"/>
      <c r="J21" s="726"/>
      <c r="K21" s="726"/>
      <c r="L21" s="726"/>
      <c r="M21" s="726"/>
      <c r="N21" s="727"/>
      <c r="O21" s="722" t="s">
        <v>168</v>
      </c>
      <c r="P21" s="723"/>
      <c r="Q21" s="724"/>
    </row>
    <row r="22" spans="2:17" ht="13.5" thickBot="1">
      <c r="B22" s="704"/>
      <c r="C22" s="714"/>
      <c r="D22" s="731"/>
      <c r="E22" s="732"/>
      <c r="F22" s="733"/>
      <c r="G22" s="745" t="s">
        <v>166</v>
      </c>
      <c r="H22" s="746"/>
      <c r="I22" s="746"/>
      <c r="J22" s="746"/>
      <c r="K22" s="746"/>
      <c r="L22" s="746"/>
      <c r="M22" s="746"/>
      <c r="N22" s="747"/>
      <c r="O22" s="719" t="s">
        <v>168</v>
      </c>
      <c r="P22" s="720"/>
      <c r="Q22" s="721"/>
    </row>
    <row r="23" spans="2:17" ht="13.5" thickTop="1"/>
    <row r="24" spans="2:17" ht="13.5" thickBot="1"/>
    <row r="25" spans="2:17" ht="14.25" thickTop="1" thickBot="1">
      <c r="B25" s="114"/>
      <c r="C25" s="115"/>
      <c r="D25" s="115"/>
      <c r="E25" s="116" t="s">
        <v>10</v>
      </c>
      <c r="F25" s="116" t="s">
        <v>11</v>
      </c>
      <c r="G25" s="116" t="s">
        <v>146</v>
      </c>
      <c r="H25" s="116" t="s">
        <v>147</v>
      </c>
      <c r="I25" s="116" t="s">
        <v>13</v>
      </c>
      <c r="J25" s="116" t="s">
        <v>14</v>
      </c>
      <c r="K25" s="116" t="s">
        <v>148</v>
      </c>
      <c r="L25" s="116" t="s">
        <v>15</v>
      </c>
      <c r="M25" s="116" t="s">
        <v>16</v>
      </c>
      <c r="N25" s="116" t="s">
        <v>18</v>
      </c>
      <c r="O25" s="116" t="s">
        <v>149</v>
      </c>
      <c r="P25" s="337" t="s">
        <v>17</v>
      </c>
      <c r="Q25" s="341"/>
    </row>
    <row r="26" spans="2:17" ht="13.5" thickBot="1">
      <c r="B26" s="776" t="s">
        <v>347</v>
      </c>
      <c r="C26" s="777"/>
      <c r="D26" s="778"/>
      <c r="E26" s="208"/>
      <c r="F26" s="208"/>
      <c r="G26" s="208"/>
      <c r="H26" s="208"/>
      <c r="I26" s="208"/>
      <c r="J26" s="208"/>
      <c r="K26" s="208"/>
      <c r="L26" s="208"/>
      <c r="M26" s="208"/>
      <c r="N26" s="208"/>
      <c r="O26" s="208"/>
      <c r="P26" s="346"/>
      <c r="Q26" s="345"/>
    </row>
    <row r="27" spans="2:17" ht="13.5" thickBot="1">
      <c r="B27" s="755" t="s">
        <v>170</v>
      </c>
      <c r="C27" s="756"/>
      <c r="D27" s="757"/>
      <c r="E27" s="209"/>
      <c r="F27" s="209"/>
      <c r="G27" s="209"/>
      <c r="H27" s="209"/>
      <c r="I27" s="209"/>
      <c r="J27" s="209"/>
      <c r="K27" s="209"/>
      <c r="L27" s="209"/>
      <c r="M27" s="209"/>
      <c r="N27" s="209"/>
      <c r="O27" s="209"/>
      <c r="P27" s="347"/>
      <c r="Q27" s="345"/>
    </row>
    <row r="28" spans="2:17" ht="13.5" thickBot="1">
      <c r="B28" s="758" t="s">
        <v>259</v>
      </c>
      <c r="C28" s="759"/>
      <c r="D28" s="760"/>
      <c r="E28" s="208"/>
      <c r="F28" s="208"/>
      <c r="G28" s="208"/>
      <c r="H28" s="208"/>
      <c r="I28" s="208"/>
      <c r="J28" s="208"/>
      <c r="K28" s="208"/>
      <c r="L28" s="208"/>
      <c r="M28" s="208"/>
      <c r="N28" s="208"/>
      <c r="O28" s="208"/>
      <c r="P28" s="346"/>
      <c r="Q28" s="345"/>
    </row>
    <row r="29" spans="2:17" ht="13.5" thickBot="1">
      <c r="B29" s="755" t="s">
        <v>171</v>
      </c>
      <c r="C29" s="756"/>
      <c r="D29" s="757"/>
      <c r="E29" s="209"/>
      <c r="F29" s="209"/>
      <c r="G29" s="209"/>
      <c r="H29" s="209"/>
      <c r="I29" s="209"/>
      <c r="J29" s="209"/>
      <c r="K29" s="209"/>
      <c r="L29" s="209"/>
      <c r="M29" s="209"/>
      <c r="N29" s="209"/>
      <c r="O29" s="209"/>
      <c r="P29" s="347"/>
      <c r="Q29" s="345"/>
    </row>
    <row r="30" spans="2:17" ht="13.5" customHeight="1" thickBot="1">
      <c r="B30" s="761" t="s">
        <v>172</v>
      </c>
      <c r="C30" s="762"/>
      <c r="D30" s="763"/>
      <c r="E30" s="222"/>
      <c r="F30" s="222"/>
      <c r="G30" s="222"/>
      <c r="H30" s="222"/>
      <c r="I30" s="222"/>
      <c r="J30" s="222"/>
      <c r="K30" s="222"/>
      <c r="L30" s="222"/>
      <c r="M30" s="222"/>
      <c r="N30" s="222"/>
      <c r="O30" s="222"/>
      <c r="P30" s="348"/>
      <c r="Q30" s="345"/>
    </row>
    <row r="31" spans="2:17" ht="13.5" thickTop="1"/>
  </sheetData>
  <mergeCells count="41">
    <mergeCell ref="C2:Q2"/>
    <mergeCell ref="C3:Q3"/>
    <mergeCell ref="B5:D5"/>
    <mergeCell ref="E5:Q5"/>
    <mergeCell ref="B6:D6"/>
    <mergeCell ref="E6:Q6"/>
    <mergeCell ref="B7:D7"/>
    <mergeCell ref="O13:Q13"/>
    <mergeCell ref="G12:Q12"/>
    <mergeCell ref="D12:F13"/>
    <mergeCell ref="E7:Q7"/>
    <mergeCell ref="B9:Q9"/>
    <mergeCell ref="B12:C13"/>
    <mergeCell ref="G13:N13"/>
    <mergeCell ref="O16:P16"/>
    <mergeCell ref="O15:P15"/>
    <mergeCell ref="G14:N14"/>
    <mergeCell ref="G22:N22"/>
    <mergeCell ref="O22:Q22"/>
    <mergeCell ref="O20:P20"/>
    <mergeCell ref="G21:N21"/>
    <mergeCell ref="O21:Q21"/>
    <mergeCell ref="G20:N20"/>
    <mergeCell ref="G19:N19"/>
    <mergeCell ref="O19:Q19"/>
    <mergeCell ref="G17:N17"/>
    <mergeCell ref="O17:Q17"/>
    <mergeCell ref="G18:N18"/>
    <mergeCell ref="O18:Q18"/>
    <mergeCell ref="O14:P14"/>
    <mergeCell ref="B29:D29"/>
    <mergeCell ref="B30:D30"/>
    <mergeCell ref="B14:B22"/>
    <mergeCell ref="B26:D26"/>
    <mergeCell ref="B27:D27"/>
    <mergeCell ref="B28:D28"/>
    <mergeCell ref="C17:C22"/>
    <mergeCell ref="D17:F20"/>
    <mergeCell ref="D21:F22"/>
    <mergeCell ref="D14:F16"/>
    <mergeCell ref="C14:C16"/>
  </mergeCells>
  <phoneticPr fontId="25" type="noConversion"/>
  <pageMargins left="0.53" right="0.28999999999999998" top="0.82" bottom="0.56000000000000005" header="0" footer="0"/>
  <pageSetup paperSize="9"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5"/>
  <sheetViews>
    <sheetView zoomScale="70" zoomScaleNormal="70" workbookViewId="0"/>
  </sheetViews>
  <sheetFormatPr baseColWidth="10" defaultRowHeight="12.75"/>
  <cols>
    <col min="1" max="1" width="2.85546875" customWidth="1"/>
    <col min="2" max="3" width="14.7109375" customWidth="1"/>
    <col min="4" max="16" width="7.28515625" customWidth="1"/>
    <col min="17" max="17" width="11.28515625" customWidth="1"/>
  </cols>
  <sheetData>
    <row r="1" spans="2:17" ht="13.5" thickBot="1">
      <c r="C1" s="3"/>
      <c r="D1" s="2"/>
      <c r="E1" s="2"/>
      <c r="F1" s="2"/>
      <c r="G1" s="2"/>
      <c r="H1" s="2"/>
      <c r="I1" s="2"/>
      <c r="J1" s="2"/>
      <c r="K1" s="2"/>
      <c r="L1" s="2"/>
      <c r="M1" s="3"/>
    </row>
    <row r="2" spans="2:17" ht="18">
      <c r="B2" s="4" t="s">
        <v>77</v>
      </c>
      <c r="C2" s="648" t="s">
        <v>93</v>
      </c>
      <c r="D2" s="648"/>
      <c r="E2" s="648"/>
      <c r="F2" s="648"/>
      <c r="G2" s="648"/>
      <c r="H2" s="648"/>
      <c r="I2" s="648"/>
      <c r="J2" s="648"/>
      <c r="K2" s="648"/>
      <c r="L2" s="648"/>
      <c r="M2" s="648"/>
      <c r="N2" s="648"/>
      <c r="O2" s="648"/>
      <c r="P2" s="648"/>
      <c r="Q2" s="649"/>
    </row>
    <row r="3" spans="2:17" ht="18.75" thickBot="1">
      <c r="B3" s="5" t="s">
        <v>352</v>
      </c>
      <c r="C3" s="650" t="s">
        <v>173</v>
      </c>
      <c r="D3" s="650"/>
      <c r="E3" s="650"/>
      <c r="F3" s="650"/>
      <c r="G3" s="650"/>
      <c r="H3" s="650"/>
      <c r="I3" s="650"/>
      <c r="J3" s="650"/>
      <c r="K3" s="650"/>
      <c r="L3" s="650"/>
      <c r="M3" s="650"/>
      <c r="N3" s="650"/>
      <c r="O3" s="650"/>
      <c r="P3" s="650"/>
      <c r="Q3" s="651"/>
    </row>
    <row r="5" spans="2:17" ht="15.75" customHeight="1">
      <c r="B5" s="513" t="s">
        <v>67</v>
      </c>
      <c r="C5" s="513"/>
      <c r="D5" s="513"/>
      <c r="E5" s="514"/>
      <c r="F5" s="514"/>
      <c r="G5" s="514"/>
      <c r="H5" s="514"/>
      <c r="I5" s="514"/>
      <c r="J5" s="514"/>
      <c r="K5" s="514"/>
      <c r="L5" s="514"/>
      <c r="M5" s="514"/>
      <c r="N5" s="514"/>
      <c r="O5" s="514"/>
      <c r="P5" s="514"/>
      <c r="Q5" s="514"/>
    </row>
    <row r="6" spans="2:17" ht="15.75" customHeight="1">
      <c r="B6" s="513" t="s">
        <v>68</v>
      </c>
      <c r="C6" s="513"/>
      <c r="D6" s="513"/>
      <c r="E6" s="514"/>
      <c r="F6" s="514"/>
      <c r="G6" s="514"/>
      <c r="H6" s="514"/>
      <c r="I6" s="514"/>
      <c r="J6" s="514"/>
      <c r="K6" s="514"/>
      <c r="L6" s="514"/>
      <c r="M6" s="514"/>
      <c r="N6" s="514"/>
      <c r="O6" s="514"/>
      <c r="P6" s="514"/>
      <c r="Q6" s="514"/>
    </row>
    <row r="7" spans="2:17" ht="15">
      <c r="B7" s="513" t="s">
        <v>69</v>
      </c>
      <c r="C7" s="513"/>
      <c r="D7" s="513"/>
      <c r="E7" s="514"/>
      <c r="F7" s="514"/>
      <c r="G7" s="514"/>
      <c r="H7" s="514"/>
      <c r="I7" s="514"/>
      <c r="J7" s="514"/>
      <c r="K7" s="514"/>
      <c r="L7" s="514"/>
      <c r="M7" s="514"/>
      <c r="N7" s="514"/>
      <c r="O7" s="514"/>
      <c r="P7" s="514"/>
      <c r="Q7" s="514"/>
    </row>
    <row r="9" spans="2:17" ht="18">
      <c r="B9" s="652" t="s">
        <v>81</v>
      </c>
      <c r="C9" s="652"/>
      <c r="D9" s="652"/>
      <c r="E9" s="652"/>
      <c r="F9" s="652"/>
      <c r="G9" s="652"/>
      <c r="H9" s="652"/>
      <c r="I9" s="652"/>
      <c r="J9" s="652"/>
      <c r="K9" s="652"/>
      <c r="L9" s="652"/>
      <c r="M9" s="652"/>
      <c r="N9" s="652"/>
      <c r="O9" s="652"/>
      <c r="P9" s="652"/>
      <c r="Q9" s="652"/>
    </row>
    <row r="11" spans="2:17" ht="13.5" thickBot="1"/>
    <row r="12" spans="2:17" ht="17.25" customHeight="1" thickTop="1" thickBot="1">
      <c r="B12" s="734" t="s">
        <v>154</v>
      </c>
      <c r="C12" s="735"/>
      <c r="D12" s="738" t="s">
        <v>113</v>
      </c>
      <c r="E12" s="739"/>
      <c r="F12" s="739"/>
      <c r="G12" s="738" t="s">
        <v>114</v>
      </c>
      <c r="H12" s="742"/>
      <c r="I12" s="742"/>
      <c r="J12" s="742"/>
      <c r="K12" s="742"/>
      <c r="L12" s="742"/>
      <c r="M12" s="742"/>
      <c r="N12" s="742"/>
      <c r="O12" s="742"/>
      <c r="P12" s="742"/>
      <c r="Q12" s="743"/>
    </row>
    <row r="13" spans="2:17" ht="13.5" customHeight="1" thickBot="1">
      <c r="B13" s="736"/>
      <c r="C13" s="737"/>
      <c r="D13" s="740"/>
      <c r="E13" s="741"/>
      <c r="F13" s="741"/>
      <c r="G13" s="711" t="s">
        <v>115</v>
      </c>
      <c r="H13" s="744"/>
      <c r="I13" s="744"/>
      <c r="J13" s="744"/>
      <c r="K13" s="744"/>
      <c r="L13" s="744"/>
      <c r="M13" s="744"/>
      <c r="N13" s="744"/>
      <c r="O13" s="711" t="s">
        <v>157</v>
      </c>
      <c r="P13" s="711"/>
      <c r="Q13" s="712"/>
    </row>
    <row r="14" spans="2:17" ht="13.5" thickBot="1">
      <c r="B14" s="702" t="s">
        <v>117</v>
      </c>
      <c r="C14" s="705" t="s">
        <v>118</v>
      </c>
      <c r="D14" s="660" t="s">
        <v>119</v>
      </c>
      <c r="E14" s="661"/>
      <c r="F14" s="661"/>
      <c r="G14" s="664" t="s">
        <v>160</v>
      </c>
      <c r="H14" s="665"/>
      <c r="I14" s="665"/>
      <c r="J14" s="665"/>
      <c r="K14" s="665"/>
      <c r="L14" s="665"/>
      <c r="M14" s="665"/>
      <c r="N14" s="665"/>
      <c r="O14" s="691" t="s">
        <v>338</v>
      </c>
      <c r="P14" s="692"/>
      <c r="Q14" s="176"/>
    </row>
    <row r="15" spans="2:17" ht="13.5" thickBot="1">
      <c r="B15" s="703"/>
      <c r="C15" s="706"/>
      <c r="D15" s="662"/>
      <c r="E15" s="663"/>
      <c r="F15" s="663"/>
      <c r="G15" s="624"/>
      <c r="H15" s="624"/>
      <c r="I15" s="624"/>
      <c r="J15" s="624"/>
      <c r="K15" s="624"/>
      <c r="L15" s="624"/>
      <c r="M15" s="624"/>
      <c r="N15" s="624"/>
      <c r="O15" s="693" t="s">
        <v>339</v>
      </c>
      <c r="P15" s="694"/>
      <c r="Q15" s="177"/>
    </row>
    <row r="16" spans="2:17" ht="13.5" thickBot="1">
      <c r="B16" s="703"/>
      <c r="C16" s="706"/>
      <c r="D16" s="662"/>
      <c r="E16" s="663"/>
      <c r="F16" s="663"/>
      <c r="G16" s="624"/>
      <c r="H16" s="624"/>
      <c r="I16" s="624"/>
      <c r="J16" s="624"/>
      <c r="K16" s="624"/>
      <c r="L16" s="624"/>
      <c r="M16" s="624"/>
      <c r="N16" s="624"/>
      <c r="O16" s="693" t="s">
        <v>123</v>
      </c>
      <c r="P16" s="694"/>
      <c r="Q16" s="177"/>
    </row>
    <row r="17" spans="2:17" ht="13.5" thickBot="1">
      <c r="B17" s="703"/>
      <c r="C17" s="706"/>
      <c r="D17" s="662"/>
      <c r="E17" s="663"/>
      <c r="F17" s="663"/>
      <c r="G17" s="624"/>
      <c r="H17" s="624"/>
      <c r="I17" s="624"/>
      <c r="J17" s="624"/>
      <c r="K17" s="624"/>
      <c r="L17" s="624"/>
      <c r="M17" s="624"/>
      <c r="N17" s="624"/>
      <c r="O17" s="700" t="s">
        <v>340</v>
      </c>
      <c r="P17" s="701"/>
      <c r="Q17" s="178"/>
    </row>
    <row r="18" spans="2:17" ht="13.5" thickBot="1">
      <c r="B18" s="703"/>
      <c r="C18" s="706"/>
      <c r="D18" s="666" t="s">
        <v>120</v>
      </c>
      <c r="E18" s="667"/>
      <c r="F18" s="667"/>
      <c r="G18" s="623" t="s">
        <v>124</v>
      </c>
      <c r="H18" s="624"/>
      <c r="I18" s="624"/>
      <c r="J18" s="624"/>
      <c r="K18" s="624"/>
      <c r="L18" s="624"/>
      <c r="M18" s="624"/>
      <c r="N18" s="624"/>
      <c r="O18" s="691" t="s">
        <v>338</v>
      </c>
      <c r="P18" s="692"/>
      <c r="Q18" s="176"/>
    </row>
    <row r="19" spans="2:17" ht="13.5" thickBot="1">
      <c r="B19" s="703"/>
      <c r="C19" s="706"/>
      <c r="D19" s="666"/>
      <c r="E19" s="667"/>
      <c r="F19" s="667"/>
      <c r="G19" s="624"/>
      <c r="H19" s="624"/>
      <c r="I19" s="624"/>
      <c r="J19" s="624"/>
      <c r="K19" s="624"/>
      <c r="L19" s="624"/>
      <c r="M19" s="624"/>
      <c r="N19" s="624"/>
      <c r="O19" s="693" t="s">
        <v>339</v>
      </c>
      <c r="P19" s="694"/>
      <c r="Q19" s="177"/>
    </row>
    <row r="20" spans="2:17" ht="13.5" thickBot="1">
      <c r="B20" s="703"/>
      <c r="C20" s="706"/>
      <c r="D20" s="666"/>
      <c r="E20" s="667"/>
      <c r="F20" s="667"/>
      <c r="G20" s="624"/>
      <c r="H20" s="624"/>
      <c r="I20" s="624"/>
      <c r="J20" s="624"/>
      <c r="K20" s="624"/>
      <c r="L20" s="624"/>
      <c r="M20" s="624"/>
      <c r="N20" s="624"/>
      <c r="O20" s="693" t="s">
        <v>123</v>
      </c>
      <c r="P20" s="694"/>
      <c r="Q20" s="177"/>
    </row>
    <row r="21" spans="2:17" ht="13.5" thickBot="1">
      <c r="B21" s="703"/>
      <c r="C21" s="706"/>
      <c r="D21" s="666"/>
      <c r="E21" s="667"/>
      <c r="F21" s="667"/>
      <c r="G21" s="624"/>
      <c r="H21" s="624"/>
      <c r="I21" s="624"/>
      <c r="J21" s="624"/>
      <c r="K21" s="624"/>
      <c r="L21" s="624"/>
      <c r="M21" s="624"/>
      <c r="N21" s="624"/>
      <c r="O21" s="700" t="s">
        <v>340</v>
      </c>
      <c r="P21" s="701"/>
      <c r="Q21" s="178"/>
    </row>
    <row r="22" spans="2:17" ht="13.5" thickBot="1">
      <c r="B22" s="703"/>
      <c r="C22" s="706"/>
      <c r="D22" s="672" t="s">
        <v>121</v>
      </c>
      <c r="E22" s="667"/>
      <c r="F22" s="667"/>
      <c r="G22" s="623" t="s">
        <v>125</v>
      </c>
      <c r="H22" s="624"/>
      <c r="I22" s="624"/>
      <c r="J22" s="624"/>
      <c r="K22" s="624"/>
      <c r="L22" s="624"/>
      <c r="M22" s="624"/>
      <c r="N22" s="624"/>
      <c r="O22" s="691" t="s">
        <v>338</v>
      </c>
      <c r="P22" s="692"/>
      <c r="Q22" s="110"/>
    </row>
    <row r="23" spans="2:17" ht="13.5" thickBot="1">
      <c r="B23" s="703"/>
      <c r="C23" s="706"/>
      <c r="D23" s="672"/>
      <c r="E23" s="667"/>
      <c r="F23" s="667"/>
      <c r="G23" s="624"/>
      <c r="H23" s="624"/>
      <c r="I23" s="624"/>
      <c r="J23" s="624"/>
      <c r="K23" s="624"/>
      <c r="L23" s="624"/>
      <c r="M23" s="624"/>
      <c r="N23" s="624"/>
      <c r="O23" s="693" t="s">
        <v>339</v>
      </c>
      <c r="P23" s="694"/>
      <c r="Q23" s="111"/>
    </row>
    <row r="24" spans="2:17" ht="13.5" thickBot="1">
      <c r="B24" s="704"/>
      <c r="C24" s="707"/>
      <c r="D24" s="708"/>
      <c r="E24" s="709"/>
      <c r="F24" s="709"/>
      <c r="G24" s="710"/>
      <c r="H24" s="710"/>
      <c r="I24" s="710"/>
      <c r="J24" s="710"/>
      <c r="K24" s="710"/>
      <c r="L24" s="710"/>
      <c r="M24" s="710"/>
      <c r="N24" s="710"/>
      <c r="O24" s="803" t="s">
        <v>123</v>
      </c>
      <c r="P24" s="804"/>
      <c r="Q24" s="112"/>
    </row>
    <row r="25" spans="2:17" ht="13.5" thickTop="1">
      <c r="B25" s="113"/>
    </row>
  </sheetData>
  <mergeCells count="33">
    <mergeCell ref="O21:P21"/>
    <mergeCell ref="O16:P16"/>
    <mergeCell ref="O17:P17"/>
    <mergeCell ref="O22:P22"/>
    <mergeCell ref="O23:P23"/>
    <mergeCell ref="D22:F24"/>
    <mergeCell ref="G22:N24"/>
    <mergeCell ref="O14:P14"/>
    <mergeCell ref="O15:P15"/>
    <mergeCell ref="B9:Q9"/>
    <mergeCell ref="B12:C13"/>
    <mergeCell ref="D14:F17"/>
    <mergeCell ref="G14:N17"/>
    <mergeCell ref="D18:F21"/>
    <mergeCell ref="G18:N21"/>
    <mergeCell ref="B14:B24"/>
    <mergeCell ref="C14:C24"/>
    <mergeCell ref="O24:P24"/>
    <mergeCell ref="O18:P18"/>
    <mergeCell ref="O19:P19"/>
    <mergeCell ref="O20:P20"/>
    <mergeCell ref="D12:F13"/>
    <mergeCell ref="G12:Q12"/>
    <mergeCell ref="G13:N13"/>
    <mergeCell ref="O13:Q13"/>
    <mergeCell ref="C2:Q2"/>
    <mergeCell ref="C3:Q3"/>
    <mergeCell ref="B5:D5"/>
    <mergeCell ref="E5:Q5"/>
    <mergeCell ref="B6:D6"/>
    <mergeCell ref="E6:Q6"/>
    <mergeCell ref="B7:D7"/>
    <mergeCell ref="E7:Q7"/>
  </mergeCells>
  <phoneticPr fontId="25" type="noConversion"/>
  <pageMargins left="0.5" right="0.35" top="0.92" bottom="1" header="0" footer="0"/>
  <pageSetup paperSize="9"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50"/>
  <sheetViews>
    <sheetView zoomScale="70" zoomScaleNormal="70" workbookViewId="0"/>
  </sheetViews>
  <sheetFormatPr baseColWidth="10" defaultRowHeight="12.75"/>
  <cols>
    <col min="1" max="1" width="2.140625" customWidth="1"/>
    <col min="2" max="3" width="14.7109375" customWidth="1"/>
    <col min="4" max="16" width="7.28515625" customWidth="1"/>
    <col min="17" max="17" width="6.7109375" customWidth="1"/>
    <col min="18" max="18" width="4.42578125" customWidth="1"/>
  </cols>
  <sheetData>
    <row r="1" spans="2:18" ht="13.5" thickBot="1">
      <c r="C1" s="3"/>
      <c r="D1" s="2"/>
      <c r="E1" s="2"/>
      <c r="F1" s="2"/>
      <c r="G1" s="2"/>
      <c r="H1" s="2"/>
      <c r="I1" s="2"/>
      <c r="J1" s="2"/>
      <c r="K1" s="2"/>
      <c r="L1" s="2"/>
      <c r="M1" s="3"/>
    </row>
    <row r="2" spans="2:18" ht="18">
      <c r="B2" s="4" t="s">
        <v>77</v>
      </c>
      <c r="C2" s="648" t="s">
        <v>93</v>
      </c>
      <c r="D2" s="648"/>
      <c r="E2" s="648"/>
      <c r="F2" s="648"/>
      <c r="G2" s="648"/>
      <c r="H2" s="648"/>
      <c r="I2" s="648"/>
      <c r="J2" s="648"/>
      <c r="K2" s="648"/>
      <c r="L2" s="648"/>
      <c r="M2" s="648"/>
      <c r="N2" s="648"/>
      <c r="O2" s="648"/>
      <c r="P2" s="648"/>
      <c r="Q2" s="648"/>
      <c r="R2" s="649"/>
    </row>
    <row r="3" spans="2:18" ht="18.75" thickBot="1">
      <c r="B3" s="5" t="s">
        <v>351</v>
      </c>
      <c r="C3" s="718" t="s">
        <v>271</v>
      </c>
      <c r="D3" s="650"/>
      <c r="E3" s="650"/>
      <c r="F3" s="650"/>
      <c r="G3" s="650"/>
      <c r="H3" s="650"/>
      <c r="I3" s="650"/>
      <c r="J3" s="650"/>
      <c r="K3" s="650"/>
      <c r="L3" s="650"/>
      <c r="M3" s="650"/>
      <c r="N3" s="650"/>
      <c r="O3" s="650"/>
      <c r="P3" s="650"/>
      <c r="Q3" s="650"/>
      <c r="R3" s="651"/>
    </row>
    <row r="5" spans="2:18" ht="15.75" customHeight="1">
      <c r="B5" s="513" t="s">
        <v>67</v>
      </c>
      <c r="C5" s="513"/>
      <c r="D5" s="513"/>
      <c r="E5" s="514"/>
      <c r="F5" s="514"/>
      <c r="G5" s="514"/>
      <c r="H5" s="514"/>
      <c r="I5" s="514"/>
      <c r="J5" s="514"/>
      <c r="K5" s="514"/>
      <c r="L5" s="514"/>
      <c r="M5" s="514"/>
      <c r="N5" s="514"/>
      <c r="O5" s="514"/>
      <c r="P5" s="514"/>
      <c r="Q5" s="514"/>
      <c r="R5" s="514"/>
    </row>
    <row r="6" spans="2:18" ht="15.75" customHeight="1">
      <c r="B6" s="513" t="s">
        <v>68</v>
      </c>
      <c r="C6" s="513"/>
      <c r="D6" s="513"/>
      <c r="E6" s="514"/>
      <c r="F6" s="514"/>
      <c r="G6" s="514"/>
      <c r="H6" s="514"/>
      <c r="I6" s="514"/>
      <c r="J6" s="514"/>
      <c r="K6" s="514"/>
      <c r="L6" s="514"/>
      <c r="M6" s="514"/>
      <c r="N6" s="514"/>
      <c r="O6" s="514"/>
      <c r="P6" s="514"/>
      <c r="Q6" s="514"/>
      <c r="R6" s="514"/>
    </row>
    <row r="7" spans="2:18" ht="15">
      <c r="B7" s="513" t="s">
        <v>69</v>
      </c>
      <c r="C7" s="513"/>
      <c r="D7" s="513"/>
      <c r="E7" s="514"/>
      <c r="F7" s="514"/>
      <c r="G7" s="514"/>
      <c r="H7" s="514"/>
      <c r="I7" s="514"/>
      <c r="J7" s="514"/>
      <c r="K7" s="514"/>
      <c r="L7" s="514"/>
      <c r="M7" s="514"/>
      <c r="N7" s="514"/>
      <c r="O7" s="514"/>
      <c r="P7" s="514"/>
      <c r="Q7" s="514"/>
      <c r="R7" s="514"/>
    </row>
    <row r="9" spans="2:18" ht="18">
      <c r="B9" s="652" t="s">
        <v>81</v>
      </c>
      <c r="C9" s="652"/>
      <c r="D9" s="652"/>
      <c r="E9" s="652"/>
      <c r="F9" s="652"/>
      <c r="G9" s="652"/>
      <c r="H9" s="652"/>
      <c r="I9" s="652"/>
      <c r="J9" s="652"/>
      <c r="K9" s="652"/>
      <c r="L9" s="652"/>
      <c r="M9" s="652"/>
      <c r="N9" s="652"/>
      <c r="O9" s="652"/>
      <c r="P9" s="652"/>
      <c r="Q9" s="652"/>
      <c r="R9" s="652"/>
    </row>
    <row r="10" spans="2:18" ht="13.5" thickBot="1"/>
    <row r="11" spans="2:18" ht="17.25" customHeight="1" thickTop="1" thickBot="1">
      <c r="B11" s="587" t="s">
        <v>154</v>
      </c>
      <c r="C11" s="588"/>
      <c r="D11" s="591" t="s">
        <v>113</v>
      </c>
      <c r="E11" s="592"/>
      <c r="F11" s="592"/>
      <c r="G11" s="591" t="s">
        <v>114</v>
      </c>
      <c r="H11" s="697"/>
      <c r="I11" s="697"/>
      <c r="J11" s="697"/>
      <c r="K11" s="697"/>
      <c r="L11" s="697"/>
      <c r="M11" s="697"/>
      <c r="N11" s="697"/>
      <c r="O11" s="697"/>
      <c r="P11" s="697"/>
      <c r="Q11" s="808"/>
      <c r="R11" s="698"/>
    </row>
    <row r="12" spans="2:18" ht="13.5" customHeight="1" thickBot="1">
      <c r="B12" s="589"/>
      <c r="C12" s="590"/>
      <c r="D12" s="593"/>
      <c r="E12" s="594"/>
      <c r="F12" s="594"/>
      <c r="G12" s="595" t="s">
        <v>115</v>
      </c>
      <c r="H12" s="596"/>
      <c r="I12" s="596"/>
      <c r="J12" s="596"/>
      <c r="K12" s="596"/>
      <c r="L12" s="596"/>
      <c r="M12" s="596"/>
      <c r="N12" s="596"/>
      <c r="O12" s="595" t="s">
        <v>126</v>
      </c>
      <c r="P12" s="595"/>
      <c r="Q12" s="682"/>
      <c r="R12" s="699"/>
    </row>
    <row r="13" spans="2:18" ht="13.5" customHeight="1" thickBot="1">
      <c r="B13" s="702" t="s">
        <v>117</v>
      </c>
      <c r="C13" s="713" t="s">
        <v>155</v>
      </c>
      <c r="D13" s="764" t="s">
        <v>119</v>
      </c>
      <c r="E13" s="765"/>
      <c r="F13" s="766"/>
      <c r="G13" s="773" t="s">
        <v>160</v>
      </c>
      <c r="H13" s="774"/>
      <c r="I13" s="774"/>
      <c r="J13" s="774"/>
      <c r="K13" s="774"/>
      <c r="L13" s="774"/>
      <c r="M13" s="774"/>
      <c r="N13" s="775"/>
      <c r="O13" s="805"/>
      <c r="P13" s="806"/>
      <c r="Q13" s="806"/>
      <c r="R13" s="807"/>
    </row>
    <row r="14" spans="2:18" ht="13.5" customHeight="1" thickBot="1">
      <c r="B14" s="703"/>
      <c r="C14" s="713"/>
      <c r="D14" s="767"/>
      <c r="E14" s="768"/>
      <c r="F14" s="769"/>
      <c r="G14" s="205" t="s">
        <v>159</v>
      </c>
      <c r="H14" s="206"/>
      <c r="I14" s="206"/>
      <c r="J14" s="206"/>
      <c r="K14" s="206"/>
      <c r="L14" s="206"/>
      <c r="M14" s="206"/>
      <c r="N14" s="207"/>
      <c r="O14" s="809"/>
      <c r="P14" s="810"/>
      <c r="Q14" s="810"/>
      <c r="R14" s="811"/>
    </row>
    <row r="15" spans="2:18" ht="13.5" customHeight="1" thickBot="1">
      <c r="B15" s="703"/>
      <c r="C15" s="714"/>
      <c r="D15" s="770"/>
      <c r="E15" s="771"/>
      <c r="F15" s="772"/>
      <c r="G15" s="205" t="s">
        <v>158</v>
      </c>
      <c r="H15" s="206"/>
      <c r="I15" s="206"/>
      <c r="J15" s="206"/>
      <c r="K15" s="206"/>
      <c r="L15" s="206"/>
      <c r="M15" s="206"/>
      <c r="N15" s="207"/>
      <c r="O15" s="809"/>
      <c r="P15" s="810"/>
      <c r="Q15" s="810"/>
      <c r="R15" s="811"/>
    </row>
    <row r="16" spans="2:18" ht="13.5" customHeight="1" thickTop="1" thickBot="1">
      <c r="B16" s="703"/>
      <c r="C16" s="581" t="s">
        <v>156</v>
      </c>
      <c r="D16" s="728" t="s">
        <v>119</v>
      </c>
      <c r="E16" s="729"/>
      <c r="F16" s="730"/>
      <c r="G16" s="715" t="s">
        <v>161</v>
      </c>
      <c r="H16" s="716"/>
      <c r="I16" s="716"/>
      <c r="J16" s="716"/>
      <c r="K16" s="716"/>
      <c r="L16" s="716"/>
      <c r="M16" s="716"/>
      <c r="N16" s="717"/>
      <c r="O16" s="722" t="s">
        <v>167</v>
      </c>
      <c r="P16" s="723"/>
      <c r="Q16" s="723"/>
      <c r="R16" s="724"/>
    </row>
    <row r="17" spans="2:18" ht="13.5" customHeight="1" thickBot="1">
      <c r="B17" s="703"/>
      <c r="C17" s="713"/>
      <c r="D17" s="748"/>
      <c r="E17" s="749"/>
      <c r="F17" s="750"/>
      <c r="G17" s="715" t="s">
        <v>162</v>
      </c>
      <c r="H17" s="716"/>
      <c r="I17" s="716"/>
      <c r="J17" s="716"/>
      <c r="K17" s="716"/>
      <c r="L17" s="716"/>
      <c r="M17" s="716"/>
      <c r="N17" s="717"/>
      <c r="O17" s="722" t="s">
        <v>167</v>
      </c>
      <c r="P17" s="723"/>
      <c r="Q17" s="723"/>
      <c r="R17" s="724"/>
    </row>
    <row r="18" spans="2:18" ht="13.5" customHeight="1" thickBot="1">
      <c r="B18" s="703"/>
      <c r="C18" s="713"/>
      <c r="D18" s="748"/>
      <c r="E18" s="749"/>
      <c r="F18" s="750"/>
      <c r="G18" s="715" t="s">
        <v>163</v>
      </c>
      <c r="H18" s="716"/>
      <c r="I18" s="716"/>
      <c r="J18" s="716"/>
      <c r="K18" s="716"/>
      <c r="L18" s="716"/>
      <c r="M18" s="716"/>
      <c r="N18" s="717"/>
      <c r="O18" s="722" t="s">
        <v>167</v>
      </c>
      <c r="P18" s="723"/>
      <c r="Q18" s="723"/>
      <c r="R18" s="724"/>
    </row>
    <row r="19" spans="2:18" ht="13.5" customHeight="1" thickBot="1">
      <c r="B19" s="703"/>
      <c r="C19" s="713"/>
      <c r="D19" s="751"/>
      <c r="E19" s="752"/>
      <c r="F19" s="669"/>
      <c r="G19" s="725" t="s">
        <v>164</v>
      </c>
      <c r="H19" s="726"/>
      <c r="I19" s="726"/>
      <c r="J19" s="726"/>
      <c r="K19" s="726"/>
      <c r="L19" s="726"/>
      <c r="M19" s="726"/>
      <c r="N19" s="727"/>
      <c r="O19" s="809"/>
      <c r="P19" s="810"/>
      <c r="Q19" s="810"/>
      <c r="R19" s="811"/>
    </row>
    <row r="20" spans="2:18" ht="13.5" customHeight="1" thickBot="1">
      <c r="B20" s="703"/>
      <c r="C20" s="713"/>
      <c r="D20" s="728" t="s">
        <v>121</v>
      </c>
      <c r="E20" s="729"/>
      <c r="F20" s="730"/>
      <c r="G20" s="725" t="s">
        <v>165</v>
      </c>
      <c r="H20" s="726"/>
      <c r="I20" s="726"/>
      <c r="J20" s="726"/>
      <c r="K20" s="726"/>
      <c r="L20" s="726"/>
      <c r="M20" s="726"/>
      <c r="N20" s="727"/>
      <c r="O20" s="722" t="s">
        <v>168</v>
      </c>
      <c r="P20" s="723"/>
      <c r="Q20" s="723"/>
      <c r="R20" s="724"/>
    </row>
    <row r="21" spans="2:18" ht="13.5" customHeight="1" thickBot="1">
      <c r="B21" s="703"/>
      <c r="C21" s="714"/>
      <c r="D21" s="751"/>
      <c r="E21" s="752"/>
      <c r="F21" s="669"/>
      <c r="G21" s="725" t="s">
        <v>166</v>
      </c>
      <c r="H21" s="726"/>
      <c r="I21" s="726"/>
      <c r="J21" s="726"/>
      <c r="K21" s="726"/>
      <c r="L21" s="726"/>
      <c r="M21" s="726"/>
      <c r="N21" s="727"/>
      <c r="O21" s="722" t="s">
        <v>168</v>
      </c>
      <c r="P21" s="723"/>
      <c r="Q21" s="723"/>
      <c r="R21" s="724"/>
    </row>
    <row r="22" spans="2:18" ht="15.75" thickTop="1" thickBot="1">
      <c r="B22" s="703"/>
      <c r="C22" s="599" t="s">
        <v>174</v>
      </c>
      <c r="D22" s="669" t="s">
        <v>120</v>
      </c>
      <c r="E22" s="670"/>
      <c r="F22" s="670"/>
      <c r="G22" s="674" t="s">
        <v>175</v>
      </c>
      <c r="H22" s="675"/>
      <c r="I22" s="675"/>
      <c r="J22" s="675"/>
      <c r="K22" s="675"/>
      <c r="L22" s="675"/>
      <c r="M22" s="675"/>
      <c r="N22" s="675"/>
      <c r="O22" s="812" t="s">
        <v>341</v>
      </c>
      <c r="P22" s="813"/>
      <c r="Q22" s="810"/>
      <c r="R22" s="811"/>
    </row>
    <row r="23" spans="2:18" ht="15" thickBot="1">
      <c r="B23" s="704"/>
      <c r="C23" s="668"/>
      <c r="D23" s="671"/>
      <c r="E23" s="586"/>
      <c r="F23" s="586"/>
      <c r="G23" s="580"/>
      <c r="H23" s="580"/>
      <c r="I23" s="580"/>
      <c r="J23" s="580"/>
      <c r="K23" s="580"/>
      <c r="L23" s="580"/>
      <c r="M23" s="580"/>
      <c r="N23" s="580"/>
      <c r="O23" s="814" t="s">
        <v>342</v>
      </c>
      <c r="P23" s="815"/>
      <c r="Q23" s="810"/>
      <c r="R23" s="811"/>
    </row>
    <row r="24" spans="2:18" ht="15.75" customHeight="1" thickTop="1" thickBot="1">
      <c r="B24" s="576" t="s">
        <v>130</v>
      </c>
      <c r="C24" s="599" t="s">
        <v>131</v>
      </c>
      <c r="D24" s="584" t="s">
        <v>132</v>
      </c>
      <c r="E24" s="586"/>
      <c r="F24" s="586"/>
      <c r="G24" s="579" t="s">
        <v>133</v>
      </c>
      <c r="H24" s="580"/>
      <c r="I24" s="580"/>
      <c r="J24" s="580"/>
      <c r="K24" s="580"/>
      <c r="L24" s="580"/>
      <c r="M24" s="580"/>
      <c r="N24" s="580"/>
      <c r="O24" s="816" t="s">
        <v>343</v>
      </c>
      <c r="P24" s="813"/>
      <c r="Q24" s="810"/>
      <c r="R24" s="811"/>
    </row>
    <row r="25" spans="2:18" ht="15" customHeight="1" thickBot="1">
      <c r="B25" s="577"/>
      <c r="C25" s="600"/>
      <c r="D25" s="584"/>
      <c r="E25" s="586"/>
      <c r="F25" s="586"/>
      <c r="G25" s="579" t="s">
        <v>134</v>
      </c>
      <c r="H25" s="580"/>
      <c r="I25" s="580"/>
      <c r="J25" s="580"/>
      <c r="K25" s="580"/>
      <c r="L25" s="580"/>
      <c r="M25" s="580"/>
      <c r="N25" s="580"/>
      <c r="O25" s="812" t="s">
        <v>361</v>
      </c>
      <c r="P25" s="813"/>
      <c r="Q25" s="810"/>
      <c r="R25" s="811"/>
    </row>
    <row r="26" spans="2:18" ht="15" customHeight="1" thickBot="1">
      <c r="B26" s="577"/>
      <c r="C26" s="600"/>
      <c r="D26" s="584"/>
      <c r="E26" s="586"/>
      <c r="F26" s="586"/>
      <c r="G26" s="579" t="s">
        <v>135</v>
      </c>
      <c r="H26" s="580"/>
      <c r="I26" s="580"/>
      <c r="J26" s="580"/>
      <c r="K26" s="580"/>
      <c r="L26" s="580"/>
      <c r="M26" s="580"/>
      <c r="N26" s="580"/>
      <c r="O26" s="812" t="s">
        <v>362</v>
      </c>
      <c r="P26" s="813"/>
      <c r="Q26" s="810"/>
      <c r="R26" s="811"/>
    </row>
    <row r="27" spans="2:18" ht="15" customHeight="1" thickBot="1">
      <c r="B27" s="577"/>
      <c r="C27" s="600"/>
      <c r="D27" s="584"/>
      <c r="E27" s="586"/>
      <c r="F27" s="586"/>
      <c r="G27" s="552" t="s">
        <v>409</v>
      </c>
      <c r="H27" s="553"/>
      <c r="I27" s="553"/>
      <c r="J27" s="553"/>
      <c r="K27" s="553"/>
      <c r="L27" s="553"/>
      <c r="M27" s="553"/>
      <c r="N27" s="553"/>
      <c r="O27" s="824" t="s">
        <v>344</v>
      </c>
      <c r="P27" s="825"/>
      <c r="Q27" s="819"/>
      <c r="R27" s="820"/>
    </row>
    <row r="28" spans="2:18" ht="15" customHeight="1" thickBot="1">
      <c r="B28" s="577"/>
      <c r="C28" s="600"/>
      <c r="D28" s="584" t="s">
        <v>120</v>
      </c>
      <c r="E28" s="586"/>
      <c r="F28" s="586"/>
      <c r="G28" s="552" t="s">
        <v>137</v>
      </c>
      <c r="H28" s="553"/>
      <c r="I28" s="553"/>
      <c r="J28" s="553"/>
      <c r="K28" s="553"/>
      <c r="L28" s="553"/>
      <c r="M28" s="553"/>
      <c r="N28" s="553"/>
      <c r="O28" s="817" t="s">
        <v>345</v>
      </c>
      <c r="P28" s="818"/>
      <c r="Q28" s="819"/>
      <c r="R28" s="820"/>
    </row>
    <row r="29" spans="2:18" ht="15" customHeight="1" thickBot="1">
      <c r="B29" s="577"/>
      <c r="C29" s="600"/>
      <c r="D29" s="584"/>
      <c r="E29" s="586"/>
      <c r="F29" s="586"/>
      <c r="G29" s="579" t="s">
        <v>138</v>
      </c>
      <c r="H29" s="580"/>
      <c r="I29" s="580"/>
      <c r="J29" s="580"/>
      <c r="K29" s="580"/>
      <c r="L29" s="580"/>
      <c r="M29" s="580"/>
      <c r="N29" s="580"/>
      <c r="O29" s="816" t="s">
        <v>348</v>
      </c>
      <c r="P29" s="813"/>
      <c r="Q29" s="810"/>
      <c r="R29" s="811"/>
    </row>
    <row r="30" spans="2:18" ht="13.5" customHeight="1" thickBot="1">
      <c r="B30" s="577"/>
      <c r="C30" s="601"/>
      <c r="D30" s="584" t="s">
        <v>121</v>
      </c>
      <c r="E30" s="585"/>
      <c r="F30" s="585"/>
      <c r="G30" s="579" t="s">
        <v>281</v>
      </c>
      <c r="H30" s="580"/>
      <c r="I30" s="580"/>
      <c r="J30" s="580"/>
      <c r="K30" s="580"/>
      <c r="L30" s="580"/>
      <c r="M30" s="580"/>
      <c r="N30" s="580"/>
      <c r="O30" s="722" t="s">
        <v>139</v>
      </c>
      <c r="P30" s="723"/>
      <c r="Q30" s="723"/>
      <c r="R30" s="724"/>
    </row>
    <row r="31" spans="2:18" ht="13.5" customHeight="1" thickBot="1">
      <c r="B31" s="578"/>
      <c r="C31" s="602"/>
      <c r="D31" s="584" t="s">
        <v>140</v>
      </c>
      <c r="E31" s="585"/>
      <c r="F31" s="585"/>
      <c r="G31" s="579" t="s">
        <v>282</v>
      </c>
      <c r="H31" s="580"/>
      <c r="I31" s="580"/>
      <c r="J31" s="580"/>
      <c r="K31" s="580"/>
      <c r="L31" s="580"/>
      <c r="M31" s="580"/>
      <c r="N31" s="580"/>
      <c r="O31" s="809"/>
      <c r="P31" s="810"/>
      <c r="Q31" s="810"/>
      <c r="R31" s="811"/>
    </row>
    <row r="32" spans="2:18" ht="15.75" customHeight="1" thickTop="1" thickBot="1">
      <c r="B32" s="576" t="s">
        <v>130</v>
      </c>
      <c r="C32" s="581" t="s">
        <v>141</v>
      </c>
      <c r="D32" s="584" t="s">
        <v>132</v>
      </c>
      <c r="E32" s="586"/>
      <c r="F32" s="586"/>
      <c r="G32" s="579" t="s">
        <v>142</v>
      </c>
      <c r="H32" s="580"/>
      <c r="I32" s="580"/>
      <c r="J32" s="580"/>
      <c r="K32" s="580"/>
      <c r="L32" s="580"/>
      <c r="M32" s="580"/>
      <c r="N32" s="580"/>
      <c r="O32" s="816" t="s">
        <v>50</v>
      </c>
      <c r="P32" s="813"/>
      <c r="Q32" s="810"/>
      <c r="R32" s="811"/>
    </row>
    <row r="33" spans="2:18" ht="15" customHeight="1" thickBot="1">
      <c r="B33" s="577"/>
      <c r="C33" s="582"/>
      <c r="D33" s="584"/>
      <c r="E33" s="586"/>
      <c r="F33" s="586"/>
      <c r="G33" s="609" t="s">
        <v>143</v>
      </c>
      <c r="H33" s="610"/>
      <c r="I33" s="610"/>
      <c r="J33" s="610"/>
      <c r="K33" s="610"/>
      <c r="L33" s="610"/>
      <c r="M33" s="610"/>
      <c r="N33" s="611"/>
      <c r="O33" s="830" t="s">
        <v>26</v>
      </c>
      <c r="P33" s="831"/>
      <c r="Q33" s="819"/>
      <c r="R33" s="820"/>
    </row>
    <row r="34" spans="2:18" ht="15" customHeight="1" thickBot="1">
      <c r="B34" s="577"/>
      <c r="C34" s="582"/>
      <c r="D34" s="584" t="s">
        <v>120</v>
      </c>
      <c r="E34" s="586"/>
      <c r="F34" s="586"/>
      <c r="G34" s="552" t="s">
        <v>144</v>
      </c>
      <c r="H34" s="553"/>
      <c r="I34" s="553"/>
      <c r="J34" s="553"/>
      <c r="K34" s="553"/>
      <c r="L34" s="553"/>
      <c r="M34" s="553"/>
      <c r="N34" s="553"/>
      <c r="O34" s="817" t="s">
        <v>349</v>
      </c>
      <c r="P34" s="818"/>
      <c r="Q34" s="819"/>
      <c r="R34" s="820"/>
    </row>
    <row r="35" spans="2:18" ht="15" customHeight="1" thickBot="1">
      <c r="B35" s="577"/>
      <c r="C35" s="582"/>
      <c r="D35" s="584"/>
      <c r="E35" s="586"/>
      <c r="F35" s="586"/>
      <c r="G35" s="579" t="s">
        <v>269</v>
      </c>
      <c r="H35" s="580"/>
      <c r="I35" s="580"/>
      <c r="J35" s="580"/>
      <c r="K35" s="580"/>
      <c r="L35" s="580"/>
      <c r="M35" s="580"/>
      <c r="N35" s="580"/>
      <c r="O35" s="829" t="s">
        <v>350</v>
      </c>
      <c r="P35" s="815"/>
      <c r="Q35" s="810"/>
      <c r="R35" s="811"/>
    </row>
    <row r="36" spans="2:18" ht="13.5" customHeight="1" thickBot="1">
      <c r="B36" s="577"/>
      <c r="C36" s="582"/>
      <c r="D36" s="584" t="s">
        <v>121</v>
      </c>
      <c r="E36" s="585"/>
      <c r="F36" s="585"/>
      <c r="G36" s="579" t="s">
        <v>277</v>
      </c>
      <c r="H36" s="580"/>
      <c r="I36" s="580"/>
      <c r="J36" s="580"/>
      <c r="K36" s="580"/>
      <c r="L36" s="580"/>
      <c r="M36" s="580"/>
      <c r="N36" s="580"/>
      <c r="O36" s="722" t="s">
        <v>139</v>
      </c>
      <c r="P36" s="723"/>
      <c r="Q36" s="723"/>
      <c r="R36" s="724"/>
    </row>
    <row r="37" spans="2:18" ht="13.5" customHeight="1" thickBot="1">
      <c r="B37" s="577"/>
      <c r="C37" s="582"/>
      <c r="D37" s="584" t="s">
        <v>140</v>
      </c>
      <c r="E37" s="586"/>
      <c r="F37" s="586"/>
      <c r="G37" s="579" t="s">
        <v>286</v>
      </c>
      <c r="H37" s="580"/>
      <c r="I37" s="580"/>
      <c r="J37" s="580"/>
      <c r="K37" s="580"/>
      <c r="L37" s="580"/>
      <c r="M37" s="580"/>
      <c r="N37" s="580"/>
      <c r="O37" s="809"/>
      <c r="P37" s="810"/>
      <c r="Q37" s="810"/>
      <c r="R37" s="811"/>
    </row>
    <row r="38" spans="2:18" ht="13.5" customHeight="1" thickBot="1">
      <c r="B38" s="578"/>
      <c r="C38" s="583"/>
      <c r="D38" s="597"/>
      <c r="E38" s="598"/>
      <c r="F38" s="598"/>
      <c r="G38" s="631" t="s">
        <v>145</v>
      </c>
      <c r="H38" s="632"/>
      <c r="I38" s="632"/>
      <c r="J38" s="632"/>
      <c r="K38" s="632"/>
      <c r="L38" s="632"/>
      <c r="M38" s="632"/>
      <c r="N38" s="632"/>
      <c r="O38" s="826" t="s">
        <v>139</v>
      </c>
      <c r="P38" s="827"/>
      <c r="Q38" s="827"/>
      <c r="R38" s="828"/>
    </row>
    <row r="39" spans="2:18" ht="13.5" thickTop="1">
      <c r="B39" s="113" t="s">
        <v>235</v>
      </c>
      <c r="C39" s="113"/>
      <c r="D39" s="113"/>
      <c r="E39" s="113"/>
      <c r="F39" s="113"/>
      <c r="G39" s="799"/>
      <c r="H39" s="799"/>
      <c r="I39" s="799"/>
      <c r="J39" s="799"/>
      <c r="K39" s="799"/>
      <c r="L39" s="799"/>
      <c r="M39" s="799"/>
      <c r="N39" s="799"/>
      <c r="O39" s="113"/>
      <c r="P39" s="113"/>
      <c r="Q39" s="113"/>
      <c r="R39" s="113"/>
    </row>
    <row r="40" spans="2:18" ht="13.5" thickBot="1">
      <c r="B40" s="113"/>
      <c r="C40" s="113"/>
      <c r="D40" s="113"/>
      <c r="E40" s="113"/>
      <c r="F40" s="113"/>
      <c r="G40" s="113"/>
      <c r="H40" s="113"/>
      <c r="I40" s="113"/>
      <c r="J40" s="113"/>
      <c r="K40" s="113"/>
      <c r="L40" s="113"/>
      <c r="M40" s="113"/>
      <c r="N40" s="113"/>
      <c r="O40" s="113"/>
      <c r="P40" s="113"/>
      <c r="Q40" s="113"/>
      <c r="R40" s="113"/>
    </row>
    <row r="41" spans="2:18" ht="14.25" thickTop="1" thickBot="1">
      <c r="B41" s="114"/>
      <c r="C41" s="115"/>
      <c r="D41" s="115"/>
      <c r="E41" s="116" t="s">
        <v>10</v>
      </c>
      <c r="F41" s="116" t="s">
        <v>11</v>
      </c>
      <c r="G41" s="116" t="s">
        <v>146</v>
      </c>
      <c r="H41" s="116" t="s">
        <v>147</v>
      </c>
      <c r="I41" s="116" t="s">
        <v>13</v>
      </c>
      <c r="J41" s="116" t="s">
        <v>14</v>
      </c>
      <c r="K41" s="116" t="s">
        <v>148</v>
      </c>
      <c r="L41" s="116" t="s">
        <v>15</v>
      </c>
      <c r="M41" s="116" t="s">
        <v>16</v>
      </c>
      <c r="N41" s="116" t="s">
        <v>18</v>
      </c>
      <c r="O41" s="116" t="s">
        <v>149</v>
      </c>
      <c r="P41" s="337" t="s">
        <v>17</v>
      </c>
      <c r="Q41" s="341"/>
      <c r="R41" s="341"/>
    </row>
    <row r="42" spans="2:18" ht="13.5" customHeight="1" thickBot="1">
      <c r="B42" s="776" t="s">
        <v>169</v>
      </c>
      <c r="C42" s="777"/>
      <c r="D42" s="778"/>
      <c r="E42" s="478"/>
      <c r="F42" s="478"/>
      <c r="G42" s="478"/>
      <c r="H42" s="478"/>
      <c r="I42" s="478"/>
      <c r="J42" s="478"/>
      <c r="K42" s="478"/>
      <c r="L42" s="478"/>
      <c r="M42" s="478"/>
      <c r="N42" s="478"/>
      <c r="O42" s="478"/>
      <c r="P42" s="479"/>
      <c r="Q42" s="345"/>
      <c r="R42" s="345"/>
    </row>
    <row r="43" spans="2:18" ht="13.5" customHeight="1" thickBot="1">
      <c r="B43" s="755" t="s">
        <v>170</v>
      </c>
      <c r="C43" s="756"/>
      <c r="D43" s="757"/>
      <c r="E43" s="480"/>
      <c r="F43" s="480"/>
      <c r="G43" s="480"/>
      <c r="H43" s="480"/>
      <c r="I43" s="480"/>
      <c r="J43" s="480"/>
      <c r="K43" s="480"/>
      <c r="L43" s="480"/>
      <c r="M43" s="480"/>
      <c r="N43" s="480"/>
      <c r="O43" s="480"/>
      <c r="P43" s="481"/>
      <c r="Q43" s="345"/>
      <c r="R43" s="345"/>
    </row>
    <row r="44" spans="2:18" ht="13.5" customHeight="1" thickBot="1">
      <c r="B44" s="758" t="s">
        <v>272</v>
      </c>
      <c r="C44" s="759"/>
      <c r="D44" s="760"/>
      <c r="E44" s="478"/>
      <c r="F44" s="478"/>
      <c r="G44" s="478"/>
      <c r="H44" s="478"/>
      <c r="I44" s="478"/>
      <c r="J44" s="478"/>
      <c r="K44" s="478"/>
      <c r="L44" s="478"/>
      <c r="M44" s="478"/>
      <c r="N44" s="478"/>
      <c r="O44" s="478"/>
      <c r="P44" s="479"/>
      <c r="Q44" s="345"/>
      <c r="R44" s="345"/>
    </row>
    <row r="45" spans="2:18" ht="13.5" customHeight="1" thickBot="1">
      <c r="B45" s="755" t="s">
        <v>171</v>
      </c>
      <c r="C45" s="756"/>
      <c r="D45" s="757"/>
      <c r="E45" s="209"/>
      <c r="F45" s="209"/>
      <c r="G45" s="209"/>
      <c r="H45" s="209"/>
      <c r="I45" s="209"/>
      <c r="J45" s="209"/>
      <c r="K45" s="209"/>
      <c r="L45" s="209"/>
      <c r="M45" s="209"/>
      <c r="N45" s="209"/>
      <c r="O45" s="209"/>
      <c r="P45" s="347"/>
      <c r="Q45" s="345"/>
      <c r="R45" s="345"/>
    </row>
    <row r="46" spans="2:18" ht="13.5" customHeight="1" thickBot="1">
      <c r="B46" s="761" t="s">
        <v>172</v>
      </c>
      <c r="C46" s="762"/>
      <c r="D46" s="763"/>
      <c r="E46" s="208"/>
      <c r="F46" s="208"/>
      <c r="G46" s="208"/>
      <c r="H46" s="208"/>
      <c r="I46" s="208"/>
      <c r="J46" s="208"/>
      <c r="K46" s="208"/>
      <c r="L46" s="208"/>
      <c r="M46" s="208"/>
      <c r="N46" s="208"/>
      <c r="O46" s="208"/>
      <c r="P46" s="346"/>
      <c r="Q46" s="345"/>
      <c r="R46" s="345"/>
    </row>
    <row r="47" spans="2:18" ht="14.25" thickTop="1" thickBot="1">
      <c r="B47" s="821" t="s">
        <v>273</v>
      </c>
      <c r="C47" s="822"/>
      <c r="D47" s="823"/>
      <c r="E47" s="121"/>
      <c r="F47" s="121"/>
      <c r="G47" s="121"/>
      <c r="H47" s="121"/>
      <c r="I47" s="121"/>
      <c r="J47" s="121"/>
      <c r="K47" s="121"/>
      <c r="L47" s="121"/>
      <c r="M47" s="121"/>
      <c r="N47" s="121"/>
      <c r="O47" s="121"/>
      <c r="P47" s="352"/>
      <c r="Q47" s="349"/>
      <c r="R47" s="350"/>
    </row>
    <row r="48" spans="2:18" ht="13.5" thickBot="1">
      <c r="B48" s="568" t="s">
        <v>274</v>
      </c>
      <c r="C48" s="569"/>
      <c r="D48" s="569"/>
      <c r="E48" s="201"/>
      <c r="F48" s="201"/>
      <c r="G48" s="201"/>
      <c r="H48" s="201"/>
      <c r="I48" s="201"/>
      <c r="J48" s="201"/>
      <c r="K48" s="201"/>
      <c r="L48" s="201"/>
      <c r="M48" s="201"/>
      <c r="N48" s="201"/>
      <c r="O48" s="201"/>
      <c r="P48" s="353"/>
      <c r="Q48" s="349"/>
      <c r="R48" s="351"/>
    </row>
    <row r="49" spans="2:18" ht="13.5" thickBot="1">
      <c r="B49" s="549" t="s">
        <v>287</v>
      </c>
      <c r="C49" s="550"/>
      <c r="D49" s="551"/>
      <c r="E49" s="200"/>
      <c r="F49" s="200"/>
      <c r="G49" s="200"/>
      <c r="H49" s="200"/>
      <c r="I49" s="200"/>
      <c r="J49" s="200"/>
      <c r="K49" s="200"/>
      <c r="L49" s="200"/>
      <c r="M49" s="200"/>
      <c r="N49" s="200"/>
      <c r="O49" s="200"/>
      <c r="P49" s="354"/>
      <c r="Q49" s="349"/>
      <c r="R49" s="350"/>
    </row>
    <row r="50" spans="2:18" ht="13.5" thickTop="1"/>
  </sheetData>
  <mergeCells count="104">
    <mergeCell ref="Q32:R32"/>
    <mergeCell ref="B49:D49"/>
    <mergeCell ref="G13:N13"/>
    <mergeCell ref="G19:N19"/>
    <mergeCell ref="G21:N21"/>
    <mergeCell ref="B13:B23"/>
    <mergeCell ref="B43:D43"/>
    <mergeCell ref="B46:D46"/>
    <mergeCell ref="D37:F38"/>
    <mergeCell ref="B32:B38"/>
    <mergeCell ref="G38:N38"/>
    <mergeCell ref="D34:F35"/>
    <mergeCell ref="C32:C38"/>
    <mergeCell ref="G34:N34"/>
    <mergeCell ref="B45:D45"/>
    <mergeCell ref="B42:D42"/>
    <mergeCell ref="G32:N32"/>
    <mergeCell ref="D32:F33"/>
    <mergeCell ref="D36:F36"/>
    <mergeCell ref="G35:N35"/>
    <mergeCell ref="B47:D47"/>
    <mergeCell ref="B44:D44"/>
    <mergeCell ref="C16:C21"/>
    <mergeCell ref="G39:N39"/>
    <mergeCell ref="O18:R18"/>
    <mergeCell ref="Q22:R22"/>
    <mergeCell ref="Q23:R23"/>
    <mergeCell ref="O27:P27"/>
    <mergeCell ref="Q27:R27"/>
    <mergeCell ref="O26:P26"/>
    <mergeCell ref="G37:N37"/>
    <mergeCell ref="G33:N33"/>
    <mergeCell ref="O32:P32"/>
    <mergeCell ref="G36:N36"/>
    <mergeCell ref="O38:R38"/>
    <mergeCell ref="O36:R36"/>
    <mergeCell ref="O35:P35"/>
    <mergeCell ref="Q33:R33"/>
    <mergeCell ref="Q34:R34"/>
    <mergeCell ref="Q35:R35"/>
    <mergeCell ref="O37:R37"/>
    <mergeCell ref="O33:P33"/>
    <mergeCell ref="O31:R31"/>
    <mergeCell ref="O34:P34"/>
    <mergeCell ref="G16:N16"/>
    <mergeCell ref="G20:N20"/>
    <mergeCell ref="Q24:R24"/>
    <mergeCell ref="D20:F21"/>
    <mergeCell ref="O19:R19"/>
    <mergeCell ref="D16:F19"/>
    <mergeCell ref="O16:R16"/>
    <mergeCell ref="G18:N18"/>
    <mergeCell ref="G17:N17"/>
    <mergeCell ref="D24:F27"/>
    <mergeCell ref="G25:N25"/>
    <mergeCell ref="G27:N27"/>
    <mergeCell ref="Q25:R25"/>
    <mergeCell ref="Q26:R26"/>
    <mergeCell ref="O23:P23"/>
    <mergeCell ref="O25:P25"/>
    <mergeCell ref="O24:P24"/>
    <mergeCell ref="C2:R2"/>
    <mergeCell ref="C3:R3"/>
    <mergeCell ref="B5:D5"/>
    <mergeCell ref="E5:R5"/>
    <mergeCell ref="B6:D6"/>
    <mergeCell ref="E6:R6"/>
    <mergeCell ref="B7:D7"/>
    <mergeCell ref="E7:R7"/>
    <mergeCell ref="D13:F15"/>
    <mergeCell ref="B48:D48"/>
    <mergeCell ref="O17:R17"/>
    <mergeCell ref="C22:C23"/>
    <mergeCell ref="D22:F23"/>
    <mergeCell ref="G22:N23"/>
    <mergeCell ref="G26:N26"/>
    <mergeCell ref="O22:P22"/>
    <mergeCell ref="O20:R20"/>
    <mergeCell ref="O21:R21"/>
    <mergeCell ref="G24:N24"/>
    <mergeCell ref="D28:F29"/>
    <mergeCell ref="G28:N28"/>
    <mergeCell ref="B24:B31"/>
    <mergeCell ref="C24:C31"/>
    <mergeCell ref="G30:N30"/>
    <mergeCell ref="G31:N31"/>
    <mergeCell ref="G29:N29"/>
    <mergeCell ref="D31:F31"/>
    <mergeCell ref="D30:F30"/>
    <mergeCell ref="O30:R30"/>
    <mergeCell ref="O29:P29"/>
    <mergeCell ref="O28:P28"/>
    <mergeCell ref="Q29:R29"/>
    <mergeCell ref="Q28:R28"/>
    <mergeCell ref="B9:R9"/>
    <mergeCell ref="C13:C15"/>
    <mergeCell ref="O13:R13"/>
    <mergeCell ref="D11:F12"/>
    <mergeCell ref="G11:R11"/>
    <mergeCell ref="G12:N12"/>
    <mergeCell ref="O12:R12"/>
    <mergeCell ref="B11:C12"/>
    <mergeCell ref="O14:R14"/>
    <mergeCell ref="O15:R15"/>
  </mergeCells>
  <phoneticPr fontId="25" type="noConversion"/>
  <pageMargins left="0.39" right="0.17" top="0.41" bottom="0.23" header="0" footer="0"/>
  <pageSetup paperSize="9" scale="7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2"/>
  <sheetViews>
    <sheetView zoomScale="70" zoomScaleNormal="70" workbookViewId="0"/>
  </sheetViews>
  <sheetFormatPr baseColWidth="10" defaultRowHeight="12.75"/>
  <cols>
    <col min="1" max="1" width="2.85546875" customWidth="1"/>
    <col min="2" max="2" width="15.85546875" customWidth="1"/>
    <col min="3" max="3" width="20.7109375" customWidth="1"/>
    <col min="4" max="4" width="16.5703125" customWidth="1"/>
    <col min="5" max="5" width="20" customWidth="1"/>
    <col min="6" max="6" width="17" customWidth="1"/>
    <col min="7" max="7" width="4.42578125" customWidth="1"/>
    <col min="8" max="8" width="7.85546875" customWidth="1"/>
  </cols>
  <sheetData>
    <row r="1" spans="1:8" ht="13.5" thickBot="1">
      <c r="A1" s="123"/>
      <c r="B1" s="122"/>
      <c r="C1" s="436"/>
      <c r="D1" s="92"/>
      <c r="E1" s="92"/>
      <c r="F1" s="92"/>
      <c r="G1" s="92"/>
      <c r="H1" s="92"/>
    </row>
    <row r="2" spans="1:8" ht="18">
      <c r="A2" s="124"/>
      <c r="B2" s="204" t="s">
        <v>77</v>
      </c>
      <c r="C2" s="534" t="s">
        <v>237</v>
      </c>
      <c r="D2" s="534"/>
      <c r="E2" s="534"/>
      <c r="F2" s="534"/>
      <c r="G2" s="534"/>
      <c r="H2" s="535"/>
    </row>
    <row r="3" spans="1:8" ht="18.75" thickBot="1">
      <c r="A3" s="91"/>
      <c r="B3" s="94" t="s">
        <v>24</v>
      </c>
      <c r="C3" s="838" t="s">
        <v>332</v>
      </c>
      <c r="D3" s="536"/>
      <c r="E3" s="536"/>
      <c r="F3" s="536"/>
      <c r="G3" s="536"/>
      <c r="H3" s="839"/>
    </row>
    <row r="5" spans="1:8" ht="16.5" customHeight="1">
      <c r="B5" s="840" t="s">
        <v>67</v>
      </c>
      <c r="C5" s="840"/>
      <c r="D5" s="832"/>
      <c r="E5" s="832"/>
      <c r="F5" s="832"/>
      <c r="G5" s="832"/>
      <c r="H5" s="832"/>
    </row>
    <row r="6" spans="1:8" ht="15.75" customHeight="1">
      <c r="B6" s="840" t="s">
        <v>68</v>
      </c>
      <c r="C6" s="840"/>
      <c r="D6" s="832"/>
      <c r="E6" s="832"/>
      <c r="F6" s="832"/>
      <c r="G6" s="832"/>
      <c r="H6" s="832"/>
    </row>
    <row r="7" spans="1:8" ht="13.5" customHeight="1">
      <c r="B7" s="841" t="s">
        <v>69</v>
      </c>
      <c r="C7" s="841"/>
      <c r="D7" s="833"/>
      <c r="E7" s="492"/>
      <c r="F7" s="492"/>
      <c r="G7" s="492"/>
      <c r="H7" s="492"/>
    </row>
    <row r="8" spans="1:8" ht="11.25" customHeight="1"/>
    <row r="10" spans="1:8" ht="18">
      <c r="B10" s="539" t="s">
        <v>81</v>
      </c>
      <c r="C10" s="539"/>
      <c r="D10" s="539"/>
      <c r="E10" s="539"/>
      <c r="F10" s="539"/>
      <c r="G10" s="539"/>
      <c r="H10" s="539"/>
    </row>
    <row r="12" spans="1:8" ht="15.75">
      <c r="C12" s="834" t="s">
        <v>324</v>
      </c>
      <c r="D12" s="834"/>
      <c r="E12" s="834"/>
      <c r="F12" s="834"/>
    </row>
    <row r="13" spans="1:8" ht="13.5" thickBot="1"/>
    <row r="14" spans="1:8" ht="15" thickTop="1">
      <c r="C14" s="299" t="s">
        <v>176</v>
      </c>
      <c r="D14" s="300" t="s">
        <v>326</v>
      </c>
      <c r="E14" s="835" t="s">
        <v>177</v>
      </c>
      <c r="F14" s="836"/>
    </row>
    <row r="15" spans="1:8" ht="13.5" thickBot="1">
      <c r="C15" s="301" t="s">
        <v>325</v>
      </c>
      <c r="D15" s="302" t="s">
        <v>327</v>
      </c>
      <c r="E15" s="303" t="s">
        <v>95</v>
      </c>
      <c r="F15" s="304" t="s">
        <v>93</v>
      </c>
    </row>
    <row r="16" spans="1:8" ht="13.5" thickTop="1">
      <c r="C16" s="305">
        <f>C84</f>
        <v>18</v>
      </c>
      <c r="D16" s="305">
        <f>D84</f>
        <v>4.9315068493150687</v>
      </c>
      <c r="E16" s="306">
        <f>E84</f>
        <v>0</v>
      </c>
      <c r="F16" s="307">
        <f>F84</f>
        <v>0</v>
      </c>
    </row>
    <row r="17" spans="3:6">
      <c r="C17" s="308">
        <f>C103</f>
        <v>37</v>
      </c>
      <c r="D17" s="308">
        <f>D103</f>
        <v>10.136986301369863</v>
      </c>
      <c r="E17" s="309">
        <f>E103</f>
        <v>0</v>
      </c>
      <c r="F17" s="310">
        <f>F103</f>
        <v>0</v>
      </c>
    </row>
    <row r="18" spans="3:6">
      <c r="C18" s="308">
        <f>C121</f>
        <v>55</v>
      </c>
      <c r="D18" s="308">
        <f>D121</f>
        <v>15.068493150684931</v>
      </c>
      <c r="E18" s="309">
        <f>E121</f>
        <v>0</v>
      </c>
      <c r="F18" s="310">
        <f>F121</f>
        <v>0</v>
      </c>
    </row>
    <row r="19" spans="3:6">
      <c r="C19" s="308">
        <f>C139</f>
        <v>73</v>
      </c>
      <c r="D19" s="308">
        <f>D139</f>
        <v>20</v>
      </c>
      <c r="E19" s="309">
        <f>E139</f>
        <v>0</v>
      </c>
      <c r="F19" s="310">
        <f>F139</f>
        <v>0</v>
      </c>
    </row>
    <row r="20" spans="3:6">
      <c r="C20" s="308">
        <f>C157</f>
        <v>91</v>
      </c>
      <c r="D20" s="308">
        <f>D157</f>
        <v>24.93150684931507</v>
      </c>
      <c r="E20" s="309">
        <f>E157</f>
        <v>0</v>
      </c>
      <c r="F20" s="310">
        <f>F157</f>
        <v>0</v>
      </c>
    </row>
    <row r="21" spans="3:6">
      <c r="C21" s="308">
        <f>C176</f>
        <v>110</v>
      </c>
      <c r="D21" s="308">
        <f>D176</f>
        <v>30.136986301369863</v>
      </c>
      <c r="E21" s="309">
        <f>E176</f>
        <v>0</v>
      </c>
      <c r="F21" s="310">
        <f>F176</f>
        <v>0</v>
      </c>
    </row>
    <row r="22" spans="3:6">
      <c r="C22" s="308">
        <f>C194</f>
        <v>128</v>
      </c>
      <c r="D22" s="308">
        <f>D194</f>
        <v>35.06849315068493</v>
      </c>
      <c r="E22" s="309">
        <f>E194</f>
        <v>0</v>
      </c>
      <c r="F22" s="310">
        <f>F194</f>
        <v>0</v>
      </c>
    </row>
    <row r="23" spans="3:6">
      <c r="C23" s="308">
        <f>C212</f>
        <v>146</v>
      </c>
      <c r="D23" s="308">
        <f>D212</f>
        <v>40</v>
      </c>
      <c r="E23" s="309">
        <f>E212</f>
        <v>0</v>
      </c>
      <c r="F23" s="310">
        <f>F212</f>
        <v>0</v>
      </c>
    </row>
    <row r="24" spans="3:6">
      <c r="C24" s="308">
        <f>C230</f>
        <v>164</v>
      </c>
      <c r="D24" s="308">
        <f>D230</f>
        <v>44.93150684931507</v>
      </c>
      <c r="E24" s="309">
        <f>E230</f>
        <v>0</v>
      </c>
      <c r="F24" s="310">
        <f>F230</f>
        <v>0</v>
      </c>
    </row>
    <row r="25" spans="3:6">
      <c r="C25" s="308">
        <f>C249</f>
        <v>183</v>
      </c>
      <c r="D25" s="308">
        <f>D249</f>
        <v>50.136986301369866</v>
      </c>
      <c r="E25" s="309">
        <f>E249</f>
        <v>0</v>
      </c>
      <c r="F25" s="310">
        <f>F249</f>
        <v>0</v>
      </c>
    </row>
    <row r="26" spans="3:6">
      <c r="C26" s="308">
        <f>C267</f>
        <v>201</v>
      </c>
      <c r="D26" s="308">
        <f>D267</f>
        <v>55.06849315068493</v>
      </c>
      <c r="E26" s="309">
        <f>E267</f>
        <v>0</v>
      </c>
      <c r="F26" s="310">
        <f>F267</f>
        <v>0</v>
      </c>
    </row>
    <row r="27" spans="3:6">
      <c r="C27" s="308">
        <f>C285</f>
        <v>219</v>
      </c>
      <c r="D27" s="308">
        <f>D285</f>
        <v>60</v>
      </c>
      <c r="E27" s="309">
        <f>E285</f>
        <v>0</v>
      </c>
      <c r="F27" s="310">
        <f>F285</f>
        <v>0</v>
      </c>
    </row>
    <row r="28" spans="3:6">
      <c r="C28" s="308">
        <f>C303</f>
        <v>237</v>
      </c>
      <c r="D28" s="308">
        <f>D303</f>
        <v>64.93150684931507</v>
      </c>
      <c r="E28" s="309">
        <f>E303</f>
        <v>0</v>
      </c>
      <c r="F28" s="310">
        <f>F303</f>
        <v>0</v>
      </c>
    </row>
    <row r="29" spans="3:6">
      <c r="C29" s="308">
        <f>C322</f>
        <v>256</v>
      </c>
      <c r="D29" s="308">
        <f>D322</f>
        <v>70.136986301369859</v>
      </c>
      <c r="E29" s="309">
        <f>E322</f>
        <v>0</v>
      </c>
      <c r="F29" s="310">
        <f>F322</f>
        <v>0</v>
      </c>
    </row>
    <row r="30" spans="3:6">
      <c r="C30" s="308">
        <f>C340</f>
        <v>274</v>
      </c>
      <c r="D30" s="308">
        <f>D340</f>
        <v>75.06849315068493</v>
      </c>
      <c r="E30" s="309">
        <f>E340</f>
        <v>0</v>
      </c>
      <c r="F30" s="310">
        <f>F340</f>
        <v>0</v>
      </c>
    </row>
    <row r="31" spans="3:6">
      <c r="C31" s="308">
        <f>C358</f>
        <v>292</v>
      </c>
      <c r="D31" s="308">
        <f>D358</f>
        <v>80</v>
      </c>
      <c r="E31" s="309">
        <f>E358</f>
        <v>0</v>
      </c>
      <c r="F31" s="310">
        <f>F358</f>
        <v>0</v>
      </c>
    </row>
    <row r="32" spans="3:6">
      <c r="C32" s="308">
        <f>C376</f>
        <v>310</v>
      </c>
      <c r="D32" s="308">
        <f>D376</f>
        <v>84.93150684931507</v>
      </c>
      <c r="E32" s="309">
        <f>E376</f>
        <v>0</v>
      </c>
      <c r="F32" s="310">
        <f>F376</f>
        <v>0</v>
      </c>
    </row>
    <row r="33" spans="3:6">
      <c r="C33" s="308">
        <f>C395</f>
        <v>329</v>
      </c>
      <c r="D33" s="308">
        <f>D395</f>
        <v>90.136986301369859</v>
      </c>
      <c r="E33" s="309">
        <f>E395</f>
        <v>0</v>
      </c>
      <c r="F33" s="310">
        <f>F395</f>
        <v>0</v>
      </c>
    </row>
    <row r="34" spans="3:6">
      <c r="C34" s="308">
        <f>C413</f>
        <v>347</v>
      </c>
      <c r="D34" s="308">
        <f>D413</f>
        <v>95.06849315068493</v>
      </c>
      <c r="E34" s="309">
        <f>E413</f>
        <v>0</v>
      </c>
      <c r="F34" s="310">
        <f>F413</f>
        <v>0</v>
      </c>
    </row>
    <row r="35" spans="3:6" ht="13.5" thickBot="1">
      <c r="C35" s="311">
        <f>C431</f>
        <v>365</v>
      </c>
      <c r="D35" s="311">
        <f>D431</f>
        <v>100</v>
      </c>
      <c r="E35" s="312">
        <f>E431</f>
        <v>0</v>
      </c>
      <c r="F35" s="437">
        <f>F431</f>
        <v>0</v>
      </c>
    </row>
    <row r="36" spans="3:6" ht="16.5" thickTop="1">
      <c r="C36" s="837" t="s">
        <v>328</v>
      </c>
      <c r="D36" s="837"/>
      <c r="E36" s="837"/>
      <c r="F36" s="837"/>
    </row>
    <row r="67" spans="3:6">
      <c r="C67" s="313">
        <v>1</v>
      </c>
      <c r="D67" s="314">
        <v>0.27397260273972601</v>
      </c>
      <c r="E67" s="315"/>
      <c r="F67" s="316"/>
    </row>
    <row r="68" spans="3:6">
      <c r="C68" s="313">
        <v>2</v>
      </c>
      <c r="D68" s="314">
        <v>0.54794520547945202</v>
      </c>
      <c r="E68" s="315"/>
      <c r="F68" s="316"/>
    </row>
    <row r="69" spans="3:6">
      <c r="C69" s="313">
        <v>3</v>
      </c>
      <c r="D69" s="314">
        <v>0.82191780821917804</v>
      </c>
      <c r="E69" s="315"/>
      <c r="F69" s="316"/>
    </row>
    <row r="70" spans="3:6">
      <c r="C70" s="313">
        <v>4</v>
      </c>
      <c r="D70" s="314">
        <v>1.095890410958904</v>
      </c>
      <c r="E70" s="315"/>
      <c r="F70" s="316"/>
    </row>
    <row r="71" spans="3:6">
      <c r="C71" s="313">
        <v>5</v>
      </c>
      <c r="D71" s="314">
        <v>1.3698630136986301</v>
      </c>
      <c r="E71" s="315"/>
      <c r="F71" s="316"/>
    </row>
    <row r="72" spans="3:6">
      <c r="C72" s="313">
        <v>6</v>
      </c>
      <c r="D72" s="314">
        <v>1.6438356164383561</v>
      </c>
      <c r="E72" s="315"/>
      <c r="F72" s="316"/>
    </row>
    <row r="73" spans="3:6">
      <c r="C73" s="313">
        <v>7</v>
      </c>
      <c r="D73" s="314">
        <v>1.9178082191780823</v>
      </c>
      <c r="E73" s="315"/>
      <c r="F73" s="316"/>
    </row>
    <row r="74" spans="3:6">
      <c r="C74" s="313">
        <v>8</v>
      </c>
      <c r="D74" s="314">
        <v>2.1917808219178081</v>
      </c>
      <c r="E74" s="315"/>
      <c r="F74" s="316"/>
    </row>
    <row r="75" spans="3:6">
      <c r="C75" s="313">
        <v>9</v>
      </c>
      <c r="D75" s="314">
        <v>2.4657534246575343</v>
      </c>
      <c r="E75" s="315"/>
      <c r="F75" s="316"/>
    </row>
    <row r="76" spans="3:6">
      <c r="C76" s="313">
        <v>10</v>
      </c>
      <c r="D76" s="314">
        <v>2.7397260273972601</v>
      </c>
      <c r="E76" s="315"/>
      <c r="F76" s="316"/>
    </row>
    <row r="77" spans="3:6">
      <c r="C77" s="313">
        <v>11</v>
      </c>
      <c r="D77" s="314">
        <v>3.0136986301369864</v>
      </c>
      <c r="E77" s="315"/>
      <c r="F77" s="316"/>
    </row>
    <row r="78" spans="3:6">
      <c r="C78" s="313">
        <v>12</v>
      </c>
      <c r="D78" s="314">
        <v>3.2876712328767121</v>
      </c>
      <c r="E78" s="315"/>
      <c r="F78" s="316"/>
    </row>
    <row r="79" spans="3:6">
      <c r="C79" s="313">
        <v>13</v>
      </c>
      <c r="D79" s="314">
        <v>3.5616438356164384</v>
      </c>
      <c r="E79" s="315"/>
      <c r="F79" s="316"/>
    </row>
    <row r="80" spans="3:6">
      <c r="C80" s="313">
        <v>14</v>
      </c>
      <c r="D80" s="314">
        <v>3.8356164383561646</v>
      </c>
      <c r="E80" s="315"/>
      <c r="F80" s="316"/>
    </row>
    <row r="81" spans="3:6">
      <c r="C81" s="313">
        <v>15</v>
      </c>
      <c r="D81" s="314">
        <v>4.10958904109589</v>
      </c>
      <c r="E81" s="315"/>
      <c r="F81" s="316"/>
    </row>
    <row r="82" spans="3:6">
      <c r="C82" s="313">
        <v>16</v>
      </c>
      <c r="D82" s="314">
        <v>4.3835616438356162</v>
      </c>
      <c r="E82" s="315"/>
      <c r="F82" s="316"/>
    </row>
    <row r="83" spans="3:6">
      <c r="C83" s="313">
        <v>17</v>
      </c>
      <c r="D83" s="314">
        <v>4.6575342465753424</v>
      </c>
      <c r="E83" s="315"/>
      <c r="F83" s="316"/>
    </row>
    <row r="84" spans="3:6">
      <c r="C84" s="313">
        <v>18</v>
      </c>
      <c r="D84" s="314">
        <v>4.9315068493150687</v>
      </c>
      <c r="E84" s="315"/>
      <c r="F84" s="316"/>
    </row>
    <row r="85" spans="3:6">
      <c r="C85" s="313">
        <v>19</v>
      </c>
      <c r="D85" s="314">
        <v>5.2054794520547949</v>
      </c>
      <c r="E85" s="315"/>
      <c r="F85" s="316"/>
    </row>
    <row r="86" spans="3:6">
      <c r="C86" s="313">
        <v>20</v>
      </c>
      <c r="D86" s="314">
        <v>5.4794520547945202</v>
      </c>
      <c r="E86" s="315"/>
      <c r="F86" s="316"/>
    </row>
    <row r="87" spans="3:6">
      <c r="C87" s="313">
        <v>21</v>
      </c>
      <c r="D87" s="314">
        <v>5.7534246575342465</v>
      </c>
      <c r="E87" s="315"/>
      <c r="F87" s="316"/>
    </row>
    <row r="88" spans="3:6">
      <c r="C88" s="313">
        <v>22</v>
      </c>
      <c r="D88" s="314">
        <v>6.0273972602739727</v>
      </c>
      <c r="E88" s="315"/>
      <c r="F88" s="316"/>
    </row>
    <row r="89" spans="3:6">
      <c r="C89" s="313">
        <v>23</v>
      </c>
      <c r="D89" s="314">
        <v>6.3013698630136989</v>
      </c>
      <c r="E89" s="315"/>
      <c r="F89" s="316"/>
    </row>
    <row r="90" spans="3:6">
      <c r="C90" s="313">
        <v>24</v>
      </c>
      <c r="D90" s="314">
        <v>6.5753424657534243</v>
      </c>
      <c r="E90" s="315"/>
      <c r="F90" s="316"/>
    </row>
    <row r="91" spans="3:6">
      <c r="C91" s="313">
        <v>25</v>
      </c>
      <c r="D91" s="314">
        <v>6.8493150684931505</v>
      </c>
      <c r="E91" s="315"/>
      <c r="F91" s="316"/>
    </row>
    <row r="92" spans="3:6">
      <c r="C92" s="313">
        <v>26</v>
      </c>
      <c r="D92" s="314">
        <v>7.1232876712328768</v>
      </c>
      <c r="E92" s="315"/>
      <c r="F92" s="316"/>
    </row>
    <row r="93" spans="3:6">
      <c r="C93" s="313">
        <v>27</v>
      </c>
      <c r="D93" s="314">
        <v>7.397260273972603</v>
      </c>
      <c r="E93" s="315"/>
      <c r="F93" s="316"/>
    </row>
    <row r="94" spans="3:6">
      <c r="C94" s="313">
        <v>28</v>
      </c>
      <c r="D94" s="314">
        <v>7.6712328767123292</v>
      </c>
      <c r="E94" s="315"/>
      <c r="F94" s="316"/>
    </row>
    <row r="95" spans="3:6">
      <c r="C95" s="313">
        <v>29</v>
      </c>
      <c r="D95" s="314">
        <v>7.9452054794520555</v>
      </c>
      <c r="E95" s="315"/>
      <c r="F95" s="316"/>
    </row>
    <row r="96" spans="3:6">
      <c r="C96" s="313">
        <v>30</v>
      </c>
      <c r="D96" s="314">
        <v>8.2191780821917799</v>
      </c>
      <c r="E96" s="315"/>
      <c r="F96" s="316"/>
    </row>
    <row r="97" spans="3:6">
      <c r="C97" s="313">
        <v>31</v>
      </c>
      <c r="D97" s="314">
        <v>8.493150684931507</v>
      </c>
      <c r="E97" s="315"/>
      <c r="F97" s="316"/>
    </row>
    <row r="98" spans="3:6">
      <c r="C98" s="313">
        <v>32</v>
      </c>
      <c r="D98" s="314">
        <v>8.7671232876712324</v>
      </c>
      <c r="E98" s="315"/>
      <c r="F98" s="316"/>
    </row>
    <row r="99" spans="3:6">
      <c r="C99" s="313">
        <v>33</v>
      </c>
      <c r="D99" s="314">
        <v>9.0410958904109595</v>
      </c>
      <c r="E99" s="315"/>
      <c r="F99" s="316"/>
    </row>
    <row r="100" spans="3:6">
      <c r="C100" s="313">
        <v>34</v>
      </c>
      <c r="D100" s="314">
        <v>9.3150684931506849</v>
      </c>
      <c r="E100" s="315"/>
      <c r="F100" s="316"/>
    </row>
    <row r="101" spans="3:6">
      <c r="C101" s="313">
        <v>35</v>
      </c>
      <c r="D101" s="314">
        <v>9.5890410958904102</v>
      </c>
      <c r="E101" s="315"/>
      <c r="F101" s="316"/>
    </row>
    <row r="102" spans="3:6">
      <c r="C102" s="313">
        <v>36</v>
      </c>
      <c r="D102" s="314">
        <v>9.8630136986301373</v>
      </c>
      <c r="E102" s="315"/>
      <c r="F102" s="316"/>
    </row>
    <row r="103" spans="3:6">
      <c r="C103" s="313">
        <v>37</v>
      </c>
      <c r="D103" s="314">
        <v>10.136986301369863</v>
      </c>
      <c r="E103" s="315"/>
      <c r="F103" s="316"/>
    </row>
    <row r="104" spans="3:6">
      <c r="C104" s="313">
        <v>38</v>
      </c>
      <c r="D104" s="314">
        <v>10.41095890410959</v>
      </c>
      <c r="E104" s="315"/>
      <c r="F104" s="316"/>
    </row>
    <row r="105" spans="3:6">
      <c r="C105" s="313">
        <v>39</v>
      </c>
      <c r="D105" s="314">
        <v>10.684931506849315</v>
      </c>
      <c r="E105" s="315"/>
      <c r="F105" s="316"/>
    </row>
    <row r="106" spans="3:6">
      <c r="C106" s="313">
        <v>40</v>
      </c>
      <c r="D106" s="314">
        <v>10.95890410958904</v>
      </c>
      <c r="E106" s="315"/>
      <c r="F106" s="316"/>
    </row>
    <row r="107" spans="3:6">
      <c r="C107" s="313">
        <v>41</v>
      </c>
      <c r="D107" s="314">
        <v>11.232876712328768</v>
      </c>
      <c r="E107" s="315"/>
      <c r="F107" s="316"/>
    </row>
    <row r="108" spans="3:6">
      <c r="C108" s="313">
        <v>42</v>
      </c>
      <c r="D108" s="314">
        <v>11.506849315068493</v>
      </c>
      <c r="E108" s="315"/>
      <c r="F108" s="316"/>
    </row>
    <row r="109" spans="3:6">
      <c r="C109" s="313">
        <v>43</v>
      </c>
      <c r="D109" s="314">
        <v>11.78082191780822</v>
      </c>
      <c r="E109" s="315"/>
      <c r="F109" s="316"/>
    </row>
    <row r="110" spans="3:6">
      <c r="C110" s="313">
        <v>44</v>
      </c>
      <c r="D110" s="314">
        <v>12.054794520547945</v>
      </c>
      <c r="E110" s="315"/>
      <c r="F110" s="316"/>
    </row>
    <row r="111" spans="3:6">
      <c r="C111" s="313">
        <v>45</v>
      </c>
      <c r="D111" s="314">
        <v>12.328767123287671</v>
      </c>
      <c r="E111" s="315"/>
      <c r="F111" s="316"/>
    </row>
    <row r="112" spans="3:6">
      <c r="C112" s="313">
        <v>46</v>
      </c>
      <c r="D112" s="314">
        <v>12.602739726027398</v>
      </c>
      <c r="E112" s="315"/>
      <c r="F112" s="316"/>
    </row>
    <row r="113" spans="3:6">
      <c r="C113" s="313">
        <v>47</v>
      </c>
      <c r="D113" s="314">
        <v>12.876712328767123</v>
      </c>
      <c r="E113" s="315"/>
      <c r="F113" s="316"/>
    </row>
    <row r="114" spans="3:6">
      <c r="C114" s="313">
        <v>48</v>
      </c>
      <c r="D114" s="314">
        <v>13.150684931506849</v>
      </c>
      <c r="E114" s="315"/>
      <c r="F114" s="316"/>
    </row>
    <row r="115" spans="3:6">
      <c r="C115" s="313">
        <v>49</v>
      </c>
      <c r="D115" s="314">
        <v>13.424657534246576</v>
      </c>
      <c r="E115" s="315"/>
      <c r="F115" s="316"/>
    </row>
    <row r="116" spans="3:6">
      <c r="C116" s="313">
        <v>50</v>
      </c>
      <c r="D116" s="314">
        <v>13.698630136986301</v>
      </c>
      <c r="E116" s="315"/>
      <c r="F116" s="316"/>
    </row>
    <row r="117" spans="3:6">
      <c r="C117" s="313">
        <v>51</v>
      </c>
      <c r="D117" s="314">
        <v>13.972602739726028</v>
      </c>
      <c r="E117" s="315"/>
      <c r="F117" s="316"/>
    </row>
    <row r="118" spans="3:6">
      <c r="C118" s="313">
        <v>52</v>
      </c>
      <c r="D118" s="314">
        <v>14.246575342465754</v>
      </c>
      <c r="E118" s="315"/>
      <c r="F118" s="316"/>
    </row>
    <row r="119" spans="3:6">
      <c r="C119" s="313">
        <v>53</v>
      </c>
      <c r="D119" s="314">
        <v>14.520547945205479</v>
      </c>
      <c r="E119" s="315"/>
      <c r="F119" s="316"/>
    </row>
    <row r="120" spans="3:6">
      <c r="C120" s="313">
        <v>54</v>
      </c>
      <c r="D120" s="314">
        <v>14.794520547945206</v>
      </c>
      <c r="E120" s="315"/>
      <c r="F120" s="316"/>
    </row>
    <row r="121" spans="3:6">
      <c r="C121" s="313">
        <v>55</v>
      </c>
      <c r="D121" s="314">
        <v>15.068493150684931</v>
      </c>
      <c r="E121" s="315"/>
      <c r="F121" s="316"/>
    </row>
    <row r="122" spans="3:6">
      <c r="C122" s="313">
        <v>56</v>
      </c>
      <c r="D122" s="314">
        <v>15.342465753424658</v>
      </c>
      <c r="E122" s="315"/>
      <c r="F122" s="316"/>
    </row>
    <row r="123" spans="3:6">
      <c r="C123" s="313">
        <v>57</v>
      </c>
      <c r="D123" s="314">
        <v>15.616438356164384</v>
      </c>
      <c r="E123" s="315"/>
      <c r="F123" s="316"/>
    </row>
    <row r="124" spans="3:6">
      <c r="C124" s="313">
        <v>58</v>
      </c>
      <c r="D124" s="314">
        <v>15.890410958904111</v>
      </c>
      <c r="E124" s="315"/>
      <c r="F124" s="316"/>
    </row>
    <row r="125" spans="3:6">
      <c r="C125" s="313">
        <v>59</v>
      </c>
      <c r="D125" s="314">
        <v>16.164383561643834</v>
      </c>
      <c r="E125" s="315"/>
      <c r="F125" s="316"/>
    </row>
    <row r="126" spans="3:6">
      <c r="C126" s="313">
        <v>60</v>
      </c>
      <c r="D126" s="314">
        <v>16.43835616438356</v>
      </c>
      <c r="E126" s="315"/>
      <c r="F126" s="316"/>
    </row>
    <row r="127" spans="3:6">
      <c r="C127" s="313">
        <v>61</v>
      </c>
      <c r="D127" s="314">
        <v>16.712328767123289</v>
      </c>
      <c r="E127" s="315"/>
      <c r="F127" s="316"/>
    </row>
    <row r="128" spans="3:6">
      <c r="C128" s="313">
        <v>62</v>
      </c>
      <c r="D128" s="314">
        <v>16.986301369863014</v>
      </c>
      <c r="E128" s="315"/>
      <c r="F128" s="316"/>
    </row>
    <row r="129" spans="3:6">
      <c r="C129" s="313">
        <v>63</v>
      </c>
      <c r="D129" s="314">
        <v>17.260273972602739</v>
      </c>
      <c r="E129" s="315"/>
      <c r="F129" s="316"/>
    </row>
    <row r="130" spans="3:6">
      <c r="C130" s="313">
        <v>64</v>
      </c>
      <c r="D130" s="314">
        <v>17.534246575342465</v>
      </c>
      <c r="E130" s="315"/>
      <c r="F130" s="316"/>
    </row>
    <row r="131" spans="3:6">
      <c r="C131" s="313">
        <v>65</v>
      </c>
      <c r="D131" s="314">
        <v>17.80821917808219</v>
      </c>
      <c r="E131" s="315"/>
      <c r="F131" s="316"/>
    </row>
    <row r="132" spans="3:6">
      <c r="C132" s="313">
        <v>66</v>
      </c>
      <c r="D132" s="314">
        <v>18.082191780821919</v>
      </c>
      <c r="E132" s="315"/>
      <c r="F132" s="316"/>
    </row>
    <row r="133" spans="3:6">
      <c r="C133" s="313">
        <v>67</v>
      </c>
      <c r="D133" s="314">
        <v>18.356164383561644</v>
      </c>
      <c r="E133" s="315"/>
      <c r="F133" s="316"/>
    </row>
    <row r="134" spans="3:6">
      <c r="C134" s="313">
        <v>68</v>
      </c>
      <c r="D134" s="314">
        <v>18.63013698630137</v>
      </c>
      <c r="E134" s="315"/>
      <c r="F134" s="316"/>
    </row>
    <row r="135" spans="3:6">
      <c r="C135" s="313">
        <v>69</v>
      </c>
      <c r="D135" s="314">
        <v>18.904109589041095</v>
      </c>
      <c r="E135" s="315"/>
      <c r="F135" s="316"/>
    </row>
    <row r="136" spans="3:6">
      <c r="C136" s="313">
        <v>70</v>
      </c>
      <c r="D136" s="314">
        <v>19.17808219178082</v>
      </c>
      <c r="E136" s="315"/>
      <c r="F136" s="316"/>
    </row>
    <row r="137" spans="3:6">
      <c r="C137" s="313">
        <v>71</v>
      </c>
      <c r="D137" s="314">
        <v>19.452054794520549</v>
      </c>
      <c r="E137" s="315"/>
      <c r="F137" s="316"/>
    </row>
    <row r="138" spans="3:6">
      <c r="C138" s="313">
        <v>72</v>
      </c>
      <c r="D138" s="314">
        <v>19.726027397260275</v>
      </c>
      <c r="E138" s="315"/>
      <c r="F138" s="316"/>
    </row>
    <row r="139" spans="3:6">
      <c r="C139" s="313">
        <v>73</v>
      </c>
      <c r="D139" s="314">
        <v>20</v>
      </c>
      <c r="E139" s="315"/>
      <c r="F139" s="316"/>
    </row>
    <row r="140" spans="3:6">
      <c r="C140" s="313">
        <v>74</v>
      </c>
      <c r="D140" s="314">
        <v>20.273972602739725</v>
      </c>
      <c r="E140" s="315"/>
      <c r="F140" s="316"/>
    </row>
    <row r="141" spans="3:6">
      <c r="C141" s="313">
        <v>75</v>
      </c>
      <c r="D141" s="314">
        <v>20.547945205479451</v>
      </c>
      <c r="E141" s="315"/>
      <c r="F141" s="316"/>
    </row>
    <row r="142" spans="3:6">
      <c r="C142" s="313">
        <v>76</v>
      </c>
      <c r="D142" s="314">
        <v>20.82191780821918</v>
      </c>
      <c r="E142" s="315"/>
      <c r="F142" s="316"/>
    </row>
    <row r="143" spans="3:6">
      <c r="C143" s="313">
        <v>77</v>
      </c>
      <c r="D143" s="314">
        <v>21.095890410958905</v>
      </c>
      <c r="E143" s="315"/>
      <c r="F143" s="316"/>
    </row>
    <row r="144" spans="3:6">
      <c r="C144" s="313">
        <v>78</v>
      </c>
      <c r="D144" s="314">
        <v>21.36986301369863</v>
      </c>
      <c r="E144" s="315"/>
      <c r="F144" s="316"/>
    </row>
    <row r="145" spans="3:6">
      <c r="C145" s="313">
        <v>79</v>
      </c>
      <c r="D145" s="314">
        <v>21.643835616438356</v>
      </c>
      <c r="E145" s="315"/>
      <c r="F145" s="316"/>
    </row>
    <row r="146" spans="3:6">
      <c r="C146" s="313">
        <v>80</v>
      </c>
      <c r="D146" s="314">
        <v>21.917808219178081</v>
      </c>
      <c r="E146" s="315"/>
      <c r="F146" s="316"/>
    </row>
    <row r="147" spans="3:6">
      <c r="C147" s="313">
        <v>81</v>
      </c>
      <c r="D147" s="314">
        <v>22.19178082191781</v>
      </c>
      <c r="E147" s="315"/>
      <c r="F147" s="316"/>
    </row>
    <row r="148" spans="3:6">
      <c r="C148" s="313">
        <v>82</v>
      </c>
      <c r="D148" s="314">
        <v>22.465753424657535</v>
      </c>
      <c r="E148" s="315"/>
      <c r="F148" s="316"/>
    </row>
    <row r="149" spans="3:6">
      <c r="C149" s="313">
        <v>83</v>
      </c>
      <c r="D149" s="314">
        <v>22.739726027397261</v>
      </c>
      <c r="E149" s="315"/>
      <c r="F149" s="316"/>
    </row>
    <row r="150" spans="3:6">
      <c r="C150" s="313">
        <v>84</v>
      </c>
      <c r="D150" s="314">
        <v>23.013698630136986</v>
      </c>
      <c r="E150" s="315"/>
      <c r="F150" s="316"/>
    </row>
    <row r="151" spans="3:6">
      <c r="C151" s="313">
        <v>85</v>
      </c>
      <c r="D151" s="314">
        <v>23.287671232876711</v>
      </c>
      <c r="E151" s="315"/>
      <c r="F151" s="316"/>
    </row>
    <row r="152" spans="3:6">
      <c r="C152" s="313">
        <v>86</v>
      </c>
      <c r="D152" s="314">
        <v>23.56164383561644</v>
      </c>
      <c r="E152" s="315"/>
      <c r="F152" s="316"/>
    </row>
    <row r="153" spans="3:6">
      <c r="C153" s="313">
        <v>87</v>
      </c>
      <c r="D153" s="314">
        <v>23.835616438356162</v>
      </c>
      <c r="E153" s="315"/>
      <c r="F153" s="316"/>
    </row>
    <row r="154" spans="3:6">
      <c r="C154" s="313">
        <v>88</v>
      </c>
      <c r="D154" s="314">
        <v>24.109589041095891</v>
      </c>
      <c r="E154" s="315"/>
      <c r="F154" s="316"/>
    </row>
    <row r="155" spans="3:6">
      <c r="C155" s="313">
        <v>89</v>
      </c>
      <c r="D155" s="314">
        <v>24.383561643835616</v>
      </c>
      <c r="E155" s="315"/>
      <c r="F155" s="316"/>
    </row>
    <row r="156" spans="3:6">
      <c r="C156" s="313">
        <v>90</v>
      </c>
      <c r="D156" s="314">
        <v>24.657534246575342</v>
      </c>
      <c r="E156" s="315"/>
      <c r="F156" s="316"/>
    </row>
    <row r="157" spans="3:6">
      <c r="C157" s="313">
        <v>91</v>
      </c>
      <c r="D157" s="314">
        <v>24.93150684931507</v>
      </c>
      <c r="E157" s="315"/>
      <c r="F157" s="316"/>
    </row>
    <row r="158" spans="3:6">
      <c r="C158" s="313">
        <v>92</v>
      </c>
      <c r="D158" s="314">
        <v>25.205479452054796</v>
      </c>
      <c r="E158" s="315"/>
      <c r="F158" s="316"/>
    </row>
    <row r="159" spans="3:6">
      <c r="C159" s="313">
        <v>93</v>
      </c>
      <c r="D159" s="314">
        <v>25.479452054794521</v>
      </c>
      <c r="E159" s="315"/>
      <c r="F159" s="316"/>
    </row>
    <row r="160" spans="3:6">
      <c r="C160" s="313">
        <v>94</v>
      </c>
      <c r="D160" s="314">
        <v>25.753424657534246</v>
      </c>
      <c r="E160" s="315"/>
      <c r="F160" s="316"/>
    </row>
    <row r="161" spans="3:6">
      <c r="C161" s="313">
        <v>95</v>
      </c>
      <c r="D161" s="314">
        <v>26.027397260273972</v>
      </c>
      <c r="E161" s="315"/>
      <c r="F161" s="316"/>
    </row>
    <row r="162" spans="3:6">
      <c r="C162" s="313">
        <v>96</v>
      </c>
      <c r="D162" s="314">
        <v>26.301369863013697</v>
      </c>
      <c r="E162" s="315"/>
      <c r="F162" s="316"/>
    </row>
    <row r="163" spans="3:6">
      <c r="C163" s="313">
        <v>97</v>
      </c>
      <c r="D163" s="314">
        <v>26.575342465753426</v>
      </c>
      <c r="E163" s="315"/>
      <c r="F163" s="316"/>
    </row>
    <row r="164" spans="3:6">
      <c r="C164" s="313">
        <v>98</v>
      </c>
      <c r="D164" s="314">
        <v>26.849315068493151</v>
      </c>
      <c r="E164" s="315"/>
      <c r="F164" s="316"/>
    </row>
    <row r="165" spans="3:6">
      <c r="C165" s="313">
        <v>99</v>
      </c>
      <c r="D165" s="314">
        <v>27.123287671232877</v>
      </c>
      <c r="E165" s="315"/>
      <c r="F165" s="316"/>
    </row>
    <row r="166" spans="3:6">
      <c r="C166" s="313">
        <v>100</v>
      </c>
      <c r="D166" s="314">
        <v>27.397260273972602</v>
      </c>
      <c r="E166" s="315"/>
      <c r="F166" s="316"/>
    </row>
    <row r="167" spans="3:6">
      <c r="C167" s="313">
        <v>101</v>
      </c>
      <c r="D167" s="314">
        <v>27.671232876712327</v>
      </c>
      <c r="E167" s="315"/>
      <c r="F167" s="316"/>
    </row>
    <row r="168" spans="3:6">
      <c r="C168" s="313">
        <v>102</v>
      </c>
      <c r="D168" s="314">
        <v>27.945205479452056</v>
      </c>
      <c r="E168" s="315"/>
      <c r="F168" s="316"/>
    </row>
    <row r="169" spans="3:6">
      <c r="C169" s="313">
        <v>103</v>
      </c>
      <c r="D169" s="314">
        <v>28.219178082191782</v>
      </c>
      <c r="E169" s="315"/>
      <c r="F169" s="316"/>
    </row>
    <row r="170" spans="3:6">
      <c r="C170" s="313">
        <v>104</v>
      </c>
      <c r="D170" s="314">
        <v>28.493150684931507</v>
      </c>
      <c r="E170" s="315"/>
      <c r="F170" s="316"/>
    </row>
    <row r="171" spans="3:6">
      <c r="C171" s="313">
        <v>105</v>
      </c>
      <c r="D171" s="314">
        <v>28.767123287671232</v>
      </c>
      <c r="E171" s="315"/>
      <c r="F171" s="316"/>
    </row>
    <row r="172" spans="3:6">
      <c r="C172" s="313">
        <v>106</v>
      </c>
      <c r="D172" s="314">
        <v>29.041095890410958</v>
      </c>
      <c r="E172" s="315"/>
      <c r="F172" s="316"/>
    </row>
    <row r="173" spans="3:6">
      <c r="C173" s="313">
        <v>107</v>
      </c>
      <c r="D173" s="314">
        <v>29.315068493150687</v>
      </c>
      <c r="E173" s="315"/>
      <c r="F173" s="316"/>
    </row>
    <row r="174" spans="3:6">
      <c r="C174" s="313">
        <v>108</v>
      </c>
      <c r="D174" s="314">
        <v>29.589041095890412</v>
      </c>
      <c r="E174" s="315"/>
      <c r="F174" s="316"/>
    </row>
    <row r="175" spans="3:6">
      <c r="C175" s="313">
        <v>109</v>
      </c>
      <c r="D175" s="314">
        <v>29.863013698630137</v>
      </c>
      <c r="E175" s="315"/>
      <c r="F175" s="316"/>
    </row>
    <row r="176" spans="3:6">
      <c r="C176" s="313">
        <v>110</v>
      </c>
      <c r="D176" s="314">
        <v>30.136986301369863</v>
      </c>
      <c r="E176" s="315"/>
      <c r="F176" s="316"/>
    </row>
    <row r="177" spans="3:6">
      <c r="C177" s="313">
        <v>111</v>
      </c>
      <c r="D177" s="314">
        <v>30.410958904109592</v>
      </c>
      <c r="E177" s="315"/>
      <c r="F177" s="316"/>
    </row>
    <row r="178" spans="3:6">
      <c r="C178" s="313">
        <v>112</v>
      </c>
      <c r="D178" s="314">
        <v>30.684931506849317</v>
      </c>
      <c r="E178" s="315"/>
      <c r="F178" s="316"/>
    </row>
    <row r="179" spans="3:6">
      <c r="C179" s="313">
        <v>113</v>
      </c>
      <c r="D179" s="314">
        <v>30.958904109589042</v>
      </c>
      <c r="E179" s="315"/>
      <c r="F179" s="316"/>
    </row>
    <row r="180" spans="3:6">
      <c r="C180" s="313">
        <v>114</v>
      </c>
      <c r="D180" s="314">
        <v>31.232876712328768</v>
      </c>
      <c r="E180" s="315"/>
      <c r="F180" s="316"/>
    </row>
    <row r="181" spans="3:6">
      <c r="C181" s="313">
        <v>115</v>
      </c>
      <c r="D181" s="314">
        <v>31.506849315068493</v>
      </c>
      <c r="E181" s="315"/>
      <c r="F181" s="316"/>
    </row>
    <row r="182" spans="3:6">
      <c r="C182" s="313">
        <v>116</v>
      </c>
      <c r="D182" s="314">
        <v>31.780821917808222</v>
      </c>
      <c r="E182" s="315"/>
      <c r="F182" s="316"/>
    </row>
    <row r="183" spans="3:6">
      <c r="C183" s="313">
        <v>117</v>
      </c>
      <c r="D183" s="314">
        <v>32.054794520547944</v>
      </c>
      <c r="E183" s="315"/>
      <c r="F183" s="316"/>
    </row>
    <row r="184" spans="3:6">
      <c r="C184" s="313">
        <v>118</v>
      </c>
      <c r="D184" s="314">
        <v>32.328767123287669</v>
      </c>
      <c r="E184" s="315"/>
      <c r="F184" s="316"/>
    </row>
    <row r="185" spans="3:6">
      <c r="C185" s="313">
        <v>119</v>
      </c>
      <c r="D185" s="314">
        <v>32.602739726027394</v>
      </c>
      <c r="E185" s="315"/>
      <c r="F185" s="316"/>
    </row>
    <row r="186" spans="3:6">
      <c r="C186" s="313">
        <v>120</v>
      </c>
      <c r="D186" s="314">
        <v>32.87671232876712</v>
      </c>
      <c r="E186" s="315"/>
      <c r="F186" s="316"/>
    </row>
    <row r="187" spans="3:6">
      <c r="C187" s="313">
        <v>121</v>
      </c>
      <c r="D187" s="314">
        <v>33.150684931506852</v>
      </c>
      <c r="E187" s="315"/>
      <c r="F187" s="316"/>
    </row>
    <row r="188" spans="3:6">
      <c r="C188" s="313">
        <v>122</v>
      </c>
      <c r="D188" s="314">
        <v>33.424657534246577</v>
      </c>
      <c r="E188" s="315"/>
      <c r="F188" s="316"/>
    </row>
    <row r="189" spans="3:6">
      <c r="C189" s="313">
        <v>123</v>
      </c>
      <c r="D189" s="314">
        <v>33.698630136986303</v>
      </c>
      <c r="E189" s="315"/>
      <c r="F189" s="316"/>
    </row>
    <row r="190" spans="3:6">
      <c r="C190" s="313">
        <v>124</v>
      </c>
      <c r="D190" s="314">
        <v>33.972602739726028</v>
      </c>
      <c r="E190" s="315"/>
      <c r="F190" s="316"/>
    </row>
    <row r="191" spans="3:6">
      <c r="C191" s="313">
        <v>125</v>
      </c>
      <c r="D191" s="314">
        <v>34.246575342465754</v>
      </c>
      <c r="E191" s="315"/>
      <c r="F191" s="316"/>
    </row>
    <row r="192" spans="3:6">
      <c r="C192" s="313">
        <v>126</v>
      </c>
      <c r="D192" s="314">
        <v>34.520547945205479</v>
      </c>
      <c r="E192" s="315"/>
      <c r="F192" s="316"/>
    </row>
    <row r="193" spans="3:6">
      <c r="C193" s="313">
        <v>127</v>
      </c>
      <c r="D193" s="314">
        <v>34.794520547945204</v>
      </c>
      <c r="E193" s="315"/>
      <c r="F193" s="316"/>
    </row>
    <row r="194" spans="3:6">
      <c r="C194" s="313">
        <v>128</v>
      </c>
      <c r="D194" s="314">
        <v>35.06849315068493</v>
      </c>
      <c r="E194" s="315"/>
      <c r="F194" s="316"/>
    </row>
    <row r="195" spans="3:6">
      <c r="C195" s="313">
        <v>129</v>
      </c>
      <c r="D195" s="314">
        <v>35.342465753424655</v>
      </c>
      <c r="E195" s="315"/>
      <c r="F195" s="316"/>
    </row>
    <row r="196" spans="3:6">
      <c r="C196" s="313">
        <v>130</v>
      </c>
      <c r="D196" s="314">
        <v>35.61643835616438</v>
      </c>
      <c r="E196" s="315"/>
      <c r="F196" s="316"/>
    </row>
    <row r="197" spans="3:6">
      <c r="C197" s="313">
        <v>131</v>
      </c>
      <c r="D197" s="314">
        <v>35.890410958904113</v>
      </c>
      <c r="E197" s="315"/>
      <c r="F197" s="316"/>
    </row>
    <row r="198" spans="3:6">
      <c r="C198" s="313">
        <v>132</v>
      </c>
      <c r="D198" s="314">
        <v>36.164383561643838</v>
      </c>
      <c r="E198" s="315"/>
      <c r="F198" s="316"/>
    </row>
    <row r="199" spans="3:6">
      <c r="C199" s="313">
        <v>133</v>
      </c>
      <c r="D199" s="314">
        <v>36.438356164383563</v>
      </c>
      <c r="E199" s="315"/>
      <c r="F199" s="316"/>
    </row>
    <row r="200" spans="3:6">
      <c r="C200" s="313">
        <v>134</v>
      </c>
      <c r="D200" s="314">
        <v>36.712328767123289</v>
      </c>
      <c r="E200" s="315"/>
      <c r="F200" s="316"/>
    </row>
    <row r="201" spans="3:6">
      <c r="C201" s="313">
        <v>135</v>
      </c>
      <c r="D201" s="314">
        <v>36.986301369863014</v>
      </c>
      <c r="E201" s="315"/>
      <c r="F201" s="316"/>
    </row>
    <row r="202" spans="3:6">
      <c r="C202" s="313">
        <v>136</v>
      </c>
      <c r="D202" s="314">
        <v>37.260273972602739</v>
      </c>
      <c r="E202" s="315"/>
      <c r="F202" s="316"/>
    </row>
    <row r="203" spans="3:6">
      <c r="C203" s="313">
        <v>137</v>
      </c>
      <c r="D203" s="314">
        <v>37.534246575342465</v>
      </c>
      <c r="E203" s="315"/>
      <c r="F203" s="316"/>
    </row>
    <row r="204" spans="3:6">
      <c r="C204" s="313">
        <v>138</v>
      </c>
      <c r="D204" s="314">
        <v>37.80821917808219</v>
      </c>
      <c r="E204" s="315"/>
      <c r="F204" s="316"/>
    </row>
    <row r="205" spans="3:6">
      <c r="C205" s="313">
        <v>139</v>
      </c>
      <c r="D205" s="314">
        <v>38.082191780821915</v>
      </c>
      <c r="E205" s="315"/>
      <c r="F205" s="316"/>
    </row>
    <row r="206" spans="3:6">
      <c r="C206" s="313">
        <v>140</v>
      </c>
      <c r="D206" s="314">
        <v>38.356164383561641</v>
      </c>
      <c r="E206" s="315"/>
      <c r="F206" s="316"/>
    </row>
    <row r="207" spans="3:6">
      <c r="C207" s="313">
        <v>141</v>
      </c>
      <c r="D207" s="314">
        <v>38.630136986301373</v>
      </c>
      <c r="E207" s="315"/>
      <c r="F207" s="316"/>
    </row>
    <row r="208" spans="3:6">
      <c r="C208" s="313">
        <v>142</v>
      </c>
      <c r="D208" s="314">
        <v>38.904109589041099</v>
      </c>
      <c r="E208" s="315"/>
      <c r="F208" s="316"/>
    </row>
    <row r="209" spans="3:6">
      <c r="C209" s="313">
        <v>143</v>
      </c>
      <c r="D209" s="314">
        <v>39.178082191780824</v>
      </c>
      <c r="E209" s="315"/>
      <c r="F209" s="316"/>
    </row>
    <row r="210" spans="3:6">
      <c r="C210" s="313">
        <v>144</v>
      </c>
      <c r="D210" s="314">
        <v>39.452054794520549</v>
      </c>
      <c r="E210" s="315"/>
      <c r="F210" s="316"/>
    </row>
    <row r="211" spans="3:6">
      <c r="C211" s="313">
        <v>145</v>
      </c>
      <c r="D211" s="314">
        <v>39.726027397260275</v>
      </c>
      <c r="E211" s="315"/>
      <c r="F211" s="316"/>
    </row>
    <row r="212" spans="3:6">
      <c r="C212" s="313">
        <v>146</v>
      </c>
      <c r="D212" s="314">
        <v>40</v>
      </c>
      <c r="E212" s="315"/>
      <c r="F212" s="316"/>
    </row>
    <row r="213" spans="3:6">
      <c r="C213" s="313">
        <v>147</v>
      </c>
      <c r="D213" s="314">
        <v>40.273972602739725</v>
      </c>
      <c r="E213" s="315"/>
      <c r="F213" s="316"/>
    </row>
    <row r="214" spans="3:6">
      <c r="C214" s="313">
        <v>148</v>
      </c>
      <c r="D214" s="314">
        <v>40.547945205479451</v>
      </c>
      <c r="E214" s="315"/>
      <c r="F214" s="316"/>
    </row>
    <row r="215" spans="3:6">
      <c r="C215" s="313">
        <v>149</v>
      </c>
      <c r="D215" s="314">
        <v>40.821917808219176</v>
      </c>
      <c r="E215" s="315"/>
      <c r="F215" s="316"/>
    </row>
    <row r="216" spans="3:6">
      <c r="C216" s="313">
        <v>150</v>
      </c>
      <c r="D216" s="314">
        <v>41.095890410958901</v>
      </c>
      <c r="E216" s="315"/>
      <c r="F216" s="316"/>
    </row>
    <row r="217" spans="3:6">
      <c r="C217" s="313">
        <v>151</v>
      </c>
      <c r="D217" s="314">
        <v>41.369863013698634</v>
      </c>
      <c r="E217" s="315"/>
      <c r="F217" s="316"/>
    </row>
    <row r="218" spans="3:6">
      <c r="C218" s="313">
        <v>152</v>
      </c>
      <c r="D218" s="314">
        <v>41.643835616438359</v>
      </c>
      <c r="E218" s="315"/>
      <c r="F218" s="316"/>
    </row>
    <row r="219" spans="3:6">
      <c r="C219" s="313">
        <v>153</v>
      </c>
      <c r="D219" s="314">
        <v>41.917808219178085</v>
      </c>
      <c r="E219" s="315"/>
      <c r="F219" s="316"/>
    </row>
    <row r="220" spans="3:6">
      <c r="C220" s="313">
        <v>154</v>
      </c>
      <c r="D220" s="314">
        <v>42.19178082191781</v>
      </c>
      <c r="E220" s="315"/>
      <c r="F220" s="316"/>
    </row>
    <row r="221" spans="3:6">
      <c r="C221" s="313">
        <v>155</v>
      </c>
      <c r="D221" s="314">
        <v>42.465753424657535</v>
      </c>
      <c r="E221" s="315"/>
      <c r="F221" s="316"/>
    </row>
    <row r="222" spans="3:6">
      <c r="C222" s="313">
        <v>156</v>
      </c>
      <c r="D222" s="314">
        <v>42.739726027397261</v>
      </c>
      <c r="E222" s="315"/>
      <c r="F222" s="316"/>
    </row>
    <row r="223" spans="3:6">
      <c r="C223" s="313">
        <v>157</v>
      </c>
      <c r="D223" s="314">
        <v>43.013698630136986</v>
      </c>
      <c r="E223" s="315"/>
      <c r="F223" s="316"/>
    </row>
    <row r="224" spans="3:6">
      <c r="C224" s="313">
        <v>158</v>
      </c>
      <c r="D224" s="314">
        <v>43.287671232876711</v>
      </c>
      <c r="E224" s="315"/>
      <c r="F224" s="316"/>
    </row>
    <row r="225" spans="3:6">
      <c r="C225" s="313">
        <v>159</v>
      </c>
      <c r="D225" s="314">
        <v>43.561643835616437</v>
      </c>
      <c r="E225" s="315"/>
      <c r="F225" s="316"/>
    </row>
    <row r="226" spans="3:6">
      <c r="C226" s="313">
        <v>160</v>
      </c>
      <c r="D226" s="314">
        <v>43.835616438356162</v>
      </c>
      <c r="E226" s="315"/>
      <c r="F226" s="316"/>
    </row>
    <row r="227" spans="3:6">
      <c r="C227" s="313">
        <v>161</v>
      </c>
      <c r="D227" s="314">
        <v>44.109589041095894</v>
      </c>
      <c r="E227" s="315"/>
      <c r="F227" s="316"/>
    </row>
    <row r="228" spans="3:6">
      <c r="C228" s="313">
        <v>162</v>
      </c>
      <c r="D228" s="314">
        <v>44.38356164383562</v>
      </c>
      <c r="E228" s="315"/>
      <c r="F228" s="316"/>
    </row>
    <row r="229" spans="3:6">
      <c r="C229" s="313">
        <v>163</v>
      </c>
      <c r="D229" s="314">
        <v>44.657534246575345</v>
      </c>
      <c r="E229" s="315"/>
      <c r="F229" s="316"/>
    </row>
    <row r="230" spans="3:6">
      <c r="C230" s="313">
        <v>164</v>
      </c>
      <c r="D230" s="314">
        <v>44.93150684931507</v>
      </c>
      <c r="E230" s="315"/>
      <c r="F230" s="316"/>
    </row>
    <row r="231" spans="3:6">
      <c r="C231" s="313">
        <v>165</v>
      </c>
      <c r="D231" s="314">
        <v>45.205479452054789</v>
      </c>
      <c r="E231" s="315"/>
      <c r="F231" s="316"/>
    </row>
    <row r="232" spans="3:6">
      <c r="C232" s="313">
        <v>166</v>
      </c>
      <c r="D232" s="314">
        <v>45.479452054794521</v>
      </c>
      <c r="E232" s="315"/>
      <c r="F232" s="316"/>
    </row>
    <row r="233" spans="3:6">
      <c r="C233" s="313">
        <v>167</v>
      </c>
      <c r="D233" s="314">
        <v>45.753424657534246</v>
      </c>
      <c r="E233" s="315"/>
      <c r="F233" s="316"/>
    </row>
    <row r="234" spans="3:6">
      <c r="C234" s="313">
        <v>168</v>
      </c>
      <c r="D234" s="314">
        <v>46.027397260273972</v>
      </c>
      <c r="E234" s="315"/>
      <c r="F234" s="316"/>
    </row>
    <row r="235" spans="3:6">
      <c r="C235" s="313">
        <v>169</v>
      </c>
      <c r="D235" s="314">
        <v>46.301369863013697</v>
      </c>
      <c r="E235" s="315"/>
      <c r="F235" s="316"/>
    </row>
    <row r="236" spans="3:6">
      <c r="C236" s="313">
        <v>170</v>
      </c>
      <c r="D236" s="314">
        <v>46.575342465753423</v>
      </c>
      <c r="E236" s="315"/>
      <c r="F236" s="316"/>
    </row>
    <row r="237" spans="3:6">
      <c r="C237" s="313">
        <v>171</v>
      </c>
      <c r="D237" s="314">
        <v>46.849315068493155</v>
      </c>
      <c r="E237" s="315"/>
      <c r="F237" s="316"/>
    </row>
    <row r="238" spans="3:6">
      <c r="C238" s="313">
        <v>172</v>
      </c>
      <c r="D238" s="314">
        <v>47.12328767123288</v>
      </c>
      <c r="E238" s="315"/>
      <c r="F238" s="316"/>
    </row>
    <row r="239" spans="3:6">
      <c r="C239" s="313">
        <v>173</v>
      </c>
      <c r="D239" s="314">
        <v>47.397260273972606</v>
      </c>
      <c r="E239" s="315"/>
      <c r="F239" s="316"/>
    </row>
    <row r="240" spans="3:6">
      <c r="C240" s="313">
        <v>174</v>
      </c>
      <c r="D240" s="314">
        <v>47.671232876712324</v>
      </c>
      <c r="E240" s="315"/>
      <c r="F240" s="316"/>
    </row>
    <row r="241" spans="3:6">
      <c r="C241" s="313">
        <v>175</v>
      </c>
      <c r="D241" s="314">
        <v>47.945205479452049</v>
      </c>
      <c r="E241" s="315"/>
      <c r="F241" s="316"/>
    </row>
    <row r="242" spans="3:6">
      <c r="C242" s="313">
        <v>176</v>
      </c>
      <c r="D242" s="314">
        <v>48.219178082191782</v>
      </c>
      <c r="E242" s="315"/>
      <c r="F242" s="316"/>
    </row>
    <row r="243" spans="3:6">
      <c r="C243" s="313">
        <v>177</v>
      </c>
      <c r="D243" s="314">
        <v>48.493150684931507</v>
      </c>
      <c r="E243" s="315"/>
      <c r="F243" s="316"/>
    </row>
    <row r="244" spans="3:6">
      <c r="C244" s="313">
        <v>178</v>
      </c>
      <c r="D244" s="314">
        <v>48.767123287671232</v>
      </c>
      <c r="E244" s="315"/>
      <c r="F244" s="316"/>
    </row>
    <row r="245" spans="3:6">
      <c r="C245" s="313">
        <v>179</v>
      </c>
      <c r="D245" s="314">
        <v>49.041095890410958</v>
      </c>
      <c r="E245" s="315"/>
      <c r="F245" s="316"/>
    </row>
    <row r="246" spans="3:6">
      <c r="C246" s="313">
        <v>180</v>
      </c>
      <c r="D246" s="314">
        <v>49.315068493150683</v>
      </c>
      <c r="E246" s="315"/>
      <c r="F246" s="316"/>
    </row>
    <row r="247" spans="3:6">
      <c r="C247" s="313">
        <v>181</v>
      </c>
      <c r="D247" s="314">
        <v>49.589041095890416</v>
      </c>
      <c r="E247" s="315"/>
      <c r="F247" s="316"/>
    </row>
    <row r="248" spans="3:6">
      <c r="C248" s="313">
        <v>182</v>
      </c>
      <c r="D248" s="314">
        <v>49.863013698630141</v>
      </c>
      <c r="E248" s="315"/>
      <c r="F248" s="316"/>
    </row>
    <row r="249" spans="3:6">
      <c r="C249" s="313">
        <v>183</v>
      </c>
      <c r="D249" s="314">
        <v>50.136986301369866</v>
      </c>
      <c r="E249" s="315"/>
      <c r="F249" s="316"/>
    </row>
    <row r="250" spans="3:6">
      <c r="C250" s="313">
        <v>184</v>
      </c>
      <c r="D250" s="314">
        <v>50.410958904109592</v>
      </c>
      <c r="E250" s="315"/>
      <c r="F250" s="316"/>
    </row>
    <row r="251" spans="3:6">
      <c r="C251" s="313">
        <v>185</v>
      </c>
      <c r="D251" s="314">
        <v>50.684931506849317</v>
      </c>
      <c r="E251" s="315"/>
      <c r="F251" s="316"/>
    </row>
    <row r="252" spans="3:6">
      <c r="C252" s="313">
        <v>186</v>
      </c>
      <c r="D252" s="314">
        <v>50.958904109589042</v>
      </c>
      <c r="E252" s="315"/>
      <c r="F252" s="316"/>
    </row>
    <row r="253" spans="3:6">
      <c r="C253" s="313">
        <v>187</v>
      </c>
      <c r="D253" s="314">
        <v>51.232876712328768</v>
      </c>
      <c r="E253" s="315"/>
      <c r="F253" s="316"/>
    </row>
    <row r="254" spans="3:6">
      <c r="C254" s="313">
        <v>188</v>
      </c>
      <c r="D254" s="314">
        <v>51.506849315068493</v>
      </c>
      <c r="E254" s="315"/>
      <c r="F254" s="316"/>
    </row>
    <row r="255" spans="3:6">
      <c r="C255" s="313">
        <v>189</v>
      </c>
      <c r="D255" s="314">
        <v>51.780821917808218</v>
      </c>
      <c r="E255" s="315"/>
      <c r="F255" s="316"/>
    </row>
    <row r="256" spans="3:6">
      <c r="C256" s="313">
        <v>190</v>
      </c>
      <c r="D256" s="314">
        <v>52.054794520547944</v>
      </c>
      <c r="E256" s="315"/>
      <c r="F256" s="316"/>
    </row>
    <row r="257" spans="3:6">
      <c r="C257" s="313">
        <v>191</v>
      </c>
      <c r="D257" s="314">
        <v>52.328767123287669</v>
      </c>
      <c r="E257" s="315"/>
      <c r="F257" s="316"/>
    </row>
    <row r="258" spans="3:6">
      <c r="C258" s="313">
        <v>192</v>
      </c>
      <c r="D258" s="314">
        <v>52.602739726027394</v>
      </c>
      <c r="E258" s="315"/>
      <c r="F258" s="316"/>
    </row>
    <row r="259" spans="3:6">
      <c r="C259" s="313">
        <v>193</v>
      </c>
      <c r="D259" s="314">
        <v>52.876712328767127</v>
      </c>
      <c r="E259" s="315"/>
      <c r="F259" s="316"/>
    </row>
    <row r="260" spans="3:6">
      <c r="C260" s="313">
        <v>194</v>
      </c>
      <c r="D260" s="314">
        <v>53.150684931506852</v>
      </c>
      <c r="E260" s="315"/>
      <c r="F260" s="316"/>
    </row>
    <row r="261" spans="3:6">
      <c r="C261" s="313">
        <v>195</v>
      </c>
      <c r="D261" s="314">
        <v>53.424657534246577</v>
      </c>
      <c r="E261" s="315"/>
      <c r="F261" s="316"/>
    </row>
    <row r="262" spans="3:6">
      <c r="C262" s="313">
        <v>196</v>
      </c>
      <c r="D262" s="314">
        <v>53.698630136986303</v>
      </c>
      <c r="E262" s="315"/>
      <c r="F262" s="316"/>
    </row>
    <row r="263" spans="3:6">
      <c r="C263" s="313">
        <v>197</v>
      </c>
      <c r="D263" s="314">
        <v>53.972602739726028</v>
      </c>
      <c r="E263" s="315"/>
      <c r="F263" s="316"/>
    </row>
    <row r="264" spans="3:6">
      <c r="C264" s="313">
        <v>198</v>
      </c>
      <c r="D264" s="314">
        <v>54.246575342465754</v>
      </c>
      <c r="E264" s="315"/>
      <c r="F264" s="316"/>
    </row>
    <row r="265" spans="3:6">
      <c r="C265" s="313">
        <v>199</v>
      </c>
      <c r="D265" s="314">
        <v>54.520547945205479</v>
      </c>
      <c r="E265" s="315"/>
      <c r="F265" s="316"/>
    </row>
    <row r="266" spans="3:6">
      <c r="C266" s="313">
        <v>200</v>
      </c>
      <c r="D266" s="314">
        <v>54.794520547945204</v>
      </c>
      <c r="E266" s="315"/>
      <c r="F266" s="316"/>
    </row>
    <row r="267" spans="3:6">
      <c r="C267" s="313">
        <v>201</v>
      </c>
      <c r="D267" s="314">
        <v>55.06849315068493</v>
      </c>
      <c r="E267" s="315"/>
      <c r="F267" s="316"/>
    </row>
    <row r="268" spans="3:6">
      <c r="C268" s="313">
        <v>202</v>
      </c>
      <c r="D268" s="314">
        <v>55.342465753424655</v>
      </c>
      <c r="E268" s="315"/>
      <c r="F268" s="316"/>
    </row>
    <row r="269" spans="3:6">
      <c r="C269" s="313">
        <v>203</v>
      </c>
      <c r="D269" s="314">
        <v>55.616438356164387</v>
      </c>
      <c r="E269" s="315"/>
      <c r="F269" s="316"/>
    </row>
    <row r="270" spans="3:6">
      <c r="C270" s="313">
        <v>204</v>
      </c>
      <c r="D270" s="314">
        <v>55.890410958904113</v>
      </c>
      <c r="E270" s="315"/>
      <c r="F270" s="316"/>
    </row>
    <row r="271" spans="3:6">
      <c r="C271" s="313">
        <v>205</v>
      </c>
      <c r="D271" s="314">
        <v>56.164383561643838</v>
      </c>
      <c r="E271" s="315"/>
      <c r="F271" s="316"/>
    </row>
    <row r="272" spans="3:6">
      <c r="C272" s="313">
        <v>206</v>
      </c>
      <c r="D272" s="314">
        <v>56.438356164383563</v>
      </c>
      <c r="E272" s="315"/>
      <c r="F272" s="316"/>
    </row>
    <row r="273" spans="3:6">
      <c r="C273" s="313">
        <v>207</v>
      </c>
      <c r="D273" s="314">
        <v>56.712328767123289</v>
      </c>
      <c r="E273" s="315"/>
      <c r="F273" s="316"/>
    </row>
    <row r="274" spans="3:6">
      <c r="C274" s="313">
        <v>208</v>
      </c>
      <c r="D274" s="314">
        <v>56.986301369863014</v>
      </c>
      <c r="E274" s="315"/>
      <c r="F274" s="316"/>
    </row>
    <row r="275" spans="3:6">
      <c r="C275" s="313">
        <v>209</v>
      </c>
      <c r="D275" s="314">
        <v>57.260273972602739</v>
      </c>
      <c r="E275" s="315"/>
      <c r="F275" s="316"/>
    </row>
    <row r="276" spans="3:6">
      <c r="C276" s="313">
        <v>210</v>
      </c>
      <c r="D276" s="314">
        <v>57.534246575342465</v>
      </c>
      <c r="E276" s="315"/>
      <c r="F276" s="316"/>
    </row>
    <row r="277" spans="3:6">
      <c r="C277" s="313">
        <v>211</v>
      </c>
      <c r="D277" s="314">
        <v>57.80821917808219</v>
      </c>
      <c r="E277" s="315"/>
      <c r="F277" s="316"/>
    </row>
    <row r="278" spans="3:6">
      <c r="C278" s="313">
        <v>212</v>
      </c>
      <c r="D278" s="314">
        <v>58.082191780821915</v>
      </c>
      <c r="E278" s="315"/>
      <c r="F278" s="316"/>
    </row>
    <row r="279" spans="3:6">
      <c r="C279" s="313">
        <v>213</v>
      </c>
      <c r="D279" s="314">
        <v>58.356164383561648</v>
      </c>
      <c r="E279" s="315"/>
      <c r="F279" s="316"/>
    </row>
    <row r="280" spans="3:6">
      <c r="C280" s="313">
        <v>214</v>
      </c>
      <c r="D280" s="314">
        <v>58.630136986301373</v>
      </c>
      <c r="E280" s="315"/>
      <c r="F280" s="316"/>
    </row>
    <row r="281" spans="3:6">
      <c r="C281" s="313">
        <v>215</v>
      </c>
      <c r="D281" s="314">
        <v>58.904109589041099</v>
      </c>
      <c r="E281" s="315"/>
      <c r="F281" s="316"/>
    </row>
    <row r="282" spans="3:6">
      <c r="C282" s="313">
        <v>216</v>
      </c>
      <c r="D282" s="314">
        <v>59.178082191780824</v>
      </c>
      <c r="E282" s="315"/>
      <c r="F282" s="316"/>
    </row>
    <row r="283" spans="3:6">
      <c r="C283" s="313">
        <v>217</v>
      </c>
      <c r="D283" s="314">
        <v>59.452054794520549</v>
      </c>
      <c r="E283" s="315"/>
      <c r="F283" s="316"/>
    </row>
    <row r="284" spans="3:6">
      <c r="C284" s="313">
        <v>218</v>
      </c>
      <c r="D284" s="314">
        <v>59.726027397260275</v>
      </c>
      <c r="E284" s="315"/>
      <c r="F284" s="316"/>
    </row>
    <row r="285" spans="3:6">
      <c r="C285" s="313">
        <v>219</v>
      </c>
      <c r="D285" s="314">
        <v>60</v>
      </c>
      <c r="E285" s="315"/>
      <c r="F285" s="316"/>
    </row>
    <row r="286" spans="3:6">
      <c r="C286" s="313">
        <v>220</v>
      </c>
      <c r="D286" s="314">
        <v>60.273972602739725</v>
      </c>
      <c r="E286" s="315"/>
      <c r="F286" s="316"/>
    </row>
    <row r="287" spans="3:6">
      <c r="C287" s="313">
        <v>221</v>
      </c>
      <c r="D287" s="314">
        <v>60.547945205479451</v>
      </c>
      <c r="E287" s="315"/>
      <c r="F287" s="316"/>
    </row>
    <row r="288" spans="3:6">
      <c r="C288" s="313">
        <v>222</v>
      </c>
      <c r="D288" s="314">
        <v>60.821917808219183</v>
      </c>
      <c r="E288" s="315"/>
      <c r="F288" s="316"/>
    </row>
    <row r="289" spans="3:6">
      <c r="C289" s="313">
        <v>223</v>
      </c>
      <c r="D289" s="314">
        <v>61.095890410958908</v>
      </c>
      <c r="E289" s="315"/>
      <c r="F289" s="316"/>
    </row>
    <row r="290" spans="3:6">
      <c r="C290" s="313">
        <v>224</v>
      </c>
      <c r="D290" s="314">
        <v>61.369863013698634</v>
      </c>
      <c r="E290" s="315"/>
      <c r="F290" s="316"/>
    </row>
    <row r="291" spans="3:6">
      <c r="C291" s="313">
        <v>225</v>
      </c>
      <c r="D291" s="314">
        <v>61.643835616438359</v>
      </c>
      <c r="E291" s="315"/>
      <c r="F291" s="316"/>
    </row>
    <row r="292" spans="3:6">
      <c r="C292" s="313">
        <v>226</v>
      </c>
      <c r="D292" s="314">
        <v>61.917808219178085</v>
      </c>
      <c r="E292" s="315"/>
      <c r="F292" s="316"/>
    </row>
    <row r="293" spans="3:6">
      <c r="C293" s="313">
        <v>227</v>
      </c>
      <c r="D293" s="314">
        <v>62.19178082191781</v>
      </c>
      <c r="E293" s="315"/>
      <c r="F293" s="316"/>
    </row>
    <row r="294" spans="3:6">
      <c r="C294" s="313">
        <v>228</v>
      </c>
      <c r="D294" s="314">
        <v>62.465753424657535</v>
      </c>
      <c r="E294" s="315"/>
      <c r="F294" s="316"/>
    </row>
    <row r="295" spans="3:6">
      <c r="C295" s="313">
        <v>229</v>
      </c>
      <c r="D295" s="314">
        <v>62.739726027397261</v>
      </c>
      <c r="E295" s="315"/>
      <c r="F295" s="316"/>
    </row>
    <row r="296" spans="3:6">
      <c r="C296" s="313">
        <v>230</v>
      </c>
      <c r="D296" s="314">
        <v>63.013698630136986</v>
      </c>
      <c r="E296" s="315"/>
      <c r="F296" s="316"/>
    </row>
    <row r="297" spans="3:6">
      <c r="C297" s="313">
        <v>231</v>
      </c>
      <c r="D297" s="314">
        <v>63.287671232876704</v>
      </c>
      <c r="E297" s="315"/>
      <c r="F297" s="316"/>
    </row>
    <row r="298" spans="3:6">
      <c r="C298" s="313">
        <v>232</v>
      </c>
      <c r="D298" s="314">
        <v>63.561643835616444</v>
      </c>
      <c r="E298" s="315"/>
      <c r="F298" s="316"/>
    </row>
    <row r="299" spans="3:6">
      <c r="C299" s="313">
        <v>233</v>
      </c>
      <c r="D299" s="314">
        <v>63.835616438356169</v>
      </c>
      <c r="E299" s="315"/>
      <c r="F299" s="316"/>
    </row>
    <row r="300" spans="3:6">
      <c r="C300" s="313">
        <v>234</v>
      </c>
      <c r="D300" s="314">
        <v>64.109589041095887</v>
      </c>
      <c r="E300" s="315"/>
      <c r="F300" s="316"/>
    </row>
    <row r="301" spans="3:6">
      <c r="C301" s="313">
        <v>235</v>
      </c>
      <c r="D301" s="314">
        <v>64.38356164383562</v>
      </c>
      <c r="E301" s="315"/>
      <c r="F301" s="316"/>
    </row>
    <row r="302" spans="3:6">
      <c r="C302" s="313">
        <v>236</v>
      </c>
      <c r="D302" s="314">
        <v>64.657534246575338</v>
      </c>
      <c r="E302" s="315"/>
      <c r="F302" s="316"/>
    </row>
    <row r="303" spans="3:6">
      <c r="C303" s="313">
        <v>237</v>
      </c>
      <c r="D303" s="314">
        <v>64.93150684931507</v>
      </c>
      <c r="E303" s="315"/>
      <c r="F303" s="316"/>
    </row>
    <row r="304" spans="3:6">
      <c r="C304" s="313">
        <v>238</v>
      </c>
      <c r="D304" s="314">
        <v>65.205479452054789</v>
      </c>
      <c r="E304" s="315"/>
      <c r="F304" s="316"/>
    </row>
    <row r="305" spans="3:6">
      <c r="C305" s="313">
        <v>239</v>
      </c>
      <c r="D305" s="314">
        <v>65.479452054794521</v>
      </c>
      <c r="E305" s="315"/>
      <c r="F305" s="316"/>
    </row>
    <row r="306" spans="3:6">
      <c r="C306" s="313">
        <v>240</v>
      </c>
      <c r="D306" s="314">
        <v>65.753424657534239</v>
      </c>
      <c r="E306" s="315"/>
      <c r="F306" s="316"/>
    </row>
    <row r="307" spans="3:6">
      <c r="C307" s="313">
        <v>241</v>
      </c>
      <c r="D307" s="314">
        <v>66.027397260273972</v>
      </c>
      <c r="E307" s="315"/>
      <c r="F307" s="316"/>
    </row>
    <row r="308" spans="3:6">
      <c r="C308" s="313">
        <v>242</v>
      </c>
      <c r="D308" s="314">
        <v>66.301369863013704</v>
      </c>
      <c r="E308" s="315"/>
      <c r="F308" s="316"/>
    </row>
    <row r="309" spans="3:6">
      <c r="C309" s="313">
        <v>243</v>
      </c>
      <c r="D309" s="314">
        <v>66.575342465753423</v>
      </c>
      <c r="E309" s="315"/>
      <c r="F309" s="316"/>
    </row>
    <row r="310" spans="3:6">
      <c r="C310" s="313">
        <v>244</v>
      </c>
      <c r="D310" s="314">
        <v>66.849315068493155</v>
      </c>
      <c r="E310" s="315"/>
      <c r="F310" s="316"/>
    </row>
    <row r="311" spans="3:6">
      <c r="C311" s="313">
        <v>245</v>
      </c>
      <c r="D311" s="314">
        <v>67.123287671232873</v>
      </c>
      <c r="E311" s="315"/>
      <c r="F311" s="316"/>
    </row>
    <row r="312" spans="3:6">
      <c r="C312" s="313">
        <v>246</v>
      </c>
      <c r="D312" s="314">
        <v>67.397260273972606</v>
      </c>
      <c r="E312" s="315"/>
      <c r="F312" s="316"/>
    </row>
    <row r="313" spans="3:6">
      <c r="C313" s="313">
        <v>247</v>
      </c>
      <c r="D313" s="314">
        <v>67.671232876712324</v>
      </c>
      <c r="E313" s="315"/>
      <c r="F313" s="316"/>
    </row>
    <row r="314" spans="3:6">
      <c r="C314" s="313">
        <v>248</v>
      </c>
      <c r="D314" s="314">
        <v>67.945205479452056</v>
      </c>
      <c r="E314" s="315"/>
      <c r="F314" s="316"/>
    </row>
    <row r="315" spans="3:6">
      <c r="C315" s="313">
        <v>249</v>
      </c>
      <c r="D315" s="314">
        <v>68.219178082191775</v>
      </c>
      <c r="E315" s="315"/>
      <c r="F315" s="316"/>
    </row>
    <row r="316" spans="3:6">
      <c r="C316" s="313">
        <v>250</v>
      </c>
      <c r="D316" s="314">
        <v>68.493150684931507</v>
      </c>
      <c r="E316" s="315"/>
      <c r="F316" s="316"/>
    </row>
    <row r="317" spans="3:6">
      <c r="C317" s="313">
        <v>251</v>
      </c>
      <c r="D317" s="314">
        <v>68.767123287671225</v>
      </c>
      <c r="E317" s="315"/>
      <c r="F317" s="316"/>
    </row>
    <row r="318" spans="3:6">
      <c r="C318" s="313">
        <v>252</v>
      </c>
      <c r="D318" s="314">
        <v>69.041095890410958</v>
      </c>
      <c r="E318" s="315"/>
      <c r="F318" s="316"/>
    </row>
    <row r="319" spans="3:6">
      <c r="C319" s="313">
        <v>253</v>
      </c>
      <c r="D319" s="314">
        <v>69.31506849315069</v>
      </c>
      <c r="E319" s="315"/>
      <c r="F319" s="316"/>
    </row>
    <row r="320" spans="3:6">
      <c r="C320" s="313">
        <v>254</v>
      </c>
      <c r="D320" s="314">
        <v>69.589041095890408</v>
      </c>
      <c r="E320" s="315"/>
      <c r="F320" s="316"/>
    </row>
    <row r="321" spans="3:6">
      <c r="C321" s="313">
        <v>255</v>
      </c>
      <c r="D321" s="314">
        <v>69.863013698630141</v>
      </c>
      <c r="E321" s="315"/>
      <c r="F321" s="316"/>
    </row>
    <row r="322" spans="3:6">
      <c r="C322" s="313">
        <v>256</v>
      </c>
      <c r="D322" s="314">
        <v>70.136986301369859</v>
      </c>
      <c r="E322" s="315"/>
      <c r="F322" s="316"/>
    </row>
    <row r="323" spans="3:6">
      <c r="C323" s="313">
        <v>257</v>
      </c>
      <c r="D323" s="314">
        <v>70.410958904109592</v>
      </c>
      <c r="E323" s="315"/>
      <c r="F323" s="316"/>
    </row>
    <row r="324" spans="3:6">
      <c r="C324" s="313">
        <v>258</v>
      </c>
      <c r="D324" s="314">
        <v>70.68493150684931</v>
      </c>
      <c r="E324" s="315"/>
      <c r="F324" s="316"/>
    </row>
    <row r="325" spans="3:6">
      <c r="C325" s="313">
        <v>259</v>
      </c>
      <c r="D325" s="314">
        <v>70.958904109589042</v>
      </c>
      <c r="E325" s="315"/>
      <c r="F325" s="316"/>
    </row>
    <row r="326" spans="3:6">
      <c r="C326" s="313">
        <v>260</v>
      </c>
      <c r="D326" s="314">
        <v>71.232876712328761</v>
      </c>
      <c r="E326" s="315"/>
      <c r="F326" s="316"/>
    </row>
    <row r="327" spans="3:6">
      <c r="C327" s="313">
        <v>261</v>
      </c>
      <c r="D327" s="314">
        <v>71.506849315068493</v>
      </c>
      <c r="E327" s="315"/>
      <c r="F327" s="316"/>
    </row>
    <row r="328" spans="3:6">
      <c r="C328" s="313">
        <v>262</v>
      </c>
      <c r="D328" s="314">
        <v>71.780821917808225</v>
      </c>
      <c r="E328" s="315"/>
      <c r="F328" s="316"/>
    </row>
    <row r="329" spans="3:6">
      <c r="C329" s="313">
        <v>263</v>
      </c>
      <c r="D329" s="314">
        <v>72.054794520547944</v>
      </c>
      <c r="E329" s="315"/>
      <c r="F329" s="316"/>
    </row>
    <row r="330" spans="3:6">
      <c r="C330" s="313">
        <v>264</v>
      </c>
      <c r="D330" s="314">
        <v>72.328767123287676</v>
      </c>
      <c r="E330" s="315"/>
      <c r="F330" s="316"/>
    </row>
    <row r="331" spans="3:6">
      <c r="C331" s="313">
        <v>265</v>
      </c>
      <c r="D331" s="314">
        <v>72.602739726027394</v>
      </c>
      <c r="E331" s="315"/>
      <c r="F331" s="316"/>
    </row>
    <row r="332" spans="3:6">
      <c r="C332" s="313">
        <v>266</v>
      </c>
      <c r="D332" s="314">
        <v>72.876712328767127</v>
      </c>
      <c r="E332" s="315"/>
      <c r="F332" s="316"/>
    </row>
    <row r="333" spans="3:6">
      <c r="C333" s="313">
        <v>267</v>
      </c>
      <c r="D333" s="314">
        <v>73.150684931506845</v>
      </c>
      <c r="E333" s="315"/>
      <c r="F333" s="316"/>
    </row>
    <row r="334" spans="3:6">
      <c r="C334" s="313">
        <v>268</v>
      </c>
      <c r="D334" s="314">
        <v>73.424657534246577</v>
      </c>
      <c r="E334" s="315"/>
      <c r="F334" s="316"/>
    </row>
    <row r="335" spans="3:6">
      <c r="C335" s="313">
        <v>269</v>
      </c>
      <c r="D335" s="314">
        <v>73.698630136986296</v>
      </c>
      <c r="E335" s="315"/>
      <c r="F335" s="316"/>
    </row>
    <row r="336" spans="3:6">
      <c r="C336" s="313">
        <v>270</v>
      </c>
      <c r="D336" s="314">
        <v>73.972602739726028</v>
      </c>
      <c r="E336" s="315"/>
      <c r="F336" s="316"/>
    </row>
    <row r="337" spans="3:6">
      <c r="C337" s="313">
        <v>271</v>
      </c>
      <c r="D337" s="314">
        <v>74.246575342465746</v>
      </c>
      <c r="E337" s="315"/>
      <c r="F337" s="316"/>
    </row>
    <row r="338" spans="3:6">
      <c r="C338" s="313">
        <v>272</v>
      </c>
      <c r="D338" s="314">
        <v>74.520547945205479</v>
      </c>
      <c r="E338" s="315"/>
      <c r="F338" s="316"/>
    </row>
    <row r="339" spans="3:6">
      <c r="C339" s="313">
        <v>273</v>
      </c>
      <c r="D339" s="314">
        <v>74.794520547945211</v>
      </c>
      <c r="E339" s="315"/>
      <c r="F339" s="316"/>
    </row>
    <row r="340" spans="3:6">
      <c r="C340" s="313">
        <v>274</v>
      </c>
      <c r="D340" s="314">
        <v>75.06849315068493</v>
      </c>
      <c r="E340" s="315"/>
      <c r="F340" s="316"/>
    </row>
    <row r="341" spans="3:6">
      <c r="C341" s="313">
        <v>275</v>
      </c>
      <c r="D341" s="314">
        <v>75.342465753424662</v>
      </c>
      <c r="E341" s="315"/>
      <c r="F341" s="316"/>
    </row>
    <row r="342" spans="3:6">
      <c r="C342" s="313">
        <v>276</v>
      </c>
      <c r="D342" s="314">
        <v>75.61643835616438</v>
      </c>
      <c r="E342" s="315"/>
      <c r="F342" s="316"/>
    </row>
    <row r="343" spans="3:6">
      <c r="C343" s="313">
        <v>277</v>
      </c>
      <c r="D343" s="314">
        <v>75.890410958904113</v>
      </c>
      <c r="E343" s="315"/>
      <c r="F343" s="316"/>
    </row>
    <row r="344" spans="3:6">
      <c r="C344" s="313">
        <v>278</v>
      </c>
      <c r="D344" s="314">
        <v>76.164383561643831</v>
      </c>
      <c r="E344" s="315"/>
      <c r="F344" s="316"/>
    </row>
    <row r="345" spans="3:6">
      <c r="C345" s="313">
        <v>279</v>
      </c>
      <c r="D345" s="314">
        <v>76.438356164383563</v>
      </c>
      <c r="E345" s="315"/>
      <c r="F345" s="316"/>
    </row>
    <row r="346" spans="3:6">
      <c r="C346" s="313">
        <v>280</v>
      </c>
      <c r="D346" s="314">
        <v>76.712328767123282</v>
      </c>
      <c r="E346" s="315"/>
      <c r="F346" s="316"/>
    </row>
    <row r="347" spans="3:6">
      <c r="C347" s="313">
        <v>281</v>
      </c>
      <c r="D347" s="314">
        <v>76.986301369863014</v>
      </c>
      <c r="E347" s="315"/>
      <c r="F347" s="316"/>
    </row>
    <row r="348" spans="3:6">
      <c r="C348" s="313">
        <v>282</v>
      </c>
      <c r="D348" s="314">
        <v>77.260273972602747</v>
      </c>
      <c r="E348" s="315"/>
      <c r="F348" s="316"/>
    </row>
    <row r="349" spans="3:6">
      <c r="C349" s="313">
        <v>283</v>
      </c>
      <c r="D349" s="314">
        <v>77.534246575342465</v>
      </c>
      <c r="E349" s="315"/>
      <c r="F349" s="316"/>
    </row>
    <row r="350" spans="3:6">
      <c r="C350" s="313">
        <v>284</v>
      </c>
      <c r="D350" s="314">
        <v>77.808219178082197</v>
      </c>
      <c r="E350" s="315"/>
      <c r="F350" s="316"/>
    </row>
    <row r="351" spans="3:6">
      <c r="C351" s="313">
        <v>285</v>
      </c>
      <c r="D351" s="314">
        <v>78.082191780821915</v>
      </c>
      <c r="E351" s="315"/>
      <c r="F351" s="316"/>
    </row>
    <row r="352" spans="3:6">
      <c r="C352" s="313">
        <v>286</v>
      </c>
      <c r="D352" s="314">
        <v>78.356164383561648</v>
      </c>
      <c r="E352" s="315"/>
      <c r="F352" s="316"/>
    </row>
    <row r="353" spans="3:6">
      <c r="C353" s="313">
        <v>287</v>
      </c>
      <c r="D353" s="314">
        <v>78.630136986301366</v>
      </c>
      <c r="E353" s="315"/>
      <c r="F353" s="316"/>
    </row>
    <row r="354" spans="3:6">
      <c r="C354" s="313">
        <v>288</v>
      </c>
      <c r="D354" s="314">
        <v>78.904109589041099</v>
      </c>
      <c r="E354" s="315"/>
      <c r="F354" s="316"/>
    </row>
    <row r="355" spans="3:6">
      <c r="C355" s="313">
        <v>289</v>
      </c>
      <c r="D355" s="314">
        <v>79.178082191780817</v>
      </c>
      <c r="E355" s="315"/>
      <c r="F355" s="316"/>
    </row>
    <row r="356" spans="3:6">
      <c r="C356" s="313">
        <v>290</v>
      </c>
      <c r="D356" s="314">
        <v>79.452054794520549</v>
      </c>
      <c r="E356" s="315"/>
      <c r="F356" s="316"/>
    </row>
    <row r="357" spans="3:6">
      <c r="C357" s="313">
        <v>291</v>
      </c>
      <c r="D357" s="314">
        <v>79.726027397260268</v>
      </c>
      <c r="E357" s="315"/>
      <c r="F357" s="316"/>
    </row>
    <row r="358" spans="3:6">
      <c r="C358" s="313">
        <v>292</v>
      </c>
      <c r="D358" s="314">
        <v>80</v>
      </c>
      <c r="E358" s="315"/>
      <c r="F358" s="316"/>
    </row>
    <row r="359" spans="3:6">
      <c r="C359" s="313">
        <v>293</v>
      </c>
      <c r="D359" s="314">
        <v>80.273972602739732</v>
      </c>
      <c r="E359" s="315"/>
      <c r="F359" s="316"/>
    </row>
    <row r="360" spans="3:6">
      <c r="C360" s="313">
        <v>294</v>
      </c>
      <c r="D360" s="314">
        <v>80.547945205479451</v>
      </c>
      <c r="E360" s="315"/>
      <c r="F360" s="316"/>
    </row>
    <row r="361" spans="3:6">
      <c r="C361" s="313">
        <v>295</v>
      </c>
      <c r="D361" s="314">
        <v>80.821917808219183</v>
      </c>
      <c r="E361" s="315"/>
      <c r="F361" s="316"/>
    </row>
    <row r="362" spans="3:6">
      <c r="C362" s="313">
        <v>296</v>
      </c>
      <c r="D362" s="314">
        <v>81.095890410958901</v>
      </c>
      <c r="E362" s="315"/>
      <c r="F362" s="316"/>
    </row>
    <row r="363" spans="3:6">
      <c r="C363" s="313">
        <v>297</v>
      </c>
      <c r="D363" s="314">
        <v>81.369863013698634</v>
      </c>
      <c r="E363" s="315"/>
      <c r="F363" s="316"/>
    </row>
    <row r="364" spans="3:6">
      <c r="C364" s="313">
        <v>298</v>
      </c>
      <c r="D364" s="314">
        <v>81.643835616438352</v>
      </c>
      <c r="E364" s="315"/>
      <c r="F364" s="316"/>
    </row>
    <row r="365" spans="3:6">
      <c r="C365" s="313">
        <v>299</v>
      </c>
      <c r="D365" s="314">
        <v>81.917808219178085</v>
      </c>
      <c r="E365" s="315"/>
      <c r="F365" s="316"/>
    </row>
    <row r="366" spans="3:6">
      <c r="C366" s="313">
        <v>300</v>
      </c>
      <c r="D366" s="314">
        <v>82.191780821917803</v>
      </c>
      <c r="E366" s="315"/>
      <c r="F366" s="316"/>
    </row>
    <row r="367" spans="3:6">
      <c r="C367" s="313">
        <v>301</v>
      </c>
      <c r="D367" s="314">
        <v>82.465753424657535</v>
      </c>
      <c r="E367" s="315"/>
      <c r="F367" s="316"/>
    </row>
    <row r="368" spans="3:6">
      <c r="C368" s="313">
        <v>302</v>
      </c>
      <c r="D368" s="314">
        <v>82.739726027397268</v>
      </c>
      <c r="E368" s="315"/>
      <c r="F368" s="316"/>
    </row>
    <row r="369" spans="3:6">
      <c r="C369" s="313">
        <v>303</v>
      </c>
      <c r="D369" s="314">
        <v>83.013698630136986</v>
      </c>
      <c r="E369" s="315"/>
      <c r="F369" s="316"/>
    </row>
    <row r="370" spans="3:6">
      <c r="C370" s="313">
        <v>304</v>
      </c>
      <c r="D370" s="314">
        <v>83.287671232876718</v>
      </c>
      <c r="E370" s="315"/>
      <c r="F370" s="316"/>
    </row>
    <row r="371" spans="3:6">
      <c r="C371" s="313">
        <v>305</v>
      </c>
      <c r="D371" s="314">
        <v>83.561643835616437</v>
      </c>
      <c r="E371" s="315"/>
      <c r="F371" s="316"/>
    </row>
    <row r="372" spans="3:6">
      <c r="C372" s="313">
        <v>306</v>
      </c>
      <c r="D372" s="314">
        <v>83.835616438356169</v>
      </c>
      <c r="E372" s="315"/>
      <c r="F372" s="316"/>
    </row>
    <row r="373" spans="3:6">
      <c r="C373" s="313">
        <v>307</v>
      </c>
      <c r="D373" s="314">
        <v>84.109589041095887</v>
      </c>
      <c r="E373" s="315"/>
      <c r="F373" s="316"/>
    </row>
    <row r="374" spans="3:6">
      <c r="C374" s="313">
        <v>308</v>
      </c>
      <c r="D374" s="314">
        <v>84.38356164383562</v>
      </c>
      <c r="E374" s="315"/>
      <c r="F374" s="316"/>
    </row>
    <row r="375" spans="3:6">
      <c r="C375" s="313">
        <v>309</v>
      </c>
      <c r="D375" s="314">
        <v>84.657534246575338</v>
      </c>
      <c r="E375" s="315"/>
      <c r="F375" s="316"/>
    </row>
    <row r="376" spans="3:6">
      <c r="C376" s="313">
        <v>310</v>
      </c>
      <c r="D376" s="314">
        <v>84.93150684931507</v>
      </c>
      <c r="E376" s="315"/>
      <c r="F376" s="316"/>
    </row>
    <row r="377" spans="3:6">
      <c r="C377" s="313">
        <v>311</v>
      </c>
      <c r="D377" s="314">
        <v>85.205479452054803</v>
      </c>
      <c r="E377" s="315"/>
      <c r="F377" s="316"/>
    </row>
    <row r="378" spans="3:6">
      <c r="C378" s="313">
        <v>312</v>
      </c>
      <c r="D378" s="314">
        <v>85.479452054794521</v>
      </c>
      <c r="E378" s="315"/>
      <c r="F378" s="316"/>
    </row>
    <row r="379" spans="3:6">
      <c r="C379" s="313">
        <v>313</v>
      </c>
      <c r="D379" s="314">
        <v>85.753424657534254</v>
      </c>
      <c r="E379" s="315"/>
      <c r="F379" s="316"/>
    </row>
    <row r="380" spans="3:6">
      <c r="C380" s="313">
        <v>314</v>
      </c>
      <c r="D380" s="314">
        <v>86.027397260273972</v>
      </c>
      <c r="E380" s="315"/>
      <c r="F380" s="316"/>
    </row>
    <row r="381" spans="3:6">
      <c r="C381" s="313">
        <v>315</v>
      </c>
      <c r="D381" s="314">
        <v>86.301369863013704</v>
      </c>
      <c r="E381" s="315"/>
      <c r="F381" s="316"/>
    </row>
    <row r="382" spans="3:6">
      <c r="C382" s="313">
        <v>316</v>
      </c>
      <c r="D382" s="314">
        <v>86.575342465753423</v>
      </c>
      <c r="E382" s="315"/>
      <c r="F382" s="316"/>
    </row>
    <row r="383" spans="3:6">
      <c r="C383" s="313">
        <v>317</v>
      </c>
      <c r="D383" s="314">
        <v>86.849315068493155</v>
      </c>
      <c r="E383" s="315"/>
      <c r="F383" s="316"/>
    </row>
    <row r="384" spans="3:6">
      <c r="C384" s="313">
        <v>318</v>
      </c>
      <c r="D384" s="314">
        <v>87.123287671232873</v>
      </c>
      <c r="E384" s="315"/>
      <c r="F384" s="316"/>
    </row>
    <row r="385" spans="3:6">
      <c r="C385" s="313">
        <v>319</v>
      </c>
      <c r="D385" s="314">
        <v>87.397260273972606</v>
      </c>
      <c r="E385" s="315"/>
      <c r="F385" s="316"/>
    </row>
    <row r="386" spans="3:6">
      <c r="C386" s="313">
        <v>320</v>
      </c>
      <c r="D386" s="314">
        <v>87.671232876712324</v>
      </c>
      <c r="E386" s="315"/>
      <c r="F386" s="316"/>
    </row>
    <row r="387" spans="3:6">
      <c r="C387" s="313">
        <v>321</v>
      </c>
      <c r="D387" s="314">
        <v>87.945205479452056</v>
      </c>
      <c r="E387" s="315"/>
      <c r="F387" s="316"/>
    </row>
    <row r="388" spans="3:6">
      <c r="C388" s="313">
        <v>322</v>
      </c>
      <c r="D388" s="314">
        <v>88.219178082191789</v>
      </c>
      <c r="E388" s="315"/>
      <c r="F388" s="316"/>
    </row>
    <row r="389" spans="3:6">
      <c r="C389" s="313">
        <v>323</v>
      </c>
      <c r="D389" s="314">
        <v>88.493150684931507</v>
      </c>
      <c r="E389" s="315"/>
      <c r="F389" s="316"/>
    </row>
    <row r="390" spans="3:6">
      <c r="C390" s="313">
        <v>324</v>
      </c>
      <c r="D390" s="314">
        <v>88.767123287671239</v>
      </c>
      <c r="E390" s="315"/>
      <c r="F390" s="316"/>
    </row>
    <row r="391" spans="3:6">
      <c r="C391" s="313">
        <v>325</v>
      </c>
      <c r="D391" s="314">
        <v>89.041095890410958</v>
      </c>
      <c r="E391" s="315"/>
      <c r="F391" s="316"/>
    </row>
    <row r="392" spans="3:6">
      <c r="C392" s="313">
        <v>326</v>
      </c>
      <c r="D392" s="314">
        <v>89.31506849315069</v>
      </c>
      <c r="E392" s="315"/>
      <c r="F392" s="316"/>
    </row>
    <row r="393" spans="3:6">
      <c r="C393" s="313">
        <v>327</v>
      </c>
      <c r="D393" s="314">
        <v>89.589041095890408</v>
      </c>
      <c r="E393" s="315"/>
      <c r="F393" s="316"/>
    </row>
    <row r="394" spans="3:6">
      <c r="C394" s="313">
        <v>328</v>
      </c>
      <c r="D394" s="314">
        <v>89.863013698630141</v>
      </c>
      <c r="E394" s="315"/>
      <c r="F394" s="316"/>
    </row>
    <row r="395" spans="3:6">
      <c r="C395" s="313">
        <v>329</v>
      </c>
      <c r="D395" s="314">
        <v>90.136986301369859</v>
      </c>
      <c r="E395" s="315"/>
      <c r="F395" s="316"/>
    </row>
    <row r="396" spans="3:6">
      <c r="C396" s="313">
        <v>330</v>
      </c>
      <c r="D396" s="314">
        <v>90.410958904109577</v>
      </c>
      <c r="E396" s="315"/>
      <c r="F396" s="316"/>
    </row>
    <row r="397" spans="3:6">
      <c r="C397" s="313">
        <v>331</v>
      </c>
      <c r="D397" s="314">
        <v>90.684931506849324</v>
      </c>
      <c r="E397" s="315"/>
      <c r="F397" s="316"/>
    </row>
    <row r="398" spans="3:6">
      <c r="C398" s="313">
        <v>332</v>
      </c>
      <c r="D398" s="314">
        <v>90.958904109589042</v>
      </c>
      <c r="E398" s="315"/>
      <c r="F398" s="316"/>
    </row>
    <row r="399" spans="3:6">
      <c r="C399" s="313">
        <v>333</v>
      </c>
      <c r="D399" s="314">
        <v>91.232876712328775</v>
      </c>
      <c r="E399" s="315"/>
      <c r="F399" s="316"/>
    </row>
    <row r="400" spans="3:6">
      <c r="C400" s="313">
        <v>334</v>
      </c>
      <c r="D400" s="314">
        <v>91.506849315068493</v>
      </c>
      <c r="E400" s="315"/>
      <c r="F400" s="316"/>
    </row>
    <row r="401" spans="3:6">
      <c r="C401" s="313">
        <v>335</v>
      </c>
      <c r="D401" s="314">
        <v>91.780821917808225</v>
      </c>
      <c r="E401" s="315"/>
      <c r="F401" s="316"/>
    </row>
    <row r="402" spans="3:6">
      <c r="C402" s="313">
        <v>336</v>
      </c>
      <c r="D402" s="314">
        <v>92.054794520547944</v>
      </c>
      <c r="E402" s="315"/>
      <c r="F402" s="316"/>
    </row>
    <row r="403" spans="3:6">
      <c r="C403" s="313">
        <v>337</v>
      </c>
      <c r="D403" s="314">
        <v>92.328767123287676</v>
      </c>
      <c r="E403" s="315"/>
      <c r="F403" s="316"/>
    </row>
    <row r="404" spans="3:6">
      <c r="C404" s="313">
        <v>338</v>
      </c>
      <c r="D404" s="314">
        <v>92.602739726027394</v>
      </c>
      <c r="E404" s="315"/>
      <c r="F404" s="316"/>
    </row>
    <row r="405" spans="3:6">
      <c r="C405" s="313">
        <v>339</v>
      </c>
      <c r="D405" s="314">
        <v>92.876712328767113</v>
      </c>
      <c r="E405" s="315"/>
      <c r="F405" s="316"/>
    </row>
    <row r="406" spans="3:6">
      <c r="C406" s="313">
        <v>340</v>
      </c>
      <c r="D406" s="314">
        <v>93.150684931506845</v>
      </c>
      <c r="E406" s="315"/>
      <c r="F406" s="316"/>
    </row>
    <row r="407" spans="3:6">
      <c r="C407" s="313">
        <v>341</v>
      </c>
      <c r="D407" s="314">
        <v>93.424657534246577</v>
      </c>
      <c r="E407" s="315"/>
      <c r="F407" s="316"/>
    </row>
    <row r="408" spans="3:6">
      <c r="C408" s="313">
        <v>342</v>
      </c>
      <c r="D408" s="314">
        <v>93.69863013698631</v>
      </c>
      <c r="E408" s="315"/>
      <c r="F408" s="316"/>
    </row>
    <row r="409" spans="3:6">
      <c r="C409" s="313">
        <v>343</v>
      </c>
      <c r="D409" s="314">
        <v>93.972602739726028</v>
      </c>
      <c r="E409" s="315"/>
      <c r="F409" s="316"/>
    </row>
    <row r="410" spans="3:6">
      <c r="C410" s="313">
        <v>344</v>
      </c>
      <c r="D410" s="314">
        <v>94.246575342465761</v>
      </c>
      <c r="E410" s="315"/>
      <c r="F410" s="316"/>
    </row>
    <row r="411" spans="3:6">
      <c r="C411" s="313">
        <v>345</v>
      </c>
      <c r="D411" s="314">
        <v>94.520547945205479</v>
      </c>
      <c r="E411" s="315"/>
      <c r="F411" s="316"/>
    </row>
    <row r="412" spans="3:6">
      <c r="C412" s="313">
        <v>346</v>
      </c>
      <c r="D412" s="314">
        <v>94.794520547945211</v>
      </c>
      <c r="E412" s="315"/>
      <c r="F412" s="316"/>
    </row>
    <row r="413" spans="3:6">
      <c r="C413" s="313">
        <v>347</v>
      </c>
      <c r="D413" s="314">
        <v>95.06849315068493</v>
      </c>
      <c r="E413" s="315"/>
      <c r="F413" s="316"/>
    </row>
    <row r="414" spans="3:6">
      <c r="C414" s="313">
        <v>348</v>
      </c>
      <c r="D414" s="314">
        <v>95.342465753424648</v>
      </c>
      <c r="E414" s="315"/>
      <c r="F414" s="316"/>
    </row>
    <row r="415" spans="3:6">
      <c r="C415" s="313">
        <v>349</v>
      </c>
      <c r="D415" s="314">
        <v>95.61643835616438</v>
      </c>
      <c r="E415" s="315"/>
      <c r="F415" s="316"/>
    </row>
    <row r="416" spans="3:6">
      <c r="C416" s="313">
        <v>350</v>
      </c>
      <c r="D416" s="314">
        <v>95.890410958904098</v>
      </c>
      <c r="E416" s="315"/>
      <c r="F416" s="316"/>
    </row>
    <row r="417" spans="3:6">
      <c r="C417" s="313">
        <v>351</v>
      </c>
      <c r="D417" s="314">
        <v>96.164383561643845</v>
      </c>
      <c r="E417" s="315"/>
      <c r="F417" s="316"/>
    </row>
    <row r="418" spans="3:6">
      <c r="C418" s="313">
        <v>352</v>
      </c>
      <c r="D418" s="314">
        <v>96.438356164383563</v>
      </c>
      <c r="E418" s="315"/>
      <c r="F418" s="316"/>
    </row>
    <row r="419" spans="3:6">
      <c r="C419" s="313">
        <v>353</v>
      </c>
      <c r="D419" s="314">
        <v>96.712328767123296</v>
      </c>
      <c r="E419" s="315"/>
      <c r="F419" s="316"/>
    </row>
    <row r="420" spans="3:6">
      <c r="C420" s="313">
        <v>354</v>
      </c>
      <c r="D420" s="314">
        <v>96.986301369863014</v>
      </c>
      <c r="E420" s="315"/>
      <c r="F420" s="316"/>
    </row>
    <row r="421" spans="3:6">
      <c r="C421" s="313">
        <v>355</v>
      </c>
      <c r="D421" s="314">
        <v>97.260273972602747</v>
      </c>
      <c r="E421" s="315"/>
      <c r="F421" s="316"/>
    </row>
    <row r="422" spans="3:6">
      <c r="C422" s="313">
        <v>356</v>
      </c>
      <c r="D422" s="314">
        <v>97.534246575342465</v>
      </c>
      <c r="E422" s="315"/>
      <c r="F422" s="316"/>
    </row>
    <row r="423" spans="3:6">
      <c r="C423" s="313">
        <v>357</v>
      </c>
      <c r="D423" s="314">
        <v>97.808219178082183</v>
      </c>
      <c r="E423" s="315"/>
      <c r="F423" s="316"/>
    </row>
    <row r="424" spans="3:6">
      <c r="C424" s="313">
        <v>358</v>
      </c>
      <c r="D424" s="314">
        <v>98.082191780821915</v>
      </c>
      <c r="E424" s="315"/>
      <c r="F424" s="316"/>
    </row>
    <row r="425" spans="3:6">
      <c r="C425" s="313">
        <v>359</v>
      </c>
      <c r="D425" s="314">
        <v>98.356164383561634</v>
      </c>
      <c r="E425" s="315"/>
      <c r="F425" s="316"/>
    </row>
    <row r="426" spans="3:6">
      <c r="C426" s="313">
        <v>360</v>
      </c>
      <c r="D426" s="314">
        <v>98.630136986301366</v>
      </c>
      <c r="E426" s="315"/>
      <c r="F426" s="316"/>
    </row>
    <row r="427" spans="3:6">
      <c r="C427" s="313">
        <v>361</v>
      </c>
      <c r="D427" s="314">
        <v>98.904109589041099</v>
      </c>
      <c r="E427" s="315"/>
      <c r="F427" s="316"/>
    </row>
    <row r="428" spans="3:6">
      <c r="C428" s="313">
        <v>362</v>
      </c>
      <c r="D428" s="314">
        <v>99.178082191780831</v>
      </c>
      <c r="E428" s="315"/>
      <c r="F428" s="316"/>
    </row>
    <row r="429" spans="3:6">
      <c r="C429" s="313">
        <v>363</v>
      </c>
      <c r="D429" s="314">
        <v>99.452054794520549</v>
      </c>
      <c r="E429" s="315"/>
      <c r="F429" s="316"/>
    </row>
    <row r="430" spans="3:6">
      <c r="C430" s="313">
        <v>364</v>
      </c>
      <c r="D430" s="314">
        <v>99.726027397260282</v>
      </c>
      <c r="E430" s="315"/>
      <c r="F430" s="316"/>
    </row>
    <row r="431" spans="3:6" ht="13.5" thickBot="1">
      <c r="C431" s="317">
        <v>365</v>
      </c>
      <c r="D431" s="318">
        <v>100</v>
      </c>
      <c r="E431" s="319"/>
      <c r="F431" s="320"/>
    </row>
    <row r="432" spans="3:6" ht="16.5" thickTop="1">
      <c r="C432" s="837" t="s">
        <v>417</v>
      </c>
      <c r="D432" s="837"/>
      <c r="E432" s="837"/>
      <c r="F432" s="837"/>
    </row>
  </sheetData>
  <mergeCells count="13">
    <mergeCell ref="C36:F36"/>
    <mergeCell ref="C432:F432"/>
    <mergeCell ref="C2:H2"/>
    <mergeCell ref="C3:H3"/>
    <mergeCell ref="B10:H10"/>
    <mergeCell ref="B5:C5"/>
    <mergeCell ref="B6:C6"/>
    <mergeCell ref="B7:C7"/>
    <mergeCell ref="D5:H5"/>
    <mergeCell ref="D6:H6"/>
    <mergeCell ref="D7:H7"/>
    <mergeCell ref="C12:F12"/>
    <mergeCell ref="E14:F14"/>
  </mergeCells>
  <phoneticPr fontId="25" type="noConversion"/>
  <pageMargins left="0.27559055118110237" right="0.35433070866141736" top="0.44" bottom="0.54" header="0" footer="0"/>
  <pageSetup paperSize="9" scale="90"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2"/>
  <sheetViews>
    <sheetView zoomScale="70" zoomScaleNormal="70" workbookViewId="0"/>
  </sheetViews>
  <sheetFormatPr baseColWidth="10" defaultRowHeight="12.75"/>
  <cols>
    <col min="1" max="1" width="2.85546875" customWidth="1"/>
    <col min="2" max="2" width="15" customWidth="1"/>
    <col min="3" max="3" width="10.140625" customWidth="1"/>
    <col min="4" max="4" width="19.85546875" customWidth="1"/>
    <col min="5" max="5" width="18" customWidth="1"/>
    <col min="6" max="6" width="17.85546875" customWidth="1"/>
    <col min="7" max="7" width="13.28515625" customWidth="1"/>
    <col min="8" max="8" width="9.7109375" customWidth="1"/>
  </cols>
  <sheetData>
    <row r="1" spans="1:8" ht="13.5" thickBot="1">
      <c r="A1" s="123"/>
      <c r="B1" s="122"/>
      <c r="C1" s="91"/>
      <c r="D1" s="92"/>
      <c r="E1" s="92"/>
      <c r="F1" s="92"/>
      <c r="G1" s="92"/>
      <c r="H1" s="92"/>
    </row>
    <row r="2" spans="1:8" ht="18">
      <c r="A2" s="124"/>
      <c r="B2" s="204" t="s">
        <v>77</v>
      </c>
      <c r="C2" s="534" t="s">
        <v>78</v>
      </c>
      <c r="D2" s="534"/>
      <c r="E2" s="534"/>
      <c r="F2" s="534"/>
      <c r="G2" s="534"/>
      <c r="H2" s="535"/>
    </row>
    <row r="3" spans="1:8" ht="18.75" thickBot="1">
      <c r="A3" s="321"/>
      <c r="B3" s="94" t="s">
        <v>355</v>
      </c>
      <c r="C3" s="838" t="s">
        <v>330</v>
      </c>
      <c r="D3" s="536"/>
      <c r="E3" s="536"/>
      <c r="F3" s="536"/>
      <c r="G3" s="536"/>
      <c r="H3" s="839"/>
    </row>
    <row r="5" spans="1:8" ht="15.75" customHeight="1">
      <c r="B5" s="513" t="s">
        <v>67</v>
      </c>
      <c r="C5" s="513"/>
      <c r="D5" s="513"/>
      <c r="E5" s="514"/>
      <c r="F5" s="514"/>
      <c r="G5" s="514"/>
      <c r="H5" s="514"/>
    </row>
    <row r="6" spans="1:8" ht="15.75" customHeight="1">
      <c r="B6" s="513" t="s">
        <v>331</v>
      </c>
      <c r="C6" s="513"/>
      <c r="D6" s="513"/>
      <c r="E6" s="514"/>
      <c r="F6" s="514"/>
      <c r="G6" s="514"/>
      <c r="H6" s="514"/>
    </row>
    <row r="7" spans="1:8" ht="15">
      <c r="B7" s="842" t="s">
        <v>69</v>
      </c>
      <c r="C7" s="842"/>
      <c r="D7" s="842"/>
      <c r="E7" s="516"/>
      <c r="F7" s="514"/>
      <c r="G7" s="514"/>
      <c r="H7" s="514"/>
    </row>
    <row r="10" spans="1:8" ht="18">
      <c r="B10" s="539" t="s">
        <v>81</v>
      </c>
      <c r="C10" s="539"/>
      <c r="D10" s="539"/>
      <c r="E10" s="539"/>
      <c r="F10" s="539"/>
      <c r="G10" s="539"/>
      <c r="H10" s="539"/>
    </row>
    <row r="12" spans="1:8" ht="15.75">
      <c r="C12" s="322"/>
      <c r="D12" s="834" t="s">
        <v>324</v>
      </c>
      <c r="E12" s="834"/>
      <c r="F12" s="834"/>
    </row>
    <row r="13" spans="1:8" ht="13.5" thickBot="1">
      <c r="G13" s="85"/>
    </row>
    <row r="14" spans="1:8" ht="15" thickTop="1">
      <c r="D14" s="299" t="s">
        <v>176</v>
      </c>
      <c r="E14" s="300" t="s">
        <v>326</v>
      </c>
      <c r="F14" s="323" t="s">
        <v>177</v>
      </c>
      <c r="G14" s="324"/>
    </row>
    <row r="15" spans="1:8" ht="13.5" thickBot="1">
      <c r="D15" s="301" t="s">
        <v>325</v>
      </c>
      <c r="E15" s="302" t="s">
        <v>327</v>
      </c>
      <c r="F15" s="304" t="s">
        <v>95</v>
      </c>
      <c r="G15" s="324"/>
    </row>
    <row r="16" spans="1:8" ht="13.5" thickTop="1">
      <c r="D16" s="325">
        <f>D84</f>
        <v>18</v>
      </c>
      <c r="E16" s="325">
        <f>E84</f>
        <v>4.9315068493150687</v>
      </c>
      <c r="F16" s="306">
        <f>F84</f>
        <v>0</v>
      </c>
      <c r="G16" s="326"/>
    </row>
    <row r="17" spans="4:7">
      <c r="D17" s="327">
        <f>D103</f>
        <v>37</v>
      </c>
      <c r="E17" s="327">
        <f>E103</f>
        <v>10.136986301369863</v>
      </c>
      <c r="F17" s="309">
        <f>F103</f>
        <v>0</v>
      </c>
      <c r="G17" s="326"/>
    </row>
    <row r="18" spans="4:7">
      <c r="D18" s="327">
        <f>D121</f>
        <v>55</v>
      </c>
      <c r="E18" s="327">
        <f>E121</f>
        <v>15.068493150684931</v>
      </c>
      <c r="F18" s="309">
        <f>F121</f>
        <v>0</v>
      </c>
      <c r="G18" s="326"/>
    </row>
    <row r="19" spans="4:7">
      <c r="D19" s="327">
        <f>D139</f>
        <v>73</v>
      </c>
      <c r="E19" s="327">
        <f>E139</f>
        <v>20</v>
      </c>
      <c r="F19" s="309">
        <f>F139</f>
        <v>0</v>
      </c>
      <c r="G19" s="326"/>
    </row>
    <row r="20" spans="4:7">
      <c r="D20" s="327">
        <f>D157</f>
        <v>91</v>
      </c>
      <c r="E20" s="327">
        <f>E157</f>
        <v>24.93150684931507</v>
      </c>
      <c r="F20" s="309">
        <f>F157</f>
        <v>0</v>
      </c>
      <c r="G20" s="326"/>
    </row>
    <row r="21" spans="4:7">
      <c r="D21" s="327">
        <f>D176</f>
        <v>110</v>
      </c>
      <c r="E21" s="327">
        <f>E176</f>
        <v>30.136986301369863</v>
      </c>
      <c r="F21" s="309">
        <f>F176</f>
        <v>0</v>
      </c>
      <c r="G21" s="326"/>
    </row>
    <row r="22" spans="4:7">
      <c r="D22" s="327">
        <f>D194</f>
        <v>128</v>
      </c>
      <c r="E22" s="327">
        <f>E194</f>
        <v>35.06849315068493</v>
      </c>
      <c r="F22" s="309">
        <f>F194</f>
        <v>0</v>
      </c>
      <c r="G22" s="326"/>
    </row>
    <row r="23" spans="4:7">
      <c r="D23" s="327">
        <f>D212</f>
        <v>146</v>
      </c>
      <c r="E23" s="327">
        <f>E212</f>
        <v>40</v>
      </c>
      <c r="F23" s="309">
        <f>F212</f>
        <v>0</v>
      </c>
      <c r="G23" s="326"/>
    </row>
    <row r="24" spans="4:7">
      <c r="D24" s="327">
        <f>D230</f>
        <v>164</v>
      </c>
      <c r="E24" s="327">
        <f>E230</f>
        <v>44.93150684931507</v>
      </c>
      <c r="F24" s="309">
        <f>F230</f>
        <v>0</v>
      </c>
      <c r="G24" s="326"/>
    </row>
    <row r="25" spans="4:7">
      <c r="D25" s="327">
        <f>D249</f>
        <v>183</v>
      </c>
      <c r="E25" s="327">
        <f>E249</f>
        <v>50.136986301369866</v>
      </c>
      <c r="F25" s="309">
        <f>F249</f>
        <v>0</v>
      </c>
      <c r="G25" s="326"/>
    </row>
    <row r="26" spans="4:7">
      <c r="D26" s="327">
        <f>D267</f>
        <v>201</v>
      </c>
      <c r="E26" s="327">
        <f>E267</f>
        <v>55.06849315068493</v>
      </c>
      <c r="F26" s="309">
        <f>F267</f>
        <v>0</v>
      </c>
      <c r="G26" s="326"/>
    </row>
    <row r="27" spans="4:7">
      <c r="D27" s="327">
        <f>D285</f>
        <v>219</v>
      </c>
      <c r="E27" s="327">
        <f>E285</f>
        <v>60</v>
      </c>
      <c r="F27" s="309">
        <f>F285</f>
        <v>0</v>
      </c>
      <c r="G27" s="326"/>
    </row>
    <row r="28" spans="4:7">
      <c r="D28" s="327">
        <f>D303</f>
        <v>237</v>
      </c>
      <c r="E28" s="327">
        <f>E303</f>
        <v>64.93150684931507</v>
      </c>
      <c r="F28" s="309">
        <f>F303</f>
        <v>0</v>
      </c>
      <c r="G28" s="326"/>
    </row>
    <row r="29" spans="4:7">
      <c r="D29" s="327">
        <f>D322</f>
        <v>256</v>
      </c>
      <c r="E29" s="327">
        <f>E322</f>
        <v>70.136986301369859</v>
      </c>
      <c r="F29" s="309">
        <f>F322</f>
        <v>0</v>
      </c>
      <c r="G29" s="326"/>
    </row>
    <row r="30" spans="4:7">
      <c r="D30" s="327">
        <f>D340</f>
        <v>274</v>
      </c>
      <c r="E30" s="327">
        <f>E340</f>
        <v>75.06849315068493</v>
      </c>
      <c r="F30" s="309">
        <f>F340</f>
        <v>0</v>
      </c>
      <c r="G30" s="326"/>
    </row>
    <row r="31" spans="4:7">
      <c r="D31" s="327">
        <f>D358</f>
        <v>292</v>
      </c>
      <c r="E31" s="327">
        <f>E358</f>
        <v>80</v>
      </c>
      <c r="F31" s="309">
        <f>F358</f>
        <v>0</v>
      </c>
      <c r="G31" s="326"/>
    </row>
    <row r="32" spans="4:7">
      <c r="D32" s="327">
        <f>D376</f>
        <v>310</v>
      </c>
      <c r="E32" s="327">
        <f>E376</f>
        <v>84.93150684931507</v>
      </c>
      <c r="F32" s="309">
        <f>F376</f>
        <v>0</v>
      </c>
      <c r="G32" s="326"/>
    </row>
    <row r="33" spans="4:7">
      <c r="D33" s="327">
        <f>D395</f>
        <v>329</v>
      </c>
      <c r="E33" s="327">
        <f>E395</f>
        <v>90.136986301369859</v>
      </c>
      <c r="F33" s="309">
        <f>F395</f>
        <v>0</v>
      </c>
      <c r="G33" s="326"/>
    </row>
    <row r="34" spans="4:7">
      <c r="D34" s="327">
        <f>D413</f>
        <v>347</v>
      </c>
      <c r="E34" s="327">
        <f>E413</f>
        <v>95.06849315068493</v>
      </c>
      <c r="F34" s="309">
        <f>F413</f>
        <v>0</v>
      </c>
      <c r="G34" s="326"/>
    </row>
    <row r="35" spans="4:7" ht="13.5" thickBot="1">
      <c r="D35" s="328">
        <f>D431</f>
        <v>365</v>
      </c>
      <c r="E35" s="328">
        <f>E431</f>
        <v>100</v>
      </c>
      <c r="F35" s="312">
        <f>F431</f>
        <v>0</v>
      </c>
      <c r="G35" s="326"/>
    </row>
    <row r="36" spans="4:7" ht="16.5" thickTop="1">
      <c r="D36" s="837" t="s">
        <v>328</v>
      </c>
      <c r="E36" s="837"/>
      <c r="F36" s="837"/>
      <c r="G36" s="85"/>
    </row>
    <row r="37" spans="4:7">
      <c r="G37" s="85"/>
    </row>
    <row r="38" spans="4:7">
      <c r="G38" s="85"/>
    </row>
    <row r="39" spans="4:7">
      <c r="G39" s="329"/>
    </row>
    <row r="67" spans="4:6">
      <c r="D67" s="330">
        <v>1</v>
      </c>
      <c r="E67" s="331">
        <f>(D67/365)*100</f>
        <v>0.27397260273972601</v>
      </c>
      <c r="F67" s="332"/>
    </row>
    <row r="68" spans="4:6">
      <c r="D68" s="330">
        <v>2</v>
      </c>
      <c r="E68" s="331">
        <f t="shared" ref="E68:E131" si="0">(D68/365)*100</f>
        <v>0.54794520547945202</v>
      </c>
      <c r="F68" s="332"/>
    </row>
    <row r="69" spans="4:6">
      <c r="D69" s="330">
        <v>3</v>
      </c>
      <c r="E69" s="331">
        <f t="shared" si="0"/>
        <v>0.82191780821917804</v>
      </c>
      <c r="F69" s="332"/>
    </row>
    <row r="70" spans="4:6">
      <c r="D70" s="330">
        <v>4</v>
      </c>
      <c r="E70" s="331">
        <f t="shared" si="0"/>
        <v>1.095890410958904</v>
      </c>
      <c r="F70" s="332"/>
    </row>
    <row r="71" spans="4:6">
      <c r="D71" s="330">
        <v>5</v>
      </c>
      <c r="E71" s="331">
        <f t="shared" si="0"/>
        <v>1.3698630136986301</v>
      </c>
      <c r="F71" s="332"/>
    </row>
    <row r="72" spans="4:6">
      <c r="D72" s="330">
        <v>6</v>
      </c>
      <c r="E72" s="331">
        <f t="shared" si="0"/>
        <v>1.6438356164383561</v>
      </c>
      <c r="F72" s="332"/>
    </row>
    <row r="73" spans="4:6">
      <c r="D73" s="330">
        <v>7</v>
      </c>
      <c r="E73" s="331">
        <f t="shared" si="0"/>
        <v>1.9178082191780823</v>
      </c>
      <c r="F73" s="332"/>
    </row>
    <row r="74" spans="4:6">
      <c r="D74" s="330">
        <v>8</v>
      </c>
      <c r="E74" s="331">
        <f t="shared" si="0"/>
        <v>2.1917808219178081</v>
      </c>
      <c r="F74" s="332"/>
    </row>
    <row r="75" spans="4:6">
      <c r="D75" s="330">
        <v>9</v>
      </c>
      <c r="E75" s="331">
        <f t="shared" si="0"/>
        <v>2.4657534246575343</v>
      </c>
      <c r="F75" s="332"/>
    </row>
    <row r="76" spans="4:6">
      <c r="D76" s="330">
        <v>10</v>
      </c>
      <c r="E76" s="331">
        <f t="shared" si="0"/>
        <v>2.7397260273972601</v>
      </c>
      <c r="F76" s="332"/>
    </row>
    <row r="77" spans="4:6">
      <c r="D77" s="330">
        <v>11</v>
      </c>
      <c r="E77" s="331">
        <f t="shared" si="0"/>
        <v>3.0136986301369864</v>
      </c>
      <c r="F77" s="332"/>
    </row>
    <row r="78" spans="4:6">
      <c r="D78" s="330">
        <v>12</v>
      </c>
      <c r="E78" s="331">
        <f t="shared" si="0"/>
        <v>3.2876712328767121</v>
      </c>
      <c r="F78" s="332"/>
    </row>
    <row r="79" spans="4:6">
      <c r="D79" s="330">
        <v>13</v>
      </c>
      <c r="E79" s="331">
        <f t="shared" si="0"/>
        <v>3.5616438356164384</v>
      </c>
      <c r="F79" s="332"/>
    </row>
    <row r="80" spans="4:6">
      <c r="D80" s="330">
        <v>14</v>
      </c>
      <c r="E80" s="331">
        <f t="shared" si="0"/>
        <v>3.8356164383561646</v>
      </c>
      <c r="F80" s="332"/>
    </row>
    <row r="81" spans="4:6">
      <c r="D81" s="330">
        <v>15</v>
      </c>
      <c r="E81" s="331">
        <f t="shared" si="0"/>
        <v>4.10958904109589</v>
      </c>
      <c r="F81" s="332"/>
    </row>
    <row r="82" spans="4:6">
      <c r="D82" s="330">
        <v>16</v>
      </c>
      <c r="E82" s="331">
        <f t="shared" si="0"/>
        <v>4.3835616438356162</v>
      </c>
      <c r="F82" s="332"/>
    </row>
    <row r="83" spans="4:6">
      <c r="D83" s="330">
        <v>17</v>
      </c>
      <c r="E83" s="331">
        <f t="shared" si="0"/>
        <v>4.6575342465753424</v>
      </c>
      <c r="F83" s="332"/>
    </row>
    <row r="84" spans="4:6">
      <c r="D84" s="330">
        <v>18</v>
      </c>
      <c r="E84" s="331">
        <f t="shared" si="0"/>
        <v>4.9315068493150687</v>
      </c>
      <c r="F84" s="332"/>
    </row>
    <row r="85" spans="4:6">
      <c r="D85" s="330">
        <v>19</v>
      </c>
      <c r="E85" s="331">
        <f t="shared" si="0"/>
        <v>5.2054794520547949</v>
      </c>
      <c r="F85" s="332"/>
    </row>
    <row r="86" spans="4:6">
      <c r="D86" s="330">
        <v>20</v>
      </c>
      <c r="E86" s="331">
        <f t="shared" si="0"/>
        <v>5.4794520547945202</v>
      </c>
      <c r="F86" s="332"/>
    </row>
    <row r="87" spans="4:6">
      <c r="D87" s="330">
        <v>21</v>
      </c>
      <c r="E87" s="331">
        <f t="shared" si="0"/>
        <v>5.7534246575342465</v>
      </c>
      <c r="F87" s="332"/>
    </row>
    <row r="88" spans="4:6">
      <c r="D88" s="330">
        <v>22</v>
      </c>
      <c r="E88" s="331">
        <f t="shared" si="0"/>
        <v>6.0273972602739727</v>
      </c>
      <c r="F88" s="332"/>
    </row>
    <row r="89" spans="4:6">
      <c r="D89" s="330">
        <v>23</v>
      </c>
      <c r="E89" s="331">
        <f t="shared" si="0"/>
        <v>6.3013698630136989</v>
      </c>
      <c r="F89" s="332"/>
    </row>
    <row r="90" spans="4:6">
      <c r="D90" s="330">
        <v>24</v>
      </c>
      <c r="E90" s="331">
        <f t="shared" si="0"/>
        <v>6.5753424657534243</v>
      </c>
      <c r="F90" s="332"/>
    </row>
    <row r="91" spans="4:6">
      <c r="D91" s="330">
        <v>25</v>
      </c>
      <c r="E91" s="331">
        <f t="shared" si="0"/>
        <v>6.8493150684931505</v>
      </c>
      <c r="F91" s="332"/>
    </row>
    <row r="92" spans="4:6">
      <c r="D92" s="330">
        <v>26</v>
      </c>
      <c r="E92" s="331">
        <f t="shared" si="0"/>
        <v>7.1232876712328768</v>
      </c>
      <c r="F92" s="332"/>
    </row>
    <row r="93" spans="4:6">
      <c r="D93" s="330">
        <v>27</v>
      </c>
      <c r="E93" s="331">
        <f t="shared" si="0"/>
        <v>7.397260273972603</v>
      </c>
      <c r="F93" s="332"/>
    </row>
    <row r="94" spans="4:6">
      <c r="D94" s="330">
        <v>28</v>
      </c>
      <c r="E94" s="331">
        <f t="shared" si="0"/>
        <v>7.6712328767123292</v>
      </c>
      <c r="F94" s="332"/>
    </row>
    <row r="95" spans="4:6">
      <c r="D95" s="330">
        <v>29</v>
      </c>
      <c r="E95" s="331">
        <f t="shared" si="0"/>
        <v>7.9452054794520555</v>
      </c>
      <c r="F95" s="332"/>
    </row>
    <row r="96" spans="4:6">
      <c r="D96" s="330">
        <v>30</v>
      </c>
      <c r="E96" s="331">
        <f t="shared" si="0"/>
        <v>8.2191780821917799</v>
      </c>
      <c r="F96" s="332"/>
    </row>
    <row r="97" spans="4:6">
      <c r="D97" s="330">
        <v>31</v>
      </c>
      <c r="E97" s="331">
        <f t="shared" si="0"/>
        <v>8.493150684931507</v>
      </c>
      <c r="F97" s="332"/>
    </row>
    <row r="98" spans="4:6">
      <c r="D98" s="330">
        <v>32</v>
      </c>
      <c r="E98" s="331">
        <f t="shared" si="0"/>
        <v>8.7671232876712324</v>
      </c>
      <c r="F98" s="332"/>
    </row>
    <row r="99" spans="4:6">
      <c r="D99" s="330">
        <v>33</v>
      </c>
      <c r="E99" s="331">
        <f t="shared" si="0"/>
        <v>9.0410958904109595</v>
      </c>
      <c r="F99" s="332"/>
    </row>
    <row r="100" spans="4:6">
      <c r="D100" s="330">
        <v>34</v>
      </c>
      <c r="E100" s="331">
        <f t="shared" si="0"/>
        <v>9.3150684931506849</v>
      </c>
      <c r="F100" s="332"/>
    </row>
    <row r="101" spans="4:6">
      <c r="D101" s="330">
        <v>35</v>
      </c>
      <c r="E101" s="331">
        <f t="shared" si="0"/>
        <v>9.5890410958904102</v>
      </c>
      <c r="F101" s="332"/>
    </row>
    <row r="102" spans="4:6">
      <c r="D102" s="330">
        <v>36</v>
      </c>
      <c r="E102" s="331">
        <f t="shared" si="0"/>
        <v>9.8630136986301373</v>
      </c>
      <c r="F102" s="332"/>
    </row>
    <row r="103" spans="4:6">
      <c r="D103" s="330">
        <v>37</v>
      </c>
      <c r="E103" s="331">
        <f t="shared" si="0"/>
        <v>10.136986301369863</v>
      </c>
      <c r="F103" s="332"/>
    </row>
    <row r="104" spans="4:6">
      <c r="D104" s="330">
        <v>38</v>
      </c>
      <c r="E104" s="331">
        <f t="shared" si="0"/>
        <v>10.41095890410959</v>
      </c>
      <c r="F104" s="332"/>
    </row>
    <row r="105" spans="4:6">
      <c r="D105" s="330">
        <v>39</v>
      </c>
      <c r="E105" s="331">
        <f t="shared" si="0"/>
        <v>10.684931506849315</v>
      </c>
      <c r="F105" s="332"/>
    </row>
    <row r="106" spans="4:6">
      <c r="D106" s="330">
        <v>40</v>
      </c>
      <c r="E106" s="331">
        <f t="shared" si="0"/>
        <v>10.95890410958904</v>
      </c>
      <c r="F106" s="332"/>
    </row>
    <row r="107" spans="4:6">
      <c r="D107" s="330">
        <v>41</v>
      </c>
      <c r="E107" s="331">
        <f t="shared" si="0"/>
        <v>11.232876712328768</v>
      </c>
      <c r="F107" s="332"/>
    </row>
    <row r="108" spans="4:6">
      <c r="D108" s="330">
        <v>42</v>
      </c>
      <c r="E108" s="331">
        <f t="shared" si="0"/>
        <v>11.506849315068493</v>
      </c>
      <c r="F108" s="332"/>
    </row>
    <row r="109" spans="4:6">
      <c r="D109" s="330">
        <v>43</v>
      </c>
      <c r="E109" s="331">
        <f t="shared" si="0"/>
        <v>11.78082191780822</v>
      </c>
      <c r="F109" s="332"/>
    </row>
    <row r="110" spans="4:6">
      <c r="D110" s="330">
        <v>44</v>
      </c>
      <c r="E110" s="331">
        <f t="shared" si="0"/>
        <v>12.054794520547945</v>
      </c>
      <c r="F110" s="332"/>
    </row>
    <row r="111" spans="4:6">
      <c r="D111" s="330">
        <v>45</v>
      </c>
      <c r="E111" s="331">
        <f t="shared" si="0"/>
        <v>12.328767123287671</v>
      </c>
      <c r="F111" s="332"/>
    </row>
    <row r="112" spans="4:6">
      <c r="D112" s="330">
        <v>46</v>
      </c>
      <c r="E112" s="331">
        <f t="shared" si="0"/>
        <v>12.602739726027398</v>
      </c>
      <c r="F112" s="332"/>
    </row>
    <row r="113" spans="4:6">
      <c r="D113" s="330">
        <v>47</v>
      </c>
      <c r="E113" s="331">
        <f t="shared" si="0"/>
        <v>12.876712328767123</v>
      </c>
      <c r="F113" s="332"/>
    </row>
    <row r="114" spans="4:6">
      <c r="D114" s="330">
        <v>48</v>
      </c>
      <c r="E114" s="331">
        <f t="shared" si="0"/>
        <v>13.150684931506849</v>
      </c>
      <c r="F114" s="332"/>
    </row>
    <row r="115" spans="4:6">
      <c r="D115" s="330">
        <v>49</v>
      </c>
      <c r="E115" s="331">
        <f t="shared" si="0"/>
        <v>13.424657534246576</v>
      </c>
      <c r="F115" s="332"/>
    </row>
    <row r="116" spans="4:6">
      <c r="D116" s="330">
        <v>50</v>
      </c>
      <c r="E116" s="331">
        <f t="shared" si="0"/>
        <v>13.698630136986301</v>
      </c>
      <c r="F116" s="332"/>
    </row>
    <row r="117" spans="4:6">
      <c r="D117" s="330">
        <v>51</v>
      </c>
      <c r="E117" s="331">
        <f t="shared" si="0"/>
        <v>13.972602739726028</v>
      </c>
      <c r="F117" s="332"/>
    </row>
    <row r="118" spans="4:6">
      <c r="D118" s="330">
        <v>52</v>
      </c>
      <c r="E118" s="331">
        <f t="shared" si="0"/>
        <v>14.246575342465754</v>
      </c>
      <c r="F118" s="332"/>
    </row>
    <row r="119" spans="4:6">
      <c r="D119" s="330">
        <v>53</v>
      </c>
      <c r="E119" s="331">
        <f t="shared" si="0"/>
        <v>14.520547945205479</v>
      </c>
      <c r="F119" s="332"/>
    </row>
    <row r="120" spans="4:6">
      <c r="D120" s="330">
        <v>54</v>
      </c>
      <c r="E120" s="331">
        <f t="shared" si="0"/>
        <v>14.794520547945206</v>
      </c>
      <c r="F120" s="332"/>
    </row>
    <row r="121" spans="4:6">
      <c r="D121" s="330">
        <v>55</v>
      </c>
      <c r="E121" s="331">
        <f t="shared" si="0"/>
        <v>15.068493150684931</v>
      </c>
      <c r="F121" s="332"/>
    </row>
    <row r="122" spans="4:6">
      <c r="D122" s="330">
        <v>56</v>
      </c>
      <c r="E122" s="331">
        <f t="shared" si="0"/>
        <v>15.342465753424658</v>
      </c>
      <c r="F122" s="332"/>
    </row>
    <row r="123" spans="4:6">
      <c r="D123" s="330">
        <v>57</v>
      </c>
      <c r="E123" s="331">
        <f t="shared" si="0"/>
        <v>15.616438356164384</v>
      </c>
      <c r="F123" s="332"/>
    </row>
    <row r="124" spans="4:6">
      <c r="D124" s="330">
        <v>58</v>
      </c>
      <c r="E124" s="331">
        <f t="shared" si="0"/>
        <v>15.890410958904111</v>
      </c>
      <c r="F124" s="332"/>
    </row>
    <row r="125" spans="4:6">
      <c r="D125" s="330">
        <v>59</v>
      </c>
      <c r="E125" s="331">
        <f t="shared" si="0"/>
        <v>16.164383561643834</v>
      </c>
      <c r="F125" s="332"/>
    </row>
    <row r="126" spans="4:6">
      <c r="D126" s="330">
        <v>60</v>
      </c>
      <c r="E126" s="331">
        <f t="shared" si="0"/>
        <v>16.43835616438356</v>
      </c>
      <c r="F126" s="332"/>
    </row>
    <row r="127" spans="4:6">
      <c r="D127" s="330">
        <v>61</v>
      </c>
      <c r="E127" s="331">
        <f t="shared" si="0"/>
        <v>16.712328767123289</v>
      </c>
      <c r="F127" s="332"/>
    </row>
    <row r="128" spans="4:6">
      <c r="D128" s="330">
        <v>62</v>
      </c>
      <c r="E128" s="331">
        <f t="shared" si="0"/>
        <v>16.986301369863014</v>
      </c>
      <c r="F128" s="332"/>
    </row>
    <row r="129" spans="4:6">
      <c r="D129" s="330">
        <v>63</v>
      </c>
      <c r="E129" s="331">
        <f t="shared" si="0"/>
        <v>17.260273972602739</v>
      </c>
      <c r="F129" s="332"/>
    </row>
    <row r="130" spans="4:6">
      <c r="D130" s="330">
        <v>64</v>
      </c>
      <c r="E130" s="331">
        <f t="shared" si="0"/>
        <v>17.534246575342465</v>
      </c>
      <c r="F130" s="332"/>
    </row>
    <row r="131" spans="4:6">
      <c r="D131" s="330">
        <v>65</v>
      </c>
      <c r="E131" s="331">
        <f t="shared" si="0"/>
        <v>17.80821917808219</v>
      </c>
      <c r="F131" s="332"/>
    </row>
    <row r="132" spans="4:6">
      <c r="D132" s="330">
        <v>66</v>
      </c>
      <c r="E132" s="331">
        <f t="shared" ref="E132:E195" si="1">(D132/365)*100</f>
        <v>18.082191780821919</v>
      </c>
      <c r="F132" s="332"/>
    </row>
    <row r="133" spans="4:6">
      <c r="D133" s="330">
        <v>67</v>
      </c>
      <c r="E133" s="331">
        <f t="shared" si="1"/>
        <v>18.356164383561644</v>
      </c>
      <c r="F133" s="332"/>
    </row>
    <row r="134" spans="4:6">
      <c r="D134" s="330">
        <v>68</v>
      </c>
      <c r="E134" s="331">
        <f t="shared" si="1"/>
        <v>18.63013698630137</v>
      </c>
      <c r="F134" s="332"/>
    </row>
    <row r="135" spans="4:6">
      <c r="D135" s="330">
        <v>69</v>
      </c>
      <c r="E135" s="331">
        <f t="shared" si="1"/>
        <v>18.904109589041095</v>
      </c>
      <c r="F135" s="332"/>
    </row>
    <row r="136" spans="4:6">
      <c r="D136" s="330">
        <v>70</v>
      </c>
      <c r="E136" s="331">
        <f t="shared" si="1"/>
        <v>19.17808219178082</v>
      </c>
      <c r="F136" s="332"/>
    </row>
    <row r="137" spans="4:6">
      <c r="D137" s="330">
        <v>71</v>
      </c>
      <c r="E137" s="331">
        <f t="shared" si="1"/>
        <v>19.452054794520549</v>
      </c>
      <c r="F137" s="332"/>
    </row>
    <row r="138" spans="4:6">
      <c r="D138" s="330">
        <v>72</v>
      </c>
      <c r="E138" s="331">
        <f t="shared" si="1"/>
        <v>19.726027397260275</v>
      </c>
      <c r="F138" s="332"/>
    </row>
    <row r="139" spans="4:6">
      <c r="D139" s="330">
        <v>73</v>
      </c>
      <c r="E139" s="331">
        <f t="shared" si="1"/>
        <v>20</v>
      </c>
      <c r="F139" s="332"/>
    </row>
    <row r="140" spans="4:6">
      <c r="D140" s="330">
        <v>74</v>
      </c>
      <c r="E140" s="331">
        <f t="shared" si="1"/>
        <v>20.273972602739725</v>
      </c>
      <c r="F140" s="332"/>
    </row>
    <row r="141" spans="4:6">
      <c r="D141" s="330">
        <v>75</v>
      </c>
      <c r="E141" s="331">
        <f t="shared" si="1"/>
        <v>20.547945205479451</v>
      </c>
      <c r="F141" s="332"/>
    </row>
    <row r="142" spans="4:6">
      <c r="D142" s="330">
        <v>76</v>
      </c>
      <c r="E142" s="331">
        <f t="shared" si="1"/>
        <v>20.82191780821918</v>
      </c>
      <c r="F142" s="332"/>
    </row>
    <row r="143" spans="4:6">
      <c r="D143" s="330">
        <v>77</v>
      </c>
      <c r="E143" s="331">
        <f t="shared" si="1"/>
        <v>21.095890410958905</v>
      </c>
      <c r="F143" s="332"/>
    </row>
    <row r="144" spans="4:6">
      <c r="D144" s="330">
        <v>78</v>
      </c>
      <c r="E144" s="331">
        <f t="shared" si="1"/>
        <v>21.36986301369863</v>
      </c>
      <c r="F144" s="332"/>
    </row>
    <row r="145" spans="4:6">
      <c r="D145" s="330">
        <v>79</v>
      </c>
      <c r="E145" s="331">
        <f t="shared" si="1"/>
        <v>21.643835616438356</v>
      </c>
      <c r="F145" s="332"/>
    </row>
    <row r="146" spans="4:6">
      <c r="D146" s="330">
        <v>80</v>
      </c>
      <c r="E146" s="331">
        <f t="shared" si="1"/>
        <v>21.917808219178081</v>
      </c>
      <c r="F146" s="332"/>
    </row>
    <row r="147" spans="4:6">
      <c r="D147" s="330">
        <v>81</v>
      </c>
      <c r="E147" s="331">
        <f t="shared" si="1"/>
        <v>22.19178082191781</v>
      </c>
      <c r="F147" s="332"/>
    </row>
    <row r="148" spans="4:6">
      <c r="D148" s="330">
        <v>82</v>
      </c>
      <c r="E148" s="331">
        <f t="shared" si="1"/>
        <v>22.465753424657535</v>
      </c>
      <c r="F148" s="332"/>
    </row>
    <row r="149" spans="4:6">
      <c r="D149" s="330">
        <v>83</v>
      </c>
      <c r="E149" s="331">
        <f t="shared" si="1"/>
        <v>22.739726027397261</v>
      </c>
      <c r="F149" s="332"/>
    </row>
    <row r="150" spans="4:6">
      <c r="D150" s="330">
        <v>84</v>
      </c>
      <c r="E150" s="331">
        <f t="shared" si="1"/>
        <v>23.013698630136986</v>
      </c>
      <c r="F150" s="332"/>
    </row>
    <row r="151" spans="4:6">
      <c r="D151" s="330">
        <v>85</v>
      </c>
      <c r="E151" s="331">
        <f t="shared" si="1"/>
        <v>23.287671232876711</v>
      </c>
      <c r="F151" s="332"/>
    </row>
    <row r="152" spans="4:6">
      <c r="D152" s="330">
        <v>86</v>
      </c>
      <c r="E152" s="331">
        <f t="shared" si="1"/>
        <v>23.56164383561644</v>
      </c>
      <c r="F152" s="332"/>
    </row>
    <row r="153" spans="4:6">
      <c r="D153" s="330">
        <v>87</v>
      </c>
      <c r="E153" s="331">
        <f t="shared" si="1"/>
        <v>23.835616438356162</v>
      </c>
      <c r="F153" s="332"/>
    </row>
    <row r="154" spans="4:6">
      <c r="D154" s="330">
        <v>88</v>
      </c>
      <c r="E154" s="331">
        <f t="shared" si="1"/>
        <v>24.109589041095891</v>
      </c>
      <c r="F154" s="332"/>
    </row>
    <row r="155" spans="4:6">
      <c r="D155" s="330">
        <v>89</v>
      </c>
      <c r="E155" s="331">
        <f t="shared" si="1"/>
        <v>24.383561643835616</v>
      </c>
      <c r="F155" s="332"/>
    </row>
    <row r="156" spans="4:6">
      <c r="D156" s="330">
        <v>90</v>
      </c>
      <c r="E156" s="331">
        <f t="shared" si="1"/>
        <v>24.657534246575342</v>
      </c>
      <c r="F156" s="332"/>
    </row>
    <row r="157" spans="4:6">
      <c r="D157" s="330">
        <v>91</v>
      </c>
      <c r="E157" s="331">
        <f t="shared" si="1"/>
        <v>24.93150684931507</v>
      </c>
      <c r="F157" s="332"/>
    </row>
    <row r="158" spans="4:6">
      <c r="D158" s="330">
        <v>92</v>
      </c>
      <c r="E158" s="331">
        <f t="shared" si="1"/>
        <v>25.205479452054796</v>
      </c>
      <c r="F158" s="332"/>
    </row>
    <row r="159" spans="4:6">
      <c r="D159" s="330">
        <v>93</v>
      </c>
      <c r="E159" s="331">
        <f t="shared" si="1"/>
        <v>25.479452054794521</v>
      </c>
      <c r="F159" s="332"/>
    </row>
    <row r="160" spans="4:6">
      <c r="D160" s="330">
        <v>94</v>
      </c>
      <c r="E160" s="331">
        <f t="shared" si="1"/>
        <v>25.753424657534246</v>
      </c>
      <c r="F160" s="332"/>
    </row>
    <row r="161" spans="4:6">
      <c r="D161" s="330">
        <v>95</v>
      </c>
      <c r="E161" s="331">
        <f t="shared" si="1"/>
        <v>26.027397260273972</v>
      </c>
      <c r="F161" s="332"/>
    </row>
    <row r="162" spans="4:6">
      <c r="D162" s="330">
        <v>96</v>
      </c>
      <c r="E162" s="331">
        <f t="shared" si="1"/>
        <v>26.301369863013697</v>
      </c>
      <c r="F162" s="332"/>
    </row>
    <row r="163" spans="4:6">
      <c r="D163" s="330">
        <v>97</v>
      </c>
      <c r="E163" s="331">
        <f t="shared" si="1"/>
        <v>26.575342465753426</v>
      </c>
      <c r="F163" s="332"/>
    </row>
    <row r="164" spans="4:6">
      <c r="D164" s="330">
        <v>98</v>
      </c>
      <c r="E164" s="331">
        <f t="shared" si="1"/>
        <v>26.849315068493151</v>
      </c>
      <c r="F164" s="332"/>
    </row>
    <row r="165" spans="4:6">
      <c r="D165" s="330">
        <v>99</v>
      </c>
      <c r="E165" s="331">
        <f t="shared" si="1"/>
        <v>27.123287671232877</v>
      </c>
      <c r="F165" s="332"/>
    </row>
    <row r="166" spans="4:6">
      <c r="D166" s="330">
        <v>100</v>
      </c>
      <c r="E166" s="331">
        <f t="shared" si="1"/>
        <v>27.397260273972602</v>
      </c>
      <c r="F166" s="332"/>
    </row>
    <row r="167" spans="4:6">
      <c r="D167" s="330">
        <v>101</v>
      </c>
      <c r="E167" s="331">
        <f t="shared" si="1"/>
        <v>27.671232876712327</v>
      </c>
      <c r="F167" s="332"/>
    </row>
    <row r="168" spans="4:6">
      <c r="D168" s="330">
        <v>102</v>
      </c>
      <c r="E168" s="331">
        <f t="shared" si="1"/>
        <v>27.945205479452056</v>
      </c>
      <c r="F168" s="332"/>
    </row>
    <row r="169" spans="4:6">
      <c r="D169" s="330">
        <v>103</v>
      </c>
      <c r="E169" s="331">
        <f t="shared" si="1"/>
        <v>28.219178082191782</v>
      </c>
      <c r="F169" s="332"/>
    </row>
    <row r="170" spans="4:6">
      <c r="D170" s="330">
        <v>104</v>
      </c>
      <c r="E170" s="331">
        <f t="shared" si="1"/>
        <v>28.493150684931507</v>
      </c>
      <c r="F170" s="332"/>
    </row>
    <row r="171" spans="4:6">
      <c r="D171" s="330">
        <v>105</v>
      </c>
      <c r="E171" s="331">
        <f t="shared" si="1"/>
        <v>28.767123287671232</v>
      </c>
      <c r="F171" s="332"/>
    </row>
    <row r="172" spans="4:6">
      <c r="D172" s="330">
        <v>106</v>
      </c>
      <c r="E172" s="331">
        <f t="shared" si="1"/>
        <v>29.041095890410958</v>
      </c>
      <c r="F172" s="332"/>
    </row>
    <row r="173" spans="4:6">
      <c r="D173" s="330">
        <v>107</v>
      </c>
      <c r="E173" s="331">
        <f t="shared" si="1"/>
        <v>29.315068493150687</v>
      </c>
      <c r="F173" s="332"/>
    </row>
    <row r="174" spans="4:6">
      <c r="D174" s="330">
        <v>108</v>
      </c>
      <c r="E174" s="331">
        <f t="shared" si="1"/>
        <v>29.589041095890412</v>
      </c>
      <c r="F174" s="332"/>
    </row>
    <row r="175" spans="4:6">
      <c r="D175" s="330">
        <v>109</v>
      </c>
      <c r="E175" s="331">
        <f t="shared" si="1"/>
        <v>29.863013698630137</v>
      </c>
      <c r="F175" s="332"/>
    </row>
    <row r="176" spans="4:6">
      <c r="D176" s="330">
        <v>110</v>
      </c>
      <c r="E176" s="331">
        <f t="shared" si="1"/>
        <v>30.136986301369863</v>
      </c>
      <c r="F176" s="332"/>
    </row>
    <row r="177" spans="4:6">
      <c r="D177" s="330">
        <v>111</v>
      </c>
      <c r="E177" s="331">
        <f t="shared" si="1"/>
        <v>30.410958904109592</v>
      </c>
      <c r="F177" s="332"/>
    </row>
    <row r="178" spans="4:6">
      <c r="D178" s="330">
        <v>112</v>
      </c>
      <c r="E178" s="331">
        <f t="shared" si="1"/>
        <v>30.684931506849317</v>
      </c>
      <c r="F178" s="332"/>
    </row>
    <row r="179" spans="4:6">
      <c r="D179" s="330">
        <v>113</v>
      </c>
      <c r="E179" s="331">
        <f t="shared" si="1"/>
        <v>30.958904109589042</v>
      </c>
      <c r="F179" s="332"/>
    </row>
    <row r="180" spans="4:6">
      <c r="D180" s="330">
        <v>114</v>
      </c>
      <c r="E180" s="331">
        <f t="shared" si="1"/>
        <v>31.232876712328768</v>
      </c>
      <c r="F180" s="332"/>
    </row>
    <row r="181" spans="4:6">
      <c r="D181" s="330">
        <v>115</v>
      </c>
      <c r="E181" s="331">
        <f t="shared" si="1"/>
        <v>31.506849315068493</v>
      </c>
      <c r="F181" s="332"/>
    </row>
    <row r="182" spans="4:6">
      <c r="D182" s="330">
        <v>116</v>
      </c>
      <c r="E182" s="331">
        <f t="shared" si="1"/>
        <v>31.780821917808222</v>
      </c>
      <c r="F182" s="332"/>
    </row>
    <row r="183" spans="4:6">
      <c r="D183" s="330">
        <v>117</v>
      </c>
      <c r="E183" s="331">
        <f t="shared" si="1"/>
        <v>32.054794520547944</v>
      </c>
      <c r="F183" s="332"/>
    </row>
    <row r="184" spans="4:6">
      <c r="D184" s="330">
        <v>118</v>
      </c>
      <c r="E184" s="331">
        <f t="shared" si="1"/>
        <v>32.328767123287669</v>
      </c>
      <c r="F184" s="332"/>
    </row>
    <row r="185" spans="4:6">
      <c r="D185" s="330">
        <v>119</v>
      </c>
      <c r="E185" s="331">
        <f t="shared" si="1"/>
        <v>32.602739726027394</v>
      </c>
      <c r="F185" s="332"/>
    </row>
    <row r="186" spans="4:6">
      <c r="D186" s="330">
        <v>120</v>
      </c>
      <c r="E186" s="331">
        <f t="shared" si="1"/>
        <v>32.87671232876712</v>
      </c>
      <c r="F186" s="332"/>
    </row>
    <row r="187" spans="4:6">
      <c r="D187" s="330">
        <v>121</v>
      </c>
      <c r="E187" s="331">
        <f t="shared" si="1"/>
        <v>33.150684931506852</v>
      </c>
      <c r="F187" s="332"/>
    </row>
    <row r="188" spans="4:6">
      <c r="D188" s="330">
        <v>122</v>
      </c>
      <c r="E188" s="331">
        <f t="shared" si="1"/>
        <v>33.424657534246577</v>
      </c>
      <c r="F188" s="332"/>
    </row>
    <row r="189" spans="4:6">
      <c r="D189" s="330">
        <v>123</v>
      </c>
      <c r="E189" s="331">
        <f t="shared" si="1"/>
        <v>33.698630136986303</v>
      </c>
      <c r="F189" s="332"/>
    </row>
    <row r="190" spans="4:6">
      <c r="D190" s="330">
        <v>124</v>
      </c>
      <c r="E190" s="331">
        <f t="shared" si="1"/>
        <v>33.972602739726028</v>
      </c>
      <c r="F190" s="332"/>
    </row>
    <row r="191" spans="4:6">
      <c r="D191" s="330">
        <v>125</v>
      </c>
      <c r="E191" s="331">
        <f t="shared" si="1"/>
        <v>34.246575342465754</v>
      </c>
      <c r="F191" s="332"/>
    </row>
    <row r="192" spans="4:6">
      <c r="D192" s="330">
        <v>126</v>
      </c>
      <c r="E192" s="331">
        <f t="shared" si="1"/>
        <v>34.520547945205479</v>
      </c>
      <c r="F192" s="332"/>
    </row>
    <row r="193" spans="4:6">
      <c r="D193" s="330">
        <v>127</v>
      </c>
      <c r="E193" s="331">
        <f t="shared" si="1"/>
        <v>34.794520547945204</v>
      </c>
      <c r="F193" s="332"/>
    </row>
    <row r="194" spans="4:6">
      <c r="D194" s="330">
        <v>128</v>
      </c>
      <c r="E194" s="331">
        <f t="shared" si="1"/>
        <v>35.06849315068493</v>
      </c>
      <c r="F194" s="332"/>
    </row>
    <row r="195" spans="4:6">
      <c r="D195" s="330">
        <v>129</v>
      </c>
      <c r="E195" s="331">
        <f t="shared" si="1"/>
        <v>35.342465753424655</v>
      </c>
      <c r="F195" s="332"/>
    </row>
    <row r="196" spans="4:6">
      <c r="D196" s="330">
        <v>130</v>
      </c>
      <c r="E196" s="331">
        <f t="shared" ref="E196:E259" si="2">(D196/365)*100</f>
        <v>35.61643835616438</v>
      </c>
      <c r="F196" s="332"/>
    </row>
    <row r="197" spans="4:6">
      <c r="D197" s="330">
        <v>131</v>
      </c>
      <c r="E197" s="331">
        <f t="shared" si="2"/>
        <v>35.890410958904113</v>
      </c>
      <c r="F197" s="332"/>
    </row>
    <row r="198" spans="4:6">
      <c r="D198" s="330">
        <v>132</v>
      </c>
      <c r="E198" s="331">
        <f t="shared" si="2"/>
        <v>36.164383561643838</v>
      </c>
      <c r="F198" s="332"/>
    </row>
    <row r="199" spans="4:6">
      <c r="D199" s="330">
        <v>133</v>
      </c>
      <c r="E199" s="331">
        <f t="shared" si="2"/>
        <v>36.438356164383563</v>
      </c>
      <c r="F199" s="332"/>
    </row>
    <row r="200" spans="4:6">
      <c r="D200" s="330">
        <v>134</v>
      </c>
      <c r="E200" s="331">
        <f t="shared" si="2"/>
        <v>36.712328767123289</v>
      </c>
      <c r="F200" s="332"/>
    </row>
    <row r="201" spans="4:6">
      <c r="D201" s="330">
        <v>135</v>
      </c>
      <c r="E201" s="331">
        <f t="shared" si="2"/>
        <v>36.986301369863014</v>
      </c>
      <c r="F201" s="332"/>
    </row>
    <row r="202" spans="4:6">
      <c r="D202" s="330">
        <v>136</v>
      </c>
      <c r="E202" s="331">
        <f t="shared" si="2"/>
        <v>37.260273972602739</v>
      </c>
      <c r="F202" s="332"/>
    </row>
    <row r="203" spans="4:6">
      <c r="D203" s="330">
        <v>137</v>
      </c>
      <c r="E203" s="331">
        <f t="shared" si="2"/>
        <v>37.534246575342465</v>
      </c>
      <c r="F203" s="332"/>
    </row>
    <row r="204" spans="4:6">
      <c r="D204" s="330">
        <v>138</v>
      </c>
      <c r="E204" s="331">
        <f t="shared" si="2"/>
        <v>37.80821917808219</v>
      </c>
      <c r="F204" s="332"/>
    </row>
    <row r="205" spans="4:6">
      <c r="D205" s="330">
        <v>139</v>
      </c>
      <c r="E205" s="331">
        <f t="shared" si="2"/>
        <v>38.082191780821915</v>
      </c>
      <c r="F205" s="332"/>
    </row>
    <row r="206" spans="4:6">
      <c r="D206" s="330">
        <v>140</v>
      </c>
      <c r="E206" s="331">
        <f t="shared" si="2"/>
        <v>38.356164383561641</v>
      </c>
      <c r="F206" s="332"/>
    </row>
    <row r="207" spans="4:6">
      <c r="D207" s="330">
        <v>141</v>
      </c>
      <c r="E207" s="331">
        <f t="shared" si="2"/>
        <v>38.630136986301373</v>
      </c>
      <c r="F207" s="332"/>
    </row>
    <row r="208" spans="4:6">
      <c r="D208" s="330">
        <v>142</v>
      </c>
      <c r="E208" s="331">
        <f t="shared" si="2"/>
        <v>38.904109589041099</v>
      </c>
      <c r="F208" s="332"/>
    </row>
    <row r="209" spans="4:6">
      <c r="D209" s="330">
        <v>143</v>
      </c>
      <c r="E209" s="331">
        <f t="shared" si="2"/>
        <v>39.178082191780824</v>
      </c>
      <c r="F209" s="332"/>
    </row>
    <row r="210" spans="4:6">
      <c r="D210" s="330">
        <v>144</v>
      </c>
      <c r="E210" s="331">
        <f t="shared" si="2"/>
        <v>39.452054794520549</v>
      </c>
      <c r="F210" s="332"/>
    </row>
    <row r="211" spans="4:6">
      <c r="D211" s="330">
        <v>145</v>
      </c>
      <c r="E211" s="331">
        <f t="shared" si="2"/>
        <v>39.726027397260275</v>
      </c>
      <c r="F211" s="332"/>
    </row>
    <row r="212" spans="4:6">
      <c r="D212" s="330">
        <v>146</v>
      </c>
      <c r="E212" s="331">
        <f t="shared" si="2"/>
        <v>40</v>
      </c>
      <c r="F212" s="332"/>
    </row>
    <row r="213" spans="4:6">
      <c r="D213" s="330">
        <v>147</v>
      </c>
      <c r="E213" s="331">
        <f t="shared" si="2"/>
        <v>40.273972602739725</v>
      </c>
      <c r="F213" s="332"/>
    </row>
    <row r="214" spans="4:6">
      <c r="D214" s="330">
        <v>148</v>
      </c>
      <c r="E214" s="331">
        <f t="shared" si="2"/>
        <v>40.547945205479451</v>
      </c>
      <c r="F214" s="332"/>
    </row>
    <row r="215" spans="4:6">
      <c r="D215" s="330">
        <v>149</v>
      </c>
      <c r="E215" s="331">
        <f t="shared" si="2"/>
        <v>40.821917808219176</v>
      </c>
      <c r="F215" s="332"/>
    </row>
    <row r="216" spans="4:6">
      <c r="D216" s="330">
        <v>150</v>
      </c>
      <c r="E216" s="331">
        <f t="shared" si="2"/>
        <v>41.095890410958901</v>
      </c>
      <c r="F216" s="332"/>
    </row>
    <row r="217" spans="4:6">
      <c r="D217" s="330">
        <v>151</v>
      </c>
      <c r="E217" s="331">
        <f t="shared" si="2"/>
        <v>41.369863013698634</v>
      </c>
      <c r="F217" s="332"/>
    </row>
    <row r="218" spans="4:6">
      <c r="D218" s="330">
        <v>152</v>
      </c>
      <c r="E218" s="331">
        <f t="shared" si="2"/>
        <v>41.643835616438359</v>
      </c>
      <c r="F218" s="332"/>
    </row>
    <row r="219" spans="4:6">
      <c r="D219" s="330">
        <v>153</v>
      </c>
      <c r="E219" s="331">
        <f t="shared" si="2"/>
        <v>41.917808219178085</v>
      </c>
      <c r="F219" s="332"/>
    </row>
    <row r="220" spans="4:6">
      <c r="D220" s="330">
        <v>154</v>
      </c>
      <c r="E220" s="331">
        <f t="shared" si="2"/>
        <v>42.19178082191781</v>
      </c>
      <c r="F220" s="332"/>
    </row>
    <row r="221" spans="4:6">
      <c r="D221" s="330">
        <v>155</v>
      </c>
      <c r="E221" s="331">
        <f t="shared" si="2"/>
        <v>42.465753424657535</v>
      </c>
      <c r="F221" s="332"/>
    </row>
    <row r="222" spans="4:6">
      <c r="D222" s="330">
        <v>156</v>
      </c>
      <c r="E222" s="331">
        <f t="shared" si="2"/>
        <v>42.739726027397261</v>
      </c>
      <c r="F222" s="332"/>
    </row>
    <row r="223" spans="4:6">
      <c r="D223" s="330">
        <v>157</v>
      </c>
      <c r="E223" s="331">
        <f t="shared" si="2"/>
        <v>43.013698630136986</v>
      </c>
      <c r="F223" s="332"/>
    </row>
    <row r="224" spans="4:6">
      <c r="D224" s="330">
        <v>158</v>
      </c>
      <c r="E224" s="331">
        <f t="shared" si="2"/>
        <v>43.287671232876711</v>
      </c>
      <c r="F224" s="332"/>
    </row>
    <row r="225" spans="4:6">
      <c r="D225" s="330">
        <v>159</v>
      </c>
      <c r="E225" s="331">
        <f t="shared" si="2"/>
        <v>43.561643835616437</v>
      </c>
      <c r="F225" s="332"/>
    </row>
    <row r="226" spans="4:6">
      <c r="D226" s="330">
        <v>160</v>
      </c>
      <c r="E226" s="331">
        <f t="shared" si="2"/>
        <v>43.835616438356162</v>
      </c>
      <c r="F226" s="332"/>
    </row>
    <row r="227" spans="4:6">
      <c r="D227" s="330">
        <v>161</v>
      </c>
      <c r="E227" s="331">
        <f t="shared" si="2"/>
        <v>44.109589041095894</v>
      </c>
      <c r="F227" s="332"/>
    </row>
    <row r="228" spans="4:6">
      <c r="D228" s="330">
        <v>162</v>
      </c>
      <c r="E228" s="331">
        <f t="shared" si="2"/>
        <v>44.38356164383562</v>
      </c>
      <c r="F228" s="332"/>
    </row>
    <row r="229" spans="4:6">
      <c r="D229" s="330">
        <v>163</v>
      </c>
      <c r="E229" s="331">
        <f t="shared" si="2"/>
        <v>44.657534246575345</v>
      </c>
      <c r="F229" s="332"/>
    </row>
    <row r="230" spans="4:6">
      <c r="D230" s="330">
        <v>164</v>
      </c>
      <c r="E230" s="331">
        <f t="shared" si="2"/>
        <v>44.93150684931507</v>
      </c>
      <c r="F230" s="332"/>
    </row>
    <row r="231" spans="4:6">
      <c r="D231" s="330">
        <v>165</v>
      </c>
      <c r="E231" s="331">
        <f t="shared" si="2"/>
        <v>45.205479452054789</v>
      </c>
      <c r="F231" s="332"/>
    </row>
    <row r="232" spans="4:6">
      <c r="D232" s="330">
        <v>166</v>
      </c>
      <c r="E232" s="331">
        <f t="shared" si="2"/>
        <v>45.479452054794521</v>
      </c>
      <c r="F232" s="332"/>
    </row>
    <row r="233" spans="4:6">
      <c r="D233" s="330">
        <v>167</v>
      </c>
      <c r="E233" s="331">
        <f t="shared" si="2"/>
        <v>45.753424657534246</v>
      </c>
      <c r="F233" s="332"/>
    </row>
    <row r="234" spans="4:6">
      <c r="D234" s="330">
        <v>168</v>
      </c>
      <c r="E234" s="331">
        <f t="shared" si="2"/>
        <v>46.027397260273972</v>
      </c>
      <c r="F234" s="332"/>
    </row>
    <row r="235" spans="4:6">
      <c r="D235" s="330">
        <v>169</v>
      </c>
      <c r="E235" s="331">
        <f t="shared" si="2"/>
        <v>46.301369863013697</v>
      </c>
      <c r="F235" s="332"/>
    </row>
    <row r="236" spans="4:6">
      <c r="D236" s="330">
        <v>170</v>
      </c>
      <c r="E236" s="331">
        <f t="shared" si="2"/>
        <v>46.575342465753423</v>
      </c>
      <c r="F236" s="332"/>
    </row>
    <row r="237" spans="4:6">
      <c r="D237" s="330">
        <v>171</v>
      </c>
      <c r="E237" s="331">
        <f t="shared" si="2"/>
        <v>46.849315068493155</v>
      </c>
      <c r="F237" s="332"/>
    </row>
    <row r="238" spans="4:6">
      <c r="D238" s="330">
        <v>172</v>
      </c>
      <c r="E238" s="331">
        <f t="shared" si="2"/>
        <v>47.12328767123288</v>
      </c>
      <c r="F238" s="332"/>
    </row>
    <row r="239" spans="4:6">
      <c r="D239" s="330">
        <v>173</v>
      </c>
      <c r="E239" s="331">
        <f t="shared" si="2"/>
        <v>47.397260273972606</v>
      </c>
      <c r="F239" s="332"/>
    </row>
    <row r="240" spans="4:6">
      <c r="D240" s="330">
        <v>174</v>
      </c>
      <c r="E240" s="331">
        <f t="shared" si="2"/>
        <v>47.671232876712324</v>
      </c>
      <c r="F240" s="332"/>
    </row>
    <row r="241" spans="4:6">
      <c r="D241" s="330">
        <v>175</v>
      </c>
      <c r="E241" s="331">
        <f t="shared" si="2"/>
        <v>47.945205479452049</v>
      </c>
      <c r="F241" s="332"/>
    </row>
    <row r="242" spans="4:6">
      <c r="D242" s="330">
        <v>176</v>
      </c>
      <c r="E242" s="331">
        <f t="shared" si="2"/>
        <v>48.219178082191782</v>
      </c>
      <c r="F242" s="332"/>
    </row>
    <row r="243" spans="4:6">
      <c r="D243" s="330">
        <v>177</v>
      </c>
      <c r="E243" s="331">
        <f t="shared" si="2"/>
        <v>48.493150684931507</v>
      </c>
      <c r="F243" s="332"/>
    </row>
    <row r="244" spans="4:6">
      <c r="D244" s="330">
        <v>178</v>
      </c>
      <c r="E244" s="331">
        <f t="shared" si="2"/>
        <v>48.767123287671232</v>
      </c>
      <c r="F244" s="332"/>
    </row>
    <row r="245" spans="4:6">
      <c r="D245" s="330">
        <v>179</v>
      </c>
      <c r="E245" s="331">
        <f t="shared" si="2"/>
        <v>49.041095890410958</v>
      </c>
      <c r="F245" s="332"/>
    </row>
    <row r="246" spans="4:6">
      <c r="D246" s="330">
        <v>180</v>
      </c>
      <c r="E246" s="331">
        <f t="shared" si="2"/>
        <v>49.315068493150683</v>
      </c>
      <c r="F246" s="332"/>
    </row>
    <row r="247" spans="4:6">
      <c r="D247" s="330">
        <v>181</v>
      </c>
      <c r="E247" s="331">
        <f t="shared" si="2"/>
        <v>49.589041095890416</v>
      </c>
      <c r="F247" s="332"/>
    </row>
    <row r="248" spans="4:6">
      <c r="D248" s="330">
        <v>182</v>
      </c>
      <c r="E248" s="331">
        <f t="shared" si="2"/>
        <v>49.863013698630141</v>
      </c>
      <c r="F248" s="332"/>
    </row>
    <row r="249" spans="4:6">
      <c r="D249" s="330">
        <v>183</v>
      </c>
      <c r="E249" s="331">
        <f t="shared" si="2"/>
        <v>50.136986301369866</v>
      </c>
      <c r="F249" s="332"/>
    </row>
    <row r="250" spans="4:6">
      <c r="D250" s="330">
        <v>184</v>
      </c>
      <c r="E250" s="331">
        <f t="shared" si="2"/>
        <v>50.410958904109592</v>
      </c>
      <c r="F250" s="332"/>
    </row>
    <row r="251" spans="4:6">
      <c r="D251" s="330">
        <v>185</v>
      </c>
      <c r="E251" s="331">
        <f t="shared" si="2"/>
        <v>50.684931506849317</v>
      </c>
      <c r="F251" s="332"/>
    </row>
    <row r="252" spans="4:6">
      <c r="D252" s="330">
        <v>186</v>
      </c>
      <c r="E252" s="331">
        <f t="shared" si="2"/>
        <v>50.958904109589042</v>
      </c>
      <c r="F252" s="332"/>
    </row>
    <row r="253" spans="4:6">
      <c r="D253" s="330">
        <v>187</v>
      </c>
      <c r="E253" s="331">
        <f t="shared" si="2"/>
        <v>51.232876712328768</v>
      </c>
      <c r="F253" s="332"/>
    </row>
    <row r="254" spans="4:6">
      <c r="D254" s="330">
        <v>188</v>
      </c>
      <c r="E254" s="331">
        <f t="shared" si="2"/>
        <v>51.506849315068493</v>
      </c>
      <c r="F254" s="332"/>
    </row>
    <row r="255" spans="4:6">
      <c r="D255" s="330">
        <v>189</v>
      </c>
      <c r="E255" s="331">
        <f t="shared" si="2"/>
        <v>51.780821917808218</v>
      </c>
      <c r="F255" s="332"/>
    </row>
    <row r="256" spans="4:6">
      <c r="D256" s="330">
        <v>190</v>
      </c>
      <c r="E256" s="331">
        <f t="shared" si="2"/>
        <v>52.054794520547944</v>
      </c>
      <c r="F256" s="332"/>
    </row>
    <row r="257" spans="4:6">
      <c r="D257" s="330">
        <v>191</v>
      </c>
      <c r="E257" s="331">
        <f t="shared" si="2"/>
        <v>52.328767123287669</v>
      </c>
      <c r="F257" s="332"/>
    </row>
    <row r="258" spans="4:6">
      <c r="D258" s="330">
        <v>192</v>
      </c>
      <c r="E258" s="331">
        <f t="shared" si="2"/>
        <v>52.602739726027394</v>
      </c>
      <c r="F258" s="332"/>
    </row>
    <row r="259" spans="4:6">
      <c r="D259" s="330">
        <v>193</v>
      </c>
      <c r="E259" s="331">
        <f t="shared" si="2"/>
        <v>52.876712328767127</v>
      </c>
      <c r="F259" s="332"/>
    </row>
    <row r="260" spans="4:6">
      <c r="D260" s="330">
        <v>194</v>
      </c>
      <c r="E260" s="331">
        <f t="shared" ref="E260:E323" si="3">(D260/365)*100</f>
        <v>53.150684931506852</v>
      </c>
      <c r="F260" s="332"/>
    </row>
    <row r="261" spans="4:6">
      <c r="D261" s="330">
        <v>195</v>
      </c>
      <c r="E261" s="331">
        <f t="shared" si="3"/>
        <v>53.424657534246577</v>
      </c>
      <c r="F261" s="332"/>
    </row>
    <row r="262" spans="4:6">
      <c r="D262" s="330">
        <v>196</v>
      </c>
      <c r="E262" s="331">
        <f t="shared" si="3"/>
        <v>53.698630136986303</v>
      </c>
      <c r="F262" s="332"/>
    </row>
    <row r="263" spans="4:6">
      <c r="D263" s="330">
        <v>197</v>
      </c>
      <c r="E263" s="331">
        <f t="shared" si="3"/>
        <v>53.972602739726028</v>
      </c>
      <c r="F263" s="332"/>
    </row>
    <row r="264" spans="4:6">
      <c r="D264" s="330">
        <v>198</v>
      </c>
      <c r="E264" s="331">
        <f t="shared" si="3"/>
        <v>54.246575342465754</v>
      </c>
      <c r="F264" s="332"/>
    </row>
    <row r="265" spans="4:6">
      <c r="D265" s="330">
        <v>199</v>
      </c>
      <c r="E265" s="331">
        <f t="shared" si="3"/>
        <v>54.520547945205479</v>
      </c>
      <c r="F265" s="332"/>
    </row>
    <row r="266" spans="4:6">
      <c r="D266" s="330">
        <v>200</v>
      </c>
      <c r="E266" s="331">
        <f t="shared" si="3"/>
        <v>54.794520547945204</v>
      </c>
      <c r="F266" s="332"/>
    </row>
    <row r="267" spans="4:6">
      <c r="D267" s="330">
        <v>201</v>
      </c>
      <c r="E267" s="331">
        <f t="shared" si="3"/>
        <v>55.06849315068493</v>
      </c>
      <c r="F267" s="332"/>
    </row>
    <row r="268" spans="4:6">
      <c r="D268" s="330">
        <v>202</v>
      </c>
      <c r="E268" s="331">
        <f t="shared" si="3"/>
        <v>55.342465753424655</v>
      </c>
      <c r="F268" s="332"/>
    </row>
    <row r="269" spans="4:6">
      <c r="D269" s="330">
        <v>203</v>
      </c>
      <c r="E269" s="331">
        <f t="shared" si="3"/>
        <v>55.616438356164387</v>
      </c>
      <c r="F269" s="332"/>
    </row>
    <row r="270" spans="4:6">
      <c r="D270" s="330">
        <v>204</v>
      </c>
      <c r="E270" s="331">
        <f t="shared" si="3"/>
        <v>55.890410958904113</v>
      </c>
      <c r="F270" s="332"/>
    </row>
    <row r="271" spans="4:6">
      <c r="D271" s="330">
        <v>205</v>
      </c>
      <c r="E271" s="331">
        <f t="shared" si="3"/>
        <v>56.164383561643838</v>
      </c>
      <c r="F271" s="332"/>
    </row>
    <row r="272" spans="4:6">
      <c r="D272" s="330">
        <v>206</v>
      </c>
      <c r="E272" s="331">
        <f t="shared" si="3"/>
        <v>56.438356164383563</v>
      </c>
      <c r="F272" s="332"/>
    </row>
    <row r="273" spans="4:6">
      <c r="D273" s="330">
        <v>207</v>
      </c>
      <c r="E273" s="331">
        <f t="shared" si="3"/>
        <v>56.712328767123289</v>
      </c>
      <c r="F273" s="332"/>
    </row>
    <row r="274" spans="4:6">
      <c r="D274" s="330">
        <v>208</v>
      </c>
      <c r="E274" s="331">
        <f t="shared" si="3"/>
        <v>56.986301369863014</v>
      </c>
      <c r="F274" s="332"/>
    </row>
    <row r="275" spans="4:6">
      <c r="D275" s="330">
        <v>209</v>
      </c>
      <c r="E275" s="331">
        <f t="shared" si="3"/>
        <v>57.260273972602739</v>
      </c>
      <c r="F275" s="332"/>
    </row>
    <row r="276" spans="4:6">
      <c r="D276" s="330">
        <v>210</v>
      </c>
      <c r="E276" s="331">
        <f t="shared" si="3"/>
        <v>57.534246575342465</v>
      </c>
      <c r="F276" s="332"/>
    </row>
    <row r="277" spans="4:6">
      <c r="D277" s="330">
        <v>211</v>
      </c>
      <c r="E277" s="331">
        <f t="shared" si="3"/>
        <v>57.80821917808219</v>
      </c>
      <c r="F277" s="332"/>
    </row>
    <row r="278" spans="4:6">
      <c r="D278" s="330">
        <v>212</v>
      </c>
      <c r="E278" s="331">
        <f t="shared" si="3"/>
        <v>58.082191780821915</v>
      </c>
      <c r="F278" s="332"/>
    </row>
    <row r="279" spans="4:6">
      <c r="D279" s="330">
        <v>213</v>
      </c>
      <c r="E279" s="331">
        <f t="shared" si="3"/>
        <v>58.356164383561648</v>
      </c>
      <c r="F279" s="332"/>
    </row>
    <row r="280" spans="4:6">
      <c r="D280" s="330">
        <v>214</v>
      </c>
      <c r="E280" s="331">
        <f t="shared" si="3"/>
        <v>58.630136986301373</v>
      </c>
      <c r="F280" s="332"/>
    </row>
    <row r="281" spans="4:6">
      <c r="D281" s="330">
        <v>215</v>
      </c>
      <c r="E281" s="331">
        <f t="shared" si="3"/>
        <v>58.904109589041099</v>
      </c>
      <c r="F281" s="332"/>
    </row>
    <row r="282" spans="4:6">
      <c r="D282" s="330">
        <v>216</v>
      </c>
      <c r="E282" s="331">
        <f t="shared" si="3"/>
        <v>59.178082191780824</v>
      </c>
      <c r="F282" s="332"/>
    </row>
    <row r="283" spans="4:6">
      <c r="D283" s="330">
        <v>217</v>
      </c>
      <c r="E283" s="331">
        <f t="shared" si="3"/>
        <v>59.452054794520549</v>
      </c>
      <c r="F283" s="332"/>
    </row>
    <row r="284" spans="4:6">
      <c r="D284" s="330">
        <v>218</v>
      </c>
      <c r="E284" s="331">
        <f t="shared" si="3"/>
        <v>59.726027397260275</v>
      </c>
      <c r="F284" s="332"/>
    </row>
    <row r="285" spans="4:6">
      <c r="D285" s="330">
        <v>219</v>
      </c>
      <c r="E285" s="331">
        <f t="shared" si="3"/>
        <v>60</v>
      </c>
      <c r="F285" s="332"/>
    </row>
    <row r="286" spans="4:6">
      <c r="D286" s="330">
        <v>220</v>
      </c>
      <c r="E286" s="331">
        <f t="shared" si="3"/>
        <v>60.273972602739725</v>
      </c>
      <c r="F286" s="332"/>
    </row>
    <row r="287" spans="4:6">
      <c r="D287" s="330">
        <v>221</v>
      </c>
      <c r="E287" s="331">
        <f t="shared" si="3"/>
        <v>60.547945205479451</v>
      </c>
      <c r="F287" s="332"/>
    </row>
    <row r="288" spans="4:6">
      <c r="D288" s="330">
        <v>222</v>
      </c>
      <c r="E288" s="331">
        <f t="shared" si="3"/>
        <v>60.821917808219183</v>
      </c>
      <c r="F288" s="332"/>
    </row>
    <row r="289" spans="4:6">
      <c r="D289" s="330">
        <v>223</v>
      </c>
      <c r="E289" s="331">
        <f t="shared" si="3"/>
        <v>61.095890410958908</v>
      </c>
      <c r="F289" s="332"/>
    </row>
    <row r="290" spans="4:6">
      <c r="D290" s="330">
        <v>224</v>
      </c>
      <c r="E290" s="331">
        <f t="shared" si="3"/>
        <v>61.369863013698634</v>
      </c>
      <c r="F290" s="332"/>
    </row>
    <row r="291" spans="4:6">
      <c r="D291" s="330">
        <v>225</v>
      </c>
      <c r="E291" s="331">
        <f t="shared" si="3"/>
        <v>61.643835616438359</v>
      </c>
      <c r="F291" s="332"/>
    </row>
    <row r="292" spans="4:6">
      <c r="D292" s="330">
        <v>226</v>
      </c>
      <c r="E292" s="331">
        <f t="shared" si="3"/>
        <v>61.917808219178085</v>
      </c>
      <c r="F292" s="332"/>
    </row>
    <row r="293" spans="4:6">
      <c r="D293" s="330">
        <v>227</v>
      </c>
      <c r="E293" s="331">
        <f t="shared" si="3"/>
        <v>62.19178082191781</v>
      </c>
      <c r="F293" s="332"/>
    </row>
    <row r="294" spans="4:6">
      <c r="D294" s="330">
        <v>228</v>
      </c>
      <c r="E294" s="331">
        <f t="shared" si="3"/>
        <v>62.465753424657535</v>
      </c>
      <c r="F294" s="332"/>
    </row>
    <row r="295" spans="4:6">
      <c r="D295" s="330">
        <v>229</v>
      </c>
      <c r="E295" s="331">
        <f t="shared" si="3"/>
        <v>62.739726027397261</v>
      </c>
      <c r="F295" s="332"/>
    </row>
    <row r="296" spans="4:6">
      <c r="D296" s="330">
        <v>230</v>
      </c>
      <c r="E296" s="331">
        <f t="shared" si="3"/>
        <v>63.013698630136986</v>
      </c>
      <c r="F296" s="332"/>
    </row>
    <row r="297" spans="4:6">
      <c r="D297" s="330">
        <v>231</v>
      </c>
      <c r="E297" s="331">
        <f t="shared" si="3"/>
        <v>63.287671232876704</v>
      </c>
      <c r="F297" s="332"/>
    </row>
    <row r="298" spans="4:6">
      <c r="D298" s="330">
        <v>232</v>
      </c>
      <c r="E298" s="331">
        <f t="shared" si="3"/>
        <v>63.561643835616444</v>
      </c>
      <c r="F298" s="332"/>
    </row>
    <row r="299" spans="4:6">
      <c r="D299" s="330">
        <v>233</v>
      </c>
      <c r="E299" s="331">
        <f t="shared" si="3"/>
        <v>63.835616438356169</v>
      </c>
      <c r="F299" s="332"/>
    </row>
    <row r="300" spans="4:6">
      <c r="D300" s="330">
        <v>234</v>
      </c>
      <c r="E300" s="331">
        <f t="shared" si="3"/>
        <v>64.109589041095887</v>
      </c>
      <c r="F300" s="332"/>
    </row>
    <row r="301" spans="4:6">
      <c r="D301" s="330">
        <v>235</v>
      </c>
      <c r="E301" s="331">
        <f t="shared" si="3"/>
        <v>64.38356164383562</v>
      </c>
      <c r="F301" s="332"/>
    </row>
    <row r="302" spans="4:6">
      <c r="D302" s="330">
        <v>236</v>
      </c>
      <c r="E302" s="331">
        <f t="shared" si="3"/>
        <v>64.657534246575338</v>
      </c>
      <c r="F302" s="332"/>
    </row>
    <row r="303" spans="4:6">
      <c r="D303" s="330">
        <v>237</v>
      </c>
      <c r="E303" s="331">
        <f t="shared" si="3"/>
        <v>64.93150684931507</v>
      </c>
      <c r="F303" s="332"/>
    </row>
    <row r="304" spans="4:6">
      <c r="D304" s="330">
        <v>238</v>
      </c>
      <c r="E304" s="331">
        <f t="shared" si="3"/>
        <v>65.205479452054789</v>
      </c>
      <c r="F304" s="332"/>
    </row>
    <row r="305" spans="4:6">
      <c r="D305" s="330">
        <v>239</v>
      </c>
      <c r="E305" s="331">
        <f t="shared" si="3"/>
        <v>65.479452054794521</v>
      </c>
      <c r="F305" s="332"/>
    </row>
    <row r="306" spans="4:6">
      <c r="D306" s="330">
        <v>240</v>
      </c>
      <c r="E306" s="331">
        <f t="shared" si="3"/>
        <v>65.753424657534239</v>
      </c>
      <c r="F306" s="332"/>
    </row>
    <row r="307" spans="4:6">
      <c r="D307" s="330">
        <v>241</v>
      </c>
      <c r="E307" s="331">
        <f t="shared" si="3"/>
        <v>66.027397260273972</v>
      </c>
      <c r="F307" s="332"/>
    </row>
    <row r="308" spans="4:6">
      <c r="D308" s="330">
        <v>242</v>
      </c>
      <c r="E308" s="331">
        <f t="shared" si="3"/>
        <v>66.301369863013704</v>
      </c>
      <c r="F308" s="332"/>
    </row>
    <row r="309" spans="4:6">
      <c r="D309" s="330">
        <v>243</v>
      </c>
      <c r="E309" s="331">
        <f t="shared" si="3"/>
        <v>66.575342465753423</v>
      </c>
      <c r="F309" s="332"/>
    </row>
    <row r="310" spans="4:6">
      <c r="D310" s="330">
        <v>244</v>
      </c>
      <c r="E310" s="331">
        <f t="shared" si="3"/>
        <v>66.849315068493155</v>
      </c>
      <c r="F310" s="332"/>
    </row>
    <row r="311" spans="4:6">
      <c r="D311" s="330">
        <v>245</v>
      </c>
      <c r="E311" s="331">
        <f t="shared" si="3"/>
        <v>67.123287671232873</v>
      </c>
      <c r="F311" s="332"/>
    </row>
    <row r="312" spans="4:6">
      <c r="D312" s="330">
        <v>246</v>
      </c>
      <c r="E312" s="331">
        <f t="shared" si="3"/>
        <v>67.397260273972606</v>
      </c>
      <c r="F312" s="332"/>
    </row>
    <row r="313" spans="4:6">
      <c r="D313" s="330">
        <v>247</v>
      </c>
      <c r="E313" s="331">
        <f t="shared" si="3"/>
        <v>67.671232876712324</v>
      </c>
      <c r="F313" s="332"/>
    </row>
    <row r="314" spans="4:6">
      <c r="D314" s="330">
        <v>248</v>
      </c>
      <c r="E314" s="331">
        <f t="shared" si="3"/>
        <v>67.945205479452056</v>
      </c>
      <c r="F314" s="332"/>
    </row>
    <row r="315" spans="4:6">
      <c r="D315" s="330">
        <v>249</v>
      </c>
      <c r="E315" s="331">
        <f t="shared" si="3"/>
        <v>68.219178082191775</v>
      </c>
      <c r="F315" s="332"/>
    </row>
    <row r="316" spans="4:6">
      <c r="D316" s="330">
        <v>250</v>
      </c>
      <c r="E316" s="331">
        <f t="shared" si="3"/>
        <v>68.493150684931507</v>
      </c>
      <c r="F316" s="332"/>
    </row>
    <row r="317" spans="4:6">
      <c r="D317" s="330">
        <v>251</v>
      </c>
      <c r="E317" s="331">
        <f t="shared" si="3"/>
        <v>68.767123287671225</v>
      </c>
      <c r="F317" s="332"/>
    </row>
    <row r="318" spans="4:6">
      <c r="D318" s="330">
        <v>252</v>
      </c>
      <c r="E318" s="331">
        <f t="shared" si="3"/>
        <v>69.041095890410958</v>
      </c>
      <c r="F318" s="332"/>
    </row>
    <row r="319" spans="4:6">
      <c r="D319" s="330">
        <v>253</v>
      </c>
      <c r="E319" s="331">
        <f t="shared" si="3"/>
        <v>69.31506849315069</v>
      </c>
      <c r="F319" s="332"/>
    </row>
    <row r="320" spans="4:6">
      <c r="D320" s="330">
        <v>254</v>
      </c>
      <c r="E320" s="331">
        <f t="shared" si="3"/>
        <v>69.589041095890408</v>
      </c>
      <c r="F320" s="332"/>
    </row>
    <row r="321" spans="4:6">
      <c r="D321" s="330">
        <v>255</v>
      </c>
      <c r="E321" s="331">
        <f t="shared" si="3"/>
        <v>69.863013698630141</v>
      </c>
      <c r="F321" s="332"/>
    </row>
    <row r="322" spans="4:6">
      <c r="D322" s="330">
        <v>256</v>
      </c>
      <c r="E322" s="331">
        <f t="shared" si="3"/>
        <v>70.136986301369859</v>
      </c>
      <c r="F322" s="332"/>
    </row>
    <row r="323" spans="4:6">
      <c r="D323" s="330">
        <v>257</v>
      </c>
      <c r="E323" s="331">
        <f t="shared" si="3"/>
        <v>70.410958904109592</v>
      </c>
      <c r="F323" s="332"/>
    </row>
    <row r="324" spans="4:6">
      <c r="D324" s="330">
        <v>258</v>
      </c>
      <c r="E324" s="331">
        <f t="shared" ref="E324:E387" si="4">(D324/365)*100</f>
        <v>70.68493150684931</v>
      </c>
      <c r="F324" s="332"/>
    </row>
    <row r="325" spans="4:6">
      <c r="D325" s="330">
        <v>259</v>
      </c>
      <c r="E325" s="331">
        <f t="shared" si="4"/>
        <v>70.958904109589042</v>
      </c>
      <c r="F325" s="332"/>
    </row>
    <row r="326" spans="4:6">
      <c r="D326" s="330">
        <v>260</v>
      </c>
      <c r="E326" s="331">
        <f t="shared" si="4"/>
        <v>71.232876712328761</v>
      </c>
      <c r="F326" s="332"/>
    </row>
    <row r="327" spans="4:6">
      <c r="D327" s="330">
        <v>261</v>
      </c>
      <c r="E327" s="331">
        <f t="shared" si="4"/>
        <v>71.506849315068493</v>
      </c>
      <c r="F327" s="332"/>
    </row>
    <row r="328" spans="4:6">
      <c r="D328" s="330">
        <v>262</v>
      </c>
      <c r="E328" s="331">
        <f t="shared" si="4"/>
        <v>71.780821917808225</v>
      </c>
      <c r="F328" s="332"/>
    </row>
    <row r="329" spans="4:6">
      <c r="D329" s="330">
        <v>263</v>
      </c>
      <c r="E329" s="331">
        <f t="shared" si="4"/>
        <v>72.054794520547944</v>
      </c>
      <c r="F329" s="332"/>
    </row>
    <row r="330" spans="4:6">
      <c r="D330" s="330">
        <v>264</v>
      </c>
      <c r="E330" s="331">
        <f t="shared" si="4"/>
        <v>72.328767123287676</v>
      </c>
      <c r="F330" s="332"/>
    </row>
    <row r="331" spans="4:6">
      <c r="D331" s="330">
        <v>265</v>
      </c>
      <c r="E331" s="331">
        <f t="shared" si="4"/>
        <v>72.602739726027394</v>
      </c>
      <c r="F331" s="332"/>
    </row>
    <row r="332" spans="4:6">
      <c r="D332" s="330">
        <v>266</v>
      </c>
      <c r="E332" s="331">
        <f t="shared" si="4"/>
        <v>72.876712328767127</v>
      </c>
      <c r="F332" s="332"/>
    </row>
    <row r="333" spans="4:6">
      <c r="D333" s="330">
        <v>267</v>
      </c>
      <c r="E333" s="331">
        <f t="shared" si="4"/>
        <v>73.150684931506845</v>
      </c>
      <c r="F333" s="332"/>
    </row>
    <row r="334" spans="4:6">
      <c r="D334" s="330">
        <v>268</v>
      </c>
      <c r="E334" s="331">
        <f t="shared" si="4"/>
        <v>73.424657534246577</v>
      </c>
      <c r="F334" s="332"/>
    </row>
    <row r="335" spans="4:6">
      <c r="D335" s="330">
        <v>269</v>
      </c>
      <c r="E335" s="331">
        <f t="shared" si="4"/>
        <v>73.698630136986296</v>
      </c>
      <c r="F335" s="332"/>
    </row>
    <row r="336" spans="4:6">
      <c r="D336" s="330">
        <v>270</v>
      </c>
      <c r="E336" s="331">
        <f t="shared" si="4"/>
        <v>73.972602739726028</v>
      </c>
      <c r="F336" s="332"/>
    </row>
    <row r="337" spans="4:6">
      <c r="D337" s="330">
        <v>271</v>
      </c>
      <c r="E337" s="331">
        <f t="shared" si="4"/>
        <v>74.246575342465746</v>
      </c>
      <c r="F337" s="332"/>
    </row>
    <row r="338" spans="4:6">
      <c r="D338" s="330">
        <v>272</v>
      </c>
      <c r="E338" s="331">
        <f t="shared" si="4"/>
        <v>74.520547945205479</v>
      </c>
      <c r="F338" s="332"/>
    </row>
    <row r="339" spans="4:6">
      <c r="D339" s="330">
        <v>273</v>
      </c>
      <c r="E339" s="331">
        <f t="shared" si="4"/>
        <v>74.794520547945211</v>
      </c>
      <c r="F339" s="332"/>
    </row>
    <row r="340" spans="4:6">
      <c r="D340" s="330">
        <v>274</v>
      </c>
      <c r="E340" s="331">
        <f t="shared" si="4"/>
        <v>75.06849315068493</v>
      </c>
      <c r="F340" s="332"/>
    </row>
    <row r="341" spans="4:6">
      <c r="D341" s="330">
        <v>275</v>
      </c>
      <c r="E341" s="331">
        <f t="shared" si="4"/>
        <v>75.342465753424662</v>
      </c>
      <c r="F341" s="332"/>
    </row>
    <row r="342" spans="4:6">
      <c r="D342" s="330">
        <v>276</v>
      </c>
      <c r="E342" s="331">
        <f t="shared" si="4"/>
        <v>75.61643835616438</v>
      </c>
      <c r="F342" s="332"/>
    </row>
    <row r="343" spans="4:6">
      <c r="D343" s="330">
        <v>277</v>
      </c>
      <c r="E343" s="331">
        <f t="shared" si="4"/>
        <v>75.890410958904113</v>
      </c>
      <c r="F343" s="332"/>
    </row>
    <row r="344" spans="4:6">
      <c r="D344" s="330">
        <v>278</v>
      </c>
      <c r="E344" s="331">
        <f t="shared" si="4"/>
        <v>76.164383561643831</v>
      </c>
      <c r="F344" s="332"/>
    </row>
    <row r="345" spans="4:6">
      <c r="D345" s="330">
        <v>279</v>
      </c>
      <c r="E345" s="331">
        <f t="shared" si="4"/>
        <v>76.438356164383563</v>
      </c>
      <c r="F345" s="332"/>
    </row>
    <row r="346" spans="4:6">
      <c r="D346" s="330">
        <v>280</v>
      </c>
      <c r="E346" s="331">
        <f t="shared" si="4"/>
        <v>76.712328767123282</v>
      </c>
      <c r="F346" s="332"/>
    </row>
    <row r="347" spans="4:6">
      <c r="D347" s="330">
        <v>281</v>
      </c>
      <c r="E347" s="331">
        <f t="shared" si="4"/>
        <v>76.986301369863014</v>
      </c>
      <c r="F347" s="332"/>
    </row>
    <row r="348" spans="4:6">
      <c r="D348" s="330">
        <v>282</v>
      </c>
      <c r="E348" s="331">
        <f t="shared" si="4"/>
        <v>77.260273972602747</v>
      </c>
      <c r="F348" s="332"/>
    </row>
    <row r="349" spans="4:6">
      <c r="D349" s="330">
        <v>283</v>
      </c>
      <c r="E349" s="331">
        <f t="shared" si="4"/>
        <v>77.534246575342465</v>
      </c>
      <c r="F349" s="332"/>
    </row>
    <row r="350" spans="4:6">
      <c r="D350" s="330">
        <v>284</v>
      </c>
      <c r="E350" s="331">
        <f t="shared" si="4"/>
        <v>77.808219178082197</v>
      </c>
      <c r="F350" s="332"/>
    </row>
    <row r="351" spans="4:6">
      <c r="D351" s="330">
        <v>285</v>
      </c>
      <c r="E351" s="331">
        <f t="shared" si="4"/>
        <v>78.082191780821915</v>
      </c>
      <c r="F351" s="332"/>
    </row>
    <row r="352" spans="4:6">
      <c r="D352" s="330">
        <v>286</v>
      </c>
      <c r="E352" s="331">
        <f t="shared" si="4"/>
        <v>78.356164383561648</v>
      </c>
      <c r="F352" s="332"/>
    </row>
    <row r="353" spans="4:6">
      <c r="D353" s="330">
        <v>287</v>
      </c>
      <c r="E353" s="331">
        <f t="shared" si="4"/>
        <v>78.630136986301366</v>
      </c>
      <c r="F353" s="332"/>
    </row>
    <row r="354" spans="4:6">
      <c r="D354" s="330">
        <v>288</v>
      </c>
      <c r="E354" s="331">
        <f t="shared" si="4"/>
        <v>78.904109589041099</v>
      </c>
      <c r="F354" s="332"/>
    </row>
    <row r="355" spans="4:6">
      <c r="D355" s="330">
        <v>289</v>
      </c>
      <c r="E355" s="331">
        <f t="shared" si="4"/>
        <v>79.178082191780817</v>
      </c>
      <c r="F355" s="332"/>
    </row>
    <row r="356" spans="4:6">
      <c r="D356" s="330">
        <v>290</v>
      </c>
      <c r="E356" s="331">
        <f t="shared" si="4"/>
        <v>79.452054794520549</v>
      </c>
      <c r="F356" s="332"/>
    </row>
    <row r="357" spans="4:6">
      <c r="D357" s="330">
        <v>291</v>
      </c>
      <c r="E357" s="331">
        <f t="shared" si="4"/>
        <v>79.726027397260268</v>
      </c>
      <c r="F357" s="332"/>
    </row>
    <row r="358" spans="4:6">
      <c r="D358" s="330">
        <v>292</v>
      </c>
      <c r="E358" s="331">
        <f t="shared" si="4"/>
        <v>80</v>
      </c>
      <c r="F358" s="332"/>
    </row>
    <row r="359" spans="4:6">
      <c r="D359" s="330">
        <v>293</v>
      </c>
      <c r="E359" s="331">
        <f t="shared" si="4"/>
        <v>80.273972602739732</v>
      </c>
      <c r="F359" s="332"/>
    </row>
    <row r="360" spans="4:6">
      <c r="D360" s="330">
        <v>294</v>
      </c>
      <c r="E360" s="331">
        <f t="shared" si="4"/>
        <v>80.547945205479451</v>
      </c>
      <c r="F360" s="332"/>
    </row>
    <row r="361" spans="4:6">
      <c r="D361" s="330">
        <v>295</v>
      </c>
      <c r="E361" s="331">
        <f t="shared" si="4"/>
        <v>80.821917808219183</v>
      </c>
      <c r="F361" s="332"/>
    </row>
    <row r="362" spans="4:6">
      <c r="D362" s="330">
        <v>296</v>
      </c>
      <c r="E362" s="331">
        <f t="shared" si="4"/>
        <v>81.095890410958901</v>
      </c>
      <c r="F362" s="332"/>
    </row>
    <row r="363" spans="4:6">
      <c r="D363" s="330">
        <v>297</v>
      </c>
      <c r="E363" s="331">
        <f t="shared" si="4"/>
        <v>81.369863013698634</v>
      </c>
      <c r="F363" s="332"/>
    </row>
    <row r="364" spans="4:6">
      <c r="D364" s="330">
        <v>298</v>
      </c>
      <c r="E364" s="331">
        <f t="shared" si="4"/>
        <v>81.643835616438352</v>
      </c>
      <c r="F364" s="332"/>
    </row>
    <row r="365" spans="4:6">
      <c r="D365" s="330">
        <v>299</v>
      </c>
      <c r="E365" s="331">
        <f t="shared" si="4"/>
        <v>81.917808219178085</v>
      </c>
      <c r="F365" s="332"/>
    </row>
    <row r="366" spans="4:6">
      <c r="D366" s="330">
        <v>300</v>
      </c>
      <c r="E366" s="331">
        <f t="shared" si="4"/>
        <v>82.191780821917803</v>
      </c>
      <c r="F366" s="332"/>
    </row>
    <row r="367" spans="4:6">
      <c r="D367" s="330">
        <v>301</v>
      </c>
      <c r="E367" s="331">
        <f t="shared" si="4"/>
        <v>82.465753424657535</v>
      </c>
      <c r="F367" s="332"/>
    </row>
    <row r="368" spans="4:6">
      <c r="D368" s="330">
        <v>302</v>
      </c>
      <c r="E368" s="331">
        <f t="shared" si="4"/>
        <v>82.739726027397268</v>
      </c>
      <c r="F368" s="332"/>
    </row>
    <row r="369" spans="4:6">
      <c r="D369" s="330">
        <v>303</v>
      </c>
      <c r="E369" s="331">
        <f t="shared" si="4"/>
        <v>83.013698630136986</v>
      </c>
      <c r="F369" s="332"/>
    </row>
    <row r="370" spans="4:6">
      <c r="D370" s="330">
        <v>304</v>
      </c>
      <c r="E370" s="331">
        <f t="shared" si="4"/>
        <v>83.287671232876718</v>
      </c>
      <c r="F370" s="332"/>
    </row>
    <row r="371" spans="4:6">
      <c r="D371" s="330">
        <v>305</v>
      </c>
      <c r="E371" s="331">
        <f t="shared" si="4"/>
        <v>83.561643835616437</v>
      </c>
      <c r="F371" s="332"/>
    </row>
    <row r="372" spans="4:6">
      <c r="D372" s="330">
        <v>306</v>
      </c>
      <c r="E372" s="331">
        <f t="shared" si="4"/>
        <v>83.835616438356169</v>
      </c>
      <c r="F372" s="332"/>
    </row>
    <row r="373" spans="4:6">
      <c r="D373" s="330">
        <v>307</v>
      </c>
      <c r="E373" s="331">
        <f t="shared" si="4"/>
        <v>84.109589041095887</v>
      </c>
      <c r="F373" s="332"/>
    </row>
    <row r="374" spans="4:6">
      <c r="D374" s="330">
        <v>308</v>
      </c>
      <c r="E374" s="331">
        <f t="shared" si="4"/>
        <v>84.38356164383562</v>
      </c>
      <c r="F374" s="332"/>
    </row>
    <row r="375" spans="4:6">
      <c r="D375" s="330">
        <v>309</v>
      </c>
      <c r="E375" s="331">
        <f t="shared" si="4"/>
        <v>84.657534246575338</v>
      </c>
      <c r="F375" s="332"/>
    </row>
    <row r="376" spans="4:6">
      <c r="D376" s="330">
        <v>310</v>
      </c>
      <c r="E376" s="331">
        <f t="shared" si="4"/>
        <v>84.93150684931507</v>
      </c>
      <c r="F376" s="332"/>
    </row>
    <row r="377" spans="4:6">
      <c r="D377" s="330">
        <v>311</v>
      </c>
      <c r="E377" s="331">
        <f t="shared" si="4"/>
        <v>85.205479452054803</v>
      </c>
      <c r="F377" s="332"/>
    </row>
    <row r="378" spans="4:6">
      <c r="D378" s="330">
        <v>312</v>
      </c>
      <c r="E378" s="331">
        <f t="shared" si="4"/>
        <v>85.479452054794521</v>
      </c>
      <c r="F378" s="332"/>
    </row>
    <row r="379" spans="4:6">
      <c r="D379" s="330">
        <v>313</v>
      </c>
      <c r="E379" s="331">
        <f t="shared" si="4"/>
        <v>85.753424657534254</v>
      </c>
      <c r="F379" s="332"/>
    </row>
    <row r="380" spans="4:6">
      <c r="D380" s="330">
        <v>314</v>
      </c>
      <c r="E380" s="331">
        <f t="shared" si="4"/>
        <v>86.027397260273972</v>
      </c>
      <c r="F380" s="332"/>
    </row>
    <row r="381" spans="4:6">
      <c r="D381" s="330">
        <v>315</v>
      </c>
      <c r="E381" s="331">
        <f t="shared" si="4"/>
        <v>86.301369863013704</v>
      </c>
      <c r="F381" s="332"/>
    </row>
    <row r="382" spans="4:6">
      <c r="D382" s="330">
        <v>316</v>
      </c>
      <c r="E382" s="331">
        <f t="shared" si="4"/>
        <v>86.575342465753423</v>
      </c>
      <c r="F382" s="332"/>
    </row>
    <row r="383" spans="4:6">
      <c r="D383" s="330">
        <v>317</v>
      </c>
      <c r="E383" s="331">
        <f t="shared" si="4"/>
        <v>86.849315068493155</v>
      </c>
      <c r="F383" s="332"/>
    </row>
    <row r="384" spans="4:6">
      <c r="D384" s="330">
        <v>318</v>
      </c>
      <c r="E384" s="331">
        <f t="shared" si="4"/>
        <v>87.123287671232873</v>
      </c>
      <c r="F384" s="332"/>
    </row>
    <row r="385" spans="4:6">
      <c r="D385" s="330">
        <v>319</v>
      </c>
      <c r="E385" s="331">
        <f t="shared" si="4"/>
        <v>87.397260273972606</v>
      </c>
      <c r="F385" s="332"/>
    </row>
    <row r="386" spans="4:6">
      <c r="D386" s="330">
        <v>320</v>
      </c>
      <c r="E386" s="331">
        <f t="shared" si="4"/>
        <v>87.671232876712324</v>
      </c>
      <c r="F386" s="332"/>
    </row>
    <row r="387" spans="4:6">
      <c r="D387" s="330">
        <v>321</v>
      </c>
      <c r="E387" s="331">
        <f t="shared" si="4"/>
        <v>87.945205479452056</v>
      </c>
      <c r="F387" s="332"/>
    </row>
    <row r="388" spans="4:6">
      <c r="D388" s="330">
        <v>322</v>
      </c>
      <c r="E388" s="331">
        <f t="shared" ref="E388:E431" si="5">(D388/365)*100</f>
        <v>88.219178082191789</v>
      </c>
      <c r="F388" s="332"/>
    </row>
    <row r="389" spans="4:6">
      <c r="D389" s="330">
        <v>323</v>
      </c>
      <c r="E389" s="331">
        <f t="shared" si="5"/>
        <v>88.493150684931507</v>
      </c>
      <c r="F389" s="332"/>
    </row>
    <row r="390" spans="4:6">
      <c r="D390" s="330">
        <v>324</v>
      </c>
      <c r="E390" s="331">
        <f t="shared" si="5"/>
        <v>88.767123287671239</v>
      </c>
      <c r="F390" s="332"/>
    </row>
    <row r="391" spans="4:6">
      <c r="D391" s="330">
        <v>325</v>
      </c>
      <c r="E391" s="331">
        <f t="shared" si="5"/>
        <v>89.041095890410958</v>
      </c>
      <c r="F391" s="332"/>
    </row>
    <row r="392" spans="4:6">
      <c r="D392" s="330">
        <v>326</v>
      </c>
      <c r="E392" s="331">
        <f t="shared" si="5"/>
        <v>89.31506849315069</v>
      </c>
      <c r="F392" s="332"/>
    </row>
    <row r="393" spans="4:6">
      <c r="D393" s="330">
        <v>327</v>
      </c>
      <c r="E393" s="331">
        <f t="shared" si="5"/>
        <v>89.589041095890408</v>
      </c>
      <c r="F393" s="332"/>
    </row>
    <row r="394" spans="4:6">
      <c r="D394" s="330">
        <v>328</v>
      </c>
      <c r="E394" s="331">
        <f t="shared" si="5"/>
        <v>89.863013698630141</v>
      </c>
      <c r="F394" s="332"/>
    </row>
    <row r="395" spans="4:6">
      <c r="D395" s="330">
        <v>329</v>
      </c>
      <c r="E395" s="331">
        <f t="shared" si="5"/>
        <v>90.136986301369859</v>
      </c>
      <c r="F395" s="332"/>
    </row>
    <row r="396" spans="4:6">
      <c r="D396" s="330">
        <v>330</v>
      </c>
      <c r="E396" s="331">
        <f t="shared" si="5"/>
        <v>90.410958904109577</v>
      </c>
      <c r="F396" s="332"/>
    </row>
    <row r="397" spans="4:6">
      <c r="D397" s="330">
        <v>331</v>
      </c>
      <c r="E397" s="331">
        <f t="shared" si="5"/>
        <v>90.684931506849324</v>
      </c>
      <c r="F397" s="332"/>
    </row>
    <row r="398" spans="4:6">
      <c r="D398" s="330">
        <v>332</v>
      </c>
      <c r="E398" s="331">
        <f t="shared" si="5"/>
        <v>90.958904109589042</v>
      </c>
      <c r="F398" s="332"/>
    </row>
    <row r="399" spans="4:6">
      <c r="D399" s="330">
        <v>333</v>
      </c>
      <c r="E399" s="331">
        <f t="shared" si="5"/>
        <v>91.232876712328775</v>
      </c>
      <c r="F399" s="332"/>
    </row>
    <row r="400" spans="4:6">
      <c r="D400" s="330">
        <v>334</v>
      </c>
      <c r="E400" s="331">
        <f t="shared" si="5"/>
        <v>91.506849315068493</v>
      </c>
      <c r="F400" s="332"/>
    </row>
    <row r="401" spans="4:6">
      <c r="D401" s="330">
        <v>335</v>
      </c>
      <c r="E401" s="331">
        <f t="shared" si="5"/>
        <v>91.780821917808225</v>
      </c>
      <c r="F401" s="332"/>
    </row>
    <row r="402" spans="4:6">
      <c r="D402" s="330">
        <v>336</v>
      </c>
      <c r="E402" s="331">
        <f t="shared" si="5"/>
        <v>92.054794520547944</v>
      </c>
      <c r="F402" s="332"/>
    </row>
    <row r="403" spans="4:6">
      <c r="D403" s="330">
        <v>337</v>
      </c>
      <c r="E403" s="331">
        <f t="shared" si="5"/>
        <v>92.328767123287676</v>
      </c>
      <c r="F403" s="332"/>
    </row>
    <row r="404" spans="4:6">
      <c r="D404" s="330">
        <v>338</v>
      </c>
      <c r="E404" s="331">
        <f t="shared" si="5"/>
        <v>92.602739726027394</v>
      </c>
      <c r="F404" s="332"/>
    </row>
    <row r="405" spans="4:6">
      <c r="D405" s="330">
        <v>339</v>
      </c>
      <c r="E405" s="331">
        <f t="shared" si="5"/>
        <v>92.876712328767113</v>
      </c>
      <c r="F405" s="332"/>
    </row>
    <row r="406" spans="4:6">
      <c r="D406" s="330">
        <v>340</v>
      </c>
      <c r="E406" s="331">
        <f t="shared" si="5"/>
        <v>93.150684931506845</v>
      </c>
      <c r="F406" s="332"/>
    </row>
    <row r="407" spans="4:6">
      <c r="D407" s="330">
        <v>341</v>
      </c>
      <c r="E407" s="331">
        <f t="shared" si="5"/>
        <v>93.424657534246577</v>
      </c>
      <c r="F407" s="332"/>
    </row>
    <row r="408" spans="4:6">
      <c r="D408" s="330">
        <v>342</v>
      </c>
      <c r="E408" s="331">
        <f t="shared" si="5"/>
        <v>93.69863013698631</v>
      </c>
      <c r="F408" s="332"/>
    </row>
    <row r="409" spans="4:6">
      <c r="D409" s="330">
        <v>343</v>
      </c>
      <c r="E409" s="331">
        <f t="shared" si="5"/>
        <v>93.972602739726028</v>
      </c>
      <c r="F409" s="332"/>
    </row>
    <row r="410" spans="4:6">
      <c r="D410" s="330">
        <v>344</v>
      </c>
      <c r="E410" s="331">
        <f t="shared" si="5"/>
        <v>94.246575342465761</v>
      </c>
      <c r="F410" s="332"/>
    </row>
    <row r="411" spans="4:6">
      <c r="D411" s="330">
        <v>345</v>
      </c>
      <c r="E411" s="331">
        <f t="shared" si="5"/>
        <v>94.520547945205479</v>
      </c>
      <c r="F411" s="332"/>
    </row>
    <row r="412" spans="4:6">
      <c r="D412" s="330">
        <v>346</v>
      </c>
      <c r="E412" s="331">
        <f t="shared" si="5"/>
        <v>94.794520547945211</v>
      </c>
      <c r="F412" s="332"/>
    </row>
    <row r="413" spans="4:6">
      <c r="D413" s="330">
        <v>347</v>
      </c>
      <c r="E413" s="331">
        <f t="shared" si="5"/>
        <v>95.06849315068493</v>
      </c>
      <c r="F413" s="332"/>
    </row>
    <row r="414" spans="4:6">
      <c r="D414" s="330">
        <v>348</v>
      </c>
      <c r="E414" s="331">
        <f t="shared" si="5"/>
        <v>95.342465753424648</v>
      </c>
      <c r="F414" s="332"/>
    </row>
    <row r="415" spans="4:6">
      <c r="D415" s="330">
        <v>349</v>
      </c>
      <c r="E415" s="331">
        <f t="shared" si="5"/>
        <v>95.61643835616438</v>
      </c>
      <c r="F415" s="332"/>
    </row>
    <row r="416" spans="4:6">
      <c r="D416" s="330">
        <v>350</v>
      </c>
      <c r="E416" s="331">
        <f t="shared" si="5"/>
        <v>95.890410958904098</v>
      </c>
      <c r="F416" s="332"/>
    </row>
    <row r="417" spans="4:6">
      <c r="D417" s="330">
        <v>351</v>
      </c>
      <c r="E417" s="331">
        <f t="shared" si="5"/>
        <v>96.164383561643845</v>
      </c>
      <c r="F417" s="332"/>
    </row>
    <row r="418" spans="4:6">
      <c r="D418" s="330">
        <v>352</v>
      </c>
      <c r="E418" s="331">
        <f t="shared" si="5"/>
        <v>96.438356164383563</v>
      </c>
      <c r="F418" s="332"/>
    </row>
    <row r="419" spans="4:6">
      <c r="D419" s="330">
        <v>353</v>
      </c>
      <c r="E419" s="331">
        <f t="shared" si="5"/>
        <v>96.712328767123296</v>
      </c>
      <c r="F419" s="332"/>
    </row>
    <row r="420" spans="4:6">
      <c r="D420" s="330">
        <v>354</v>
      </c>
      <c r="E420" s="331">
        <f t="shared" si="5"/>
        <v>96.986301369863014</v>
      </c>
      <c r="F420" s="332"/>
    </row>
    <row r="421" spans="4:6">
      <c r="D421" s="330">
        <v>355</v>
      </c>
      <c r="E421" s="331">
        <f t="shared" si="5"/>
        <v>97.260273972602747</v>
      </c>
      <c r="F421" s="332"/>
    </row>
    <row r="422" spans="4:6">
      <c r="D422" s="330">
        <v>356</v>
      </c>
      <c r="E422" s="331">
        <f t="shared" si="5"/>
        <v>97.534246575342465</v>
      </c>
      <c r="F422" s="332"/>
    </row>
    <row r="423" spans="4:6">
      <c r="D423" s="330">
        <v>357</v>
      </c>
      <c r="E423" s="331">
        <f t="shared" si="5"/>
        <v>97.808219178082183</v>
      </c>
      <c r="F423" s="332"/>
    </row>
    <row r="424" spans="4:6">
      <c r="D424" s="330">
        <v>358</v>
      </c>
      <c r="E424" s="331">
        <f t="shared" si="5"/>
        <v>98.082191780821915</v>
      </c>
      <c r="F424" s="332"/>
    </row>
    <row r="425" spans="4:6">
      <c r="D425" s="330">
        <v>359</v>
      </c>
      <c r="E425" s="331">
        <f t="shared" si="5"/>
        <v>98.356164383561634</v>
      </c>
      <c r="F425" s="332"/>
    </row>
    <row r="426" spans="4:6">
      <c r="D426" s="330">
        <v>360</v>
      </c>
      <c r="E426" s="331">
        <f t="shared" si="5"/>
        <v>98.630136986301366</v>
      </c>
      <c r="F426" s="332"/>
    </row>
    <row r="427" spans="4:6">
      <c r="D427" s="330">
        <v>361</v>
      </c>
      <c r="E427" s="331">
        <f t="shared" si="5"/>
        <v>98.904109589041099</v>
      </c>
      <c r="F427" s="332"/>
    </row>
    <row r="428" spans="4:6">
      <c r="D428" s="330">
        <v>362</v>
      </c>
      <c r="E428" s="331">
        <f t="shared" si="5"/>
        <v>99.178082191780831</v>
      </c>
      <c r="F428" s="332"/>
    </row>
    <row r="429" spans="4:6">
      <c r="D429" s="330">
        <v>363</v>
      </c>
      <c r="E429" s="331">
        <f t="shared" si="5"/>
        <v>99.452054794520549</v>
      </c>
      <c r="F429" s="332"/>
    </row>
    <row r="430" spans="4:6">
      <c r="D430" s="330">
        <v>364</v>
      </c>
      <c r="E430" s="331">
        <f t="shared" si="5"/>
        <v>99.726027397260282</v>
      </c>
      <c r="F430" s="332"/>
    </row>
    <row r="431" spans="4:6" ht="13.5" thickBot="1">
      <c r="D431" s="333">
        <v>365</v>
      </c>
      <c r="E431" s="334">
        <f t="shared" si="5"/>
        <v>100</v>
      </c>
      <c r="F431" s="335"/>
    </row>
    <row r="432" spans="4:6" ht="16.5" thickTop="1">
      <c r="D432" s="837" t="s">
        <v>417</v>
      </c>
      <c r="E432" s="837"/>
      <c r="F432" s="837"/>
    </row>
  </sheetData>
  <mergeCells count="12">
    <mergeCell ref="D12:F12"/>
    <mergeCell ref="D36:F36"/>
    <mergeCell ref="D432:F432"/>
    <mergeCell ref="C2:H2"/>
    <mergeCell ref="C3:H3"/>
    <mergeCell ref="B5:D5"/>
    <mergeCell ref="E5:H5"/>
    <mergeCell ref="B10:H10"/>
    <mergeCell ref="B6:D6"/>
    <mergeCell ref="E6:H6"/>
    <mergeCell ref="B7:D7"/>
    <mergeCell ref="E7:H7"/>
  </mergeCells>
  <phoneticPr fontId="25" type="noConversion"/>
  <pageMargins left="0.56000000000000005" right="0.17" top="0.51" bottom="0.43" header="0.17" footer="0"/>
  <pageSetup paperSize="9" scale="90"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70"/>
  <sheetViews>
    <sheetView zoomScale="70" zoomScaleNormal="110" workbookViewId="0"/>
  </sheetViews>
  <sheetFormatPr baseColWidth="10" defaultRowHeight="12.75"/>
  <cols>
    <col min="1" max="1" width="2.7109375" customWidth="1"/>
    <col min="2" max="2" width="20.140625" customWidth="1"/>
    <col min="3" max="3" width="13.5703125" customWidth="1"/>
    <col min="4" max="4" width="7.28515625" customWidth="1"/>
    <col min="5" max="5" width="2.42578125" customWidth="1"/>
    <col min="8" max="8" width="22.7109375" customWidth="1"/>
    <col min="9" max="9" width="9.85546875" customWidth="1"/>
    <col min="10" max="10" width="9.140625" customWidth="1"/>
    <col min="11" max="12" width="9.7109375" customWidth="1"/>
    <col min="13" max="13" width="9.42578125" customWidth="1"/>
    <col min="16" max="16" width="7.7109375" customWidth="1"/>
    <col min="17" max="17" width="5.85546875" customWidth="1"/>
    <col min="18" max="18" width="3.7109375" customWidth="1"/>
  </cols>
  <sheetData>
    <row r="1" spans="2:19" ht="13.5" thickBot="1">
      <c r="C1" s="1"/>
      <c r="D1" s="2"/>
      <c r="E1" s="2"/>
      <c r="F1" s="2"/>
      <c r="G1" s="2"/>
      <c r="H1" s="2"/>
      <c r="I1" s="2"/>
      <c r="J1" s="2"/>
      <c r="K1" s="2"/>
      <c r="L1" s="2"/>
      <c r="M1" s="2"/>
      <c r="N1" s="3"/>
    </row>
    <row r="2" spans="2:19" ht="18">
      <c r="B2" s="4" t="s">
        <v>77</v>
      </c>
      <c r="C2" s="874" t="s">
        <v>93</v>
      </c>
      <c r="D2" s="874"/>
      <c r="E2" s="874"/>
      <c r="F2" s="874"/>
      <c r="G2" s="874"/>
      <c r="H2" s="874"/>
      <c r="I2" s="874"/>
      <c r="J2" s="874"/>
      <c r="K2" s="874"/>
      <c r="L2" s="874"/>
      <c r="M2" s="874"/>
      <c r="N2" s="874"/>
      <c r="O2" s="874"/>
      <c r="P2" s="874"/>
      <c r="Q2" s="874"/>
      <c r="R2" s="874"/>
      <c r="S2" s="875"/>
    </row>
    <row r="3" spans="2:19" ht="18.75" thickBot="1">
      <c r="B3" s="5" t="s">
        <v>356</v>
      </c>
      <c r="C3" s="650" t="s">
        <v>178</v>
      </c>
      <c r="D3" s="650"/>
      <c r="E3" s="650"/>
      <c r="F3" s="650"/>
      <c r="G3" s="650"/>
      <c r="H3" s="650"/>
      <c r="I3" s="650"/>
      <c r="J3" s="650"/>
      <c r="K3" s="650"/>
      <c r="L3" s="650"/>
      <c r="M3" s="650"/>
      <c r="N3" s="650"/>
      <c r="O3" s="650"/>
      <c r="P3" s="650"/>
      <c r="Q3" s="650"/>
      <c r="R3" s="650"/>
      <c r="S3" s="651"/>
    </row>
    <row r="4" spans="2:19">
      <c r="C4" s="1"/>
      <c r="D4" s="2"/>
      <c r="E4" s="2"/>
      <c r="F4" s="2"/>
      <c r="G4" s="2"/>
      <c r="H4" s="2"/>
      <c r="I4" s="2"/>
      <c r="J4" s="2"/>
      <c r="K4" s="2"/>
      <c r="L4" s="2"/>
      <c r="M4" s="2"/>
      <c r="N4" s="3"/>
    </row>
    <row r="5" spans="2:19" ht="15" customHeight="1">
      <c r="B5" s="513" t="s">
        <v>67</v>
      </c>
      <c r="C5" s="513"/>
      <c r="D5" s="513"/>
      <c r="E5" s="514"/>
      <c r="F5" s="514"/>
      <c r="G5" s="514"/>
      <c r="H5" s="514"/>
      <c r="I5" s="514"/>
      <c r="J5" s="514"/>
      <c r="K5" s="514"/>
      <c r="L5" s="514"/>
      <c r="M5" s="514"/>
      <c r="N5" s="514"/>
      <c r="O5" s="514"/>
      <c r="P5" s="514"/>
      <c r="Q5" s="514"/>
      <c r="R5" s="514"/>
      <c r="S5" s="514"/>
    </row>
    <row r="6" spans="2:19" ht="15" customHeight="1">
      <c r="B6" s="513" t="s">
        <v>68</v>
      </c>
      <c r="C6" s="513"/>
      <c r="D6" s="513"/>
      <c r="E6" s="514"/>
      <c r="F6" s="514"/>
      <c r="G6" s="514"/>
      <c r="H6" s="514"/>
      <c r="I6" s="514"/>
      <c r="J6" s="514"/>
      <c r="K6" s="514"/>
      <c r="L6" s="514"/>
      <c r="M6" s="514"/>
      <c r="N6" s="514"/>
      <c r="O6" s="514"/>
      <c r="P6" s="514"/>
      <c r="Q6" s="514"/>
      <c r="R6" s="514"/>
      <c r="S6" s="514"/>
    </row>
    <row r="7" spans="2:19" ht="15">
      <c r="B7" s="842" t="s">
        <v>69</v>
      </c>
      <c r="C7" s="842"/>
      <c r="D7" s="842"/>
      <c r="E7" s="516"/>
      <c r="F7" s="514"/>
      <c r="G7" s="514"/>
      <c r="H7" s="514"/>
      <c r="I7" s="514"/>
      <c r="J7" s="514"/>
      <c r="K7" s="514"/>
      <c r="L7" s="514"/>
      <c r="M7" s="514"/>
      <c r="N7" s="514"/>
      <c r="O7" s="514"/>
      <c r="P7" s="514"/>
      <c r="Q7" s="514"/>
      <c r="R7" s="514"/>
      <c r="S7" s="514"/>
    </row>
    <row r="8" spans="2:19">
      <c r="C8" s="1"/>
      <c r="D8" s="2"/>
      <c r="E8" s="2"/>
      <c r="F8" s="2"/>
      <c r="G8" s="2"/>
      <c r="H8" s="2"/>
      <c r="I8" s="2"/>
      <c r="J8" s="2"/>
      <c r="K8" s="2"/>
      <c r="L8" s="2"/>
      <c r="M8" s="2"/>
      <c r="N8" s="3"/>
    </row>
    <row r="9" spans="2:19">
      <c r="C9" s="1"/>
      <c r="D9" s="2"/>
      <c r="E9" s="2"/>
      <c r="F9" s="2"/>
      <c r="G9" s="2"/>
      <c r="H9" s="2"/>
      <c r="I9" s="2"/>
      <c r="J9" s="2"/>
      <c r="K9" s="2"/>
      <c r="L9" s="2"/>
      <c r="M9" s="2"/>
      <c r="N9" s="3"/>
      <c r="O9" s="6"/>
      <c r="P9" s="6"/>
      <c r="Q9" s="6"/>
      <c r="R9" s="6"/>
      <c r="S9" s="6"/>
    </row>
    <row r="10" spans="2:19" ht="18">
      <c r="B10" s="876" t="s">
        <v>81</v>
      </c>
      <c r="C10" s="876"/>
      <c r="D10" s="876"/>
      <c r="E10" s="876"/>
      <c r="F10" s="876"/>
      <c r="G10" s="876"/>
      <c r="H10" s="876"/>
      <c r="I10" s="876"/>
      <c r="J10" s="876"/>
      <c r="K10" s="876"/>
      <c r="L10" s="876"/>
      <c r="M10" s="876"/>
      <c r="N10" s="876"/>
      <c r="O10" s="876"/>
      <c r="P10" s="876"/>
      <c r="Q10" s="876"/>
      <c r="R10" s="876"/>
      <c r="S10" s="876"/>
    </row>
    <row r="11" spans="2:19">
      <c r="B11" s="7"/>
      <c r="C11" s="8"/>
      <c r="D11" s="8"/>
      <c r="E11" s="8"/>
      <c r="F11" s="8"/>
      <c r="G11" s="2"/>
      <c r="H11" s="2"/>
      <c r="I11" s="2"/>
      <c r="J11" s="2"/>
      <c r="K11" s="2"/>
      <c r="L11" s="2"/>
      <c r="M11" s="2"/>
      <c r="N11" s="3"/>
    </row>
    <row r="12" spans="2:19" ht="13.5" thickBot="1">
      <c r="B12" s="9"/>
      <c r="C12" s="9"/>
      <c r="D12" s="9"/>
      <c r="E12" s="9"/>
      <c r="F12" s="9"/>
      <c r="G12" s="9"/>
      <c r="H12" s="9"/>
      <c r="I12" s="9"/>
      <c r="J12" s="9"/>
      <c r="K12" s="9"/>
      <c r="L12" s="9"/>
      <c r="M12" s="9"/>
      <c r="N12" s="9"/>
      <c r="O12" s="9"/>
      <c r="P12" s="9"/>
    </row>
    <row r="13" spans="2:19" ht="14.25" thickTop="1" thickBot="1">
      <c r="B13" s="877" t="s">
        <v>113</v>
      </c>
      <c r="C13" s="878"/>
      <c r="D13" s="878" t="s">
        <v>179</v>
      </c>
      <c r="E13" s="878"/>
      <c r="F13" s="878"/>
      <c r="G13" s="878"/>
      <c r="H13" s="880"/>
      <c r="I13" s="10" t="s">
        <v>289</v>
      </c>
      <c r="J13" s="10" t="s">
        <v>290</v>
      </c>
      <c r="K13" s="10" t="s">
        <v>291</v>
      </c>
      <c r="L13" s="10" t="s">
        <v>292</v>
      </c>
      <c r="M13" s="11" t="s">
        <v>293</v>
      </c>
    </row>
    <row r="14" spans="2:19" ht="13.5" thickBot="1">
      <c r="B14" s="879"/>
      <c r="C14" s="871"/>
      <c r="D14" s="872" t="s">
        <v>180</v>
      </c>
      <c r="E14" s="873"/>
      <c r="F14" s="12" t="s">
        <v>181</v>
      </c>
      <c r="G14" s="871" t="s">
        <v>115</v>
      </c>
      <c r="H14" s="871"/>
      <c r="I14" s="13" t="s">
        <v>0</v>
      </c>
      <c r="J14" s="14" t="s">
        <v>1</v>
      </c>
      <c r="K14" s="15" t="s">
        <v>2</v>
      </c>
      <c r="L14" s="16" t="s">
        <v>3</v>
      </c>
      <c r="M14" s="17" t="s">
        <v>4</v>
      </c>
    </row>
    <row r="15" spans="2:19" ht="18" customHeight="1" thickTop="1" thickBot="1">
      <c r="B15" s="853" t="s">
        <v>185</v>
      </c>
      <c r="C15" s="843" t="s">
        <v>182</v>
      </c>
      <c r="D15" s="54"/>
      <c r="E15" s="57"/>
      <c r="F15" s="18" t="s">
        <v>200</v>
      </c>
      <c r="G15" s="845" t="s">
        <v>189</v>
      </c>
      <c r="H15" s="846"/>
      <c r="I15" s="60"/>
      <c r="J15" s="19"/>
      <c r="K15" s="19"/>
      <c r="L15" s="19"/>
      <c r="M15" s="61"/>
      <c r="N15">
        <v>1</v>
      </c>
    </row>
    <row r="16" spans="2:19" ht="18" customHeight="1" thickTop="1" thickBot="1">
      <c r="B16" s="854"/>
      <c r="C16" s="844"/>
      <c r="D16" s="55"/>
      <c r="E16" s="58"/>
      <c r="F16" s="20" t="s">
        <v>201</v>
      </c>
      <c r="G16" s="847" t="s">
        <v>229</v>
      </c>
      <c r="H16" s="848"/>
      <c r="I16" s="62"/>
      <c r="J16" s="21"/>
      <c r="K16" s="21"/>
      <c r="L16" s="21"/>
      <c r="M16" s="63"/>
      <c r="N16">
        <v>1</v>
      </c>
    </row>
    <row r="17" spans="2:14" ht="18" customHeight="1" thickTop="1" thickBot="1">
      <c r="B17" s="854"/>
      <c r="C17" s="844" t="s">
        <v>183</v>
      </c>
      <c r="D17" s="55"/>
      <c r="E17" s="58"/>
      <c r="F17" s="20" t="s">
        <v>202</v>
      </c>
      <c r="G17" s="847" t="s">
        <v>190</v>
      </c>
      <c r="H17" s="848"/>
      <c r="I17" s="62"/>
      <c r="J17" s="21"/>
      <c r="K17" s="21"/>
      <c r="L17" s="21"/>
      <c r="M17" s="63"/>
      <c r="N17">
        <v>1</v>
      </c>
    </row>
    <row r="18" spans="2:14" ht="18" customHeight="1" thickTop="1" thickBot="1">
      <c r="B18" s="854"/>
      <c r="C18" s="844"/>
      <c r="D18" s="55"/>
      <c r="E18" s="58"/>
      <c r="F18" s="20" t="s">
        <v>203</v>
      </c>
      <c r="G18" s="847" t="s">
        <v>164</v>
      </c>
      <c r="H18" s="848"/>
      <c r="I18" s="62"/>
      <c r="J18" s="21"/>
      <c r="K18" s="21"/>
      <c r="L18" s="21"/>
      <c r="M18" s="63"/>
      <c r="N18">
        <v>1</v>
      </c>
    </row>
    <row r="19" spans="2:14" ht="18" customHeight="1" thickTop="1" thickBot="1">
      <c r="B19" s="854"/>
      <c r="C19" s="844" t="s">
        <v>184</v>
      </c>
      <c r="D19" s="55"/>
      <c r="E19" s="58"/>
      <c r="F19" s="20" t="s">
        <v>204</v>
      </c>
      <c r="G19" s="847" t="s">
        <v>191</v>
      </c>
      <c r="H19" s="848"/>
      <c r="I19" s="62"/>
      <c r="J19" s="21"/>
      <c r="K19" s="21"/>
      <c r="L19" s="21"/>
      <c r="M19" s="63"/>
      <c r="N19">
        <v>1</v>
      </c>
    </row>
    <row r="20" spans="2:14" ht="18" customHeight="1" thickTop="1" thickBot="1">
      <c r="B20" s="854"/>
      <c r="C20" s="852"/>
      <c r="D20" s="56"/>
      <c r="E20" s="59"/>
      <c r="F20" s="22" t="s">
        <v>205</v>
      </c>
      <c r="G20" s="861" t="s">
        <v>283</v>
      </c>
      <c r="H20" s="862"/>
      <c r="I20" s="64"/>
      <c r="J20" s="23"/>
      <c r="K20" s="23"/>
      <c r="L20" s="23"/>
      <c r="M20" s="65"/>
      <c r="N20">
        <v>1</v>
      </c>
    </row>
    <row r="21" spans="2:14" ht="18" customHeight="1" thickTop="1" thickBot="1">
      <c r="B21" s="853" t="s">
        <v>186</v>
      </c>
      <c r="C21" s="843" t="s">
        <v>182</v>
      </c>
      <c r="D21" s="54"/>
      <c r="E21" s="57"/>
      <c r="F21" s="18" t="s">
        <v>206</v>
      </c>
      <c r="G21" s="845" t="s">
        <v>189</v>
      </c>
      <c r="H21" s="846"/>
      <c r="I21" s="60"/>
      <c r="J21" s="19"/>
      <c r="K21" s="19"/>
      <c r="L21" s="19"/>
      <c r="M21" s="61"/>
      <c r="N21">
        <v>1</v>
      </c>
    </row>
    <row r="22" spans="2:14" ht="18" customHeight="1" thickTop="1" thickBot="1">
      <c r="B22" s="854"/>
      <c r="C22" s="844"/>
      <c r="D22" s="55"/>
      <c r="E22" s="58"/>
      <c r="F22" s="20" t="s">
        <v>207</v>
      </c>
      <c r="G22" s="847" t="s">
        <v>229</v>
      </c>
      <c r="H22" s="848"/>
      <c r="I22" s="62"/>
      <c r="J22" s="21"/>
      <c r="K22" s="21"/>
      <c r="L22" s="21"/>
      <c r="M22" s="63"/>
      <c r="N22">
        <v>1</v>
      </c>
    </row>
    <row r="23" spans="2:14" ht="18" customHeight="1" thickTop="1" thickBot="1">
      <c r="B23" s="854"/>
      <c r="C23" s="844" t="s">
        <v>183</v>
      </c>
      <c r="D23" s="55"/>
      <c r="E23" s="58"/>
      <c r="F23" s="20" t="s">
        <v>208</v>
      </c>
      <c r="G23" s="847" t="s">
        <v>190</v>
      </c>
      <c r="H23" s="848"/>
      <c r="I23" s="62"/>
      <c r="J23" s="21"/>
      <c r="K23" s="21"/>
      <c r="L23" s="21"/>
      <c r="M23" s="63"/>
      <c r="N23">
        <v>1</v>
      </c>
    </row>
    <row r="24" spans="2:14" ht="18" customHeight="1" thickTop="1" thickBot="1">
      <c r="B24" s="854"/>
      <c r="C24" s="844"/>
      <c r="D24" s="55"/>
      <c r="E24" s="58"/>
      <c r="F24" s="20" t="s">
        <v>209</v>
      </c>
      <c r="G24" s="847" t="s">
        <v>164</v>
      </c>
      <c r="H24" s="848"/>
      <c r="I24" s="62"/>
      <c r="J24" s="21"/>
      <c r="K24" s="21"/>
      <c r="L24" s="21"/>
      <c r="M24" s="63"/>
      <c r="N24">
        <v>1</v>
      </c>
    </row>
    <row r="25" spans="2:14" ht="18" customHeight="1" thickTop="1" thickBot="1">
      <c r="B25" s="854"/>
      <c r="C25" s="844" t="s">
        <v>184</v>
      </c>
      <c r="D25" s="55"/>
      <c r="E25" s="58"/>
      <c r="F25" s="20" t="s">
        <v>210</v>
      </c>
      <c r="G25" s="847" t="s">
        <v>191</v>
      </c>
      <c r="H25" s="848"/>
      <c r="I25" s="62"/>
      <c r="J25" s="21"/>
      <c r="K25" s="21"/>
      <c r="L25" s="21"/>
      <c r="M25" s="63"/>
      <c r="N25">
        <v>1</v>
      </c>
    </row>
    <row r="26" spans="2:14" ht="18" customHeight="1" thickTop="1" thickBot="1">
      <c r="B26" s="854"/>
      <c r="C26" s="852"/>
      <c r="D26" s="56"/>
      <c r="E26" s="59"/>
      <c r="F26" s="22" t="s">
        <v>211</v>
      </c>
      <c r="G26" s="861" t="s">
        <v>283</v>
      </c>
      <c r="H26" s="862"/>
      <c r="I26" s="64"/>
      <c r="J26" s="23"/>
      <c r="K26" s="23"/>
      <c r="L26" s="23"/>
      <c r="M26" s="65"/>
      <c r="N26">
        <v>1</v>
      </c>
    </row>
    <row r="27" spans="2:14" ht="18" customHeight="1" thickTop="1" thickBot="1">
      <c r="B27" s="853" t="s">
        <v>187</v>
      </c>
      <c r="C27" s="843" t="s">
        <v>182</v>
      </c>
      <c r="D27" s="54"/>
      <c r="E27" s="57"/>
      <c r="F27" s="18" t="s">
        <v>212</v>
      </c>
      <c r="G27" s="845" t="s">
        <v>189</v>
      </c>
      <c r="H27" s="846"/>
      <c r="I27" s="60"/>
      <c r="J27" s="19"/>
      <c r="K27" s="19"/>
      <c r="L27" s="19"/>
      <c r="M27" s="61"/>
      <c r="N27">
        <v>1</v>
      </c>
    </row>
    <row r="28" spans="2:14" ht="18" customHeight="1" thickTop="1" thickBot="1">
      <c r="B28" s="854"/>
      <c r="C28" s="844"/>
      <c r="D28" s="55"/>
      <c r="E28" s="58"/>
      <c r="F28" s="20" t="s">
        <v>213</v>
      </c>
      <c r="G28" s="847" t="s">
        <v>229</v>
      </c>
      <c r="H28" s="848"/>
      <c r="I28" s="62"/>
      <c r="J28" s="21"/>
      <c r="K28" s="21"/>
      <c r="L28" s="21"/>
      <c r="M28" s="63"/>
      <c r="N28">
        <v>1</v>
      </c>
    </row>
    <row r="29" spans="2:14" ht="18" customHeight="1" thickTop="1" thickBot="1">
      <c r="B29" s="854"/>
      <c r="C29" s="844" t="s">
        <v>183</v>
      </c>
      <c r="D29" s="55"/>
      <c r="E29" s="58"/>
      <c r="F29" s="20" t="s">
        <v>214</v>
      </c>
      <c r="G29" s="847" t="s">
        <v>190</v>
      </c>
      <c r="H29" s="848"/>
      <c r="I29" s="62"/>
      <c r="J29" s="21"/>
      <c r="K29" s="21"/>
      <c r="L29" s="21"/>
      <c r="M29" s="63"/>
      <c r="N29">
        <v>1</v>
      </c>
    </row>
    <row r="30" spans="2:14" ht="18" customHeight="1" thickTop="1" thickBot="1">
      <c r="B30" s="854"/>
      <c r="C30" s="844"/>
      <c r="D30" s="55"/>
      <c r="E30" s="58"/>
      <c r="F30" s="20" t="s">
        <v>215</v>
      </c>
      <c r="G30" s="847" t="s">
        <v>164</v>
      </c>
      <c r="H30" s="848"/>
      <c r="I30" s="62"/>
      <c r="J30" s="21"/>
      <c r="K30" s="21"/>
      <c r="L30" s="21"/>
      <c r="M30" s="63"/>
      <c r="N30">
        <v>1</v>
      </c>
    </row>
    <row r="31" spans="2:14" ht="18" customHeight="1" thickTop="1" thickBot="1">
      <c r="B31" s="854"/>
      <c r="C31" s="844" t="s">
        <v>184</v>
      </c>
      <c r="D31" s="55"/>
      <c r="E31" s="58"/>
      <c r="F31" s="20" t="s">
        <v>216</v>
      </c>
      <c r="G31" s="847" t="s">
        <v>191</v>
      </c>
      <c r="H31" s="848"/>
      <c r="I31" s="62"/>
      <c r="J31" s="21"/>
      <c r="K31" s="21"/>
      <c r="L31" s="21"/>
      <c r="M31" s="63"/>
      <c r="N31">
        <v>1</v>
      </c>
    </row>
    <row r="32" spans="2:14" ht="18" customHeight="1" thickTop="1" thickBot="1">
      <c r="B32" s="854"/>
      <c r="C32" s="852"/>
      <c r="D32" s="56"/>
      <c r="E32" s="59"/>
      <c r="F32" s="22" t="s">
        <v>217</v>
      </c>
      <c r="G32" s="861" t="s">
        <v>283</v>
      </c>
      <c r="H32" s="862"/>
      <c r="I32" s="64"/>
      <c r="J32" s="23"/>
      <c r="K32" s="23"/>
      <c r="L32" s="23"/>
      <c r="M32" s="65"/>
      <c r="N32">
        <v>1</v>
      </c>
    </row>
    <row r="33" spans="2:14" ht="18" customHeight="1" thickTop="1" thickBot="1">
      <c r="B33" s="853" t="s">
        <v>188</v>
      </c>
      <c r="C33" s="843" t="s">
        <v>182</v>
      </c>
      <c r="D33" s="54"/>
      <c r="E33" s="57"/>
      <c r="F33" s="18" t="s">
        <v>219</v>
      </c>
      <c r="G33" s="845" t="s">
        <v>189</v>
      </c>
      <c r="H33" s="846"/>
      <c r="I33" s="60"/>
      <c r="J33" s="19"/>
      <c r="K33" s="19"/>
      <c r="L33" s="19"/>
      <c r="M33" s="61"/>
      <c r="N33">
        <v>1</v>
      </c>
    </row>
    <row r="34" spans="2:14" ht="18" customHeight="1" thickTop="1" thickBot="1">
      <c r="B34" s="854"/>
      <c r="C34" s="844"/>
      <c r="D34" s="55"/>
      <c r="E34" s="58"/>
      <c r="F34" s="20" t="s">
        <v>220</v>
      </c>
      <c r="G34" s="847" t="s">
        <v>229</v>
      </c>
      <c r="H34" s="848"/>
      <c r="I34" s="62"/>
      <c r="J34" s="21"/>
      <c r="K34" s="21"/>
      <c r="L34" s="21"/>
      <c r="M34" s="63"/>
      <c r="N34">
        <v>1</v>
      </c>
    </row>
    <row r="35" spans="2:14" ht="18" customHeight="1" thickTop="1" thickBot="1">
      <c r="B35" s="854"/>
      <c r="C35" s="844" t="s">
        <v>183</v>
      </c>
      <c r="D35" s="55"/>
      <c r="E35" s="58"/>
      <c r="F35" s="20" t="s">
        <v>218</v>
      </c>
      <c r="G35" s="847" t="s">
        <v>190</v>
      </c>
      <c r="H35" s="848"/>
      <c r="I35" s="62"/>
      <c r="J35" s="21"/>
      <c r="K35" s="21"/>
      <c r="L35" s="21"/>
      <c r="M35" s="63"/>
      <c r="N35">
        <v>1</v>
      </c>
    </row>
    <row r="36" spans="2:14" ht="18" customHeight="1" thickTop="1" thickBot="1">
      <c r="B36" s="854"/>
      <c r="C36" s="844"/>
      <c r="D36" s="55"/>
      <c r="E36" s="58"/>
      <c r="F36" s="20" t="s">
        <v>221</v>
      </c>
      <c r="G36" s="847" t="s">
        <v>164</v>
      </c>
      <c r="H36" s="848"/>
      <c r="I36" s="62"/>
      <c r="J36" s="21"/>
      <c r="K36" s="21"/>
      <c r="L36" s="21"/>
      <c r="M36" s="63"/>
      <c r="N36">
        <v>1</v>
      </c>
    </row>
    <row r="37" spans="2:14" ht="18" customHeight="1" thickTop="1" thickBot="1">
      <c r="B37" s="854"/>
      <c r="C37" s="844" t="s">
        <v>184</v>
      </c>
      <c r="D37" s="55"/>
      <c r="E37" s="58"/>
      <c r="F37" s="20" t="s">
        <v>222</v>
      </c>
      <c r="G37" s="847" t="s">
        <v>191</v>
      </c>
      <c r="H37" s="848"/>
      <c r="I37" s="62"/>
      <c r="J37" s="21"/>
      <c r="K37" s="21"/>
      <c r="L37" s="21"/>
      <c r="M37" s="63"/>
      <c r="N37">
        <v>1</v>
      </c>
    </row>
    <row r="38" spans="2:14" ht="18" customHeight="1" thickTop="1" thickBot="1">
      <c r="B38" s="854"/>
      <c r="C38" s="852"/>
      <c r="D38" s="56"/>
      <c r="E38" s="59"/>
      <c r="F38" s="22" t="s">
        <v>223</v>
      </c>
      <c r="G38" s="861" t="s">
        <v>283</v>
      </c>
      <c r="H38" s="862"/>
      <c r="I38" s="64"/>
      <c r="J38" s="23"/>
      <c r="K38" s="23"/>
      <c r="L38" s="23"/>
      <c r="M38" s="65"/>
      <c r="N38">
        <v>1</v>
      </c>
    </row>
    <row r="39" spans="2:14" ht="16.5" customHeight="1" thickTop="1">
      <c r="B39" s="869" t="s">
        <v>236</v>
      </c>
      <c r="C39" s="869"/>
      <c r="D39" s="869"/>
      <c r="E39" s="869"/>
      <c r="F39" s="869"/>
      <c r="G39" s="869"/>
      <c r="H39" s="869"/>
      <c r="I39" s="869"/>
      <c r="J39" s="869"/>
      <c r="K39" s="869"/>
      <c r="L39" s="869"/>
      <c r="M39" s="869"/>
    </row>
    <row r="40" spans="2:14" ht="13.5" thickBot="1">
      <c r="B40" s="24">
        <v>1</v>
      </c>
      <c r="C40" s="1"/>
      <c r="D40" s="2"/>
      <c r="E40" s="2"/>
      <c r="F40" s="2"/>
      <c r="G40" s="46"/>
      <c r="H40" s="47"/>
      <c r="I40" s="870"/>
      <c r="J40" s="870"/>
      <c r="K40" s="870"/>
      <c r="L40" s="870"/>
      <c r="M40" s="870"/>
    </row>
    <row r="41" spans="2:14" ht="14.25" thickTop="1" thickBot="1">
      <c r="B41" s="855" t="s">
        <v>192</v>
      </c>
      <c r="C41" s="856"/>
      <c r="D41" s="856"/>
      <c r="E41" s="856"/>
      <c r="F41" s="856"/>
      <c r="G41" s="856"/>
      <c r="H41" s="857"/>
      <c r="I41" s="10" t="s">
        <v>289</v>
      </c>
      <c r="J41" s="10" t="s">
        <v>290</v>
      </c>
      <c r="K41" s="10" t="s">
        <v>291</v>
      </c>
      <c r="L41" s="10" t="s">
        <v>292</v>
      </c>
      <c r="M41" s="11" t="s">
        <v>293</v>
      </c>
    </row>
    <row r="42" spans="2:14" ht="14.25" thickTop="1" thickBot="1">
      <c r="B42" s="858" t="s">
        <v>113</v>
      </c>
      <c r="C42" s="859"/>
      <c r="D42" s="859"/>
      <c r="E42" s="859"/>
      <c r="F42" s="860"/>
      <c r="G42" s="49" t="s">
        <v>180</v>
      </c>
      <c r="H42" s="48" t="s">
        <v>181</v>
      </c>
      <c r="I42" s="28" t="s">
        <v>5</v>
      </c>
      <c r="J42" s="29" t="s">
        <v>6</v>
      </c>
      <c r="K42" s="30" t="s">
        <v>7</v>
      </c>
      <c r="L42" s="31" t="s">
        <v>8</v>
      </c>
      <c r="M42" s="32" t="s">
        <v>9</v>
      </c>
    </row>
    <row r="43" spans="2:14" ht="15.75" thickTop="1" thickBot="1">
      <c r="B43" s="863" t="s">
        <v>197</v>
      </c>
      <c r="C43" s="864"/>
      <c r="D43" s="864"/>
      <c r="E43" s="864"/>
      <c r="F43" s="865"/>
      <c r="G43" s="33"/>
      <c r="H43" s="52" t="s">
        <v>193</v>
      </c>
      <c r="I43" s="34"/>
      <c r="J43" s="35"/>
      <c r="K43" s="36"/>
      <c r="L43" s="36"/>
      <c r="M43" s="37"/>
    </row>
    <row r="44" spans="2:14" ht="15.75" thickTop="1" thickBot="1">
      <c r="B44" s="863" t="s">
        <v>333</v>
      </c>
      <c r="C44" s="864"/>
      <c r="D44" s="864"/>
      <c r="E44" s="864"/>
      <c r="F44" s="865"/>
      <c r="G44" s="33"/>
      <c r="H44" s="53" t="s">
        <v>194</v>
      </c>
      <c r="I44" s="34"/>
      <c r="J44" s="35"/>
      <c r="K44" s="36"/>
      <c r="L44" s="36"/>
      <c r="M44" s="37"/>
    </row>
    <row r="45" spans="2:14" ht="15.75" thickTop="1" thickBot="1">
      <c r="B45" s="866" t="s">
        <v>198</v>
      </c>
      <c r="C45" s="867"/>
      <c r="D45" s="867"/>
      <c r="E45" s="867"/>
      <c r="F45" s="868"/>
      <c r="G45" s="33"/>
      <c r="H45" s="53" t="s">
        <v>195</v>
      </c>
      <c r="I45" s="38"/>
      <c r="J45" s="45"/>
      <c r="K45" s="39"/>
      <c r="L45" s="45"/>
      <c r="M45" s="40"/>
    </row>
    <row r="46" spans="2:14" ht="15.75" thickTop="1" thickBot="1">
      <c r="B46" s="849" t="s">
        <v>199</v>
      </c>
      <c r="C46" s="850"/>
      <c r="D46" s="850"/>
      <c r="E46" s="850"/>
      <c r="F46" s="851"/>
      <c r="G46" s="50"/>
      <c r="H46" s="51" t="s">
        <v>196</v>
      </c>
      <c r="I46" s="41"/>
      <c r="J46" s="42"/>
      <c r="K46" s="43"/>
      <c r="L46" s="42"/>
      <c r="M46" s="44"/>
    </row>
    <row r="47" spans="2:14" ht="13.5" thickTop="1">
      <c r="C47" s="1"/>
      <c r="D47" s="2"/>
      <c r="E47" s="2"/>
      <c r="F47" s="2"/>
      <c r="G47" s="2"/>
      <c r="H47" s="26"/>
      <c r="I47" s="2"/>
      <c r="J47" s="2"/>
      <c r="K47" s="2"/>
      <c r="L47" s="2"/>
      <c r="M47" s="2"/>
    </row>
    <row r="61" spans="14:19">
      <c r="N61" s="25"/>
      <c r="O61" s="25"/>
      <c r="P61" s="25"/>
    </row>
    <row r="62" spans="14:19">
      <c r="N62" s="25"/>
      <c r="O62" s="25"/>
      <c r="P62" s="25"/>
      <c r="R62" s="27"/>
      <c r="S62" s="27"/>
    </row>
    <row r="67" spans="14:15">
      <c r="N67" s="2"/>
      <c r="O67" s="3"/>
    </row>
    <row r="68" spans="14:15">
      <c r="N68" s="2"/>
      <c r="O68" s="3"/>
    </row>
    <row r="69" spans="14:15">
      <c r="N69" s="2"/>
      <c r="O69" s="3"/>
    </row>
    <row r="70" spans="14:15">
      <c r="N70" s="2"/>
      <c r="O70" s="3"/>
    </row>
  </sheetData>
  <mergeCells count="61">
    <mergeCell ref="C2:S2"/>
    <mergeCell ref="C3:S3"/>
    <mergeCell ref="C25:C26"/>
    <mergeCell ref="C21:C22"/>
    <mergeCell ref="B6:D6"/>
    <mergeCell ref="B10:S10"/>
    <mergeCell ref="B13:C14"/>
    <mergeCell ref="D13:H13"/>
    <mergeCell ref="C27:C28"/>
    <mergeCell ref="C29:C30"/>
    <mergeCell ref="C23:C24"/>
    <mergeCell ref="G14:H14"/>
    <mergeCell ref="B15:B20"/>
    <mergeCell ref="G27:H27"/>
    <mergeCell ref="G28:H28"/>
    <mergeCell ref="B27:B32"/>
    <mergeCell ref="G31:H31"/>
    <mergeCell ref="G32:H32"/>
    <mergeCell ref="D14:E14"/>
    <mergeCell ref="G23:H23"/>
    <mergeCell ref="G20:H20"/>
    <mergeCell ref="B21:B26"/>
    <mergeCell ref="G19:H19"/>
    <mergeCell ref="C19:C20"/>
    <mergeCell ref="G21:H21"/>
    <mergeCell ref="G22:H22"/>
    <mergeCell ref="G25:H25"/>
    <mergeCell ref="G26:H26"/>
    <mergeCell ref="G24:H24"/>
    <mergeCell ref="C35:C36"/>
    <mergeCell ref="G35:H35"/>
    <mergeCell ref="G36:H36"/>
    <mergeCell ref="G34:H34"/>
    <mergeCell ref="G29:H29"/>
    <mergeCell ref="B46:F46"/>
    <mergeCell ref="G30:H30"/>
    <mergeCell ref="C37:C38"/>
    <mergeCell ref="B33:B38"/>
    <mergeCell ref="C33:C34"/>
    <mergeCell ref="B41:H41"/>
    <mergeCell ref="B42:F42"/>
    <mergeCell ref="G38:H38"/>
    <mergeCell ref="G33:H33"/>
    <mergeCell ref="B44:F44"/>
    <mergeCell ref="B45:F45"/>
    <mergeCell ref="B39:M39"/>
    <mergeCell ref="C31:C32"/>
    <mergeCell ref="I40:M40"/>
    <mergeCell ref="G37:H37"/>
    <mergeCell ref="B43:F43"/>
    <mergeCell ref="C15:C16"/>
    <mergeCell ref="G15:H15"/>
    <mergeCell ref="G16:H16"/>
    <mergeCell ref="C17:C18"/>
    <mergeCell ref="G17:H17"/>
    <mergeCell ref="G18:H18"/>
    <mergeCell ref="B5:D5"/>
    <mergeCell ref="B7:D7"/>
    <mergeCell ref="E5:S5"/>
    <mergeCell ref="E6:S6"/>
    <mergeCell ref="E7:S7"/>
  </mergeCells>
  <phoneticPr fontId="25" type="noConversion"/>
  <pageMargins left="0.26" right="0.17" top="0.27" bottom="0.17" header="0" footer="0.17"/>
  <pageSetup paperSize="9" scale="75"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43"/>
  <sheetViews>
    <sheetView zoomScale="70" zoomScaleNormal="70" workbookViewId="0"/>
  </sheetViews>
  <sheetFormatPr baseColWidth="10" defaultRowHeight="12.75"/>
  <cols>
    <col min="1" max="1" width="2.7109375" customWidth="1"/>
    <col min="2" max="2" width="20.140625" customWidth="1"/>
    <col min="3" max="3" width="13.5703125" customWidth="1"/>
    <col min="4" max="4" width="7.28515625" customWidth="1"/>
    <col min="5" max="5" width="2.42578125" customWidth="1"/>
    <col min="8" max="8" width="22.7109375" customWidth="1"/>
    <col min="9" max="9" width="9.85546875" customWidth="1"/>
    <col min="10" max="10" width="9.140625" customWidth="1"/>
    <col min="11" max="12" width="9.7109375" customWidth="1"/>
    <col min="13" max="13" width="9.42578125" customWidth="1"/>
    <col min="16" max="16" width="7.7109375" customWidth="1"/>
    <col min="17" max="17" width="5.85546875" customWidth="1"/>
    <col min="18" max="18" width="3.7109375" customWidth="1"/>
  </cols>
  <sheetData>
    <row r="1" spans="2:19" ht="13.5" thickBot="1">
      <c r="C1" s="1"/>
      <c r="D1" s="2"/>
      <c r="E1" s="2"/>
      <c r="F1" s="2"/>
      <c r="G1" s="2"/>
      <c r="H1" s="2"/>
      <c r="I1" s="2"/>
      <c r="J1" s="2"/>
      <c r="K1" s="2"/>
      <c r="L1" s="2"/>
      <c r="M1" s="2"/>
      <c r="N1" s="3"/>
    </row>
    <row r="2" spans="2:19" ht="18" customHeight="1">
      <c r="B2" s="4" t="s">
        <v>77</v>
      </c>
      <c r="C2" s="874" t="s">
        <v>93</v>
      </c>
      <c r="D2" s="874"/>
      <c r="E2" s="874"/>
      <c r="F2" s="874"/>
      <c r="G2" s="874"/>
      <c r="H2" s="874"/>
      <c r="I2" s="874"/>
      <c r="J2" s="874"/>
      <c r="K2" s="874"/>
      <c r="L2" s="874"/>
      <c r="M2" s="874"/>
      <c r="N2" s="874"/>
      <c r="O2" s="874"/>
      <c r="P2" s="874"/>
      <c r="Q2" s="874"/>
      <c r="R2" s="874"/>
      <c r="S2" s="875"/>
    </row>
    <row r="3" spans="2:19" ht="18" customHeight="1" thickBot="1">
      <c r="B3" s="5" t="s">
        <v>357</v>
      </c>
      <c r="C3" s="650" t="s">
        <v>178</v>
      </c>
      <c r="D3" s="650"/>
      <c r="E3" s="650"/>
      <c r="F3" s="650"/>
      <c r="G3" s="650"/>
      <c r="H3" s="650"/>
      <c r="I3" s="650"/>
      <c r="J3" s="650"/>
      <c r="K3" s="650"/>
      <c r="L3" s="650"/>
      <c r="M3" s="650"/>
      <c r="N3" s="650"/>
      <c r="O3" s="650"/>
      <c r="P3" s="650"/>
      <c r="Q3" s="650"/>
      <c r="R3" s="650"/>
      <c r="S3" s="651"/>
    </row>
    <row r="4" spans="2:19" ht="15" customHeight="1">
      <c r="C4" s="1"/>
      <c r="D4" s="2"/>
      <c r="E4" s="2"/>
      <c r="F4" s="2"/>
      <c r="G4" s="2"/>
      <c r="H4" s="2"/>
      <c r="I4" s="2"/>
      <c r="J4" s="2"/>
      <c r="K4" s="2"/>
      <c r="L4" s="2"/>
      <c r="M4" s="2"/>
      <c r="N4" s="3"/>
    </row>
    <row r="5" spans="2:19" ht="15" customHeight="1">
      <c r="B5" s="513" t="s">
        <v>67</v>
      </c>
      <c r="C5" s="513"/>
      <c r="D5" s="513"/>
      <c r="E5" s="514"/>
      <c r="F5" s="514"/>
      <c r="G5" s="514"/>
      <c r="H5" s="514"/>
      <c r="I5" s="514"/>
      <c r="J5" s="514"/>
      <c r="K5" s="514"/>
      <c r="L5" s="514"/>
      <c r="M5" s="514"/>
      <c r="N5" s="514"/>
      <c r="O5" s="514"/>
      <c r="P5" s="514"/>
      <c r="Q5" s="514"/>
      <c r="R5" s="514"/>
      <c r="S5" s="514"/>
    </row>
    <row r="6" spans="2:19" ht="15" customHeight="1">
      <c r="B6" s="513" t="s">
        <v>68</v>
      </c>
      <c r="C6" s="513"/>
      <c r="D6" s="513"/>
      <c r="E6" s="514"/>
      <c r="F6" s="514"/>
      <c r="G6" s="514"/>
      <c r="H6" s="514"/>
      <c r="I6" s="514"/>
      <c r="J6" s="514"/>
      <c r="K6" s="514"/>
      <c r="L6" s="514"/>
      <c r="M6" s="514"/>
      <c r="N6" s="514"/>
      <c r="O6" s="514"/>
      <c r="P6" s="514"/>
      <c r="Q6" s="514"/>
      <c r="R6" s="514"/>
      <c r="S6" s="514"/>
    </row>
    <row r="7" spans="2:19" ht="15" customHeight="1">
      <c r="B7" s="842" t="s">
        <v>69</v>
      </c>
      <c r="C7" s="842"/>
      <c r="D7" s="842"/>
      <c r="E7" s="516"/>
      <c r="F7" s="514"/>
      <c r="G7" s="514"/>
      <c r="H7" s="514"/>
      <c r="I7" s="514"/>
      <c r="J7" s="514"/>
      <c r="K7" s="514"/>
      <c r="L7" s="514"/>
      <c r="M7" s="514"/>
      <c r="N7" s="514"/>
      <c r="O7" s="514"/>
      <c r="P7" s="514"/>
      <c r="Q7" s="514"/>
      <c r="R7" s="514"/>
      <c r="S7" s="514"/>
    </row>
    <row r="8" spans="2:19" ht="15" customHeight="1">
      <c r="C8" s="1"/>
      <c r="D8" s="2"/>
      <c r="E8" s="2"/>
      <c r="F8" s="2"/>
      <c r="G8" s="2"/>
      <c r="H8" s="2"/>
      <c r="I8" s="2"/>
      <c r="J8" s="2"/>
      <c r="K8" s="2"/>
      <c r="L8" s="2"/>
      <c r="M8" s="2"/>
      <c r="N8" s="3"/>
    </row>
    <row r="9" spans="2:19" ht="15" customHeight="1">
      <c r="C9" s="1"/>
      <c r="D9" s="2"/>
      <c r="E9" s="2"/>
      <c r="F9" s="2"/>
      <c r="G9" s="2"/>
      <c r="H9" s="2"/>
      <c r="I9" s="2"/>
      <c r="J9" s="2"/>
      <c r="K9" s="2"/>
      <c r="L9" s="2"/>
      <c r="M9" s="2"/>
      <c r="N9" s="3"/>
      <c r="O9" s="6"/>
      <c r="P9" s="6"/>
      <c r="Q9" s="6"/>
      <c r="R9" s="6"/>
      <c r="S9" s="6"/>
    </row>
    <row r="10" spans="2:19" ht="15" customHeight="1">
      <c r="B10" s="876" t="s">
        <v>81</v>
      </c>
      <c r="C10" s="876"/>
      <c r="D10" s="876"/>
      <c r="E10" s="876"/>
      <c r="F10" s="876"/>
      <c r="G10" s="876"/>
      <c r="H10" s="876"/>
      <c r="I10" s="876"/>
      <c r="J10" s="876"/>
      <c r="K10" s="876"/>
      <c r="L10" s="876"/>
      <c r="M10" s="876"/>
      <c r="N10" s="876"/>
      <c r="O10" s="876"/>
      <c r="P10" s="876"/>
      <c r="Q10" s="876"/>
      <c r="R10" s="876"/>
      <c r="S10" s="876"/>
    </row>
    <row r="11" spans="2:19" ht="14.25" customHeight="1">
      <c r="B11" s="7"/>
      <c r="C11" s="8"/>
      <c r="D11" s="8"/>
      <c r="E11" s="8"/>
      <c r="F11" s="8"/>
      <c r="G11" s="2"/>
      <c r="H11" s="2"/>
      <c r="I11" s="2"/>
      <c r="J11" s="2"/>
      <c r="K11" s="2"/>
      <c r="L11" s="2"/>
      <c r="M11" s="2"/>
      <c r="N11" s="3"/>
    </row>
    <row r="12" spans="2:19" ht="14.25" customHeight="1" thickBot="1">
      <c r="B12" s="9"/>
      <c r="C12" s="9"/>
      <c r="D12" s="9"/>
      <c r="E12" s="9"/>
      <c r="F12" s="9"/>
      <c r="G12" s="9"/>
      <c r="H12" s="9"/>
      <c r="I12" s="9"/>
      <c r="J12" s="9"/>
      <c r="K12" s="9"/>
      <c r="L12" s="9"/>
      <c r="M12" s="9"/>
      <c r="N12" s="9"/>
      <c r="O12" s="9"/>
      <c r="P12" s="9"/>
    </row>
    <row r="13" spans="2:19" ht="14.25" customHeight="1" thickTop="1" thickBot="1">
      <c r="B13" s="877" t="s">
        <v>113</v>
      </c>
      <c r="C13" s="878"/>
      <c r="D13" s="878" t="s">
        <v>179</v>
      </c>
      <c r="E13" s="878"/>
      <c r="F13" s="878"/>
      <c r="G13" s="878"/>
      <c r="H13" s="880"/>
      <c r="I13" s="10" t="s">
        <v>289</v>
      </c>
      <c r="J13" s="10" t="s">
        <v>290</v>
      </c>
      <c r="K13" s="10" t="s">
        <v>291</v>
      </c>
      <c r="L13" s="10" t="s">
        <v>292</v>
      </c>
      <c r="M13" s="11" t="s">
        <v>293</v>
      </c>
    </row>
    <row r="14" spans="2:19" ht="14.25" customHeight="1" thickBot="1">
      <c r="B14" s="879"/>
      <c r="C14" s="871"/>
      <c r="D14" s="872" t="s">
        <v>180</v>
      </c>
      <c r="E14" s="873"/>
      <c r="F14" s="12" t="s">
        <v>181</v>
      </c>
      <c r="G14" s="871" t="s">
        <v>115</v>
      </c>
      <c r="H14" s="871"/>
      <c r="I14" s="13" t="s">
        <v>0</v>
      </c>
      <c r="J14" s="14" t="s">
        <v>1</v>
      </c>
      <c r="K14" s="15" t="s">
        <v>2</v>
      </c>
      <c r="L14" s="16" t="s">
        <v>3</v>
      </c>
      <c r="M14" s="17" t="s">
        <v>4</v>
      </c>
    </row>
    <row r="15" spans="2:19" ht="18" customHeight="1" thickTop="1" thickBot="1">
      <c r="B15" s="853" t="s">
        <v>185</v>
      </c>
      <c r="C15" s="843" t="s">
        <v>182</v>
      </c>
      <c r="D15" s="54"/>
      <c r="E15" s="57"/>
      <c r="F15" s="18" t="s">
        <v>200</v>
      </c>
      <c r="G15" s="845" t="s">
        <v>189</v>
      </c>
      <c r="H15" s="846"/>
      <c r="I15" s="60"/>
      <c r="J15" s="19"/>
      <c r="K15" s="19"/>
      <c r="L15" s="19"/>
      <c r="M15" s="61"/>
      <c r="N15">
        <v>1</v>
      </c>
    </row>
    <row r="16" spans="2:19" ht="18" customHeight="1" thickTop="1" thickBot="1">
      <c r="B16" s="854"/>
      <c r="C16" s="844"/>
      <c r="D16" s="55"/>
      <c r="E16" s="58"/>
      <c r="F16" s="20" t="s">
        <v>201</v>
      </c>
      <c r="G16" s="847" t="s">
        <v>229</v>
      </c>
      <c r="H16" s="848"/>
      <c r="I16" s="62"/>
      <c r="J16" s="21"/>
      <c r="K16" s="21"/>
      <c r="L16" s="21"/>
      <c r="M16" s="63"/>
      <c r="N16">
        <v>1</v>
      </c>
    </row>
    <row r="17" spans="2:14" ht="18" customHeight="1" thickTop="1" thickBot="1">
      <c r="B17" s="854"/>
      <c r="C17" s="182" t="s">
        <v>183</v>
      </c>
      <c r="D17" s="55"/>
      <c r="E17" s="58"/>
      <c r="F17" s="20" t="s">
        <v>203</v>
      </c>
      <c r="G17" s="847" t="s">
        <v>164</v>
      </c>
      <c r="H17" s="848"/>
      <c r="I17" s="62"/>
      <c r="J17" s="21"/>
      <c r="K17" s="21"/>
      <c r="L17" s="21"/>
      <c r="M17" s="63"/>
      <c r="N17">
        <v>1</v>
      </c>
    </row>
    <row r="18" spans="2:14" ht="18" customHeight="1" thickTop="1" thickBot="1">
      <c r="B18" s="854"/>
      <c r="C18" s="844" t="s">
        <v>184</v>
      </c>
      <c r="D18" s="55"/>
      <c r="E18" s="58"/>
      <c r="F18" s="20" t="s">
        <v>204</v>
      </c>
      <c r="G18" s="847" t="s">
        <v>191</v>
      </c>
      <c r="H18" s="848"/>
      <c r="I18" s="62"/>
      <c r="J18" s="21"/>
      <c r="K18" s="21"/>
      <c r="L18" s="21"/>
      <c r="M18" s="63"/>
      <c r="N18">
        <v>1</v>
      </c>
    </row>
    <row r="19" spans="2:14" ht="18" customHeight="1" thickTop="1" thickBot="1">
      <c r="B19" s="854"/>
      <c r="C19" s="852"/>
      <c r="D19" s="56"/>
      <c r="E19" s="59"/>
      <c r="F19" s="22" t="s">
        <v>205</v>
      </c>
      <c r="G19" s="861" t="s">
        <v>283</v>
      </c>
      <c r="H19" s="862"/>
      <c r="I19" s="64"/>
      <c r="J19" s="23"/>
      <c r="K19" s="23"/>
      <c r="L19" s="23"/>
      <c r="M19" s="65"/>
      <c r="N19">
        <v>1</v>
      </c>
    </row>
    <row r="20" spans="2:14" ht="18" customHeight="1" thickTop="1" thickBot="1">
      <c r="B20" s="853" t="s">
        <v>224</v>
      </c>
      <c r="C20" s="843" t="s">
        <v>182</v>
      </c>
      <c r="D20" s="54"/>
      <c r="E20" s="57"/>
      <c r="F20" s="20" t="s">
        <v>206</v>
      </c>
      <c r="G20" s="845" t="s">
        <v>189</v>
      </c>
      <c r="H20" s="846"/>
      <c r="I20" s="60"/>
      <c r="J20" s="19"/>
      <c r="K20" s="19"/>
      <c r="L20" s="19"/>
      <c r="M20" s="61"/>
      <c r="N20">
        <v>1</v>
      </c>
    </row>
    <row r="21" spans="2:14" ht="18" customHeight="1" thickTop="1" thickBot="1">
      <c r="B21" s="854"/>
      <c r="C21" s="844"/>
      <c r="D21" s="55"/>
      <c r="E21" s="58"/>
      <c r="F21" s="20" t="s">
        <v>225</v>
      </c>
      <c r="G21" s="847" t="s">
        <v>229</v>
      </c>
      <c r="H21" s="848"/>
      <c r="I21" s="62"/>
      <c r="J21" s="21"/>
      <c r="K21" s="21"/>
      <c r="L21" s="21"/>
      <c r="M21" s="63"/>
      <c r="N21">
        <v>1</v>
      </c>
    </row>
    <row r="22" spans="2:14" ht="18" customHeight="1" thickTop="1" thickBot="1">
      <c r="B22" s="854"/>
      <c r="C22" s="182" t="s">
        <v>183</v>
      </c>
      <c r="D22" s="55"/>
      <c r="E22" s="58"/>
      <c r="F22" s="20" t="s">
        <v>209</v>
      </c>
      <c r="G22" s="847" t="s">
        <v>164</v>
      </c>
      <c r="H22" s="848"/>
      <c r="I22" s="62"/>
      <c r="J22" s="21"/>
      <c r="K22" s="21"/>
      <c r="L22" s="21"/>
      <c r="M22" s="63"/>
      <c r="N22">
        <v>1</v>
      </c>
    </row>
    <row r="23" spans="2:14" ht="18" customHeight="1" thickTop="1" thickBot="1">
      <c r="B23" s="854"/>
      <c r="C23" s="844" t="s">
        <v>184</v>
      </c>
      <c r="D23" s="55"/>
      <c r="E23" s="58"/>
      <c r="F23" s="20" t="s">
        <v>210</v>
      </c>
      <c r="G23" s="847" t="s">
        <v>191</v>
      </c>
      <c r="H23" s="848"/>
      <c r="I23" s="62"/>
      <c r="J23" s="21"/>
      <c r="K23" s="21"/>
      <c r="L23" s="21"/>
      <c r="M23" s="63"/>
      <c r="N23">
        <v>1</v>
      </c>
    </row>
    <row r="24" spans="2:14" ht="18" customHeight="1" thickTop="1" thickBot="1">
      <c r="B24" s="854"/>
      <c r="C24" s="852"/>
      <c r="D24" s="56"/>
      <c r="E24" s="59"/>
      <c r="F24" s="22" t="s">
        <v>211</v>
      </c>
      <c r="G24" s="861" t="s">
        <v>283</v>
      </c>
      <c r="H24" s="862"/>
      <c r="I24" s="64"/>
      <c r="J24" s="23"/>
      <c r="K24" s="23"/>
      <c r="L24" s="23"/>
      <c r="M24" s="65"/>
      <c r="N24">
        <v>1</v>
      </c>
    </row>
    <row r="25" spans="2:14" ht="18" customHeight="1" thickTop="1" thickBot="1">
      <c r="B25" s="853" t="s">
        <v>187</v>
      </c>
      <c r="C25" s="843" t="s">
        <v>182</v>
      </c>
      <c r="D25" s="54"/>
      <c r="E25" s="57"/>
      <c r="F25" s="20" t="s">
        <v>212</v>
      </c>
      <c r="G25" s="845" t="s">
        <v>189</v>
      </c>
      <c r="H25" s="846"/>
      <c r="I25" s="60"/>
      <c r="J25" s="19"/>
      <c r="K25" s="19"/>
      <c r="L25" s="19"/>
      <c r="M25" s="61"/>
      <c r="N25">
        <v>1</v>
      </c>
    </row>
    <row r="26" spans="2:14" ht="18" customHeight="1" thickTop="1" thickBot="1">
      <c r="B26" s="854"/>
      <c r="C26" s="844"/>
      <c r="D26" s="55"/>
      <c r="E26" s="58"/>
      <c r="F26" s="20" t="s">
        <v>213</v>
      </c>
      <c r="G26" s="847" t="s">
        <v>229</v>
      </c>
      <c r="H26" s="848"/>
      <c r="I26" s="62"/>
      <c r="J26" s="21"/>
      <c r="K26" s="21"/>
      <c r="L26" s="21"/>
      <c r="M26" s="63"/>
      <c r="N26">
        <v>1</v>
      </c>
    </row>
    <row r="27" spans="2:14" ht="18" customHeight="1" thickTop="1" thickBot="1">
      <c r="B27" s="854"/>
      <c r="C27" s="182" t="s">
        <v>183</v>
      </c>
      <c r="D27" s="55"/>
      <c r="E27" s="58"/>
      <c r="F27" s="20" t="s">
        <v>215</v>
      </c>
      <c r="G27" s="847" t="s">
        <v>164</v>
      </c>
      <c r="H27" s="848"/>
      <c r="I27" s="62"/>
      <c r="J27" s="21"/>
      <c r="K27" s="21"/>
      <c r="L27" s="21"/>
      <c r="M27" s="63"/>
      <c r="N27">
        <v>1</v>
      </c>
    </row>
    <row r="28" spans="2:14" ht="18" customHeight="1" thickTop="1" thickBot="1">
      <c r="B28" s="854"/>
      <c r="C28" s="844" t="s">
        <v>184</v>
      </c>
      <c r="D28" s="55"/>
      <c r="E28" s="58"/>
      <c r="F28" s="20" t="s">
        <v>216</v>
      </c>
      <c r="G28" s="847" t="s">
        <v>191</v>
      </c>
      <c r="H28" s="848"/>
      <c r="I28" s="62"/>
      <c r="J28" s="21"/>
      <c r="K28" s="21"/>
      <c r="L28" s="21"/>
      <c r="M28" s="63"/>
      <c r="N28">
        <v>1</v>
      </c>
    </row>
    <row r="29" spans="2:14" ht="18" customHeight="1" thickTop="1" thickBot="1">
      <c r="B29" s="854"/>
      <c r="C29" s="852"/>
      <c r="D29" s="56"/>
      <c r="E29" s="59"/>
      <c r="F29" s="22" t="s">
        <v>217</v>
      </c>
      <c r="G29" s="861" t="s">
        <v>283</v>
      </c>
      <c r="H29" s="862"/>
      <c r="I29" s="64"/>
      <c r="J29" s="23"/>
      <c r="K29" s="23"/>
      <c r="L29" s="23"/>
      <c r="M29" s="65"/>
      <c r="N29">
        <v>1</v>
      </c>
    </row>
    <row r="30" spans="2:14" ht="18" customHeight="1" thickTop="1" thickBot="1">
      <c r="B30" s="853" t="s">
        <v>188</v>
      </c>
      <c r="C30" s="843" t="s">
        <v>182</v>
      </c>
      <c r="D30" s="54"/>
      <c r="E30" s="57"/>
      <c r="F30" s="20" t="s">
        <v>226</v>
      </c>
      <c r="G30" s="845" t="s">
        <v>189</v>
      </c>
      <c r="H30" s="846"/>
      <c r="I30" s="60"/>
      <c r="J30" s="19"/>
      <c r="K30" s="19"/>
      <c r="L30" s="19"/>
      <c r="M30" s="61"/>
      <c r="N30">
        <v>1</v>
      </c>
    </row>
    <row r="31" spans="2:14" ht="18" customHeight="1" thickTop="1" thickBot="1">
      <c r="B31" s="854"/>
      <c r="C31" s="844"/>
      <c r="D31" s="55"/>
      <c r="E31" s="58"/>
      <c r="F31" s="20" t="s">
        <v>227</v>
      </c>
      <c r="G31" s="847" t="s">
        <v>229</v>
      </c>
      <c r="H31" s="848"/>
      <c r="I31" s="62"/>
      <c r="J31" s="21"/>
      <c r="K31" s="21"/>
      <c r="L31" s="21"/>
      <c r="M31" s="63"/>
      <c r="N31">
        <v>1</v>
      </c>
    </row>
    <row r="32" spans="2:14" ht="18" customHeight="1" thickTop="1" thickBot="1">
      <c r="B32" s="854"/>
      <c r="C32" s="182" t="s">
        <v>183</v>
      </c>
      <c r="D32" s="55"/>
      <c r="E32" s="58"/>
      <c r="F32" s="20" t="s">
        <v>221</v>
      </c>
      <c r="G32" s="847" t="s">
        <v>164</v>
      </c>
      <c r="H32" s="848"/>
      <c r="I32" s="62"/>
      <c r="J32" s="21"/>
      <c r="K32" s="21"/>
      <c r="L32" s="21"/>
      <c r="M32" s="63"/>
      <c r="N32">
        <v>1</v>
      </c>
    </row>
    <row r="33" spans="2:14" ht="18" customHeight="1" thickTop="1" thickBot="1">
      <c r="B33" s="854"/>
      <c r="C33" s="844" t="s">
        <v>184</v>
      </c>
      <c r="D33" s="55"/>
      <c r="E33" s="58"/>
      <c r="F33" s="20" t="s">
        <v>222</v>
      </c>
      <c r="G33" s="847" t="s">
        <v>191</v>
      </c>
      <c r="H33" s="848"/>
      <c r="I33" s="62"/>
      <c r="J33" s="21"/>
      <c r="K33" s="21"/>
      <c r="L33" s="21"/>
      <c r="M33" s="63"/>
      <c r="N33">
        <v>1</v>
      </c>
    </row>
    <row r="34" spans="2:14" ht="18" customHeight="1" thickTop="1" thickBot="1">
      <c r="B34" s="854"/>
      <c r="C34" s="852"/>
      <c r="D34" s="56"/>
      <c r="E34" s="59"/>
      <c r="F34" s="22" t="s">
        <v>223</v>
      </c>
      <c r="G34" s="861" t="s">
        <v>283</v>
      </c>
      <c r="H34" s="862"/>
      <c r="I34" s="64"/>
      <c r="J34" s="23"/>
      <c r="K34" s="23"/>
      <c r="L34" s="23"/>
      <c r="M34" s="65"/>
      <c r="N34">
        <v>1</v>
      </c>
    </row>
    <row r="35" spans="2:14" ht="14.25" customHeight="1" thickTop="1">
      <c r="B35" s="869" t="s">
        <v>236</v>
      </c>
      <c r="C35" s="869"/>
      <c r="D35" s="869"/>
      <c r="E35" s="869"/>
      <c r="F35" s="869"/>
      <c r="G35" s="869"/>
      <c r="H35" s="869"/>
      <c r="I35" s="869"/>
      <c r="J35" s="869"/>
      <c r="K35" s="869"/>
      <c r="L35" s="869"/>
      <c r="M35" s="869"/>
    </row>
    <row r="36" spans="2:14" ht="14.25" customHeight="1" thickBot="1">
      <c r="B36" s="24">
        <v>1</v>
      </c>
      <c r="C36" s="1"/>
      <c r="D36" s="2"/>
      <c r="E36" s="2"/>
      <c r="F36" s="2"/>
      <c r="G36" s="46"/>
      <c r="H36" s="47"/>
      <c r="I36" s="870"/>
      <c r="J36" s="870"/>
      <c r="K36" s="870"/>
      <c r="L36" s="870"/>
      <c r="M36" s="870"/>
    </row>
    <row r="37" spans="2:14" ht="14.25" customHeight="1" thickTop="1" thickBot="1">
      <c r="B37" s="855" t="s">
        <v>192</v>
      </c>
      <c r="C37" s="856"/>
      <c r="D37" s="856"/>
      <c r="E37" s="856"/>
      <c r="F37" s="856"/>
      <c r="G37" s="856"/>
      <c r="H37" s="857"/>
      <c r="I37" s="10" t="s">
        <v>289</v>
      </c>
      <c r="J37" s="10" t="s">
        <v>290</v>
      </c>
      <c r="K37" s="10" t="s">
        <v>291</v>
      </c>
      <c r="L37" s="10" t="s">
        <v>292</v>
      </c>
      <c r="M37" s="11" t="s">
        <v>293</v>
      </c>
    </row>
    <row r="38" spans="2:14" ht="14.25" customHeight="1" thickTop="1" thickBot="1">
      <c r="B38" s="858" t="s">
        <v>113</v>
      </c>
      <c r="C38" s="859"/>
      <c r="D38" s="859"/>
      <c r="E38" s="859"/>
      <c r="F38" s="860"/>
      <c r="G38" s="49" t="s">
        <v>180</v>
      </c>
      <c r="H38" s="48" t="s">
        <v>181</v>
      </c>
      <c r="I38" s="28" t="s">
        <v>5</v>
      </c>
      <c r="J38" s="29" t="s">
        <v>6</v>
      </c>
      <c r="K38" s="30" t="s">
        <v>7</v>
      </c>
      <c r="L38" s="31" t="s">
        <v>8</v>
      </c>
      <c r="M38" s="32" t="s">
        <v>9</v>
      </c>
    </row>
    <row r="39" spans="2:14" ht="14.25" customHeight="1" thickTop="1" thickBot="1">
      <c r="B39" s="863" t="s">
        <v>197</v>
      </c>
      <c r="C39" s="864"/>
      <c r="D39" s="864"/>
      <c r="E39" s="864"/>
      <c r="F39" s="865"/>
      <c r="G39" s="33"/>
      <c r="H39" s="52" t="s">
        <v>193</v>
      </c>
      <c r="I39" s="34"/>
      <c r="J39" s="35"/>
      <c r="K39" s="36"/>
      <c r="L39" s="36"/>
      <c r="M39" s="37"/>
    </row>
    <row r="40" spans="2:14" ht="14.25" customHeight="1" thickTop="1" thickBot="1">
      <c r="B40" s="863" t="s">
        <v>333</v>
      </c>
      <c r="C40" s="864"/>
      <c r="D40" s="864"/>
      <c r="E40" s="864"/>
      <c r="F40" s="865"/>
      <c r="G40" s="33"/>
      <c r="H40" s="53" t="s">
        <v>194</v>
      </c>
      <c r="I40" s="34"/>
      <c r="J40" s="35"/>
      <c r="K40" s="36"/>
      <c r="L40" s="36"/>
      <c r="M40" s="37"/>
    </row>
    <row r="41" spans="2:14" ht="14.25" customHeight="1" thickTop="1" thickBot="1">
      <c r="B41" s="866" t="s">
        <v>198</v>
      </c>
      <c r="C41" s="867"/>
      <c r="D41" s="867"/>
      <c r="E41" s="867"/>
      <c r="F41" s="868"/>
      <c r="G41" s="33"/>
      <c r="H41" s="53" t="s">
        <v>195</v>
      </c>
      <c r="I41" s="38"/>
      <c r="J41" s="45"/>
      <c r="K41" s="39"/>
      <c r="L41" s="45"/>
      <c r="M41" s="40"/>
    </row>
    <row r="42" spans="2:14" ht="14.25" customHeight="1" thickTop="1" thickBot="1">
      <c r="B42" s="849" t="s">
        <v>199</v>
      </c>
      <c r="C42" s="850"/>
      <c r="D42" s="850"/>
      <c r="E42" s="850"/>
      <c r="F42" s="851"/>
      <c r="G42" s="50"/>
      <c r="H42" s="51" t="s">
        <v>196</v>
      </c>
      <c r="I42" s="41"/>
      <c r="J42" s="42"/>
      <c r="K42" s="43"/>
      <c r="L42" s="42"/>
      <c r="M42" s="44"/>
    </row>
    <row r="43" spans="2:14" ht="13.5" thickTop="1"/>
  </sheetData>
  <mergeCells count="53">
    <mergeCell ref="B6:D6"/>
    <mergeCell ref="E6:S6"/>
    <mergeCell ref="C2:S2"/>
    <mergeCell ref="C3:S3"/>
    <mergeCell ref="B5:D5"/>
    <mergeCell ref="E5:S5"/>
    <mergeCell ref="B7:D7"/>
    <mergeCell ref="E7:S7"/>
    <mergeCell ref="B10:S10"/>
    <mergeCell ref="B13:C14"/>
    <mergeCell ref="D13:H13"/>
    <mergeCell ref="D14:E14"/>
    <mergeCell ref="G14:H14"/>
    <mergeCell ref="B15:B19"/>
    <mergeCell ref="C15:C16"/>
    <mergeCell ref="G15:H15"/>
    <mergeCell ref="G16:H16"/>
    <mergeCell ref="G17:H17"/>
    <mergeCell ref="C18:C19"/>
    <mergeCell ref="G18:H18"/>
    <mergeCell ref="G19:H19"/>
    <mergeCell ref="B20:B24"/>
    <mergeCell ref="C20:C21"/>
    <mergeCell ref="G20:H20"/>
    <mergeCell ref="G21:H21"/>
    <mergeCell ref="G22:H22"/>
    <mergeCell ref="C23:C24"/>
    <mergeCell ref="G23:H23"/>
    <mergeCell ref="G24:H24"/>
    <mergeCell ref="B25:B29"/>
    <mergeCell ref="C25:C26"/>
    <mergeCell ref="G25:H25"/>
    <mergeCell ref="G26:H26"/>
    <mergeCell ref="G27:H27"/>
    <mergeCell ref="C28:C29"/>
    <mergeCell ref="G28:H28"/>
    <mergeCell ref="G29:H29"/>
    <mergeCell ref="B30:B34"/>
    <mergeCell ref="C30:C31"/>
    <mergeCell ref="G30:H30"/>
    <mergeCell ref="G31:H31"/>
    <mergeCell ref="G32:H32"/>
    <mergeCell ref="C33:C34"/>
    <mergeCell ref="G33:H33"/>
    <mergeCell ref="G34:H34"/>
    <mergeCell ref="B41:F41"/>
    <mergeCell ref="B42:F42"/>
    <mergeCell ref="B35:M35"/>
    <mergeCell ref="I36:M36"/>
    <mergeCell ref="B37:H37"/>
    <mergeCell ref="B38:F38"/>
    <mergeCell ref="B39:F39"/>
    <mergeCell ref="B40:F40"/>
  </mergeCells>
  <phoneticPr fontId="25" type="noConversion"/>
  <pageMargins left="0.19" right="0.26" top="0.69" bottom="0.3" header="0" footer="0"/>
  <pageSetup paperSize="9" scale="75"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45"/>
  <sheetViews>
    <sheetView tabSelected="1" zoomScale="70" zoomScaleNormal="70" workbookViewId="0">
      <selection activeCell="O37" sqref="O37"/>
    </sheetView>
  </sheetViews>
  <sheetFormatPr baseColWidth="10" defaultRowHeight="12.75"/>
  <cols>
    <col min="1" max="1" width="2.7109375" customWidth="1"/>
    <col min="2" max="2" width="20.140625" customWidth="1"/>
    <col min="3" max="3" width="13.5703125" customWidth="1"/>
    <col min="4" max="4" width="7.28515625" customWidth="1"/>
    <col min="5" max="5" width="2.42578125" customWidth="1"/>
    <col min="7" max="7" width="16.28515625" customWidth="1"/>
    <col min="8" max="8" width="16.85546875" customWidth="1"/>
    <col min="9" max="13" width="9.7109375" customWidth="1"/>
    <col min="16" max="16" width="7.7109375" customWidth="1"/>
    <col min="17" max="17" width="5.85546875" customWidth="1"/>
    <col min="18" max="18" width="3.7109375" customWidth="1"/>
  </cols>
  <sheetData>
    <row r="1" spans="2:19" ht="13.5" thickBot="1">
      <c r="C1" s="1"/>
      <c r="D1" s="2"/>
      <c r="E1" s="2"/>
      <c r="F1" s="2"/>
      <c r="G1" s="2"/>
      <c r="H1" s="2"/>
      <c r="I1" s="2"/>
      <c r="J1" s="2"/>
      <c r="K1" s="2"/>
      <c r="L1" s="2"/>
      <c r="M1" s="2"/>
      <c r="N1" s="3"/>
    </row>
    <row r="2" spans="2:19" ht="18">
      <c r="B2" s="4" t="s">
        <v>77</v>
      </c>
      <c r="C2" s="874" t="s">
        <v>93</v>
      </c>
      <c r="D2" s="874"/>
      <c r="E2" s="874"/>
      <c r="F2" s="874"/>
      <c r="G2" s="874"/>
      <c r="H2" s="874"/>
      <c r="I2" s="874"/>
      <c r="J2" s="874"/>
      <c r="K2" s="874"/>
      <c r="L2" s="874"/>
      <c r="M2" s="874"/>
      <c r="N2" s="874"/>
      <c r="O2" s="874"/>
      <c r="P2" s="874"/>
      <c r="Q2" s="874"/>
      <c r="R2" s="874"/>
      <c r="S2" s="875"/>
    </row>
    <row r="3" spans="2:19" ht="18.75" thickBot="1">
      <c r="B3" s="5" t="s">
        <v>358</v>
      </c>
      <c r="C3" s="650" t="s">
        <v>284</v>
      </c>
      <c r="D3" s="650"/>
      <c r="E3" s="650"/>
      <c r="F3" s="650"/>
      <c r="G3" s="650"/>
      <c r="H3" s="650"/>
      <c r="I3" s="650"/>
      <c r="J3" s="650"/>
      <c r="K3" s="650"/>
      <c r="L3" s="650"/>
      <c r="M3" s="650"/>
      <c r="N3" s="650"/>
      <c r="O3" s="650"/>
      <c r="P3" s="650"/>
      <c r="Q3" s="650"/>
      <c r="R3" s="650"/>
      <c r="S3" s="651"/>
    </row>
    <row r="4" spans="2:19">
      <c r="C4" s="1"/>
      <c r="D4" s="2"/>
      <c r="E4" s="2"/>
      <c r="F4" s="2"/>
      <c r="G4" s="2"/>
      <c r="H4" s="2"/>
      <c r="I4" s="2"/>
      <c r="J4" s="2"/>
      <c r="K4" s="2"/>
      <c r="L4" s="2"/>
      <c r="M4" s="2"/>
      <c r="N4" s="3"/>
    </row>
    <row r="5" spans="2:19" ht="15.75" customHeight="1">
      <c r="B5" s="513" t="s">
        <v>67</v>
      </c>
      <c r="C5" s="513"/>
      <c r="D5" s="513"/>
      <c r="E5" s="514"/>
      <c r="F5" s="514"/>
      <c r="G5" s="514"/>
      <c r="H5" s="514"/>
      <c r="I5" s="514"/>
      <c r="J5" s="514"/>
      <c r="K5" s="514"/>
      <c r="L5" s="514"/>
      <c r="M5" s="514"/>
      <c r="N5" s="514"/>
      <c r="O5" s="514"/>
      <c r="P5" s="514"/>
      <c r="Q5" s="514"/>
      <c r="R5" s="514"/>
      <c r="S5" s="514"/>
    </row>
    <row r="6" spans="2:19" ht="15.75" customHeight="1">
      <c r="B6" s="513" t="s">
        <v>68</v>
      </c>
      <c r="C6" s="513"/>
      <c r="D6" s="513"/>
      <c r="E6" s="514"/>
      <c r="F6" s="514"/>
      <c r="G6" s="514"/>
      <c r="H6" s="514"/>
      <c r="I6" s="514"/>
      <c r="J6" s="514"/>
      <c r="K6" s="514"/>
      <c r="L6" s="514"/>
      <c r="M6" s="514"/>
      <c r="N6" s="514"/>
      <c r="O6" s="514"/>
      <c r="P6" s="514"/>
      <c r="Q6" s="514"/>
      <c r="R6" s="514"/>
      <c r="S6" s="514"/>
    </row>
    <row r="7" spans="2:19" ht="15">
      <c r="B7" s="842" t="s">
        <v>69</v>
      </c>
      <c r="C7" s="842"/>
      <c r="D7" s="842"/>
      <c r="E7" s="516"/>
      <c r="F7" s="514"/>
      <c r="G7" s="514"/>
      <c r="H7" s="514"/>
      <c r="I7" s="514"/>
      <c r="J7" s="514"/>
      <c r="K7" s="514"/>
      <c r="L7" s="514"/>
      <c r="M7" s="514"/>
      <c r="N7" s="514"/>
      <c r="O7" s="514"/>
      <c r="P7" s="514"/>
      <c r="Q7" s="514"/>
      <c r="R7" s="514"/>
      <c r="S7" s="514"/>
    </row>
    <row r="8" spans="2:19">
      <c r="C8" s="1"/>
      <c r="D8" s="2"/>
      <c r="E8" s="2"/>
      <c r="F8" s="2"/>
      <c r="G8" s="2"/>
      <c r="H8" s="2"/>
      <c r="I8" s="2"/>
      <c r="J8" s="2"/>
      <c r="K8" s="2"/>
      <c r="L8" s="2"/>
      <c r="M8" s="2"/>
      <c r="N8" s="3"/>
    </row>
    <row r="9" spans="2:19">
      <c r="C9" s="1"/>
      <c r="D9" s="2"/>
      <c r="E9" s="2"/>
      <c r="F9" s="2"/>
      <c r="G9" s="2"/>
      <c r="H9" s="2"/>
      <c r="I9" s="2"/>
      <c r="J9" s="2"/>
      <c r="K9" s="2"/>
      <c r="L9" s="2"/>
      <c r="M9" s="2"/>
      <c r="N9" s="3"/>
      <c r="O9" s="6"/>
      <c r="P9" s="6"/>
      <c r="Q9" s="6"/>
      <c r="R9" s="6"/>
      <c r="S9" s="6"/>
    </row>
    <row r="10" spans="2:19" ht="18">
      <c r="B10" s="876" t="s">
        <v>81</v>
      </c>
      <c r="C10" s="876"/>
      <c r="D10" s="876"/>
      <c r="E10" s="876"/>
      <c r="F10" s="876"/>
      <c r="G10" s="876"/>
      <c r="H10" s="876"/>
      <c r="I10" s="876"/>
      <c r="J10" s="876"/>
      <c r="K10" s="876"/>
      <c r="L10" s="876"/>
      <c r="M10" s="876"/>
      <c r="N10" s="876"/>
      <c r="O10" s="876"/>
      <c r="P10" s="876"/>
      <c r="Q10" s="876"/>
      <c r="R10" s="876"/>
      <c r="S10" s="876"/>
    </row>
    <row r="11" spans="2:19">
      <c r="B11" s="7"/>
      <c r="C11" s="8"/>
      <c r="D11" s="8"/>
      <c r="E11" s="8"/>
      <c r="F11" s="8"/>
      <c r="G11" s="2"/>
      <c r="H11" s="2"/>
      <c r="I11" s="2"/>
      <c r="J11" s="2"/>
      <c r="K11" s="2"/>
      <c r="L11" s="2"/>
      <c r="M11" s="2"/>
      <c r="N11" s="3"/>
    </row>
    <row r="12" spans="2:19" ht="13.5" thickBot="1">
      <c r="B12" s="9"/>
      <c r="C12" s="9"/>
      <c r="D12" s="9"/>
      <c r="E12" s="9"/>
      <c r="F12" s="9"/>
      <c r="G12" s="9"/>
      <c r="H12" s="9"/>
      <c r="I12" s="9"/>
      <c r="J12" s="9"/>
      <c r="K12" s="9"/>
      <c r="L12" s="9"/>
      <c r="M12" s="9"/>
      <c r="N12" s="9"/>
      <c r="O12" s="9"/>
      <c r="P12" s="9"/>
    </row>
    <row r="13" spans="2:19" ht="18" customHeight="1" thickTop="1" thickBot="1">
      <c r="B13" s="877" t="s">
        <v>113</v>
      </c>
      <c r="C13" s="878"/>
      <c r="D13" s="878" t="s">
        <v>179</v>
      </c>
      <c r="E13" s="878"/>
      <c r="F13" s="878"/>
      <c r="G13" s="878"/>
      <c r="H13" s="880"/>
      <c r="I13" s="10" t="s">
        <v>289</v>
      </c>
      <c r="J13" s="10" t="s">
        <v>290</v>
      </c>
      <c r="K13" s="10" t="s">
        <v>291</v>
      </c>
      <c r="L13" s="10" t="s">
        <v>292</v>
      </c>
      <c r="M13" s="11" t="s">
        <v>293</v>
      </c>
    </row>
    <row r="14" spans="2:19" ht="18" customHeight="1" thickBot="1">
      <c r="B14" s="879"/>
      <c r="C14" s="871"/>
      <c r="D14" s="872" t="s">
        <v>180</v>
      </c>
      <c r="E14" s="873"/>
      <c r="F14" s="12" t="s">
        <v>181</v>
      </c>
      <c r="G14" s="871" t="s">
        <v>115</v>
      </c>
      <c r="H14" s="871"/>
      <c r="I14" s="13" t="s">
        <v>0</v>
      </c>
      <c r="J14" s="14" t="s">
        <v>1</v>
      </c>
      <c r="K14" s="15" t="s">
        <v>2</v>
      </c>
      <c r="L14" s="16" t="s">
        <v>3</v>
      </c>
      <c r="M14" s="17" t="s">
        <v>4</v>
      </c>
    </row>
    <row r="15" spans="2:19" ht="18" customHeight="1" thickTop="1">
      <c r="B15" s="888" t="s">
        <v>228</v>
      </c>
      <c r="C15" s="843" t="s">
        <v>182</v>
      </c>
      <c r="D15" s="54"/>
      <c r="E15" s="57"/>
      <c r="F15" s="18" t="s">
        <v>27</v>
      </c>
      <c r="G15" s="845" t="s">
        <v>189</v>
      </c>
      <c r="H15" s="846"/>
      <c r="I15" s="60"/>
      <c r="J15" s="19"/>
      <c r="K15" s="19"/>
      <c r="L15" s="19"/>
      <c r="M15" s="61"/>
      <c r="N15">
        <v>1</v>
      </c>
    </row>
    <row r="16" spans="2:19" ht="18" customHeight="1">
      <c r="B16" s="889"/>
      <c r="C16" s="844"/>
      <c r="D16" s="55"/>
      <c r="E16" s="58"/>
      <c r="F16" s="20" t="s">
        <v>28</v>
      </c>
      <c r="G16" s="847" t="s">
        <v>229</v>
      </c>
      <c r="H16" s="848"/>
      <c r="I16" s="62"/>
      <c r="J16" s="21"/>
      <c r="K16" s="21"/>
      <c r="L16" s="21"/>
      <c r="M16" s="63"/>
      <c r="N16">
        <v>1</v>
      </c>
    </row>
    <row r="17" spans="2:14" ht="18" customHeight="1">
      <c r="B17" s="889"/>
      <c r="C17" s="881" t="s">
        <v>183</v>
      </c>
      <c r="D17" s="183"/>
      <c r="E17" s="135"/>
      <c r="F17" s="125" t="s">
        <v>29</v>
      </c>
      <c r="G17" s="884" t="s">
        <v>230</v>
      </c>
      <c r="H17" s="885"/>
      <c r="I17" s="126"/>
      <c r="J17" s="128"/>
      <c r="K17" s="128"/>
      <c r="L17" s="128"/>
      <c r="M17" s="127"/>
      <c r="N17">
        <v>1</v>
      </c>
    </row>
    <row r="18" spans="2:14" ht="18" customHeight="1">
      <c r="B18" s="889"/>
      <c r="C18" s="882"/>
      <c r="D18" s="55"/>
      <c r="E18" s="58"/>
      <c r="F18" s="20" t="s">
        <v>30</v>
      </c>
      <c r="G18" s="847" t="s">
        <v>231</v>
      </c>
      <c r="H18" s="848"/>
      <c r="I18" s="62"/>
      <c r="J18" s="21"/>
      <c r="K18" s="21"/>
      <c r="L18" s="21"/>
      <c r="M18" s="63"/>
      <c r="N18">
        <v>1</v>
      </c>
    </row>
    <row r="19" spans="2:14" ht="18" customHeight="1">
      <c r="B19" s="889"/>
      <c r="C19" s="883"/>
      <c r="D19" s="55"/>
      <c r="E19" s="58"/>
      <c r="F19" s="20" t="s">
        <v>31</v>
      </c>
      <c r="G19" s="847" t="s">
        <v>164</v>
      </c>
      <c r="H19" s="848"/>
      <c r="I19" s="62"/>
      <c r="J19" s="21"/>
      <c r="K19" s="21"/>
      <c r="L19" s="21"/>
      <c r="M19" s="63"/>
      <c r="N19">
        <v>1</v>
      </c>
    </row>
    <row r="20" spans="2:14" ht="18" customHeight="1">
      <c r="B20" s="889"/>
      <c r="C20" s="844" t="s">
        <v>184</v>
      </c>
      <c r="D20" s="55"/>
      <c r="E20" s="58"/>
      <c r="F20" s="20" t="s">
        <v>32</v>
      </c>
      <c r="G20" s="847" t="s">
        <v>191</v>
      </c>
      <c r="H20" s="848"/>
      <c r="I20" s="62"/>
      <c r="J20" s="21"/>
      <c r="K20" s="21"/>
      <c r="L20" s="21"/>
      <c r="M20" s="63"/>
      <c r="N20">
        <v>1</v>
      </c>
    </row>
    <row r="21" spans="2:14" ht="18" customHeight="1" thickBot="1">
      <c r="B21" s="890"/>
      <c r="C21" s="852"/>
      <c r="D21" s="56"/>
      <c r="E21" s="59"/>
      <c r="F21" s="22" t="s">
        <v>33</v>
      </c>
      <c r="G21" s="861" t="s">
        <v>283</v>
      </c>
      <c r="H21" s="862"/>
      <c r="I21" s="64"/>
      <c r="J21" s="23"/>
      <c r="K21" s="23"/>
      <c r="L21" s="23"/>
      <c r="M21" s="65"/>
      <c r="N21">
        <v>1</v>
      </c>
    </row>
    <row r="22" spans="2:14" ht="13.5" thickTop="1">
      <c r="B22" s="869" t="s">
        <v>236</v>
      </c>
      <c r="C22" s="869"/>
      <c r="D22" s="869"/>
      <c r="E22" s="869"/>
      <c r="F22" s="869"/>
      <c r="G22" s="869"/>
      <c r="H22" s="869"/>
      <c r="I22" s="869"/>
      <c r="J22" s="869"/>
      <c r="K22" s="869"/>
      <c r="L22" s="869"/>
      <c r="M22" s="869"/>
    </row>
    <row r="23" spans="2:14" ht="13.5" thickBot="1">
      <c r="B23" s="136"/>
      <c r="C23" s="136"/>
      <c r="D23" s="136"/>
      <c r="E23" s="136"/>
      <c r="F23" s="136"/>
      <c r="G23" s="136"/>
      <c r="H23" s="136"/>
      <c r="I23" s="136"/>
      <c r="J23" s="136"/>
      <c r="K23" s="136"/>
      <c r="L23" s="136"/>
      <c r="M23" s="136"/>
    </row>
    <row r="24" spans="2:14" ht="13.5" customHeight="1" thickTop="1">
      <c r="B24" s="899" t="s">
        <v>113</v>
      </c>
      <c r="C24" s="900"/>
      <c r="D24" s="909" t="s">
        <v>110</v>
      </c>
      <c r="E24" s="900"/>
      <c r="F24" s="891" t="s">
        <v>232</v>
      </c>
      <c r="G24" s="892"/>
      <c r="H24" s="891" t="s">
        <v>233</v>
      </c>
      <c r="I24" s="1029"/>
      <c r="J24" s="136"/>
      <c r="K24" s="136"/>
      <c r="L24" s="136"/>
      <c r="M24" s="136"/>
    </row>
    <row r="25" spans="2:14">
      <c r="B25" s="901"/>
      <c r="C25" s="902"/>
      <c r="D25" s="910"/>
      <c r="E25" s="902"/>
      <c r="F25" s="893"/>
      <c r="G25" s="894"/>
      <c r="H25" s="893"/>
      <c r="I25" s="1030"/>
      <c r="J25" s="136"/>
      <c r="K25" s="136"/>
      <c r="L25" s="136"/>
      <c r="M25" s="136"/>
    </row>
    <row r="26" spans="2:14" ht="13.5" thickBot="1">
      <c r="B26" s="903"/>
      <c r="C26" s="904"/>
      <c r="D26" s="911"/>
      <c r="E26" s="912"/>
      <c r="F26" s="895"/>
      <c r="G26" s="896"/>
      <c r="H26" s="895"/>
      <c r="I26" s="1031"/>
      <c r="J26" s="136"/>
      <c r="K26" s="136"/>
      <c r="L26" s="136"/>
      <c r="M26" s="136"/>
    </row>
    <row r="27" spans="2:14" ht="13.5" thickTop="1">
      <c r="B27" s="905" t="s">
        <v>285</v>
      </c>
      <c r="C27" s="906"/>
      <c r="D27" s="886" t="s">
        <v>10</v>
      </c>
      <c r="E27" s="887"/>
      <c r="F27" s="1032"/>
      <c r="G27" s="1035"/>
      <c r="H27" s="1038"/>
      <c r="I27" s="1035"/>
      <c r="J27" s="136"/>
      <c r="K27" s="136"/>
      <c r="L27" s="136"/>
      <c r="M27" s="136"/>
    </row>
    <row r="28" spans="2:14">
      <c r="B28" s="907"/>
      <c r="C28" s="908"/>
      <c r="D28" s="886" t="s">
        <v>11</v>
      </c>
      <c r="E28" s="887"/>
      <c r="F28" s="1033"/>
      <c r="G28" s="1036"/>
      <c r="H28" s="1039"/>
      <c r="I28" s="1036"/>
      <c r="J28" s="136"/>
      <c r="K28" s="136"/>
      <c r="L28" s="136"/>
      <c r="M28" s="136"/>
    </row>
    <row r="29" spans="2:14">
      <c r="B29" s="907"/>
      <c r="C29" s="908"/>
      <c r="D29" s="886" t="s">
        <v>146</v>
      </c>
      <c r="E29" s="887"/>
      <c r="F29" s="1033"/>
      <c r="G29" s="1036"/>
      <c r="H29" s="1039"/>
      <c r="I29" s="1036"/>
      <c r="J29" s="136"/>
      <c r="K29" s="136"/>
      <c r="L29" s="136"/>
      <c r="M29" s="136"/>
    </row>
    <row r="30" spans="2:14">
      <c r="B30" s="907"/>
      <c r="C30" s="908"/>
      <c r="D30" s="886" t="s">
        <v>12</v>
      </c>
      <c r="E30" s="887"/>
      <c r="F30" s="1033"/>
      <c r="G30" s="1036"/>
      <c r="H30" s="1039"/>
      <c r="I30" s="1036"/>
      <c r="J30" s="136"/>
      <c r="K30" s="136"/>
      <c r="L30" s="136"/>
      <c r="M30" s="136"/>
    </row>
    <row r="31" spans="2:14">
      <c r="B31" s="907"/>
      <c r="C31" s="908"/>
      <c r="D31" s="886" t="s">
        <v>13</v>
      </c>
      <c r="E31" s="887"/>
      <c r="F31" s="1033"/>
      <c r="G31" s="1036"/>
      <c r="H31" s="1039"/>
      <c r="I31" s="1036"/>
      <c r="J31" s="136"/>
      <c r="K31" s="136"/>
      <c r="L31" s="136"/>
      <c r="M31" s="136"/>
    </row>
    <row r="32" spans="2:14">
      <c r="B32" s="907"/>
      <c r="C32" s="908"/>
      <c r="D32" s="886" t="s">
        <v>14</v>
      </c>
      <c r="E32" s="887"/>
      <c r="F32" s="1033"/>
      <c r="G32" s="1036"/>
      <c r="H32" s="1039"/>
      <c r="I32" s="1036"/>
      <c r="J32" s="136"/>
      <c r="K32" s="136"/>
      <c r="L32" s="136"/>
      <c r="M32" s="136"/>
    </row>
    <row r="33" spans="2:13">
      <c r="B33" s="907"/>
      <c r="C33" s="908"/>
      <c r="D33" s="886" t="s">
        <v>148</v>
      </c>
      <c r="E33" s="887"/>
      <c r="F33" s="1033"/>
      <c r="G33" s="1036"/>
      <c r="H33" s="1039"/>
      <c r="I33" s="1036"/>
      <c r="J33" s="136"/>
      <c r="K33" s="136"/>
      <c r="L33" s="136"/>
      <c r="M33" s="136"/>
    </row>
    <row r="34" spans="2:13">
      <c r="B34" s="907"/>
      <c r="C34" s="908"/>
      <c r="D34" s="886" t="s">
        <v>15</v>
      </c>
      <c r="E34" s="887"/>
      <c r="F34" s="1033"/>
      <c r="G34" s="1036"/>
      <c r="H34" s="1039"/>
      <c r="I34" s="1036"/>
      <c r="J34" s="136"/>
      <c r="K34" s="136"/>
      <c r="L34" s="136"/>
      <c r="M34" s="136"/>
    </row>
    <row r="35" spans="2:13">
      <c r="B35" s="907"/>
      <c r="C35" s="908"/>
      <c r="D35" s="886" t="s">
        <v>16</v>
      </c>
      <c r="E35" s="887"/>
      <c r="F35" s="1033"/>
      <c r="G35" s="1036"/>
      <c r="H35" s="1039"/>
      <c r="I35" s="1036"/>
      <c r="J35" s="136"/>
      <c r="K35" s="136"/>
      <c r="L35" s="136"/>
      <c r="M35" s="136"/>
    </row>
    <row r="36" spans="2:13">
      <c r="B36" s="907"/>
      <c r="C36" s="908"/>
      <c r="D36" s="886" t="s">
        <v>18</v>
      </c>
      <c r="E36" s="887"/>
      <c r="F36" s="1033"/>
      <c r="G36" s="1036"/>
      <c r="H36" s="1039"/>
      <c r="I36" s="1036"/>
      <c r="J36" s="136"/>
      <c r="K36" s="136"/>
      <c r="L36" s="136"/>
      <c r="M36" s="136"/>
    </row>
    <row r="37" spans="2:13">
      <c r="B37" s="907"/>
      <c r="C37" s="908"/>
      <c r="D37" s="886" t="s">
        <v>149</v>
      </c>
      <c r="E37" s="887"/>
      <c r="F37" s="1033"/>
      <c r="G37" s="1036"/>
      <c r="H37" s="1039"/>
      <c r="I37" s="1036"/>
      <c r="J37" s="136"/>
      <c r="K37" s="136"/>
      <c r="L37" s="136"/>
      <c r="M37" s="136"/>
    </row>
    <row r="38" spans="2:13" ht="13.5" thickBot="1">
      <c r="B38" s="897"/>
      <c r="C38" s="898"/>
      <c r="D38" s="897" t="s">
        <v>17</v>
      </c>
      <c r="E38" s="898"/>
      <c r="F38" s="1034"/>
      <c r="G38" s="1037"/>
      <c r="H38" s="1040"/>
      <c r="I38" s="1041"/>
      <c r="J38" s="136"/>
      <c r="K38" s="136"/>
      <c r="L38" s="136"/>
      <c r="M38" s="136"/>
    </row>
    <row r="39" spans="2:13" ht="13.5" thickTop="1">
      <c r="B39" s="136"/>
      <c r="C39" s="136"/>
      <c r="D39" s="136"/>
      <c r="E39" s="136"/>
      <c r="F39" s="136"/>
      <c r="G39" s="136"/>
      <c r="H39" s="136"/>
      <c r="I39" s="136"/>
      <c r="J39" s="136"/>
      <c r="K39" s="136"/>
      <c r="L39" s="136"/>
      <c r="M39" s="136"/>
    </row>
    <row r="40" spans="2:13">
      <c r="B40" s="136"/>
      <c r="C40" s="136"/>
      <c r="D40" s="136"/>
      <c r="E40" s="136"/>
      <c r="F40" s="136"/>
      <c r="G40" s="136"/>
      <c r="H40" s="136"/>
      <c r="I40" s="136"/>
      <c r="J40" s="136"/>
      <c r="K40" s="136"/>
      <c r="L40" s="136"/>
      <c r="M40" s="136"/>
    </row>
    <row r="41" spans="2:13" ht="13.5" thickBot="1">
      <c r="B41" s="24">
        <v>1</v>
      </c>
      <c r="C41" s="1"/>
      <c r="D41" s="2"/>
      <c r="E41" s="2"/>
      <c r="F41" s="2"/>
      <c r="G41" s="46"/>
      <c r="H41" s="47"/>
      <c r="I41" s="870"/>
      <c r="J41" s="870"/>
      <c r="K41" s="870"/>
      <c r="L41" s="870"/>
      <c r="M41" s="870"/>
    </row>
    <row r="42" spans="2:13" ht="14.25" thickTop="1" thickBot="1">
      <c r="B42" s="855" t="s">
        <v>192</v>
      </c>
      <c r="C42" s="856"/>
      <c r="D42" s="856"/>
      <c r="E42" s="856"/>
      <c r="F42" s="856"/>
      <c r="G42" s="856"/>
      <c r="H42" s="857"/>
      <c r="I42" s="10" t="s">
        <v>289</v>
      </c>
      <c r="J42" s="10" t="s">
        <v>290</v>
      </c>
      <c r="K42" s="10" t="s">
        <v>291</v>
      </c>
      <c r="L42" s="10" t="s">
        <v>292</v>
      </c>
      <c r="M42" s="11" t="s">
        <v>293</v>
      </c>
    </row>
    <row r="43" spans="2:13" ht="14.25" thickTop="1" thickBot="1">
      <c r="B43" s="858" t="s">
        <v>113</v>
      </c>
      <c r="C43" s="859"/>
      <c r="D43" s="859"/>
      <c r="E43" s="859"/>
      <c r="F43" s="860"/>
      <c r="G43" s="49" t="s">
        <v>180</v>
      </c>
      <c r="H43" s="48" t="s">
        <v>181</v>
      </c>
      <c r="I43" s="28" t="s">
        <v>5</v>
      </c>
      <c r="J43" s="29" t="s">
        <v>6</v>
      </c>
      <c r="K43" s="30" t="s">
        <v>7</v>
      </c>
      <c r="L43" s="31" t="s">
        <v>8</v>
      </c>
      <c r="M43" s="32" t="s">
        <v>9</v>
      </c>
    </row>
    <row r="44" spans="2:13" ht="15.75" thickTop="1" thickBot="1">
      <c r="B44" s="849" t="s">
        <v>234</v>
      </c>
      <c r="C44" s="850"/>
      <c r="D44" s="850"/>
      <c r="E44" s="850"/>
      <c r="F44" s="851"/>
      <c r="G44" s="129"/>
      <c r="H44" s="130" t="s">
        <v>34</v>
      </c>
      <c r="I44" s="131"/>
      <c r="J44" s="132"/>
      <c r="K44" s="133"/>
      <c r="L44" s="133"/>
      <c r="M44" s="134"/>
    </row>
    <row r="45" spans="2:13" ht="13.5" thickTop="1"/>
  </sheetData>
  <mergeCells count="46">
    <mergeCell ref="B44:F44"/>
    <mergeCell ref="D38:E38"/>
    <mergeCell ref="B43:F43"/>
    <mergeCell ref="B42:H42"/>
    <mergeCell ref="B27:C38"/>
    <mergeCell ref="D34:E34"/>
    <mergeCell ref="D35:E35"/>
    <mergeCell ref="D36:E36"/>
    <mergeCell ref="D37:E37"/>
    <mergeCell ref="I41:M41"/>
    <mergeCell ref="F24:G26"/>
    <mergeCell ref="D33:E33"/>
    <mergeCell ref="D27:E27"/>
    <mergeCell ref="D28:E28"/>
    <mergeCell ref="D24:E26"/>
    <mergeCell ref="H24:I26"/>
    <mergeCell ref="G14:H14"/>
    <mergeCell ref="B22:M22"/>
    <mergeCell ref="C15:C16"/>
    <mergeCell ref="G15:H15"/>
    <mergeCell ref="G16:H16"/>
    <mergeCell ref="G18:H18"/>
    <mergeCell ref="D29:E29"/>
    <mergeCell ref="D30:E30"/>
    <mergeCell ref="D31:E31"/>
    <mergeCell ref="D32:E32"/>
    <mergeCell ref="B15:B21"/>
    <mergeCell ref="B24:C26"/>
    <mergeCell ref="C20:C21"/>
    <mergeCell ref="C2:S2"/>
    <mergeCell ref="C3:S3"/>
    <mergeCell ref="B5:D5"/>
    <mergeCell ref="E5:S5"/>
    <mergeCell ref="G20:H20"/>
    <mergeCell ref="G21:H21"/>
    <mergeCell ref="B13:C14"/>
    <mergeCell ref="D13:H13"/>
    <mergeCell ref="D14:E14"/>
    <mergeCell ref="G19:H19"/>
    <mergeCell ref="C17:C19"/>
    <mergeCell ref="G17:H17"/>
    <mergeCell ref="B6:D6"/>
    <mergeCell ref="E6:S6"/>
    <mergeCell ref="B7:D7"/>
    <mergeCell ref="E7:S7"/>
    <mergeCell ref="B10:S10"/>
  </mergeCells>
  <phoneticPr fontId="25" type="noConversion"/>
  <pageMargins left="0.24" right="0.17" top="0.64" bottom="0.68" header="0.17" footer="0"/>
  <pageSetup paperSize="9" scale="75"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51"/>
  <sheetViews>
    <sheetView zoomScale="70" zoomScaleNormal="70" workbookViewId="0"/>
  </sheetViews>
  <sheetFormatPr baseColWidth="10" defaultRowHeight="12.75"/>
  <cols>
    <col min="1" max="1" width="2.7109375" customWidth="1"/>
    <col min="2" max="2" width="20.140625" customWidth="1"/>
    <col min="3" max="3" width="13.5703125" customWidth="1"/>
    <col min="4" max="4" width="7.28515625" customWidth="1"/>
    <col min="5" max="5" width="2.42578125" customWidth="1"/>
    <col min="8" max="8" width="23.28515625" customWidth="1"/>
    <col min="9" max="13" width="9.7109375" customWidth="1"/>
    <col min="16" max="16" width="7.7109375" customWidth="1"/>
    <col min="17" max="17" width="5.85546875" customWidth="1"/>
    <col min="18" max="18" width="3.7109375" customWidth="1"/>
  </cols>
  <sheetData>
    <row r="1" spans="2:19" ht="13.5" thickBot="1">
      <c r="C1" s="1"/>
      <c r="D1" s="2"/>
      <c r="E1" s="2"/>
      <c r="F1" s="2"/>
      <c r="G1" s="2"/>
      <c r="H1" s="2"/>
      <c r="I1" s="2"/>
      <c r="J1" s="2"/>
      <c r="K1" s="2"/>
      <c r="L1" s="2"/>
      <c r="M1" s="2"/>
      <c r="N1" s="3"/>
    </row>
    <row r="2" spans="2:19" ht="18">
      <c r="B2" s="4" t="s">
        <v>77</v>
      </c>
      <c r="C2" s="874" t="s">
        <v>93</v>
      </c>
      <c r="D2" s="874"/>
      <c r="E2" s="874"/>
      <c r="F2" s="874"/>
      <c r="G2" s="874"/>
      <c r="H2" s="874"/>
      <c r="I2" s="874"/>
      <c r="J2" s="874"/>
      <c r="K2" s="874"/>
      <c r="L2" s="874"/>
      <c r="M2" s="874"/>
      <c r="N2" s="874"/>
      <c r="O2" s="874"/>
      <c r="P2" s="874"/>
      <c r="Q2" s="874"/>
      <c r="R2" s="874"/>
      <c r="S2" s="875"/>
    </row>
    <row r="3" spans="2:19" ht="18.75" thickBot="1">
      <c r="B3" s="5" t="s">
        <v>359</v>
      </c>
      <c r="C3" s="650" t="s">
        <v>447</v>
      </c>
      <c r="D3" s="650"/>
      <c r="E3" s="650"/>
      <c r="F3" s="650"/>
      <c r="G3" s="650"/>
      <c r="H3" s="650"/>
      <c r="I3" s="650"/>
      <c r="J3" s="650"/>
      <c r="K3" s="650"/>
      <c r="L3" s="650"/>
      <c r="M3" s="650"/>
      <c r="N3" s="650"/>
      <c r="O3" s="650"/>
      <c r="P3" s="650"/>
      <c r="Q3" s="650"/>
      <c r="R3" s="650"/>
      <c r="S3" s="651"/>
    </row>
    <row r="4" spans="2:19">
      <c r="C4" s="1"/>
      <c r="D4" s="2"/>
      <c r="E4" s="2"/>
      <c r="F4" s="2"/>
      <c r="G4" s="2"/>
      <c r="H4" s="2"/>
      <c r="I4" s="2"/>
      <c r="J4" s="2"/>
      <c r="K4" s="2"/>
      <c r="L4" s="2"/>
      <c r="M4" s="2"/>
      <c r="N4" s="3"/>
    </row>
    <row r="5" spans="2:19" ht="15.75" customHeight="1">
      <c r="B5" s="513" t="s">
        <v>67</v>
      </c>
      <c r="C5" s="513"/>
      <c r="D5" s="513"/>
      <c r="E5" s="514"/>
      <c r="F5" s="514"/>
      <c r="G5" s="514"/>
      <c r="H5" s="514"/>
      <c r="I5" s="514"/>
      <c r="J5" s="514"/>
      <c r="K5" s="514"/>
      <c r="L5" s="514"/>
      <c r="M5" s="514"/>
      <c r="N5" s="514"/>
      <c r="O5" s="514"/>
      <c r="P5" s="514"/>
      <c r="Q5" s="514"/>
      <c r="R5" s="514"/>
      <c r="S5" s="514"/>
    </row>
    <row r="6" spans="2:19" ht="15.75" customHeight="1">
      <c r="B6" s="513" t="s">
        <v>68</v>
      </c>
      <c r="C6" s="513"/>
      <c r="D6" s="513"/>
      <c r="E6" s="514"/>
      <c r="F6" s="514"/>
      <c r="G6" s="514"/>
      <c r="H6" s="514"/>
      <c r="I6" s="514"/>
      <c r="J6" s="514"/>
      <c r="K6" s="514"/>
      <c r="L6" s="514"/>
      <c r="M6" s="514"/>
      <c r="N6" s="514"/>
      <c r="O6" s="514"/>
      <c r="P6" s="514"/>
      <c r="Q6" s="514"/>
      <c r="R6" s="514"/>
      <c r="S6" s="514"/>
    </row>
    <row r="7" spans="2:19" ht="15">
      <c r="B7" s="842" t="s">
        <v>69</v>
      </c>
      <c r="C7" s="842"/>
      <c r="D7" s="842"/>
      <c r="E7" s="516"/>
      <c r="F7" s="514"/>
      <c r="G7" s="514"/>
      <c r="H7" s="514"/>
      <c r="I7" s="514"/>
      <c r="J7" s="514"/>
      <c r="K7" s="514"/>
      <c r="L7" s="514"/>
      <c r="M7" s="514"/>
      <c r="N7" s="514"/>
      <c r="O7" s="514"/>
      <c r="P7" s="514"/>
      <c r="Q7" s="514"/>
      <c r="R7" s="514"/>
      <c r="S7" s="514"/>
    </row>
    <row r="8" spans="2:19">
      <c r="C8" s="1"/>
      <c r="D8" s="2"/>
      <c r="E8" s="2"/>
      <c r="F8" s="2"/>
      <c r="G8" s="2"/>
      <c r="H8" s="2"/>
      <c r="I8" s="2"/>
      <c r="J8" s="2"/>
      <c r="K8" s="2"/>
      <c r="L8" s="2"/>
      <c r="M8" s="2"/>
      <c r="N8" s="3"/>
    </row>
    <row r="9" spans="2:19">
      <c r="C9" s="1"/>
      <c r="D9" s="2"/>
      <c r="E9" s="2"/>
      <c r="F9" s="2"/>
      <c r="G9" s="2"/>
      <c r="H9" s="2"/>
      <c r="I9" s="2"/>
      <c r="J9" s="2"/>
      <c r="K9" s="2"/>
      <c r="L9" s="2"/>
      <c r="M9" s="2"/>
      <c r="N9" s="3"/>
      <c r="O9" s="6"/>
      <c r="P9" s="6"/>
      <c r="Q9" s="6"/>
      <c r="R9" s="6"/>
      <c r="S9" s="6"/>
    </row>
    <row r="10" spans="2:19" ht="18">
      <c r="B10" s="876" t="s">
        <v>81</v>
      </c>
      <c r="C10" s="876"/>
      <c r="D10" s="876"/>
      <c r="E10" s="876"/>
      <c r="F10" s="876"/>
      <c r="G10" s="876"/>
      <c r="H10" s="876"/>
      <c r="I10" s="876"/>
      <c r="J10" s="876"/>
      <c r="K10" s="876"/>
      <c r="L10" s="876"/>
      <c r="M10" s="876"/>
      <c r="N10" s="876"/>
      <c r="O10" s="876"/>
      <c r="P10" s="876"/>
      <c r="Q10" s="876"/>
      <c r="R10" s="876"/>
      <c r="S10" s="876"/>
    </row>
    <row r="12" spans="2:19" ht="13.5" thickBot="1"/>
    <row r="13" spans="2:19" ht="14.25" thickTop="1" thickBot="1">
      <c r="B13" s="877" t="s">
        <v>113</v>
      </c>
      <c r="C13" s="878"/>
      <c r="D13" s="878" t="s">
        <v>179</v>
      </c>
      <c r="E13" s="878"/>
      <c r="F13" s="878"/>
      <c r="G13" s="878"/>
      <c r="H13" s="880"/>
      <c r="I13" s="10" t="s">
        <v>289</v>
      </c>
      <c r="J13" s="10" t="s">
        <v>290</v>
      </c>
      <c r="K13" s="10" t="s">
        <v>291</v>
      </c>
      <c r="L13" s="10" t="s">
        <v>292</v>
      </c>
      <c r="M13" s="11" t="s">
        <v>293</v>
      </c>
    </row>
    <row r="14" spans="2:19" ht="13.5" thickBot="1">
      <c r="B14" s="879"/>
      <c r="C14" s="871"/>
      <c r="D14" s="872" t="s">
        <v>180</v>
      </c>
      <c r="E14" s="873"/>
      <c r="F14" s="12" t="s">
        <v>181</v>
      </c>
      <c r="G14" s="871" t="s">
        <v>115</v>
      </c>
      <c r="H14" s="871"/>
      <c r="I14" s="13" t="s">
        <v>0</v>
      </c>
      <c r="J14" s="14" t="s">
        <v>1</v>
      </c>
      <c r="K14" s="15" t="s">
        <v>2</v>
      </c>
      <c r="L14" s="16" t="s">
        <v>3</v>
      </c>
      <c r="M14" s="17" t="s">
        <v>4</v>
      </c>
    </row>
    <row r="15" spans="2:19" ht="14.25" thickTop="1" thickBot="1">
      <c r="B15" s="854" t="s">
        <v>238</v>
      </c>
      <c r="C15" s="915" t="s">
        <v>295</v>
      </c>
      <c r="D15" s="137"/>
      <c r="E15" s="138"/>
      <c r="F15" s="139" t="s">
        <v>35</v>
      </c>
      <c r="G15" s="845" t="s">
        <v>241</v>
      </c>
      <c r="H15" s="846"/>
      <c r="I15" s="147"/>
      <c r="J15" s="148"/>
      <c r="K15" s="148"/>
      <c r="L15" s="148"/>
      <c r="M15" s="149"/>
      <c r="N15">
        <v>1</v>
      </c>
    </row>
    <row r="16" spans="2:19" ht="14.25" thickTop="1" thickBot="1">
      <c r="B16" s="854"/>
      <c r="C16" s="916"/>
      <c r="D16" s="140"/>
      <c r="E16" s="141"/>
      <c r="F16" s="20" t="s">
        <v>36</v>
      </c>
      <c r="G16" s="847" t="s">
        <v>242</v>
      </c>
      <c r="H16" s="848"/>
      <c r="I16" s="150"/>
      <c r="J16" s="151"/>
      <c r="K16" s="151"/>
      <c r="L16" s="151"/>
      <c r="M16" s="152"/>
      <c r="N16">
        <v>1</v>
      </c>
    </row>
    <row r="17" spans="2:14" ht="14.25" thickTop="1" thickBot="1">
      <c r="B17" s="854"/>
      <c r="C17" s="916"/>
      <c r="D17" s="140"/>
      <c r="E17" s="141"/>
      <c r="F17" s="20" t="s">
        <v>37</v>
      </c>
      <c r="G17" s="847" t="s">
        <v>294</v>
      </c>
      <c r="H17" s="848"/>
      <c r="I17" s="150"/>
      <c r="J17" s="151"/>
      <c r="K17" s="151"/>
      <c r="L17" s="151"/>
      <c r="M17" s="152"/>
      <c r="N17">
        <v>1</v>
      </c>
    </row>
    <row r="18" spans="2:14" ht="14.25" thickTop="1" thickBot="1">
      <c r="B18" s="854"/>
      <c r="C18" s="917"/>
      <c r="D18" s="140"/>
      <c r="E18" s="141"/>
      <c r="F18" s="20" t="s">
        <v>39</v>
      </c>
      <c r="G18" s="847" t="s">
        <v>387</v>
      </c>
      <c r="H18" s="848"/>
      <c r="I18" s="150"/>
      <c r="J18" s="151"/>
      <c r="K18" s="151"/>
      <c r="L18" s="151"/>
      <c r="M18" s="152"/>
      <c r="N18">
        <v>1</v>
      </c>
    </row>
    <row r="19" spans="2:14" ht="14.25" thickTop="1" thickBot="1">
      <c r="B19" s="854"/>
      <c r="C19" s="844" t="s">
        <v>183</v>
      </c>
      <c r="D19" s="140"/>
      <c r="E19" s="141"/>
      <c r="F19" s="20" t="s">
        <v>38</v>
      </c>
      <c r="G19" s="847" t="s">
        <v>243</v>
      </c>
      <c r="H19" s="848"/>
      <c r="I19" s="150"/>
      <c r="J19" s="151"/>
      <c r="K19" s="151"/>
      <c r="L19" s="151"/>
      <c r="M19" s="152"/>
      <c r="N19">
        <v>1</v>
      </c>
    </row>
    <row r="20" spans="2:14" ht="14.25" thickTop="1" thickBot="1">
      <c r="B20" s="854"/>
      <c r="C20" s="844"/>
      <c r="D20" s="140"/>
      <c r="E20" s="141"/>
      <c r="F20" s="20" t="s">
        <v>40</v>
      </c>
      <c r="G20" s="847" t="s">
        <v>244</v>
      </c>
      <c r="H20" s="848"/>
      <c r="I20" s="150"/>
      <c r="J20" s="151"/>
      <c r="K20" s="151"/>
      <c r="L20" s="151"/>
      <c r="M20" s="152"/>
      <c r="N20">
        <v>1</v>
      </c>
    </row>
    <row r="21" spans="2:14" ht="14.25" thickTop="1" thickBot="1">
      <c r="B21" s="854"/>
      <c r="C21" s="142" t="s">
        <v>240</v>
      </c>
      <c r="D21" s="140"/>
      <c r="E21" s="141"/>
      <c r="F21" s="20" t="s">
        <v>41</v>
      </c>
      <c r="G21" s="847" t="s">
        <v>250</v>
      </c>
      <c r="H21" s="848"/>
      <c r="I21" s="150"/>
      <c r="J21" s="151"/>
      <c r="K21" s="151"/>
      <c r="L21" s="151"/>
      <c r="M21" s="152"/>
      <c r="N21">
        <v>1</v>
      </c>
    </row>
    <row r="22" spans="2:14" ht="14.25" thickTop="1" thickBot="1">
      <c r="B22" s="854"/>
      <c r="C22" s="143" t="s">
        <v>184</v>
      </c>
      <c r="D22" s="144"/>
      <c r="E22" s="145"/>
      <c r="F22" s="22" t="s">
        <v>42</v>
      </c>
      <c r="G22" s="861" t="s">
        <v>251</v>
      </c>
      <c r="H22" s="862"/>
      <c r="I22" s="153"/>
      <c r="J22" s="154"/>
      <c r="K22" s="154"/>
      <c r="L22" s="154"/>
      <c r="M22" s="155"/>
      <c r="N22">
        <v>1</v>
      </c>
    </row>
    <row r="23" spans="2:14" ht="14.25" thickTop="1" thickBot="1">
      <c r="B23" s="854" t="s">
        <v>239</v>
      </c>
      <c r="C23" s="883" t="s">
        <v>182</v>
      </c>
      <c r="D23" s="137"/>
      <c r="E23" s="138"/>
      <c r="F23" s="139" t="s">
        <v>43</v>
      </c>
      <c r="G23" s="845" t="s">
        <v>245</v>
      </c>
      <c r="H23" s="846"/>
      <c r="I23" s="147"/>
      <c r="J23" s="148"/>
      <c r="K23" s="148"/>
      <c r="L23" s="148"/>
      <c r="M23" s="149"/>
      <c r="N23">
        <v>1</v>
      </c>
    </row>
    <row r="24" spans="2:14" ht="14.25" thickTop="1" thickBot="1">
      <c r="B24" s="921"/>
      <c r="C24" s="844"/>
      <c r="D24" s="140"/>
      <c r="E24" s="141"/>
      <c r="F24" s="20" t="s">
        <v>44</v>
      </c>
      <c r="G24" s="847" t="s">
        <v>246</v>
      </c>
      <c r="H24" s="848"/>
      <c r="I24" s="150"/>
      <c r="J24" s="151"/>
      <c r="K24" s="151"/>
      <c r="L24" s="151"/>
      <c r="M24" s="152"/>
      <c r="N24">
        <v>1</v>
      </c>
    </row>
    <row r="25" spans="2:14" ht="14.25" thickTop="1" thickBot="1">
      <c r="B25" s="921"/>
      <c r="C25" s="844" t="s">
        <v>183</v>
      </c>
      <c r="D25" s="140"/>
      <c r="E25" s="141"/>
      <c r="F25" s="20" t="s">
        <v>45</v>
      </c>
      <c r="G25" s="847" t="s">
        <v>247</v>
      </c>
      <c r="H25" s="848"/>
      <c r="I25" s="150"/>
      <c r="J25" s="151"/>
      <c r="K25" s="151"/>
      <c r="L25" s="151"/>
      <c r="M25" s="152"/>
      <c r="N25">
        <v>1</v>
      </c>
    </row>
    <row r="26" spans="2:14" ht="14.25" thickTop="1" thickBot="1">
      <c r="B26" s="921"/>
      <c r="C26" s="844"/>
      <c r="D26" s="140"/>
      <c r="E26" s="141"/>
      <c r="F26" s="20" t="s">
        <v>46</v>
      </c>
      <c r="G26" s="847" t="s">
        <v>248</v>
      </c>
      <c r="H26" s="848"/>
      <c r="I26" s="150"/>
      <c r="J26" s="151"/>
      <c r="K26" s="151"/>
      <c r="L26" s="151"/>
      <c r="M26" s="152"/>
      <c r="N26">
        <v>1</v>
      </c>
    </row>
    <row r="27" spans="2:14" ht="14.25" thickTop="1" thickBot="1">
      <c r="B27" s="921"/>
      <c r="C27" s="844" t="s">
        <v>240</v>
      </c>
      <c r="D27" s="140"/>
      <c r="E27" s="141"/>
      <c r="F27" s="20" t="s">
        <v>47</v>
      </c>
      <c r="G27" s="847" t="s">
        <v>249</v>
      </c>
      <c r="H27" s="848"/>
      <c r="I27" s="150"/>
      <c r="J27" s="151"/>
      <c r="K27" s="151"/>
      <c r="L27" s="151"/>
      <c r="M27" s="152"/>
      <c r="N27">
        <v>1</v>
      </c>
    </row>
    <row r="28" spans="2:14" ht="14.25" thickTop="1" thickBot="1">
      <c r="B28" s="921"/>
      <c r="C28" s="844"/>
      <c r="D28" s="140"/>
      <c r="E28" s="141"/>
      <c r="F28" s="20" t="s">
        <v>48</v>
      </c>
      <c r="G28" s="847" t="s">
        <v>252</v>
      </c>
      <c r="H28" s="848"/>
      <c r="I28" s="150"/>
      <c r="J28" s="151"/>
      <c r="K28" s="151"/>
      <c r="L28" s="151"/>
      <c r="M28" s="152"/>
      <c r="N28">
        <v>1</v>
      </c>
    </row>
    <row r="29" spans="2:14" ht="14.25" thickTop="1" thickBot="1">
      <c r="B29" s="921"/>
      <c r="C29" s="143" t="s">
        <v>184</v>
      </c>
      <c r="D29" s="144"/>
      <c r="E29" s="145"/>
      <c r="F29" s="22" t="s">
        <v>49</v>
      </c>
      <c r="G29" s="861" t="s">
        <v>253</v>
      </c>
      <c r="H29" s="862"/>
      <c r="I29" s="153"/>
      <c r="J29" s="154"/>
      <c r="K29" s="154"/>
      <c r="L29" s="154"/>
      <c r="M29" s="155"/>
      <c r="N29">
        <v>1</v>
      </c>
    </row>
    <row r="30" spans="2:14" ht="13.5" thickTop="1">
      <c r="B30" s="869" t="s">
        <v>236</v>
      </c>
      <c r="C30" s="869"/>
      <c r="D30" s="869"/>
      <c r="E30" s="869"/>
      <c r="F30" s="869"/>
      <c r="G30" s="869"/>
      <c r="H30" s="869"/>
      <c r="I30" s="869"/>
      <c r="J30" s="869"/>
      <c r="K30" s="869"/>
      <c r="L30" s="869"/>
      <c r="M30" s="869"/>
    </row>
    <row r="32" spans="2:14" ht="13.5" thickBot="1">
      <c r="B32" s="938" t="s">
        <v>113</v>
      </c>
      <c r="C32" s="936"/>
      <c r="D32" s="936"/>
      <c r="E32" s="936"/>
      <c r="F32" s="936"/>
      <c r="G32" s="936"/>
      <c r="H32" s="939"/>
      <c r="I32" s="936" t="s">
        <v>255</v>
      </c>
      <c r="J32" s="936"/>
      <c r="K32" s="936"/>
      <c r="L32" s="936"/>
      <c r="M32" s="937"/>
    </row>
    <row r="33" spans="2:20" ht="14.25" thickTop="1" thickBot="1">
      <c r="B33" s="924" t="s">
        <v>254</v>
      </c>
      <c r="C33" s="925"/>
      <c r="D33" s="925"/>
      <c r="E33" s="925"/>
      <c r="F33" s="925"/>
      <c r="G33" s="925"/>
      <c r="H33" s="926"/>
      <c r="I33" s="940" t="s">
        <v>256</v>
      </c>
      <c r="J33" s="941"/>
      <c r="K33" s="212" t="s">
        <v>42</v>
      </c>
      <c r="L33" s="210" t="s">
        <v>48</v>
      </c>
      <c r="M33" s="211" t="s">
        <v>49</v>
      </c>
    </row>
    <row r="34" spans="2:20" ht="13.5" thickTop="1">
      <c r="B34" s="924"/>
      <c r="C34" s="925"/>
      <c r="D34" s="925"/>
      <c r="E34" s="925"/>
      <c r="F34" s="925"/>
      <c r="G34" s="925"/>
      <c r="H34" s="926"/>
      <c r="I34" s="922" t="s">
        <v>99</v>
      </c>
      <c r="J34" s="923"/>
      <c r="K34" s="213"/>
      <c r="L34" s="214"/>
      <c r="M34" s="215"/>
    </row>
    <row r="35" spans="2:20">
      <c r="B35" s="924"/>
      <c r="C35" s="925"/>
      <c r="D35" s="925"/>
      <c r="E35" s="925"/>
      <c r="F35" s="925"/>
      <c r="G35" s="925"/>
      <c r="H35" s="926"/>
      <c r="I35" s="913" t="s">
        <v>100</v>
      </c>
      <c r="J35" s="914"/>
      <c r="K35" s="216"/>
      <c r="L35" s="217"/>
      <c r="M35" s="218"/>
    </row>
    <row r="36" spans="2:20">
      <c r="B36" s="924"/>
      <c r="C36" s="925"/>
      <c r="D36" s="925"/>
      <c r="E36" s="925"/>
      <c r="F36" s="925"/>
      <c r="G36" s="925"/>
      <c r="H36" s="926"/>
      <c r="I36" s="913" t="s">
        <v>101</v>
      </c>
      <c r="J36" s="914"/>
      <c r="K36" s="216"/>
      <c r="L36" s="217"/>
      <c r="M36" s="218"/>
    </row>
    <row r="37" spans="2:20">
      <c r="B37" s="924"/>
      <c r="C37" s="925"/>
      <c r="D37" s="925"/>
      <c r="E37" s="925"/>
      <c r="F37" s="925"/>
      <c r="G37" s="925"/>
      <c r="H37" s="926"/>
      <c r="I37" s="913" t="s">
        <v>102</v>
      </c>
      <c r="J37" s="914"/>
      <c r="K37" s="216"/>
      <c r="L37" s="217"/>
      <c r="M37" s="218"/>
    </row>
    <row r="38" spans="2:20">
      <c r="B38" s="924"/>
      <c r="C38" s="925"/>
      <c r="D38" s="925"/>
      <c r="E38" s="925"/>
      <c r="F38" s="925"/>
      <c r="G38" s="925"/>
      <c r="H38" s="926"/>
      <c r="I38" s="913" t="s">
        <v>109</v>
      </c>
      <c r="J38" s="914"/>
      <c r="K38" s="216"/>
      <c r="L38" s="217"/>
      <c r="M38" s="218"/>
    </row>
    <row r="39" spans="2:20">
      <c r="B39" s="924"/>
      <c r="C39" s="925"/>
      <c r="D39" s="925"/>
      <c r="E39" s="925"/>
      <c r="F39" s="925"/>
      <c r="G39" s="925"/>
      <c r="H39" s="926"/>
      <c r="I39" s="913" t="s">
        <v>103</v>
      </c>
      <c r="J39" s="914"/>
      <c r="K39" s="216"/>
      <c r="L39" s="217"/>
      <c r="M39" s="218"/>
    </row>
    <row r="40" spans="2:20">
      <c r="B40" s="924"/>
      <c r="C40" s="925"/>
      <c r="D40" s="925"/>
      <c r="E40" s="925"/>
      <c r="F40" s="925"/>
      <c r="G40" s="925"/>
      <c r="H40" s="926"/>
      <c r="I40" s="913" t="s">
        <v>104</v>
      </c>
      <c r="J40" s="914"/>
      <c r="K40" s="216"/>
      <c r="L40" s="217"/>
      <c r="M40" s="218"/>
    </row>
    <row r="41" spans="2:20">
      <c r="B41" s="924"/>
      <c r="C41" s="925"/>
      <c r="D41" s="925"/>
      <c r="E41" s="925"/>
      <c r="F41" s="925"/>
      <c r="G41" s="925"/>
      <c r="H41" s="926"/>
      <c r="I41" s="913" t="s">
        <v>15</v>
      </c>
      <c r="J41" s="914"/>
      <c r="K41" s="216"/>
      <c r="L41" s="217"/>
      <c r="M41" s="218"/>
    </row>
    <row r="42" spans="2:20">
      <c r="B42" s="924"/>
      <c r="C42" s="925"/>
      <c r="D42" s="925"/>
      <c r="E42" s="925"/>
      <c r="F42" s="925"/>
      <c r="G42" s="925"/>
      <c r="H42" s="926"/>
      <c r="I42" s="913" t="s">
        <v>105</v>
      </c>
      <c r="J42" s="914"/>
      <c r="K42" s="216"/>
      <c r="L42" s="217"/>
      <c r="M42" s="218"/>
    </row>
    <row r="43" spans="2:20">
      <c r="B43" s="924"/>
      <c r="C43" s="925"/>
      <c r="D43" s="925"/>
      <c r="E43" s="925"/>
      <c r="F43" s="925"/>
      <c r="G43" s="925"/>
      <c r="H43" s="926"/>
      <c r="I43" s="913" t="s">
        <v>106</v>
      </c>
      <c r="J43" s="914"/>
      <c r="K43" s="216"/>
      <c r="L43" s="217"/>
      <c r="M43" s="218"/>
    </row>
    <row r="44" spans="2:20">
      <c r="B44" s="924"/>
      <c r="C44" s="925"/>
      <c r="D44" s="925"/>
      <c r="E44" s="925"/>
      <c r="F44" s="925"/>
      <c r="G44" s="925"/>
      <c r="H44" s="926"/>
      <c r="I44" s="913" t="s">
        <v>107</v>
      </c>
      <c r="J44" s="914"/>
      <c r="K44" s="216"/>
      <c r="L44" s="217"/>
      <c r="M44" s="218"/>
    </row>
    <row r="45" spans="2:20" ht="13.5" thickBot="1">
      <c r="B45" s="927"/>
      <c r="C45" s="928"/>
      <c r="D45" s="928"/>
      <c r="E45" s="928"/>
      <c r="F45" s="928"/>
      <c r="G45" s="928"/>
      <c r="H45" s="929"/>
      <c r="I45" s="930" t="s">
        <v>108</v>
      </c>
      <c r="J45" s="931"/>
      <c r="K45" s="219"/>
      <c r="L45" s="220"/>
      <c r="M45" s="221"/>
    </row>
    <row r="46" spans="2:20" ht="25.5" customHeight="1" thickTop="1" thickBot="1">
      <c r="I46" s="932" t="s">
        <v>446</v>
      </c>
      <c r="J46" s="932"/>
      <c r="K46" s="932"/>
      <c r="L46" s="932"/>
      <c r="M46" s="932"/>
      <c r="N46" s="932"/>
      <c r="O46" s="932"/>
      <c r="P46" s="932"/>
      <c r="Q46" s="932"/>
      <c r="R46" s="932"/>
      <c r="S46" s="932"/>
      <c r="T46" s="932"/>
    </row>
    <row r="47" spans="2:20" ht="14.25" thickTop="1" thickBot="1">
      <c r="B47" s="855" t="s">
        <v>192</v>
      </c>
      <c r="C47" s="856"/>
      <c r="D47" s="856"/>
      <c r="E47" s="856"/>
      <c r="F47" s="856"/>
      <c r="G47" s="856"/>
      <c r="H47" s="857"/>
      <c r="I47" s="10" t="s">
        <v>289</v>
      </c>
      <c r="J47" s="10" t="s">
        <v>290</v>
      </c>
      <c r="K47" s="10" t="s">
        <v>291</v>
      </c>
      <c r="L47" s="10" t="s">
        <v>292</v>
      </c>
      <c r="M47" s="11" t="s">
        <v>293</v>
      </c>
    </row>
    <row r="48" spans="2:20" ht="14.25" thickTop="1" thickBot="1">
      <c r="B48" s="858" t="s">
        <v>113</v>
      </c>
      <c r="C48" s="859"/>
      <c r="D48" s="859"/>
      <c r="E48" s="859"/>
      <c r="F48" s="860"/>
      <c r="G48" s="49" t="s">
        <v>180</v>
      </c>
      <c r="H48" s="48" t="s">
        <v>181</v>
      </c>
      <c r="I48" s="28" t="s">
        <v>5</v>
      </c>
      <c r="J48" s="29" t="s">
        <v>6</v>
      </c>
      <c r="K48" s="30" t="s">
        <v>7</v>
      </c>
      <c r="L48" s="31" t="s">
        <v>8</v>
      </c>
      <c r="M48" s="32" t="s">
        <v>9</v>
      </c>
    </row>
    <row r="49" spans="2:13" ht="15" thickTop="1">
      <c r="B49" s="918" t="s">
        <v>238</v>
      </c>
      <c r="C49" s="919"/>
      <c r="D49" s="919"/>
      <c r="E49" s="919"/>
      <c r="F49" s="920"/>
      <c r="G49" s="165"/>
      <c r="H49" s="156" t="s">
        <v>257</v>
      </c>
      <c r="I49" s="157"/>
      <c r="J49" s="158"/>
      <c r="K49" s="159"/>
      <c r="L49" s="159"/>
      <c r="M49" s="160"/>
    </row>
    <row r="50" spans="2:13" ht="15" thickBot="1">
      <c r="B50" s="933" t="s">
        <v>239</v>
      </c>
      <c r="C50" s="934"/>
      <c r="D50" s="934"/>
      <c r="E50" s="934"/>
      <c r="F50" s="935"/>
      <c r="G50" s="166"/>
      <c r="H50" s="146" t="s">
        <v>258</v>
      </c>
      <c r="I50" s="161"/>
      <c r="J50" s="162"/>
      <c r="K50" s="163"/>
      <c r="L50" s="163"/>
      <c r="M50" s="164"/>
    </row>
    <row r="51" spans="2:13" ht="13.5" thickTop="1"/>
  </sheetData>
  <mergeCells count="57">
    <mergeCell ref="B50:F50"/>
    <mergeCell ref="B30:M30"/>
    <mergeCell ref="I41:J41"/>
    <mergeCell ref="I37:J37"/>
    <mergeCell ref="I32:M32"/>
    <mergeCell ref="B32:H32"/>
    <mergeCell ref="I33:J33"/>
    <mergeCell ref="I35:J35"/>
    <mergeCell ref="B49:F49"/>
    <mergeCell ref="I39:J39"/>
    <mergeCell ref="B48:F48"/>
    <mergeCell ref="B23:B29"/>
    <mergeCell ref="I34:J34"/>
    <mergeCell ref="B33:H45"/>
    <mergeCell ref="I42:J42"/>
    <mergeCell ref="I43:J43"/>
    <mergeCell ref="I44:J44"/>
    <mergeCell ref="I45:J45"/>
    <mergeCell ref="I46:T46"/>
    <mergeCell ref="C23:C24"/>
    <mergeCell ref="I40:J40"/>
    <mergeCell ref="C15:C18"/>
    <mergeCell ref="C27:C28"/>
    <mergeCell ref="G27:H27"/>
    <mergeCell ref="G21:H21"/>
    <mergeCell ref="G25:H25"/>
    <mergeCell ref="G17:H17"/>
    <mergeCell ref="G18:H18"/>
    <mergeCell ref="G23:H23"/>
    <mergeCell ref="G24:H24"/>
    <mergeCell ref="B13:C14"/>
    <mergeCell ref="D13:H13"/>
    <mergeCell ref="G14:H14"/>
    <mergeCell ref="B47:H47"/>
    <mergeCell ref="G28:H28"/>
    <mergeCell ref="G15:H15"/>
    <mergeCell ref="G16:H16"/>
    <mergeCell ref="C19:C20"/>
    <mergeCell ref="G19:H19"/>
    <mergeCell ref="G20:H20"/>
    <mergeCell ref="C25:C26"/>
    <mergeCell ref="I38:J38"/>
    <mergeCell ref="I36:J36"/>
    <mergeCell ref="G26:H26"/>
    <mergeCell ref="G29:H29"/>
    <mergeCell ref="C2:S2"/>
    <mergeCell ref="C3:S3"/>
    <mergeCell ref="B5:D5"/>
    <mergeCell ref="E5:S5"/>
    <mergeCell ref="B6:D6"/>
    <mergeCell ref="B10:S10"/>
    <mergeCell ref="E6:S6"/>
    <mergeCell ref="B7:D7"/>
    <mergeCell ref="E7:S7"/>
    <mergeCell ref="B15:B22"/>
    <mergeCell ref="D14:E14"/>
    <mergeCell ref="G22:H22"/>
  </mergeCells>
  <phoneticPr fontId="25" type="noConversion"/>
  <pageMargins left="0.2" right="0.17" top="0.49" bottom="0.4" header="0.17" footer="0"/>
  <pageSetup paperSize="9" scale="75"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7"/>
  <sheetViews>
    <sheetView zoomScale="70" zoomScaleNormal="70" workbookViewId="0"/>
  </sheetViews>
  <sheetFormatPr baseColWidth="10" defaultRowHeight="12.75"/>
  <cols>
    <col min="1" max="1" width="2.7109375" customWidth="1"/>
    <col min="2" max="2" width="19.140625" customWidth="1"/>
    <col min="3" max="3" width="17.28515625" customWidth="1"/>
    <col min="4" max="4" width="14.140625" customWidth="1"/>
    <col min="5" max="5" width="16.85546875" customWidth="1"/>
    <col min="6" max="6" width="22.7109375" customWidth="1"/>
    <col min="7" max="7" width="23.5703125" customWidth="1"/>
    <col min="8" max="8" width="20.7109375" customWidth="1"/>
    <col min="9" max="9" width="13.42578125" customWidth="1"/>
    <col min="10" max="10" width="17" customWidth="1"/>
    <col min="11" max="19" width="11.42578125" style="85"/>
  </cols>
  <sheetData>
    <row r="1" spans="1:19" ht="11.25" customHeight="1" thickBot="1">
      <c r="A1" s="188"/>
      <c r="C1" s="1"/>
      <c r="D1" s="2"/>
      <c r="E1" s="2"/>
      <c r="F1" s="2"/>
      <c r="G1" s="2"/>
      <c r="H1" s="2"/>
      <c r="I1" s="2"/>
      <c r="J1" s="2"/>
      <c r="K1" s="225"/>
      <c r="L1" s="225"/>
      <c r="M1" s="225"/>
      <c r="N1" s="232"/>
    </row>
    <row r="2" spans="1:19" ht="17.100000000000001" customHeight="1">
      <c r="B2" s="276" t="s">
        <v>77</v>
      </c>
      <c r="C2" s="965" t="s">
        <v>93</v>
      </c>
      <c r="D2" s="965"/>
      <c r="E2" s="965"/>
      <c r="F2" s="965"/>
      <c r="G2" s="965"/>
      <c r="H2" s="965"/>
      <c r="I2" s="965"/>
      <c r="J2" s="966"/>
      <c r="K2" s="226"/>
      <c r="L2" s="226"/>
      <c r="M2" s="226"/>
      <c r="N2" s="226"/>
      <c r="O2" s="226"/>
      <c r="P2" s="226"/>
      <c r="Q2" s="226"/>
      <c r="R2" s="226"/>
      <c r="S2" s="226"/>
    </row>
    <row r="3" spans="1:19" ht="19.5" customHeight="1" thickBot="1">
      <c r="B3" s="277" t="s">
        <v>52</v>
      </c>
      <c r="C3" s="967" t="s">
        <v>448</v>
      </c>
      <c r="D3" s="968"/>
      <c r="E3" s="968"/>
      <c r="F3" s="968"/>
      <c r="G3" s="968"/>
      <c r="H3" s="968"/>
      <c r="I3" s="968"/>
      <c r="J3" s="969"/>
      <c r="K3" s="227"/>
      <c r="L3" s="227"/>
      <c r="M3" s="227"/>
      <c r="N3" s="227"/>
      <c r="O3" s="227"/>
      <c r="P3" s="227"/>
      <c r="Q3" s="227"/>
      <c r="R3" s="227"/>
      <c r="S3" s="227"/>
    </row>
    <row r="4" spans="1:19" ht="17.100000000000001" customHeight="1">
      <c r="C4" s="1"/>
      <c r="D4" s="2"/>
      <c r="E4" s="2"/>
      <c r="F4" s="2"/>
      <c r="G4" s="2"/>
      <c r="H4" s="2"/>
      <c r="I4" s="2"/>
      <c r="J4" s="2"/>
      <c r="K4" s="225"/>
      <c r="L4" s="225"/>
      <c r="M4" s="225"/>
      <c r="N4" s="232"/>
    </row>
    <row r="5" spans="1:19" ht="17.100000000000001" customHeight="1">
      <c r="B5" s="513" t="s">
        <v>67</v>
      </c>
      <c r="C5" s="513"/>
      <c r="D5" s="970" t="s">
        <v>445</v>
      </c>
      <c r="E5" s="970"/>
      <c r="F5" s="970"/>
      <c r="G5" s="970"/>
      <c r="H5" s="970"/>
      <c r="I5" s="970"/>
      <c r="J5" s="970"/>
      <c r="K5" s="228"/>
      <c r="L5" s="228"/>
      <c r="M5" s="228"/>
      <c r="N5" s="228"/>
      <c r="O5" s="228"/>
      <c r="P5" s="228"/>
      <c r="Q5" s="228"/>
      <c r="R5" s="228"/>
      <c r="S5" s="228"/>
    </row>
    <row r="6" spans="1:19" ht="17.100000000000001" customHeight="1">
      <c r="B6" s="513" t="s">
        <v>68</v>
      </c>
      <c r="C6" s="513"/>
      <c r="D6" s="970" t="s">
        <v>450</v>
      </c>
      <c r="E6" s="970"/>
      <c r="F6" s="970"/>
      <c r="G6" s="970"/>
      <c r="H6" s="970"/>
      <c r="I6" s="970"/>
      <c r="J6" s="970"/>
      <c r="K6" s="228"/>
      <c r="L6" s="228"/>
      <c r="M6" s="228"/>
      <c r="N6" s="228"/>
      <c r="O6" s="228"/>
      <c r="P6" s="228"/>
      <c r="Q6" s="228"/>
      <c r="R6" s="228"/>
      <c r="S6" s="228"/>
    </row>
    <row r="7" spans="1:19" ht="17.100000000000001" customHeight="1">
      <c r="B7" s="842" t="s">
        <v>69</v>
      </c>
      <c r="C7" s="842"/>
      <c r="D7" s="971">
        <v>29567</v>
      </c>
      <c r="E7" s="972"/>
      <c r="F7" s="972"/>
      <c r="G7" s="972"/>
      <c r="H7" s="972"/>
      <c r="I7" s="972"/>
      <c r="J7" s="972"/>
      <c r="K7" s="228"/>
      <c r="L7" s="228"/>
      <c r="M7" s="228"/>
      <c r="N7" s="228"/>
      <c r="O7" s="228"/>
      <c r="P7" s="228"/>
      <c r="Q7" s="228"/>
      <c r="R7" s="228"/>
      <c r="S7" s="228"/>
    </row>
    <row r="8" spans="1:19" ht="17.100000000000001" customHeight="1">
      <c r="C8" s="1"/>
      <c r="D8" s="2"/>
      <c r="E8" s="2"/>
      <c r="F8" s="2"/>
      <c r="G8" s="2"/>
      <c r="H8" s="2"/>
      <c r="I8" s="2"/>
      <c r="J8" s="2"/>
      <c r="K8" s="278"/>
      <c r="L8" s="278"/>
      <c r="M8" s="278"/>
      <c r="N8" s="232"/>
      <c r="O8" s="228"/>
      <c r="P8" s="228"/>
      <c r="Q8" s="228"/>
      <c r="R8" s="228"/>
      <c r="S8" s="228"/>
    </row>
    <row r="9" spans="1:19" ht="17.100000000000001" customHeight="1" thickBot="1">
      <c r="B9" s="876" t="s">
        <v>81</v>
      </c>
      <c r="C9" s="876"/>
      <c r="D9" s="876"/>
      <c r="E9" s="876"/>
      <c r="F9" s="876"/>
      <c r="G9" s="876"/>
      <c r="H9" s="876"/>
      <c r="I9" s="876"/>
      <c r="J9" s="876"/>
      <c r="K9" s="279"/>
      <c r="L9" s="973"/>
      <c r="M9" s="973"/>
      <c r="N9" s="229"/>
      <c r="O9" s="229"/>
      <c r="P9" s="229"/>
      <c r="Q9" s="229"/>
      <c r="R9" s="229"/>
      <c r="S9" s="229"/>
    </row>
    <row r="10" spans="1:19" ht="17.100000000000001" customHeight="1">
      <c r="C10" s="948" t="s">
        <v>78</v>
      </c>
      <c r="D10" s="949"/>
      <c r="E10" s="950"/>
      <c r="F10" s="979" t="s">
        <v>93</v>
      </c>
      <c r="G10" s="979"/>
      <c r="H10" s="979"/>
      <c r="I10" s="979"/>
      <c r="J10" s="979"/>
      <c r="K10" s="280"/>
      <c r="L10" s="281"/>
      <c r="M10" s="281"/>
    </row>
    <row r="11" spans="1:19" ht="17.100000000000001" customHeight="1" thickBot="1">
      <c r="C11" s="953" t="s">
        <v>422</v>
      </c>
      <c r="D11" s="954"/>
      <c r="E11" s="955"/>
      <c r="F11" s="980"/>
      <c r="G11" s="980"/>
      <c r="H11" s="980"/>
      <c r="I11" s="980"/>
      <c r="J11" s="980"/>
      <c r="K11" s="280"/>
      <c r="L11" s="282"/>
      <c r="M11" s="280"/>
    </row>
    <row r="12" spans="1:19" ht="17.100000000000001" customHeight="1" thickTop="1">
      <c r="B12" s="960" t="s">
        <v>110</v>
      </c>
      <c r="C12" s="951" t="s">
        <v>297</v>
      </c>
      <c r="D12" s="956" t="s">
        <v>296</v>
      </c>
      <c r="E12" s="958" t="s">
        <v>298</v>
      </c>
      <c r="F12" s="946" t="s">
        <v>299</v>
      </c>
      <c r="G12" s="942" t="s">
        <v>304</v>
      </c>
      <c r="H12" s="976" t="s">
        <v>301</v>
      </c>
      <c r="I12" s="976" t="s">
        <v>302</v>
      </c>
      <c r="J12" s="944" t="s">
        <v>410</v>
      </c>
      <c r="K12" s="283"/>
      <c r="L12" s="283"/>
      <c r="M12" s="283"/>
    </row>
    <row r="13" spans="1:19" ht="17.100000000000001" customHeight="1" thickBot="1">
      <c r="B13" s="961"/>
      <c r="C13" s="952"/>
      <c r="D13" s="957"/>
      <c r="E13" s="959"/>
      <c r="F13" s="947"/>
      <c r="G13" s="943"/>
      <c r="H13" s="977"/>
      <c r="I13" s="977"/>
      <c r="J13" s="945"/>
      <c r="K13" s="230"/>
      <c r="L13" s="230"/>
      <c r="M13" s="230"/>
    </row>
    <row r="14" spans="1:19" ht="17.100000000000001" customHeight="1">
      <c r="B14" s="235" t="s">
        <v>99</v>
      </c>
      <c r="C14" s="463"/>
      <c r="D14" s="240"/>
      <c r="E14" s="464"/>
      <c r="F14" s="465"/>
      <c r="G14" s="483"/>
      <c r="H14" s="483">
        <f>C36</f>
        <v>0</v>
      </c>
      <c r="I14" s="484" t="e">
        <f>(G14/H14)*100</f>
        <v>#DIV/0!</v>
      </c>
      <c r="J14" s="244"/>
      <c r="K14" s="231"/>
      <c r="L14" s="231"/>
      <c r="M14" s="231"/>
    </row>
    <row r="15" spans="1:19" ht="17.100000000000001" customHeight="1">
      <c r="B15" s="234" t="s">
        <v>100</v>
      </c>
      <c r="C15" s="466"/>
      <c r="D15" s="241"/>
      <c r="E15" s="467"/>
      <c r="F15" s="468"/>
      <c r="G15" s="485"/>
      <c r="H15" s="483">
        <f>C36</f>
        <v>0</v>
      </c>
      <c r="I15" s="484" t="e">
        <f t="shared" ref="I15:I25" si="0">(G15/H15)*100</f>
        <v>#DIV/0!</v>
      </c>
      <c r="J15" s="245"/>
      <c r="K15" s="231"/>
      <c r="L15" s="231"/>
      <c r="M15" s="231"/>
    </row>
    <row r="16" spans="1:19" ht="17.100000000000001" customHeight="1">
      <c r="B16" s="234" t="s">
        <v>101</v>
      </c>
      <c r="C16" s="466"/>
      <c r="D16" s="241"/>
      <c r="E16" s="467"/>
      <c r="F16" s="468"/>
      <c r="G16" s="485"/>
      <c r="H16" s="483">
        <f>C36</f>
        <v>0</v>
      </c>
      <c r="I16" s="484" t="e">
        <f t="shared" si="0"/>
        <v>#DIV/0!</v>
      </c>
      <c r="J16" s="245"/>
      <c r="K16" s="231"/>
      <c r="L16" s="231"/>
      <c r="M16" s="231"/>
    </row>
    <row r="17" spans="2:13" ht="17.100000000000001" customHeight="1">
      <c r="B17" s="234" t="s">
        <v>102</v>
      </c>
      <c r="C17" s="466"/>
      <c r="D17" s="241"/>
      <c r="E17" s="467"/>
      <c r="F17" s="468"/>
      <c r="G17" s="485"/>
      <c r="H17" s="483">
        <f>C36</f>
        <v>0</v>
      </c>
      <c r="I17" s="484" t="e">
        <f t="shared" si="0"/>
        <v>#DIV/0!</v>
      </c>
      <c r="J17" s="245"/>
      <c r="K17" s="231"/>
      <c r="L17" s="231"/>
      <c r="M17" s="231"/>
    </row>
    <row r="18" spans="2:13" ht="17.100000000000001" customHeight="1">
      <c r="B18" s="234" t="s">
        <v>109</v>
      </c>
      <c r="C18" s="466"/>
      <c r="D18" s="241"/>
      <c r="E18" s="467"/>
      <c r="F18" s="468"/>
      <c r="G18" s="485"/>
      <c r="H18" s="483">
        <f>C36</f>
        <v>0</v>
      </c>
      <c r="I18" s="484" t="e">
        <f t="shared" si="0"/>
        <v>#DIV/0!</v>
      </c>
      <c r="J18" s="245"/>
      <c r="K18" s="231"/>
      <c r="L18" s="231"/>
      <c r="M18" s="231"/>
    </row>
    <row r="19" spans="2:13" ht="17.100000000000001" customHeight="1">
      <c r="B19" s="234" t="s">
        <v>103</v>
      </c>
      <c r="C19" s="466"/>
      <c r="D19" s="241"/>
      <c r="E19" s="467"/>
      <c r="F19" s="468"/>
      <c r="G19" s="485"/>
      <c r="H19" s="483">
        <f>C36</f>
        <v>0</v>
      </c>
      <c r="I19" s="484" t="e">
        <f t="shared" si="0"/>
        <v>#DIV/0!</v>
      </c>
      <c r="J19" s="245"/>
      <c r="K19" s="231"/>
      <c r="L19" s="231"/>
      <c r="M19" s="231"/>
    </row>
    <row r="20" spans="2:13" ht="17.100000000000001" customHeight="1">
      <c r="B20" s="234" t="s">
        <v>104</v>
      </c>
      <c r="C20" s="469"/>
      <c r="D20" s="241"/>
      <c r="E20" s="467"/>
      <c r="F20" s="468"/>
      <c r="G20" s="485"/>
      <c r="H20" s="483">
        <f>C36</f>
        <v>0</v>
      </c>
      <c r="I20" s="484" t="e">
        <f t="shared" si="0"/>
        <v>#DIV/0!</v>
      </c>
      <c r="J20" s="245"/>
      <c r="K20" s="231"/>
      <c r="L20" s="231"/>
      <c r="M20" s="231"/>
    </row>
    <row r="21" spans="2:13" ht="17.100000000000001" customHeight="1">
      <c r="B21" s="234" t="s">
        <v>15</v>
      </c>
      <c r="C21" s="469"/>
      <c r="D21" s="241"/>
      <c r="E21" s="467"/>
      <c r="F21" s="468"/>
      <c r="G21" s="485"/>
      <c r="H21" s="483">
        <f>C36</f>
        <v>0</v>
      </c>
      <c r="I21" s="484" t="e">
        <f t="shared" si="0"/>
        <v>#DIV/0!</v>
      </c>
      <c r="J21" s="245"/>
      <c r="K21" s="231"/>
      <c r="L21" s="231"/>
      <c r="M21" s="231"/>
    </row>
    <row r="22" spans="2:13" ht="17.100000000000001" customHeight="1">
      <c r="B22" s="234" t="s">
        <v>105</v>
      </c>
      <c r="C22" s="466"/>
      <c r="D22" s="241"/>
      <c r="E22" s="467"/>
      <c r="F22" s="468"/>
      <c r="G22" s="485"/>
      <c r="H22" s="483">
        <f>C36</f>
        <v>0</v>
      </c>
      <c r="I22" s="484" t="e">
        <f t="shared" si="0"/>
        <v>#DIV/0!</v>
      </c>
      <c r="J22" s="245"/>
      <c r="K22" s="231"/>
      <c r="L22" s="231"/>
      <c r="M22" s="231"/>
    </row>
    <row r="23" spans="2:13" ht="17.100000000000001" customHeight="1">
      <c r="B23" s="234" t="s">
        <v>106</v>
      </c>
      <c r="C23" s="466"/>
      <c r="D23" s="241"/>
      <c r="E23" s="467"/>
      <c r="F23" s="468"/>
      <c r="G23" s="485"/>
      <c r="H23" s="483">
        <f>C36</f>
        <v>0</v>
      </c>
      <c r="I23" s="484" t="e">
        <f t="shared" si="0"/>
        <v>#DIV/0!</v>
      </c>
      <c r="J23" s="245"/>
      <c r="K23" s="231"/>
      <c r="L23" s="231"/>
      <c r="M23" s="231"/>
    </row>
    <row r="24" spans="2:13" ht="17.100000000000001" customHeight="1">
      <c r="B24" s="234" t="s">
        <v>107</v>
      </c>
      <c r="C24" s="466"/>
      <c r="D24" s="241"/>
      <c r="E24" s="467"/>
      <c r="F24" s="468"/>
      <c r="G24" s="485"/>
      <c r="H24" s="483">
        <f>C36</f>
        <v>0</v>
      </c>
      <c r="I24" s="484" t="e">
        <f t="shared" si="0"/>
        <v>#DIV/0!</v>
      </c>
      <c r="J24" s="245"/>
      <c r="K24" s="231"/>
      <c r="L24" s="231"/>
      <c r="M24" s="231"/>
    </row>
    <row r="25" spans="2:13" ht="17.100000000000001" customHeight="1" thickBot="1">
      <c r="B25" s="236" t="s">
        <v>108</v>
      </c>
      <c r="C25" s="470"/>
      <c r="D25" s="242"/>
      <c r="E25" s="471"/>
      <c r="F25" s="472"/>
      <c r="G25" s="486"/>
      <c r="H25" s="483">
        <f>C36</f>
        <v>0</v>
      </c>
      <c r="I25" s="484" t="e">
        <f t="shared" si="0"/>
        <v>#DIV/0!</v>
      </c>
      <c r="J25" s="246"/>
      <c r="K25" s="231"/>
      <c r="L25" s="231"/>
      <c r="M25" s="231"/>
    </row>
    <row r="26" spans="2:13" ht="17.100000000000001" customHeight="1" thickTop="1" thickBot="1">
      <c r="B26" s="237"/>
      <c r="C26" s="238"/>
      <c r="D26" s="239"/>
      <c r="E26" s="238"/>
      <c r="F26" s="297" t="s">
        <v>303</v>
      </c>
      <c r="G26" s="487">
        <f>SUM(G14:G25)</f>
        <v>0</v>
      </c>
      <c r="H26" s="487">
        <f>SUM(H14:H25)</f>
        <v>0</v>
      </c>
      <c r="I26" s="487" t="e">
        <f>(G26/H26)*100</f>
        <v>#DIV/0!</v>
      </c>
      <c r="J26" s="388" t="e">
        <f>IF(I26&gt;=50,"",IF(I26&lt;50,"HEAVILY MODIFIED"))</f>
        <v>#DIV/0!</v>
      </c>
      <c r="K26" s="231"/>
      <c r="L26" s="231"/>
      <c r="M26" s="231"/>
    </row>
    <row r="27" spans="2:13" ht="14.25" thickTop="1" thickBot="1">
      <c r="B27" s="233"/>
      <c r="C27" s="233"/>
      <c r="D27" s="233"/>
      <c r="E27" s="233"/>
      <c r="F27" s="233"/>
      <c r="G27" s="233"/>
      <c r="H27" s="233"/>
      <c r="I27" s="233"/>
      <c r="J27" s="233"/>
      <c r="K27" s="233"/>
      <c r="L27" s="233"/>
      <c r="M27" s="233"/>
    </row>
    <row r="28" spans="2:13" ht="18">
      <c r="C28" s="948" t="s">
        <v>78</v>
      </c>
      <c r="D28" s="949"/>
      <c r="E28" s="950"/>
      <c r="F28" s="979" t="s">
        <v>93</v>
      </c>
      <c r="G28" s="979"/>
      <c r="H28" s="979"/>
      <c r="I28" s="979"/>
      <c r="J28" s="979"/>
    </row>
    <row r="29" spans="2:13" ht="16.5" thickBot="1">
      <c r="C29" s="953" t="s">
        <v>423</v>
      </c>
      <c r="D29" s="954"/>
      <c r="E29" s="955"/>
      <c r="F29" s="980"/>
      <c r="G29" s="980"/>
      <c r="H29" s="980"/>
      <c r="I29" s="980"/>
      <c r="J29" s="980"/>
    </row>
    <row r="30" spans="2:13" ht="13.5" thickTop="1">
      <c r="C30" s="951" t="s">
        <v>297</v>
      </c>
      <c r="D30" s="956" t="s">
        <v>296</v>
      </c>
      <c r="E30" s="958" t="s">
        <v>298</v>
      </c>
      <c r="F30" s="946" t="s">
        <v>319</v>
      </c>
      <c r="G30" s="974" t="s">
        <v>320</v>
      </c>
      <c r="H30" s="976" t="s">
        <v>321</v>
      </c>
      <c r="I30" s="976" t="s">
        <v>322</v>
      </c>
      <c r="J30" s="978" t="s">
        <v>410</v>
      </c>
    </row>
    <row r="31" spans="2:13" ht="13.5" thickBot="1">
      <c r="C31" s="952"/>
      <c r="D31" s="957"/>
      <c r="E31" s="959"/>
      <c r="F31" s="947"/>
      <c r="G31" s="975"/>
      <c r="H31" s="977"/>
      <c r="I31" s="977"/>
      <c r="J31" s="945"/>
    </row>
    <row r="32" spans="2:13" ht="16.5" thickTop="1" thickBot="1">
      <c r="C32" s="473"/>
      <c r="D32" s="243"/>
      <c r="E32" s="474"/>
      <c r="F32" s="475"/>
      <c r="G32" s="488"/>
      <c r="H32" s="488">
        <f>C36</f>
        <v>0</v>
      </c>
      <c r="I32" s="489" t="e">
        <f>(G32/H32)*100</f>
        <v>#DIV/0!</v>
      </c>
      <c r="J32" s="388" t="e">
        <f>IF(I32&gt;=50,"",IF(I32&lt;50,"HEAVILY MODIFIED"))</f>
        <v>#DIV/0!</v>
      </c>
    </row>
    <row r="33" spans="2:4" ht="14.25" thickTop="1" thickBot="1"/>
    <row r="34" spans="2:4" ht="16.5" thickTop="1">
      <c r="B34" s="962" t="s">
        <v>418</v>
      </c>
      <c r="C34" s="963"/>
      <c r="D34" s="964"/>
    </row>
    <row r="35" spans="2:4">
      <c r="B35" s="389" t="s">
        <v>72</v>
      </c>
      <c r="C35" s="390" t="s">
        <v>419</v>
      </c>
      <c r="D35" s="391" t="s">
        <v>323</v>
      </c>
    </row>
    <row r="36" spans="2:4" ht="13.5" thickBot="1">
      <c r="B36" s="392">
        <v>0</v>
      </c>
      <c r="C36" s="393">
        <v>0</v>
      </c>
      <c r="D36" s="394">
        <v>0</v>
      </c>
    </row>
    <row r="37" spans="2:4" ht="13.5" thickTop="1"/>
  </sheetData>
  <mergeCells count="34">
    <mergeCell ref="L9:M9"/>
    <mergeCell ref="F30:F31"/>
    <mergeCell ref="G30:G31"/>
    <mergeCell ref="H30:H31"/>
    <mergeCell ref="I30:I31"/>
    <mergeCell ref="J30:J31"/>
    <mergeCell ref="F10:J11"/>
    <mergeCell ref="I12:I13"/>
    <mergeCell ref="F28:J29"/>
    <mergeCell ref="H12:H13"/>
    <mergeCell ref="B34:D34"/>
    <mergeCell ref="C2:J2"/>
    <mergeCell ref="C3:J3"/>
    <mergeCell ref="B9:J9"/>
    <mergeCell ref="B5:C5"/>
    <mergeCell ref="B6:C6"/>
    <mergeCell ref="D6:J6"/>
    <mergeCell ref="B7:C7"/>
    <mergeCell ref="D5:J5"/>
    <mergeCell ref="D7:J7"/>
    <mergeCell ref="C30:C31"/>
    <mergeCell ref="D30:D31"/>
    <mergeCell ref="E30:E31"/>
    <mergeCell ref="C29:E29"/>
    <mergeCell ref="B12:B13"/>
    <mergeCell ref="D12:D13"/>
    <mergeCell ref="E12:E13"/>
    <mergeCell ref="C28:E28"/>
    <mergeCell ref="G12:G13"/>
    <mergeCell ref="J12:J13"/>
    <mergeCell ref="F12:F13"/>
    <mergeCell ref="C10:E10"/>
    <mergeCell ref="C12:C13"/>
    <mergeCell ref="C11:E11"/>
  </mergeCells>
  <phoneticPr fontId="25" type="noConversion"/>
  <pageMargins left="0.76" right="0.3" top="0.49" bottom="0.2" header="0" footer="0"/>
  <pageSetup paperSize="9" scale="72" orientation="landscape"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
  <sheetViews>
    <sheetView zoomScale="60" zoomScaleNormal="60" workbookViewId="0"/>
  </sheetViews>
  <sheetFormatPr baseColWidth="10" defaultRowHeight="12.75"/>
  <cols>
    <col min="1" max="1" width="2.5703125" customWidth="1"/>
    <col min="2" max="2" width="16.140625" customWidth="1"/>
    <col min="3" max="3" width="10.42578125" customWidth="1"/>
    <col min="4" max="4" width="16" customWidth="1"/>
    <col min="5" max="5" width="4.7109375" customWidth="1"/>
    <col min="6" max="6" width="3" customWidth="1"/>
    <col min="7" max="7" width="9.5703125" customWidth="1"/>
    <col min="9" max="9" width="13.85546875" customWidth="1"/>
    <col min="10" max="10" width="9.28515625" customWidth="1"/>
    <col min="11" max="11" width="5.85546875" customWidth="1"/>
    <col min="12" max="12" width="9.28515625" customWidth="1"/>
    <col min="13" max="13" width="3" customWidth="1"/>
    <col min="14" max="14" width="8.7109375" customWidth="1"/>
    <col min="16" max="16" width="8.7109375" customWidth="1"/>
    <col min="17" max="17" width="11.140625" customWidth="1"/>
    <col min="18" max="18" width="8" customWidth="1"/>
  </cols>
  <sheetData>
    <row r="1" spans="1:19" ht="13.5" thickBot="1">
      <c r="A1" s="66"/>
      <c r="B1" s="66"/>
      <c r="C1" s="67"/>
      <c r="D1" s="68"/>
      <c r="E1" s="68"/>
      <c r="F1" s="68"/>
      <c r="G1" s="68"/>
      <c r="H1" s="68"/>
      <c r="I1" s="68"/>
      <c r="J1" s="68"/>
      <c r="K1" s="68"/>
      <c r="L1" s="68"/>
      <c r="M1" s="67"/>
      <c r="N1" s="66"/>
      <c r="O1" s="66"/>
      <c r="P1" s="66"/>
      <c r="Q1" s="66"/>
      <c r="R1" s="66"/>
      <c r="S1" s="66"/>
    </row>
    <row r="2" spans="1:19" ht="18">
      <c r="A2" s="66"/>
      <c r="B2" s="296" t="s">
        <v>77</v>
      </c>
      <c r="C2" s="509" t="s">
        <v>78</v>
      </c>
      <c r="D2" s="509"/>
      <c r="E2" s="509"/>
      <c r="F2" s="509"/>
      <c r="G2" s="509"/>
      <c r="H2" s="509"/>
      <c r="I2" s="509"/>
      <c r="J2" s="509"/>
      <c r="K2" s="509"/>
      <c r="L2" s="509"/>
      <c r="M2" s="509"/>
      <c r="N2" s="509"/>
      <c r="O2" s="509"/>
      <c r="P2" s="509"/>
      <c r="Q2" s="509"/>
      <c r="R2" s="509"/>
      <c r="S2" s="510"/>
    </row>
    <row r="3" spans="1:19" ht="18.75" thickBot="1">
      <c r="A3" s="66"/>
      <c r="B3" s="70" t="s">
        <v>19</v>
      </c>
      <c r="C3" s="511" t="s">
        <v>83</v>
      </c>
      <c r="D3" s="511"/>
      <c r="E3" s="511"/>
      <c r="F3" s="511"/>
      <c r="G3" s="511"/>
      <c r="H3" s="511"/>
      <c r="I3" s="511"/>
      <c r="J3" s="511"/>
      <c r="K3" s="511"/>
      <c r="L3" s="511"/>
      <c r="M3" s="511"/>
      <c r="N3" s="511"/>
      <c r="O3" s="511"/>
      <c r="P3" s="511"/>
      <c r="Q3" s="511"/>
      <c r="R3" s="511"/>
      <c r="S3" s="512"/>
    </row>
    <row r="5" spans="1:19" ht="15.75" customHeight="1">
      <c r="B5" s="513" t="s">
        <v>67</v>
      </c>
      <c r="C5" s="513"/>
      <c r="D5" s="513"/>
      <c r="E5" s="514"/>
      <c r="F5" s="514"/>
      <c r="G5" s="514"/>
      <c r="H5" s="514"/>
      <c r="I5" s="514"/>
      <c r="J5" s="514"/>
      <c r="K5" s="514"/>
      <c r="L5" s="514"/>
      <c r="M5" s="514"/>
      <c r="N5" s="514"/>
      <c r="O5" s="514"/>
      <c r="P5" s="514"/>
      <c r="Q5" s="514"/>
      <c r="R5" s="514"/>
      <c r="S5" s="514"/>
    </row>
    <row r="6" spans="1:19" ht="15.75" customHeight="1">
      <c r="B6" s="513" t="s">
        <v>68</v>
      </c>
      <c r="C6" s="513"/>
      <c r="D6" s="513"/>
      <c r="E6" s="514"/>
      <c r="F6" s="514"/>
      <c r="G6" s="514"/>
      <c r="H6" s="514"/>
      <c r="I6" s="514"/>
      <c r="J6" s="514"/>
      <c r="K6" s="514"/>
      <c r="L6" s="514"/>
      <c r="M6" s="514"/>
      <c r="N6" s="514"/>
      <c r="O6" s="514"/>
      <c r="P6" s="514"/>
      <c r="Q6" s="514"/>
      <c r="R6" s="514"/>
      <c r="S6" s="514"/>
    </row>
    <row r="7" spans="1:19" ht="15">
      <c r="B7" s="513" t="s">
        <v>69</v>
      </c>
      <c r="C7" s="513"/>
      <c r="D7" s="513"/>
      <c r="E7" s="516"/>
      <c r="F7" s="514"/>
      <c r="G7" s="514"/>
      <c r="H7" s="514"/>
      <c r="I7" s="514"/>
      <c r="J7" s="514"/>
      <c r="K7" s="514"/>
      <c r="L7" s="514"/>
      <c r="M7" s="514"/>
      <c r="N7" s="514"/>
      <c r="O7" s="514"/>
      <c r="P7" s="514"/>
      <c r="Q7" s="514"/>
      <c r="R7" s="514"/>
      <c r="S7" s="514"/>
    </row>
    <row r="9" spans="1:19" ht="18">
      <c r="F9" s="517" t="s">
        <v>81</v>
      </c>
      <c r="G9" s="517"/>
      <c r="H9" s="517"/>
      <c r="I9" s="517"/>
      <c r="J9" s="517"/>
      <c r="K9" s="517"/>
      <c r="L9" s="517"/>
      <c r="M9" s="517"/>
      <c r="N9" s="517"/>
      <c r="O9" s="517"/>
      <c r="P9" s="517"/>
      <c r="Q9" s="517"/>
      <c r="R9" s="517"/>
      <c r="S9" s="517"/>
    </row>
    <row r="10" spans="1:19" ht="13.5" thickBot="1"/>
    <row r="11" spans="1:19" ht="15.75" thickTop="1">
      <c r="F11" s="520" t="s">
        <v>82</v>
      </c>
      <c r="G11" s="521"/>
      <c r="H11" s="521"/>
      <c r="I11" s="521"/>
      <c r="J11" s="521"/>
      <c r="K11" s="521"/>
      <c r="L11" s="522"/>
    </row>
    <row r="12" spans="1:19" ht="13.5" thickBot="1">
      <c r="F12" s="74"/>
      <c r="G12" s="75"/>
      <c r="H12" s="75"/>
      <c r="I12" s="75"/>
      <c r="J12" s="75"/>
      <c r="K12" s="75"/>
      <c r="L12" s="76"/>
    </row>
    <row r="13" spans="1:19" ht="16.5" customHeight="1" thickTop="1" thickBot="1">
      <c r="C13" s="523" t="s">
        <v>79</v>
      </c>
      <c r="D13" s="524"/>
      <c r="F13" s="518" t="s">
        <v>84</v>
      </c>
      <c r="G13" s="519"/>
      <c r="H13" s="519"/>
      <c r="I13" s="519"/>
      <c r="J13" s="77"/>
      <c r="K13" s="75"/>
      <c r="L13" s="76"/>
      <c r="N13" s="504" t="s">
        <v>88</v>
      </c>
      <c r="O13" s="505"/>
      <c r="P13" s="505"/>
      <c r="Q13" s="505"/>
      <c r="R13" s="505"/>
      <c r="S13" s="506"/>
    </row>
    <row r="14" spans="1:19" ht="16.5" thickBot="1">
      <c r="C14" s="525" t="s">
        <v>70</v>
      </c>
      <c r="D14" s="295" t="s">
        <v>80</v>
      </c>
      <c r="F14" s="518" t="s">
        <v>85</v>
      </c>
      <c r="G14" s="519"/>
      <c r="H14" s="519"/>
      <c r="I14" s="519"/>
      <c r="J14" s="77"/>
      <c r="K14" s="78" t="s">
        <v>87</v>
      </c>
      <c r="L14" s="79"/>
      <c r="N14" s="507" t="s">
        <v>89</v>
      </c>
      <c r="O14" s="508"/>
      <c r="P14" s="508" t="s">
        <v>90</v>
      </c>
      <c r="Q14" s="508"/>
      <c r="R14" s="508" t="s">
        <v>91</v>
      </c>
      <c r="S14" s="515"/>
    </row>
    <row r="15" spans="1:19" ht="15" thickBot="1">
      <c r="C15" s="526"/>
      <c r="D15" s="71" t="s">
        <v>25</v>
      </c>
      <c r="F15" s="518" t="s">
        <v>86</v>
      </c>
      <c r="G15" s="519"/>
      <c r="H15" s="519"/>
      <c r="I15" s="519"/>
      <c r="J15" s="77"/>
      <c r="K15" s="78"/>
      <c r="L15" s="80"/>
      <c r="N15" s="194" t="s">
        <v>70</v>
      </c>
      <c r="O15" s="195" t="s">
        <v>92</v>
      </c>
      <c r="P15" s="194" t="s">
        <v>70</v>
      </c>
      <c r="Q15" s="195" t="s">
        <v>92</v>
      </c>
      <c r="R15" s="194" t="s">
        <v>70</v>
      </c>
      <c r="S15" s="195" t="s">
        <v>92</v>
      </c>
    </row>
    <row r="16" spans="1:19" ht="16.5" thickTop="1">
      <c r="C16" s="72"/>
      <c r="D16" s="73"/>
      <c r="F16" s="192"/>
      <c r="G16" s="192"/>
      <c r="H16" s="192"/>
      <c r="I16" s="193"/>
      <c r="J16" s="192"/>
      <c r="K16" s="192"/>
      <c r="L16" s="192"/>
      <c r="N16" s="196"/>
      <c r="O16" s="197"/>
      <c r="P16" s="196"/>
      <c r="Q16" s="197"/>
      <c r="R16" s="196"/>
      <c r="S16" s="197"/>
    </row>
  </sheetData>
  <mergeCells count="19">
    <mergeCell ref="F15:I15"/>
    <mergeCell ref="F13:I13"/>
    <mergeCell ref="F11:L11"/>
    <mergeCell ref="C13:D13"/>
    <mergeCell ref="C14:C15"/>
    <mergeCell ref="F14:I14"/>
    <mergeCell ref="N13:S13"/>
    <mergeCell ref="N14:O14"/>
    <mergeCell ref="P14:Q14"/>
    <mergeCell ref="C2:S2"/>
    <mergeCell ref="C3:S3"/>
    <mergeCell ref="B5:D5"/>
    <mergeCell ref="E5:S5"/>
    <mergeCell ref="R14:S14"/>
    <mergeCell ref="B6:D6"/>
    <mergeCell ref="E6:S6"/>
    <mergeCell ref="B7:D7"/>
    <mergeCell ref="E7:S7"/>
    <mergeCell ref="F9:S9"/>
  </mergeCells>
  <phoneticPr fontId="25" type="noConversion"/>
  <pageMargins left="0.39" right="0.17" top="0.76" bottom="0.25" header="0" footer="0"/>
  <pageSetup paperSize="9" scale="83" orientation="landscape"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zoomScale="90" zoomScaleNormal="90" workbookViewId="0"/>
  </sheetViews>
  <sheetFormatPr baseColWidth="10" defaultRowHeight="12.75"/>
  <cols>
    <col min="1" max="1" width="2.7109375" customWidth="1"/>
    <col min="2" max="2" width="14" customWidth="1"/>
    <col min="3" max="3" width="35" customWidth="1"/>
    <col min="4" max="4" width="3.140625" customWidth="1"/>
    <col min="5" max="5" width="8.28515625" customWidth="1"/>
    <col min="6" max="6" width="10.28515625" customWidth="1"/>
    <col min="7" max="7" width="7.85546875" customWidth="1"/>
    <col min="8" max="8" width="13.42578125" customWidth="1"/>
    <col min="9" max="9" width="31.7109375" customWidth="1"/>
    <col min="10" max="17" width="11.42578125" style="85"/>
  </cols>
  <sheetData>
    <row r="1" spans="1:18" ht="11.25" customHeight="1" thickBot="1">
      <c r="A1" s="188"/>
      <c r="C1" s="1"/>
      <c r="D1" s="2"/>
      <c r="E1" s="2"/>
      <c r="F1" s="2"/>
      <c r="G1" s="2"/>
      <c r="H1" s="2"/>
      <c r="I1" s="2"/>
      <c r="J1" s="225"/>
      <c r="K1" s="225"/>
      <c r="L1" s="225"/>
      <c r="M1" s="232"/>
    </row>
    <row r="2" spans="1:18" ht="17.100000000000001" customHeight="1">
      <c r="B2" s="276" t="s">
        <v>77</v>
      </c>
      <c r="C2" s="965" t="s">
        <v>93</v>
      </c>
      <c r="D2" s="965"/>
      <c r="E2" s="965"/>
      <c r="F2" s="965"/>
      <c r="G2" s="965"/>
      <c r="H2" s="965"/>
      <c r="I2" s="966"/>
      <c r="J2" s="226"/>
      <c r="K2" s="226"/>
      <c r="L2" s="226"/>
      <c r="M2" s="226"/>
      <c r="N2" s="226"/>
      <c r="O2" s="226"/>
      <c r="P2" s="226"/>
      <c r="Q2" s="226"/>
    </row>
    <row r="3" spans="1:18" ht="21.75" customHeight="1" thickBot="1">
      <c r="B3" s="277" t="s">
        <v>363</v>
      </c>
      <c r="C3" s="989" t="s">
        <v>449</v>
      </c>
      <c r="D3" s="990"/>
      <c r="E3" s="990"/>
      <c r="F3" s="990"/>
      <c r="G3" s="990"/>
      <c r="H3" s="990"/>
      <c r="I3" s="991"/>
      <c r="J3" s="227"/>
      <c r="K3" s="227"/>
      <c r="L3" s="227"/>
      <c r="M3" s="227"/>
      <c r="N3" s="227"/>
      <c r="O3" s="227"/>
      <c r="P3" s="227"/>
      <c r="Q3" s="227"/>
    </row>
    <row r="4" spans="1:18" ht="17.100000000000001" customHeight="1">
      <c r="C4" s="1"/>
      <c r="D4" s="2"/>
      <c r="E4" s="2"/>
      <c r="F4" s="2"/>
      <c r="G4" s="2"/>
      <c r="H4" s="2"/>
      <c r="I4" s="2"/>
      <c r="J4" s="225"/>
      <c r="K4" s="225"/>
      <c r="L4" s="225"/>
      <c r="M4" s="232"/>
    </row>
    <row r="5" spans="1:18" ht="17.100000000000001" customHeight="1">
      <c r="B5" s="513" t="s">
        <v>67</v>
      </c>
      <c r="C5" s="513"/>
      <c r="D5" s="988" t="str">
        <f>'Report nº 8'!D5:J5</f>
        <v>aaa</v>
      </c>
      <c r="E5" s="988"/>
      <c r="F5" s="988"/>
      <c r="G5" s="988"/>
      <c r="H5" s="988"/>
      <c r="I5" s="988"/>
      <c r="J5" s="228"/>
      <c r="K5" s="228"/>
      <c r="L5" s="228"/>
      <c r="M5" s="228"/>
      <c r="N5" s="228"/>
      <c r="O5" s="228"/>
      <c r="P5" s="228"/>
      <c r="Q5" s="228"/>
    </row>
    <row r="6" spans="1:18" ht="17.100000000000001" customHeight="1">
      <c r="B6" s="513" t="s">
        <v>68</v>
      </c>
      <c r="C6" s="513"/>
      <c r="D6" s="988" t="str">
        <f>'Report nº 8'!D6:J6</f>
        <v>bbb</v>
      </c>
      <c r="E6" s="988"/>
      <c r="F6" s="988"/>
      <c r="G6" s="988"/>
      <c r="H6" s="988"/>
      <c r="I6" s="988"/>
      <c r="J6" s="228"/>
      <c r="K6" s="228"/>
      <c r="L6" s="228"/>
      <c r="M6" s="395"/>
      <c r="N6" s="396" t="s">
        <v>364</v>
      </c>
      <c r="O6" s="395"/>
      <c r="P6" s="395"/>
      <c r="Q6" s="395"/>
    </row>
    <row r="7" spans="1:18" ht="17.100000000000001" customHeight="1">
      <c r="B7" s="842" t="s">
        <v>69</v>
      </c>
      <c r="C7" s="842"/>
      <c r="D7" s="971">
        <f>'Report nº 8'!D7:J7</f>
        <v>29567</v>
      </c>
      <c r="E7" s="971"/>
      <c r="F7" s="971"/>
      <c r="G7" s="971"/>
      <c r="H7" s="971"/>
      <c r="I7" s="971"/>
      <c r="J7" s="228"/>
      <c r="K7" s="228"/>
      <c r="L7" s="228"/>
      <c r="M7" s="395"/>
      <c r="N7" s="396" t="s">
        <v>365</v>
      </c>
      <c r="O7" s="395"/>
      <c r="P7" s="396" t="s">
        <v>420</v>
      </c>
      <c r="Q7" s="395"/>
    </row>
    <row r="8" spans="1:18" ht="17.100000000000001" customHeight="1">
      <c r="C8" s="1"/>
      <c r="D8" s="2"/>
      <c r="E8" s="2"/>
      <c r="F8" s="2"/>
      <c r="G8" s="2"/>
      <c r="H8" s="2"/>
      <c r="I8" s="2"/>
      <c r="J8" s="278"/>
      <c r="K8" s="278"/>
      <c r="L8" s="278"/>
      <c r="M8" s="395"/>
      <c r="N8" s="396" t="s">
        <v>42</v>
      </c>
      <c r="O8" s="396" t="s">
        <v>49</v>
      </c>
      <c r="P8" s="396" t="s">
        <v>42</v>
      </c>
      <c r="Q8" s="396" t="s">
        <v>49</v>
      </c>
    </row>
    <row r="9" spans="1:18" ht="13.5" thickBot="1">
      <c r="B9" s="987" t="s">
        <v>382</v>
      </c>
      <c r="C9" s="987"/>
      <c r="H9" s="3"/>
      <c r="J9"/>
      <c r="M9" s="397">
        <v>1</v>
      </c>
      <c r="N9" s="398">
        <f>'Report nº 7d'!K34</f>
        <v>0</v>
      </c>
      <c r="O9" s="398">
        <f>'Report nº 7d'!M34</f>
        <v>0</v>
      </c>
      <c r="P9" s="397">
        <f>IF(N9&lt;=0.5,1,0)</f>
        <v>1</v>
      </c>
      <c r="Q9" s="397">
        <f>IF(O9&lt;=0.5,1,0)</f>
        <v>1</v>
      </c>
    </row>
    <row r="10" spans="1:18" ht="13.5" thickBot="1">
      <c r="B10" s="357" t="s">
        <v>181</v>
      </c>
      <c r="C10" s="357" t="s">
        <v>383</v>
      </c>
      <c r="D10" s="984" t="s">
        <v>180</v>
      </c>
      <c r="E10" s="985"/>
      <c r="F10" s="986" t="s">
        <v>384</v>
      </c>
      <c r="G10" s="986"/>
      <c r="H10" s="358"/>
      <c r="I10" s="358"/>
      <c r="J10" s="358"/>
      <c r="K10"/>
      <c r="M10" s="397">
        <v>2</v>
      </c>
      <c r="N10" s="398">
        <f>'Report nº 7d'!K35</f>
        <v>0</v>
      </c>
      <c r="O10" s="398">
        <f>'Report nº 7d'!M35</f>
        <v>0</v>
      </c>
      <c r="P10" s="397">
        <f t="shared" ref="P10:Q20" si="0">IF(N10&lt;=0.5,1,0)</f>
        <v>1</v>
      </c>
      <c r="Q10" s="397">
        <f t="shared" si="0"/>
        <v>1</v>
      </c>
      <c r="R10" s="85"/>
    </row>
    <row r="11" spans="1:18" ht="13.5" thickBot="1">
      <c r="B11" s="360" t="s">
        <v>219</v>
      </c>
      <c r="C11" s="360" t="s">
        <v>189</v>
      </c>
      <c r="D11" s="981">
        <f>'Report nº 7a'!D33</f>
        <v>0</v>
      </c>
      <c r="E11" s="982"/>
      <c r="F11" s="983" t="str">
        <f>IF(D11&lt;=0.5,"YES","NO")</f>
        <v>YES</v>
      </c>
      <c r="G11" s="983"/>
      <c r="H11" s="358"/>
      <c r="I11" s="358"/>
      <c r="J11" s="358"/>
      <c r="K11"/>
      <c r="M11" s="397">
        <v>3</v>
      </c>
      <c r="N11" s="398">
        <f>'Report nº 7d'!K36</f>
        <v>0</v>
      </c>
      <c r="O11" s="398">
        <f>'Report nº 7d'!M36</f>
        <v>0</v>
      </c>
      <c r="P11" s="397">
        <f t="shared" si="0"/>
        <v>1</v>
      </c>
      <c r="Q11" s="397">
        <f t="shared" si="0"/>
        <v>1</v>
      </c>
      <c r="R11" s="85"/>
    </row>
    <row r="12" spans="1:18" ht="13.5" thickBot="1">
      <c r="B12" s="360" t="s">
        <v>227</v>
      </c>
      <c r="C12" s="360" t="s">
        <v>229</v>
      </c>
      <c r="D12" s="981">
        <f>'Report nº 7a'!D34</f>
        <v>0</v>
      </c>
      <c r="E12" s="982"/>
      <c r="F12" s="983" t="str">
        <f t="shared" ref="F12:F18" si="1">IF(D12&lt;=0.5,"YES","NO")</f>
        <v>YES</v>
      </c>
      <c r="G12" s="983"/>
      <c r="H12" s="358"/>
      <c r="I12" s="358"/>
      <c r="J12" s="358"/>
      <c r="K12"/>
      <c r="M12" s="397">
        <v>4</v>
      </c>
      <c r="N12" s="398">
        <f>'Report nº 7d'!K37</f>
        <v>0</v>
      </c>
      <c r="O12" s="398">
        <f>'Report nº 7d'!M37</f>
        <v>0</v>
      </c>
      <c r="P12" s="397">
        <f t="shared" si="0"/>
        <v>1</v>
      </c>
      <c r="Q12" s="397">
        <f t="shared" si="0"/>
        <v>1</v>
      </c>
      <c r="R12" s="85"/>
    </row>
    <row r="13" spans="1:18" ht="13.5" thickBot="1">
      <c r="B13" s="360" t="s">
        <v>218</v>
      </c>
      <c r="C13" s="360" t="s">
        <v>190</v>
      </c>
      <c r="D13" s="981">
        <f>'Report nº 7a'!D35</f>
        <v>0</v>
      </c>
      <c r="E13" s="982"/>
      <c r="F13" s="983" t="str">
        <f t="shared" si="1"/>
        <v>YES</v>
      </c>
      <c r="G13" s="983"/>
      <c r="H13" s="358"/>
      <c r="I13" s="358"/>
      <c r="J13" s="358"/>
      <c r="K13"/>
      <c r="M13" s="397">
        <v>5</v>
      </c>
      <c r="N13" s="398">
        <f>'Report nº 7d'!K38</f>
        <v>0</v>
      </c>
      <c r="O13" s="398">
        <f>'Report nº 7d'!M38</f>
        <v>0</v>
      </c>
      <c r="P13" s="397">
        <f t="shared" si="0"/>
        <v>1</v>
      </c>
      <c r="Q13" s="397">
        <f t="shared" si="0"/>
        <v>1</v>
      </c>
      <c r="R13" s="85"/>
    </row>
    <row r="14" spans="1:18" ht="13.5" thickBot="1">
      <c r="B14" s="360" t="s">
        <v>222</v>
      </c>
      <c r="C14" s="360" t="s">
        <v>191</v>
      </c>
      <c r="D14" s="981">
        <f>'Report nº 7a'!D37</f>
        <v>0</v>
      </c>
      <c r="E14" s="982"/>
      <c r="F14" s="983" t="str">
        <f t="shared" si="1"/>
        <v>YES</v>
      </c>
      <c r="G14" s="983"/>
      <c r="H14" s="358"/>
      <c r="I14" s="358"/>
      <c r="J14" s="358"/>
      <c r="K14"/>
      <c r="M14" s="397">
        <v>6</v>
      </c>
      <c r="N14" s="398">
        <f>'Report nº 7d'!K39</f>
        <v>0</v>
      </c>
      <c r="O14" s="398">
        <f>'Report nº 7d'!M39</f>
        <v>0</v>
      </c>
      <c r="P14" s="397">
        <f t="shared" si="0"/>
        <v>1</v>
      </c>
      <c r="Q14" s="397">
        <f t="shared" si="0"/>
        <v>1</v>
      </c>
      <c r="R14" s="85"/>
    </row>
    <row r="15" spans="1:18" ht="13.5" thickBot="1">
      <c r="B15" s="360" t="s">
        <v>223</v>
      </c>
      <c r="C15" s="360" t="s">
        <v>283</v>
      </c>
      <c r="D15" s="981">
        <f>'Report nº 7a'!D38</f>
        <v>0</v>
      </c>
      <c r="E15" s="982"/>
      <c r="F15" s="983" t="str">
        <f t="shared" si="1"/>
        <v>YES</v>
      </c>
      <c r="G15" s="983"/>
      <c r="H15" s="358"/>
      <c r="I15" s="358"/>
      <c r="J15" s="358"/>
      <c r="K15"/>
      <c r="M15" s="397">
        <v>7</v>
      </c>
      <c r="N15" s="398">
        <f>'Report nº 7d'!K40</f>
        <v>0</v>
      </c>
      <c r="O15" s="398">
        <f>'Report nº 7d'!M40</f>
        <v>0</v>
      </c>
      <c r="P15" s="397">
        <f t="shared" si="0"/>
        <v>1</v>
      </c>
      <c r="Q15" s="397">
        <f t="shared" si="0"/>
        <v>1</v>
      </c>
      <c r="R15" s="85"/>
    </row>
    <row r="16" spans="1:18" ht="13.5" thickBot="1">
      <c r="B16" s="359" t="s">
        <v>36</v>
      </c>
      <c r="C16" s="360" t="s">
        <v>242</v>
      </c>
      <c r="D16" s="981">
        <f>'Report nº 7d'!D16</f>
        <v>0</v>
      </c>
      <c r="E16" s="982"/>
      <c r="F16" s="983" t="str">
        <f t="shared" si="1"/>
        <v>YES</v>
      </c>
      <c r="G16" s="983"/>
      <c r="H16" s="358"/>
      <c r="I16" s="358"/>
      <c r="J16" s="358"/>
      <c r="K16"/>
      <c r="M16" s="397">
        <v>8</v>
      </c>
      <c r="N16" s="398">
        <f>'Report nº 7d'!K41</f>
        <v>0</v>
      </c>
      <c r="O16" s="398">
        <f>'Report nº 7d'!M41</f>
        <v>0</v>
      </c>
      <c r="P16" s="397">
        <f t="shared" si="0"/>
        <v>1</v>
      </c>
      <c r="Q16" s="397">
        <f t="shared" si="0"/>
        <v>1</v>
      </c>
      <c r="R16" s="85"/>
    </row>
    <row r="17" spans="2:19" ht="13.5" thickBot="1">
      <c r="B17" s="359" t="s">
        <v>39</v>
      </c>
      <c r="C17" s="360" t="s">
        <v>387</v>
      </c>
      <c r="D17" s="981">
        <f>'Report nº 7d'!D18</f>
        <v>0</v>
      </c>
      <c r="E17" s="982"/>
      <c r="F17" s="983" t="str">
        <f t="shared" si="1"/>
        <v>YES</v>
      </c>
      <c r="G17" s="983"/>
      <c r="H17" s="358"/>
      <c r="I17" s="358"/>
      <c r="J17" s="358"/>
      <c r="K17"/>
      <c r="M17" s="397">
        <v>9</v>
      </c>
      <c r="N17" s="398">
        <f>'Report nº 7d'!K42</f>
        <v>0</v>
      </c>
      <c r="O17" s="398">
        <f>'Report nº 7d'!M42</f>
        <v>0</v>
      </c>
      <c r="P17" s="397">
        <f t="shared" si="0"/>
        <v>1</v>
      </c>
      <c r="Q17" s="397">
        <f t="shared" si="0"/>
        <v>1</v>
      </c>
      <c r="R17" s="85"/>
    </row>
    <row r="18" spans="2:19" ht="13.5" thickBot="1">
      <c r="B18" s="359" t="s">
        <v>41</v>
      </c>
      <c r="C18" s="360" t="s">
        <v>388</v>
      </c>
      <c r="D18" s="981">
        <f>'Report nº 7d'!D21</f>
        <v>0</v>
      </c>
      <c r="E18" s="982"/>
      <c r="F18" s="983" t="str">
        <f t="shared" si="1"/>
        <v>YES</v>
      </c>
      <c r="G18" s="983"/>
      <c r="H18" s="358"/>
      <c r="I18" s="358"/>
      <c r="J18" s="358"/>
      <c r="K18"/>
      <c r="M18" s="397">
        <v>10</v>
      </c>
      <c r="N18" s="398">
        <f>'Report nº 7d'!K43</f>
        <v>0</v>
      </c>
      <c r="O18" s="398">
        <f>'Report nº 7d'!M43</f>
        <v>0</v>
      </c>
      <c r="P18" s="397">
        <f t="shared" si="0"/>
        <v>1</v>
      </c>
      <c r="Q18" s="397">
        <f t="shared" si="0"/>
        <v>1</v>
      </c>
      <c r="R18" s="85"/>
    </row>
    <row r="19" spans="2:19" ht="13.5" thickBot="1">
      <c r="B19" s="360" t="s">
        <v>385</v>
      </c>
      <c r="C19" s="360" t="s">
        <v>389</v>
      </c>
      <c r="D19" s="361">
        <f>P21</f>
        <v>12</v>
      </c>
      <c r="E19" s="362" t="s">
        <v>391</v>
      </c>
      <c r="F19" s="363" t="str">
        <f>P22</f>
        <v>YES</v>
      </c>
      <c r="G19" s="364" t="s">
        <v>367</v>
      </c>
      <c r="H19" s="358"/>
      <c r="I19" s="358"/>
      <c r="J19" s="358"/>
      <c r="K19"/>
      <c r="M19" s="397">
        <v>11</v>
      </c>
      <c r="N19" s="398">
        <f>'Report nº 7d'!K44</f>
        <v>0</v>
      </c>
      <c r="O19" s="398">
        <f>'Report nº 7d'!M44</f>
        <v>0</v>
      </c>
      <c r="P19" s="397">
        <f t="shared" si="0"/>
        <v>1</v>
      </c>
      <c r="Q19" s="397">
        <f t="shared" si="0"/>
        <v>1</v>
      </c>
      <c r="R19" s="85"/>
    </row>
    <row r="20" spans="2:19" ht="13.5" thickBot="1">
      <c r="B20" s="359" t="s">
        <v>44</v>
      </c>
      <c r="C20" s="360" t="s">
        <v>246</v>
      </c>
      <c r="D20" s="981">
        <f>'Report nº 7d'!D24</f>
        <v>0</v>
      </c>
      <c r="E20" s="982"/>
      <c r="F20" s="983" t="str">
        <f>IF(D20&lt;=0.5,"YES","NO")</f>
        <v>YES</v>
      </c>
      <c r="G20" s="983"/>
      <c r="H20" s="358"/>
      <c r="I20" s="358"/>
      <c r="J20" s="358"/>
      <c r="K20"/>
      <c r="M20" s="397">
        <v>12</v>
      </c>
      <c r="N20" s="398">
        <f>'Report nº 7d'!K45</f>
        <v>0</v>
      </c>
      <c r="O20" s="398">
        <f>'Report nº 7d'!M45</f>
        <v>0</v>
      </c>
      <c r="P20" s="397">
        <f t="shared" si="0"/>
        <v>1</v>
      </c>
      <c r="Q20" s="397">
        <f t="shared" si="0"/>
        <v>1</v>
      </c>
      <c r="R20" s="85"/>
    </row>
    <row r="21" spans="2:19" ht="13.5" thickBot="1">
      <c r="B21" s="359" t="s">
        <v>47</v>
      </c>
      <c r="C21" s="360" t="s">
        <v>249</v>
      </c>
      <c r="D21" s="981">
        <f>'Report nº 7d'!D27</f>
        <v>0</v>
      </c>
      <c r="E21" s="982"/>
      <c r="F21" s="983" t="str">
        <f>IF(D21&lt;=0.5,"YES","NO")</f>
        <v>YES</v>
      </c>
      <c r="G21" s="983"/>
      <c r="H21" s="358"/>
      <c r="I21" s="358"/>
      <c r="J21" s="358"/>
      <c r="K21"/>
      <c r="M21" s="397"/>
      <c r="N21" s="397"/>
      <c r="O21" s="399" t="s">
        <v>421</v>
      </c>
      <c r="P21" s="400">
        <f>SUM(P9:P20)</f>
        <v>12</v>
      </c>
      <c r="Q21" s="400">
        <f>SUM(Q9:Q20)</f>
        <v>12</v>
      </c>
      <c r="R21" s="85"/>
    </row>
    <row r="22" spans="2:19" ht="13.5" thickBot="1">
      <c r="B22" s="360" t="s">
        <v>386</v>
      </c>
      <c r="C22" s="360" t="s">
        <v>390</v>
      </c>
      <c r="D22" s="361">
        <f>Q21</f>
        <v>12</v>
      </c>
      <c r="E22" s="362" t="s">
        <v>391</v>
      </c>
      <c r="F22" s="363" t="str">
        <f>Q22</f>
        <v>YES</v>
      </c>
      <c r="G22" s="364" t="s">
        <v>367</v>
      </c>
      <c r="H22" s="358"/>
      <c r="I22" s="358"/>
      <c r="J22"/>
      <c r="K22"/>
      <c r="M22" s="397"/>
      <c r="N22" s="397"/>
      <c r="O22" s="401" t="s">
        <v>369</v>
      </c>
      <c r="P22" s="400" t="str">
        <f>IF(P21&gt;=3,"YES","NO")</f>
        <v>YES</v>
      </c>
      <c r="Q22" s="400" t="str">
        <f>IF(Q21&gt;=3,"YES","NO")</f>
        <v>YES</v>
      </c>
      <c r="R22" s="85"/>
    </row>
    <row r="23" spans="2:19">
      <c r="B23" s="367"/>
      <c r="C23" s="367"/>
      <c r="D23" s="368"/>
      <c r="E23" s="369" t="s">
        <v>392</v>
      </c>
      <c r="F23" s="368"/>
      <c r="H23" s="358"/>
      <c r="I23" s="358"/>
      <c r="J23"/>
      <c r="K23"/>
      <c r="M23" s="397"/>
      <c r="N23" s="397"/>
      <c r="O23" s="397"/>
      <c r="P23" s="399"/>
      <c r="Q23" s="397"/>
      <c r="R23" s="85"/>
      <c r="S23" s="85"/>
    </row>
    <row r="24" spans="2:19">
      <c r="E24" s="369" t="s">
        <v>393</v>
      </c>
      <c r="J24"/>
      <c r="M24" s="397"/>
      <c r="N24" s="399"/>
      <c r="O24" s="397"/>
      <c r="P24" s="397"/>
      <c r="Q24" s="397"/>
      <c r="R24" s="85"/>
    </row>
    <row r="25" spans="2:19">
      <c r="C25" s="370"/>
      <c r="D25" s="370" t="s">
        <v>394</v>
      </c>
      <c r="E25" s="187">
        <f>COUNTIF(F11:F22,"YES")</f>
        <v>12</v>
      </c>
      <c r="M25" s="397"/>
      <c r="N25" s="397"/>
      <c r="O25" s="397"/>
      <c r="P25" s="397"/>
      <c r="Q25" s="397"/>
    </row>
    <row r="26" spans="2:19">
      <c r="M26" s="397"/>
      <c r="N26" s="397"/>
      <c r="O26" s="397"/>
      <c r="P26" s="397"/>
      <c r="Q26" s="397"/>
    </row>
    <row r="27" spans="2:19" ht="15.75">
      <c r="C27" s="371"/>
      <c r="D27" s="372" t="s">
        <v>411</v>
      </c>
      <c r="E27" s="223" t="str">
        <f>IF(E25=6,"C1a","C1")</f>
        <v>C1</v>
      </c>
      <c r="M27" s="397"/>
      <c r="N27" s="399" t="s">
        <v>370</v>
      </c>
      <c r="O27" s="397"/>
      <c r="P27" s="397"/>
      <c r="Q27" s="397"/>
    </row>
    <row r="28" spans="2:19" ht="18">
      <c r="C28" s="373"/>
      <c r="D28" s="374" t="s">
        <v>412</v>
      </c>
      <c r="E28" s="375" t="str">
        <f>IF(E25&gt;6,"HEAVILY MODIFIED WATER BODY ",IF(E25&lt;6,"WITHOUT CLASSIFICATION",O48))</f>
        <v xml:space="preserve">HEAVILY MODIFIED WATER BODY </v>
      </c>
      <c r="M28" s="397"/>
      <c r="N28" s="397"/>
      <c r="O28" s="397"/>
      <c r="P28" s="399" t="s">
        <v>371</v>
      </c>
      <c r="Q28" s="397"/>
    </row>
    <row r="29" spans="2:19">
      <c r="M29" s="397"/>
      <c r="N29" s="397"/>
      <c r="O29" s="397"/>
      <c r="P29" s="397"/>
      <c r="Q29" s="397"/>
    </row>
    <row r="30" spans="2:19">
      <c r="M30" s="397"/>
      <c r="N30" s="397"/>
      <c r="O30" s="397"/>
      <c r="P30" s="396" t="s">
        <v>420</v>
      </c>
      <c r="Q30" s="397"/>
    </row>
    <row r="31" spans="2:19">
      <c r="M31" s="399" t="s">
        <v>372</v>
      </c>
      <c r="N31" s="399" t="s">
        <v>373</v>
      </c>
      <c r="O31" s="402">
        <f>D11</f>
        <v>0</v>
      </c>
      <c r="P31" s="397"/>
      <c r="Q31" s="397"/>
    </row>
    <row r="32" spans="2:19">
      <c r="M32" s="397"/>
      <c r="N32" s="399" t="s">
        <v>374</v>
      </c>
      <c r="O32" s="402">
        <f>D12</f>
        <v>0</v>
      </c>
      <c r="P32" s="397"/>
      <c r="Q32" s="397"/>
    </row>
    <row r="33" spans="13:17">
      <c r="M33" s="397"/>
      <c r="N33" s="399" t="s">
        <v>36</v>
      </c>
      <c r="O33" s="402">
        <f>D16</f>
        <v>0</v>
      </c>
      <c r="P33" s="397"/>
      <c r="Q33" s="397"/>
    </row>
    <row r="34" spans="13:17">
      <c r="M34" s="397"/>
      <c r="N34" s="399" t="s">
        <v>39</v>
      </c>
      <c r="O34" s="402">
        <f>D17</f>
        <v>0</v>
      </c>
      <c r="P34" s="397"/>
      <c r="Q34" s="397"/>
    </row>
    <row r="35" spans="13:17">
      <c r="M35" s="397"/>
      <c r="N35" s="399" t="s">
        <v>44</v>
      </c>
      <c r="O35" s="402">
        <f>D20</f>
        <v>0</v>
      </c>
      <c r="P35" s="397"/>
      <c r="Q35" s="397"/>
    </row>
    <row r="36" spans="13:17">
      <c r="M36" s="399"/>
      <c r="N36" s="399" t="s">
        <v>375</v>
      </c>
      <c r="O36" s="402">
        <f>AVERAGE(O31:O35)</f>
        <v>0</v>
      </c>
      <c r="P36" s="397">
        <f>IF(O36&lt;=0.5,1,0)</f>
        <v>1</v>
      </c>
      <c r="Q36" s="397"/>
    </row>
    <row r="37" spans="13:17">
      <c r="M37" s="399" t="s">
        <v>376</v>
      </c>
      <c r="N37" s="399" t="s">
        <v>377</v>
      </c>
      <c r="O37" s="402">
        <f>D13</f>
        <v>0</v>
      </c>
      <c r="P37" s="397"/>
      <c r="Q37" s="397"/>
    </row>
    <row r="38" spans="13:17">
      <c r="M38" s="397"/>
      <c r="N38" s="399" t="s">
        <v>41</v>
      </c>
      <c r="O38" s="402">
        <f>D18</f>
        <v>0</v>
      </c>
      <c r="P38" s="397"/>
      <c r="Q38" s="397"/>
    </row>
    <row r="39" spans="13:17">
      <c r="M39" s="397"/>
      <c r="N39" s="399" t="s">
        <v>47</v>
      </c>
      <c r="O39" s="402">
        <f>D21</f>
        <v>0</v>
      </c>
      <c r="P39" s="397"/>
      <c r="Q39" s="397"/>
    </row>
    <row r="40" spans="13:17">
      <c r="M40" s="399"/>
      <c r="N40" s="399" t="s">
        <v>375</v>
      </c>
      <c r="O40" s="402">
        <f>AVERAGE(O37:O39)</f>
        <v>0</v>
      </c>
      <c r="P40" s="397">
        <f>IF(O40&lt;=0.5,1,0)</f>
        <v>1</v>
      </c>
      <c r="Q40" s="397"/>
    </row>
    <row r="41" spans="13:17">
      <c r="M41" s="399" t="s">
        <v>378</v>
      </c>
      <c r="N41" s="399" t="s">
        <v>379</v>
      </c>
      <c r="O41" s="402">
        <f>D14</f>
        <v>0</v>
      </c>
      <c r="P41" s="397"/>
      <c r="Q41" s="397"/>
    </row>
    <row r="42" spans="13:17">
      <c r="M42" s="399"/>
      <c r="N42" s="399" t="s">
        <v>380</v>
      </c>
      <c r="O42" s="402">
        <f>D15</f>
        <v>0</v>
      </c>
      <c r="P42" s="397"/>
      <c r="Q42" s="397"/>
    </row>
    <row r="43" spans="13:17">
      <c r="M43" s="397"/>
      <c r="N43" s="399" t="s">
        <v>42</v>
      </c>
      <c r="O43" s="402">
        <f>'Report nº 7d'!D22</f>
        <v>0</v>
      </c>
      <c r="P43" s="397"/>
      <c r="Q43" s="397"/>
    </row>
    <row r="44" spans="13:17">
      <c r="M44" s="397"/>
      <c r="N44" s="399" t="s">
        <v>49</v>
      </c>
      <c r="O44" s="402">
        <f>'Report nº 7d'!D29</f>
        <v>0</v>
      </c>
      <c r="P44" s="397"/>
      <c r="Q44" s="397"/>
    </row>
    <row r="45" spans="13:17">
      <c r="M45" s="399"/>
      <c r="N45" s="399" t="s">
        <v>375</v>
      </c>
      <c r="O45" s="402">
        <f>AVERAGE(O41:O44)</f>
        <v>0</v>
      </c>
      <c r="P45" s="397">
        <f>IF(O45&lt;=0.5,1,0)</f>
        <v>1</v>
      </c>
      <c r="Q45" s="397"/>
    </row>
    <row r="46" spans="13:17">
      <c r="M46" s="397"/>
      <c r="N46" s="397"/>
      <c r="O46" s="397"/>
      <c r="P46" s="397">
        <f>SUM(P36:P45)</f>
        <v>3</v>
      </c>
      <c r="Q46" s="397"/>
    </row>
    <row r="48" spans="13:17">
      <c r="N48" s="490" t="s">
        <v>381</v>
      </c>
      <c r="O48" s="490" t="str">
        <f>IF(P46&gt;1,"HEAVILY MODIFIED WATER BODY","WITHOUT CLASSIFICATION")</f>
        <v>HEAVILY MODIFIED WATER BODY</v>
      </c>
    </row>
  </sheetData>
  <mergeCells count="31">
    <mergeCell ref="C2:I2"/>
    <mergeCell ref="C3:I3"/>
    <mergeCell ref="B5:C5"/>
    <mergeCell ref="D5:I5"/>
    <mergeCell ref="B7:C7"/>
    <mergeCell ref="D7:I7"/>
    <mergeCell ref="B9:C9"/>
    <mergeCell ref="B6:C6"/>
    <mergeCell ref="D6:I6"/>
    <mergeCell ref="D21:E21"/>
    <mergeCell ref="F21:G21"/>
    <mergeCell ref="D15:E15"/>
    <mergeCell ref="F15:G15"/>
    <mergeCell ref="D16:E16"/>
    <mergeCell ref="F16:G16"/>
    <mergeCell ref="D20:E20"/>
    <mergeCell ref="F20:G20"/>
    <mergeCell ref="D18:E18"/>
    <mergeCell ref="F18:G18"/>
    <mergeCell ref="D17:E17"/>
    <mergeCell ref="F17:G17"/>
    <mergeCell ref="F12:G12"/>
    <mergeCell ref="D13:E13"/>
    <mergeCell ref="F13:G13"/>
    <mergeCell ref="D14:E14"/>
    <mergeCell ref="F14:G14"/>
    <mergeCell ref="D10:E10"/>
    <mergeCell ref="F10:G10"/>
    <mergeCell ref="D11:E11"/>
    <mergeCell ref="F11:G11"/>
    <mergeCell ref="D12:E12"/>
  </mergeCells>
  <phoneticPr fontId="93" type="noConversion"/>
  <pageMargins left="0.81" right="0.70866141732283472" top="0.67" bottom="0.34" header="0.31496062992125984" footer="0.31496062992125984"/>
  <pageSetup paperSize="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
  <sheetViews>
    <sheetView zoomScale="90" zoomScaleNormal="90" workbookViewId="0"/>
  </sheetViews>
  <sheetFormatPr baseColWidth="10" defaultRowHeight="12.75"/>
  <cols>
    <col min="1" max="1" width="2.7109375" customWidth="1"/>
    <col min="2" max="2" width="14" customWidth="1"/>
    <col min="3" max="3" width="35" customWidth="1"/>
    <col min="4" max="4" width="3.140625" customWidth="1"/>
    <col min="5" max="5" width="8.28515625" customWidth="1"/>
    <col min="6" max="6" width="10.28515625" customWidth="1"/>
    <col min="7" max="7" width="7.85546875" customWidth="1"/>
    <col min="8" max="8" width="13.42578125" customWidth="1"/>
    <col min="9" max="9" width="31.7109375" customWidth="1"/>
    <col min="10" max="17" width="11.42578125" style="85"/>
  </cols>
  <sheetData>
    <row r="1" spans="1:23" ht="11.25" customHeight="1" thickBot="1">
      <c r="A1" s="188"/>
      <c r="C1" s="1"/>
      <c r="D1" s="2"/>
      <c r="E1" s="2"/>
      <c r="F1" s="2"/>
      <c r="G1" s="2"/>
      <c r="H1" s="2"/>
      <c r="I1" s="2"/>
      <c r="J1" s="225"/>
      <c r="K1" s="225"/>
      <c r="L1" s="225"/>
      <c r="M1" s="232"/>
    </row>
    <row r="2" spans="1:23" ht="14.25" customHeight="1">
      <c r="B2" s="276" t="s">
        <v>77</v>
      </c>
      <c r="C2" s="965" t="s">
        <v>93</v>
      </c>
      <c r="D2" s="965"/>
      <c r="E2" s="965"/>
      <c r="F2" s="965"/>
      <c r="G2" s="965"/>
      <c r="H2" s="965"/>
      <c r="I2" s="966"/>
      <c r="J2" s="226"/>
      <c r="K2" s="226"/>
      <c r="L2" s="226"/>
      <c r="M2" s="226"/>
      <c r="N2" s="226"/>
      <c r="O2" s="226"/>
      <c r="P2" s="226"/>
      <c r="Q2" s="226"/>
    </row>
    <row r="3" spans="1:23" ht="21.75" customHeight="1" thickBot="1">
      <c r="B3" s="277" t="s">
        <v>396</v>
      </c>
      <c r="C3" s="989" t="s">
        <v>451</v>
      </c>
      <c r="D3" s="990"/>
      <c r="E3" s="990"/>
      <c r="F3" s="990"/>
      <c r="G3" s="990"/>
      <c r="H3" s="990"/>
      <c r="I3" s="991"/>
      <c r="J3" s="227"/>
      <c r="K3" s="227"/>
      <c r="L3" s="227"/>
      <c r="M3" s="227"/>
      <c r="N3" s="227"/>
      <c r="O3" s="227"/>
      <c r="P3" s="227"/>
      <c r="Q3" s="227"/>
    </row>
    <row r="4" spans="1:23" ht="17.100000000000001" customHeight="1">
      <c r="C4" s="1"/>
      <c r="D4" s="2"/>
      <c r="E4" s="2"/>
      <c r="F4" s="2"/>
      <c r="G4" s="2"/>
      <c r="H4" s="2"/>
      <c r="I4" s="2"/>
      <c r="J4" s="225"/>
      <c r="K4" s="225"/>
      <c r="L4" s="225"/>
      <c r="M4" s="232"/>
    </row>
    <row r="5" spans="1:23" ht="17.100000000000001" customHeight="1">
      <c r="B5" s="513" t="s">
        <v>67</v>
      </c>
      <c r="C5" s="513"/>
      <c r="D5" s="988" t="str">
        <f>'Report nº 8'!D5:J5</f>
        <v>aaa</v>
      </c>
      <c r="E5" s="988"/>
      <c r="F5" s="988"/>
      <c r="G5" s="988"/>
      <c r="H5" s="988"/>
      <c r="I5" s="988"/>
      <c r="J5" s="228"/>
      <c r="K5" s="228"/>
      <c r="L5" s="228"/>
      <c r="M5" s="228"/>
      <c r="N5" s="228"/>
      <c r="O5" s="228"/>
      <c r="P5" s="228"/>
      <c r="Q5" s="228"/>
    </row>
    <row r="6" spans="1:23" ht="17.100000000000001" customHeight="1">
      <c r="B6" s="513" t="s">
        <v>68</v>
      </c>
      <c r="C6" s="513"/>
      <c r="D6" s="988" t="str">
        <f>'Report nº 8'!D6:J6</f>
        <v>bbb</v>
      </c>
      <c r="E6" s="988"/>
      <c r="F6" s="988"/>
      <c r="G6" s="988"/>
      <c r="H6" s="988"/>
      <c r="I6" s="988"/>
      <c r="J6" s="228"/>
      <c r="K6" s="228"/>
      <c r="L6" s="228"/>
      <c r="M6" s="395"/>
      <c r="N6" s="396" t="s">
        <v>364</v>
      </c>
      <c r="O6" s="395"/>
      <c r="P6" s="395"/>
      <c r="Q6" s="395"/>
      <c r="R6" s="403"/>
      <c r="T6" s="355" t="s">
        <v>397</v>
      </c>
      <c r="U6" s="228"/>
      <c r="V6" s="228"/>
      <c r="W6" s="228"/>
    </row>
    <row r="7" spans="1:23" ht="17.100000000000001" customHeight="1">
      <c r="B7" s="842" t="s">
        <v>69</v>
      </c>
      <c r="C7" s="842"/>
      <c r="D7" s="971">
        <f>'Report nº 8'!D7:J7</f>
        <v>29567</v>
      </c>
      <c r="E7" s="971"/>
      <c r="F7" s="971"/>
      <c r="G7" s="971"/>
      <c r="H7" s="971"/>
      <c r="I7" s="971"/>
      <c r="J7" s="228"/>
      <c r="K7" s="228"/>
      <c r="L7" s="228"/>
      <c r="M7" s="395"/>
      <c r="N7" s="396" t="s">
        <v>365</v>
      </c>
      <c r="O7" s="395"/>
      <c r="P7" s="396" t="s">
        <v>420</v>
      </c>
      <c r="Q7" s="395"/>
      <c r="R7" s="403"/>
      <c r="T7" s="355" t="s">
        <v>365</v>
      </c>
      <c r="U7" s="228"/>
      <c r="W7" s="228"/>
    </row>
    <row r="8" spans="1:23" ht="17.100000000000001" customHeight="1">
      <c r="C8" s="1"/>
      <c r="D8" s="2"/>
      <c r="E8" s="2"/>
      <c r="F8" s="2"/>
      <c r="G8" s="2"/>
      <c r="H8" s="2"/>
      <c r="I8" s="2"/>
      <c r="J8" s="278"/>
      <c r="K8" s="278"/>
      <c r="L8" s="278"/>
      <c r="M8" s="399"/>
      <c r="N8" s="399"/>
      <c r="O8" s="395" t="s">
        <v>42</v>
      </c>
      <c r="P8" s="395" t="s">
        <v>49</v>
      </c>
      <c r="Q8" s="395" t="str">
        <f>O8</f>
        <v>IAH14</v>
      </c>
      <c r="R8" s="395" t="str">
        <f>P8</f>
        <v>IAH21</v>
      </c>
      <c r="U8" s="355" t="s">
        <v>398</v>
      </c>
      <c r="V8" s="355" t="s">
        <v>366</v>
      </c>
    </row>
    <row r="9" spans="1:23" ht="13.5" thickBot="1">
      <c r="B9" s="987" t="s">
        <v>382</v>
      </c>
      <c r="C9" s="987"/>
      <c r="H9" s="3"/>
      <c r="J9"/>
      <c r="M9" s="397"/>
      <c r="N9" s="397">
        <v>1</v>
      </c>
      <c r="O9" s="398">
        <f>'Report nº 7d'!K34</f>
        <v>0</v>
      </c>
      <c r="P9" s="398">
        <f>'Report nº 7d'!M34</f>
        <v>0</v>
      </c>
      <c r="Q9" s="397">
        <f>IF(O9&lt;=0.5,1,0)</f>
        <v>1</v>
      </c>
      <c r="R9" s="397">
        <f>IF(P9&lt;=0.5,1,0)</f>
        <v>1</v>
      </c>
      <c r="T9" s="85">
        <v>1</v>
      </c>
      <c r="U9" s="356">
        <f>'Report nº 7c'!F27</f>
        <v>0</v>
      </c>
      <c r="V9" s="85">
        <f>IF(U9&lt;=0.5,1,0)</f>
        <v>1</v>
      </c>
      <c r="W9" s="85"/>
    </row>
    <row r="10" spans="1:23" ht="13.5" thickBot="1">
      <c r="B10" s="357" t="s">
        <v>181</v>
      </c>
      <c r="C10" s="357" t="s">
        <v>383</v>
      </c>
      <c r="D10" s="984" t="s">
        <v>180</v>
      </c>
      <c r="E10" s="985"/>
      <c r="F10" s="986" t="s">
        <v>384</v>
      </c>
      <c r="G10" s="986"/>
      <c r="H10" s="358"/>
      <c r="I10" s="358"/>
      <c r="J10" s="358"/>
      <c r="K10"/>
      <c r="M10" s="397"/>
      <c r="N10" s="397">
        <v>2</v>
      </c>
      <c r="O10" s="398">
        <f>'Report nº 7d'!K35</f>
        <v>0</v>
      </c>
      <c r="P10" s="398">
        <f>'Report nº 7d'!M35</f>
        <v>0</v>
      </c>
      <c r="Q10" s="397">
        <f t="shared" ref="Q10:R20" si="0">IF(O10&lt;=0.5,1,0)</f>
        <v>1</v>
      </c>
      <c r="R10" s="397">
        <f t="shared" si="0"/>
        <v>1</v>
      </c>
      <c r="S10" s="85"/>
      <c r="T10" s="85">
        <v>2</v>
      </c>
      <c r="U10" s="356">
        <f>'Report nº 7c'!F28</f>
        <v>0</v>
      </c>
      <c r="V10" s="85">
        <f t="shared" ref="V10:V20" si="1">IF(U10&lt;=0.5,1,0)</f>
        <v>1</v>
      </c>
      <c r="W10" s="85"/>
    </row>
    <row r="11" spans="1:23" ht="13.5" thickBot="1">
      <c r="B11" s="359" t="s">
        <v>27</v>
      </c>
      <c r="C11" s="359" t="s">
        <v>189</v>
      </c>
      <c r="D11" s="981">
        <f>'Report nº 7c'!D15</f>
        <v>0</v>
      </c>
      <c r="E11" s="982"/>
      <c r="F11" s="983" t="str">
        <f>IF(D11&lt;=0.5,"YES","NO")</f>
        <v>YES</v>
      </c>
      <c r="G11" s="983"/>
      <c r="H11" s="358"/>
      <c r="I11" s="358"/>
      <c r="J11" s="358"/>
      <c r="K11"/>
      <c r="M11" s="397"/>
      <c r="N11" s="397">
        <v>3</v>
      </c>
      <c r="O11" s="398">
        <f>'Report nº 7d'!K36</f>
        <v>0</v>
      </c>
      <c r="P11" s="398">
        <f>'Report nº 7d'!M36</f>
        <v>0</v>
      </c>
      <c r="Q11" s="397">
        <f t="shared" si="0"/>
        <v>1</v>
      </c>
      <c r="R11" s="397">
        <f t="shared" si="0"/>
        <v>1</v>
      </c>
      <c r="S11" s="85"/>
      <c r="T11" s="85">
        <v>3</v>
      </c>
      <c r="U11" s="356">
        <f>'Report nº 7c'!F29</f>
        <v>0</v>
      </c>
      <c r="V11" s="85">
        <f t="shared" si="1"/>
        <v>1</v>
      </c>
      <c r="W11" s="85"/>
    </row>
    <row r="12" spans="1:23" ht="13.5" thickBot="1">
      <c r="B12" s="360" t="s">
        <v>399</v>
      </c>
      <c r="C12" s="359" t="s">
        <v>229</v>
      </c>
      <c r="D12" s="376">
        <f>V21</f>
        <v>12</v>
      </c>
      <c r="E12" s="362" t="s">
        <v>391</v>
      </c>
      <c r="F12" s="377" t="str">
        <f>V22</f>
        <v>YES</v>
      </c>
      <c r="G12" s="364" t="s">
        <v>367</v>
      </c>
      <c r="H12" s="358"/>
      <c r="I12" s="358"/>
      <c r="J12" s="358"/>
      <c r="K12"/>
      <c r="M12" s="397"/>
      <c r="N12" s="397">
        <v>4</v>
      </c>
      <c r="O12" s="398">
        <f>'Report nº 7d'!K37</f>
        <v>0</v>
      </c>
      <c r="P12" s="398">
        <f>'Report nº 7d'!M37</f>
        <v>0</v>
      </c>
      <c r="Q12" s="397">
        <f t="shared" si="0"/>
        <v>1</v>
      </c>
      <c r="R12" s="397">
        <f t="shared" si="0"/>
        <v>1</v>
      </c>
      <c r="S12" s="85"/>
      <c r="T12" s="85">
        <v>4</v>
      </c>
      <c r="U12" s="356">
        <f>'Report nº 7c'!F30</f>
        <v>0</v>
      </c>
      <c r="V12" s="85">
        <f t="shared" si="1"/>
        <v>1</v>
      </c>
      <c r="W12" s="85"/>
    </row>
    <row r="13" spans="1:23" ht="13.5" thickBot="1">
      <c r="B13" s="359" t="s">
        <v>29</v>
      </c>
      <c r="C13" s="359" t="s">
        <v>230</v>
      </c>
      <c r="D13" s="981">
        <f>'Report nº 7c'!D17</f>
        <v>0</v>
      </c>
      <c r="E13" s="982"/>
      <c r="F13" s="983" t="str">
        <f t="shared" ref="F13:F18" si="2">IF(D13&lt;=0.5,"YES","NO")</f>
        <v>YES</v>
      </c>
      <c r="G13" s="983"/>
      <c r="H13" s="358"/>
      <c r="I13" s="358"/>
      <c r="J13" s="358"/>
      <c r="K13"/>
      <c r="M13" s="397"/>
      <c r="N13" s="397">
        <v>5</v>
      </c>
      <c r="O13" s="398">
        <f>'Report nº 7d'!K38</f>
        <v>0</v>
      </c>
      <c r="P13" s="398">
        <f>'Report nº 7d'!M38</f>
        <v>0</v>
      </c>
      <c r="Q13" s="397">
        <f t="shared" si="0"/>
        <v>1</v>
      </c>
      <c r="R13" s="397">
        <f t="shared" si="0"/>
        <v>1</v>
      </c>
      <c r="S13" s="85"/>
      <c r="T13" s="85">
        <v>5</v>
      </c>
      <c r="U13" s="356">
        <f>'Report nº 7c'!F31</f>
        <v>0</v>
      </c>
      <c r="V13" s="85">
        <f t="shared" si="1"/>
        <v>1</v>
      </c>
      <c r="W13" s="85"/>
    </row>
    <row r="14" spans="1:23" ht="13.5" thickBot="1">
      <c r="B14" s="359" t="s">
        <v>32</v>
      </c>
      <c r="C14" s="359" t="s">
        <v>191</v>
      </c>
      <c r="D14" s="981">
        <f>'Report nº 7c'!D20</f>
        <v>0</v>
      </c>
      <c r="E14" s="982"/>
      <c r="F14" s="983" t="str">
        <f t="shared" si="2"/>
        <v>YES</v>
      </c>
      <c r="G14" s="983"/>
      <c r="H14" s="358"/>
      <c r="I14" s="358"/>
      <c r="J14" s="358"/>
      <c r="K14"/>
      <c r="M14" s="397"/>
      <c r="N14" s="397">
        <v>6</v>
      </c>
      <c r="O14" s="398">
        <f>'Report nº 7d'!K39</f>
        <v>0</v>
      </c>
      <c r="P14" s="398">
        <f>'Report nº 7d'!M39</f>
        <v>0</v>
      </c>
      <c r="Q14" s="397">
        <f t="shared" si="0"/>
        <v>1</v>
      </c>
      <c r="R14" s="397">
        <f t="shared" si="0"/>
        <v>1</v>
      </c>
      <c r="S14" s="85"/>
      <c r="T14" s="85">
        <v>6</v>
      </c>
      <c r="U14" s="356">
        <f>'Report nº 7c'!F32</f>
        <v>0</v>
      </c>
      <c r="V14" s="85">
        <f t="shared" si="1"/>
        <v>1</v>
      </c>
      <c r="W14" s="85"/>
    </row>
    <row r="15" spans="1:23" ht="13.5" thickBot="1">
      <c r="B15" s="359" t="s">
        <v>33</v>
      </c>
      <c r="C15" s="359" t="s">
        <v>283</v>
      </c>
      <c r="D15" s="981">
        <f>'Report nº 7c'!D21</f>
        <v>0</v>
      </c>
      <c r="E15" s="982"/>
      <c r="F15" s="983" t="str">
        <f t="shared" si="2"/>
        <v>YES</v>
      </c>
      <c r="G15" s="983"/>
      <c r="H15" s="358"/>
      <c r="I15" s="358"/>
      <c r="J15" s="358"/>
      <c r="K15"/>
      <c r="M15" s="397"/>
      <c r="N15" s="397">
        <v>7</v>
      </c>
      <c r="O15" s="398">
        <f>'Report nº 7d'!K40</f>
        <v>0</v>
      </c>
      <c r="P15" s="398">
        <f>'Report nº 7d'!M40</f>
        <v>0</v>
      </c>
      <c r="Q15" s="397">
        <f t="shared" si="0"/>
        <v>1</v>
      </c>
      <c r="R15" s="397">
        <f t="shared" si="0"/>
        <v>1</v>
      </c>
      <c r="S15" s="85"/>
      <c r="T15" s="85">
        <v>7</v>
      </c>
      <c r="U15" s="356">
        <f>'Report nº 7c'!F33</f>
        <v>0</v>
      </c>
      <c r="V15" s="85">
        <f t="shared" si="1"/>
        <v>1</v>
      </c>
      <c r="W15" s="85"/>
    </row>
    <row r="16" spans="1:23" ht="13.5" thickBot="1">
      <c r="B16" s="359" t="s">
        <v>36</v>
      </c>
      <c r="C16" s="359" t="s">
        <v>242</v>
      </c>
      <c r="D16" s="981">
        <f>'Report nº 7d'!D16</f>
        <v>0</v>
      </c>
      <c r="E16" s="982"/>
      <c r="F16" s="983" t="str">
        <f t="shared" si="2"/>
        <v>YES</v>
      </c>
      <c r="G16" s="983"/>
      <c r="H16" s="358"/>
      <c r="I16" s="358"/>
      <c r="J16" s="358"/>
      <c r="K16"/>
      <c r="M16" s="397"/>
      <c r="N16" s="397">
        <v>8</v>
      </c>
      <c r="O16" s="398">
        <f>'Report nº 7d'!K41</f>
        <v>0</v>
      </c>
      <c r="P16" s="398">
        <f>'Report nº 7d'!M41</f>
        <v>0</v>
      </c>
      <c r="Q16" s="397">
        <f t="shared" si="0"/>
        <v>1</v>
      </c>
      <c r="R16" s="397">
        <f t="shared" si="0"/>
        <v>1</v>
      </c>
      <c r="S16" s="85"/>
      <c r="T16" s="85">
        <v>8</v>
      </c>
      <c r="U16" s="356">
        <f>'Report nº 7c'!F34</f>
        <v>0</v>
      </c>
      <c r="V16" s="85">
        <f t="shared" si="1"/>
        <v>1</v>
      </c>
      <c r="W16" s="85"/>
    </row>
    <row r="17" spans="2:24" ht="13.5" thickBot="1">
      <c r="B17" s="359" t="s">
        <v>39</v>
      </c>
      <c r="C17" s="359" t="s">
        <v>387</v>
      </c>
      <c r="D17" s="981">
        <f>'Report nº 7d'!D18</f>
        <v>0</v>
      </c>
      <c r="E17" s="982"/>
      <c r="F17" s="983" t="str">
        <f t="shared" si="2"/>
        <v>YES</v>
      </c>
      <c r="G17" s="983"/>
      <c r="H17" s="358"/>
      <c r="I17" s="358"/>
      <c r="J17" s="358"/>
      <c r="K17"/>
      <c r="M17" s="397"/>
      <c r="N17" s="397">
        <v>9</v>
      </c>
      <c r="O17" s="398">
        <f>'Report nº 7d'!K42</f>
        <v>0</v>
      </c>
      <c r="P17" s="398">
        <f>'Report nº 7d'!M42</f>
        <v>0</v>
      </c>
      <c r="Q17" s="397">
        <f t="shared" si="0"/>
        <v>1</v>
      </c>
      <c r="R17" s="397">
        <f t="shared" si="0"/>
        <v>1</v>
      </c>
      <c r="S17" s="85"/>
      <c r="T17" s="85">
        <v>9</v>
      </c>
      <c r="U17" s="356">
        <f>'Report nº 7c'!F35</f>
        <v>0</v>
      </c>
      <c r="V17" s="85">
        <f t="shared" si="1"/>
        <v>1</v>
      </c>
      <c r="W17" s="85"/>
    </row>
    <row r="18" spans="2:24" ht="13.5" thickBot="1">
      <c r="B18" s="359" t="s">
        <v>41</v>
      </c>
      <c r="C18" s="359" t="s">
        <v>250</v>
      </c>
      <c r="D18" s="981">
        <f>'Report nº 7d'!D21</f>
        <v>0</v>
      </c>
      <c r="E18" s="982"/>
      <c r="F18" s="983" t="str">
        <f t="shared" si="2"/>
        <v>YES</v>
      </c>
      <c r="G18" s="983"/>
      <c r="H18" s="358"/>
      <c r="I18" s="358"/>
      <c r="J18" s="358"/>
      <c r="K18"/>
      <c r="M18" s="397"/>
      <c r="N18" s="397">
        <v>10</v>
      </c>
      <c r="O18" s="398">
        <f>'Report nº 7d'!K43</f>
        <v>0</v>
      </c>
      <c r="P18" s="398">
        <f>'Report nº 7d'!M43</f>
        <v>0</v>
      </c>
      <c r="Q18" s="397">
        <f t="shared" si="0"/>
        <v>1</v>
      </c>
      <c r="R18" s="397">
        <f t="shared" si="0"/>
        <v>1</v>
      </c>
      <c r="S18" s="85"/>
      <c r="T18" s="85">
        <v>10</v>
      </c>
      <c r="U18" s="356">
        <f>'Report nº 7c'!F36</f>
        <v>0</v>
      </c>
      <c r="V18" s="85">
        <f t="shared" si="1"/>
        <v>1</v>
      </c>
      <c r="W18" s="85"/>
    </row>
    <row r="19" spans="2:24" ht="13.5" thickBot="1">
      <c r="B19" s="360" t="s">
        <v>400</v>
      </c>
      <c r="C19" s="359" t="s">
        <v>251</v>
      </c>
      <c r="D19" s="378">
        <f>Q21</f>
        <v>12</v>
      </c>
      <c r="E19" s="362" t="s">
        <v>391</v>
      </c>
      <c r="F19" s="363" t="str">
        <f>Q22</f>
        <v>YES</v>
      </c>
      <c r="G19" s="364" t="s">
        <v>367</v>
      </c>
      <c r="H19" s="358"/>
      <c r="I19" s="358"/>
      <c r="J19" s="358"/>
      <c r="K19"/>
      <c r="M19" s="397"/>
      <c r="N19" s="397">
        <v>11</v>
      </c>
      <c r="O19" s="398">
        <f>'Report nº 7d'!K44</f>
        <v>0</v>
      </c>
      <c r="P19" s="398">
        <f>'Report nº 7d'!M44</f>
        <v>0</v>
      </c>
      <c r="Q19" s="397">
        <f t="shared" si="0"/>
        <v>1</v>
      </c>
      <c r="R19" s="397">
        <f t="shared" si="0"/>
        <v>1</v>
      </c>
      <c r="S19" s="85"/>
      <c r="T19" s="85">
        <v>11</v>
      </c>
      <c r="U19" s="356">
        <f>'Report nº 7c'!F37</f>
        <v>0</v>
      </c>
      <c r="V19" s="85">
        <f t="shared" si="1"/>
        <v>1</v>
      </c>
      <c r="W19" s="85"/>
    </row>
    <row r="20" spans="2:24" ht="13.5" thickBot="1">
      <c r="B20" s="359" t="s">
        <v>44</v>
      </c>
      <c r="C20" s="359" t="s">
        <v>246</v>
      </c>
      <c r="D20" s="981">
        <f>'Report nº 7d'!D24</f>
        <v>0</v>
      </c>
      <c r="E20" s="982"/>
      <c r="F20" s="983" t="str">
        <f>IF(D20&lt;=0.5,"YES","NO")</f>
        <v>YES</v>
      </c>
      <c r="G20" s="983"/>
      <c r="H20" s="358"/>
      <c r="I20" s="358"/>
      <c r="J20" s="358"/>
      <c r="K20"/>
      <c r="M20" s="397"/>
      <c r="N20" s="397">
        <v>12</v>
      </c>
      <c r="O20" s="398">
        <f>'Report nº 7d'!K45</f>
        <v>0</v>
      </c>
      <c r="P20" s="398">
        <f>'Report nº 7d'!M45</f>
        <v>0</v>
      </c>
      <c r="Q20" s="397">
        <f t="shared" si="0"/>
        <v>1</v>
      </c>
      <c r="R20" s="397">
        <f t="shared" si="0"/>
        <v>1</v>
      </c>
      <c r="S20" s="85"/>
      <c r="T20" s="85">
        <v>12</v>
      </c>
      <c r="U20" s="356">
        <f>'Report nº 7c'!F38</f>
        <v>0</v>
      </c>
      <c r="V20" s="85">
        <f t="shared" si="1"/>
        <v>1</v>
      </c>
      <c r="W20" s="85"/>
    </row>
    <row r="21" spans="2:24" ht="13.5" thickBot="1">
      <c r="B21" s="359" t="s">
        <v>47</v>
      </c>
      <c r="C21" s="359" t="s">
        <v>249</v>
      </c>
      <c r="D21" s="981">
        <f>'Report nº 7d'!D27</f>
        <v>0</v>
      </c>
      <c r="E21" s="982"/>
      <c r="F21" s="983" t="str">
        <f>IF(D21&lt;=0.5,"YES","NO")</f>
        <v>YES</v>
      </c>
      <c r="G21" s="983"/>
      <c r="H21" s="358"/>
      <c r="I21" s="358"/>
      <c r="J21" s="358"/>
      <c r="K21"/>
      <c r="M21" s="397"/>
      <c r="N21" s="397"/>
      <c r="O21" s="397"/>
      <c r="P21" s="399" t="s">
        <v>421</v>
      </c>
      <c r="Q21" s="400">
        <f>SUM(Q9:Q20)</f>
        <v>12</v>
      </c>
      <c r="R21" s="400">
        <f>SUM(R9:R20)</f>
        <v>12</v>
      </c>
      <c r="S21" s="85"/>
      <c r="T21" s="85"/>
      <c r="U21" s="232" t="s">
        <v>368</v>
      </c>
      <c r="V21" s="379">
        <f>SUM(V9:V20)</f>
        <v>12</v>
      </c>
      <c r="W21" s="85"/>
    </row>
    <row r="22" spans="2:24" ht="13.5" thickBot="1">
      <c r="B22" s="360" t="s">
        <v>401</v>
      </c>
      <c r="C22" s="360" t="s">
        <v>253</v>
      </c>
      <c r="D22" s="361">
        <f>R21</f>
        <v>12</v>
      </c>
      <c r="E22" s="362" t="s">
        <v>391</v>
      </c>
      <c r="F22" s="363" t="str">
        <f>R22</f>
        <v>YES</v>
      </c>
      <c r="G22" s="364" t="s">
        <v>367</v>
      </c>
      <c r="H22" s="358"/>
      <c r="I22" s="358"/>
      <c r="J22"/>
      <c r="K22"/>
      <c r="M22" s="397"/>
      <c r="N22" s="397"/>
      <c r="O22" s="397"/>
      <c r="P22" s="401" t="s">
        <v>369</v>
      </c>
      <c r="Q22" s="400" t="str">
        <f>IF(Q21&gt;=3,"YES","NO")</f>
        <v>YES</v>
      </c>
      <c r="R22" s="400" t="str">
        <f>IF(R21&gt;=3,"YES","NO")</f>
        <v>YES</v>
      </c>
      <c r="S22" s="85"/>
      <c r="T22" s="85"/>
      <c r="U22" s="366" t="s">
        <v>369</v>
      </c>
      <c r="V22" s="365" t="str">
        <f>IF(V21&gt;=3,"YES","NO")</f>
        <v>YES</v>
      </c>
      <c r="W22" s="85"/>
      <c r="X22" s="85"/>
    </row>
    <row r="23" spans="2:24">
      <c r="B23" s="367"/>
      <c r="C23" s="367"/>
      <c r="D23" s="368"/>
      <c r="E23" s="369" t="s">
        <v>392</v>
      </c>
      <c r="F23" s="368"/>
      <c r="H23" s="358"/>
      <c r="I23" s="358"/>
      <c r="J23"/>
      <c r="K23"/>
      <c r="M23" s="397"/>
      <c r="N23" s="397"/>
      <c r="O23" s="397"/>
      <c r="P23" s="399"/>
      <c r="Q23" s="397"/>
      <c r="R23" s="397"/>
      <c r="S23" s="85"/>
    </row>
    <row r="24" spans="2:24">
      <c r="E24" s="369" t="s">
        <v>393</v>
      </c>
      <c r="J24"/>
      <c r="M24" s="397"/>
      <c r="N24" s="399" t="s">
        <v>370</v>
      </c>
      <c r="O24" s="397"/>
      <c r="P24" s="397"/>
      <c r="Q24" s="397"/>
      <c r="R24" s="397"/>
    </row>
    <row r="25" spans="2:24">
      <c r="C25" s="370"/>
      <c r="D25" s="370" t="s">
        <v>394</v>
      </c>
      <c r="E25" s="187">
        <f>COUNTIF(F11:F22,"YES")</f>
        <v>12</v>
      </c>
      <c r="M25" s="397"/>
      <c r="N25" s="397"/>
      <c r="O25" s="397"/>
      <c r="P25" s="397"/>
      <c r="Q25" s="397"/>
      <c r="R25" s="403"/>
    </row>
    <row r="26" spans="2:24">
      <c r="M26" s="397"/>
      <c r="N26" s="397"/>
      <c r="O26" s="397"/>
      <c r="P26" s="397"/>
      <c r="Q26" s="397"/>
      <c r="R26" s="403"/>
    </row>
    <row r="27" spans="2:24" ht="15.75">
      <c r="C27" s="371"/>
      <c r="D27" s="372" t="s">
        <v>411</v>
      </c>
      <c r="E27" s="223" t="str">
        <f>IF(E25=6,"C1a","C1")</f>
        <v>C1</v>
      </c>
      <c r="M27" s="397"/>
      <c r="N27" s="397"/>
      <c r="O27" s="397"/>
      <c r="P27" s="397"/>
      <c r="Q27" s="397"/>
      <c r="R27" s="403"/>
    </row>
    <row r="28" spans="2:24" ht="18">
      <c r="C28" s="373"/>
      <c r="D28" s="374" t="s">
        <v>412</v>
      </c>
      <c r="E28" s="375" t="str">
        <f>IF(E25&gt;6,"HEAVILY MODIFIED WATER BODY",IF(E25&lt;6,"WITHOUT CLASSIFICATION",O48))</f>
        <v>HEAVILY MODIFIED WATER BODY</v>
      </c>
      <c r="M28" s="397"/>
      <c r="N28" s="397"/>
      <c r="O28" s="397"/>
      <c r="P28" s="399" t="s">
        <v>371</v>
      </c>
      <c r="Q28" s="397"/>
      <c r="R28" s="403"/>
    </row>
    <row r="29" spans="2:24">
      <c r="M29" s="397"/>
      <c r="N29" s="397"/>
      <c r="O29" s="397"/>
      <c r="P29" s="397"/>
      <c r="Q29" s="397"/>
      <c r="R29" s="403"/>
    </row>
    <row r="30" spans="2:24">
      <c r="M30" s="397"/>
      <c r="N30" s="397"/>
      <c r="O30" s="397"/>
      <c r="P30" s="396" t="s">
        <v>420</v>
      </c>
      <c r="Q30" s="397"/>
      <c r="R30" s="403"/>
    </row>
    <row r="31" spans="2:24">
      <c r="M31" s="399" t="s">
        <v>372</v>
      </c>
      <c r="N31" s="399" t="s">
        <v>27</v>
      </c>
      <c r="O31" s="402">
        <f>D11</f>
        <v>0</v>
      </c>
      <c r="P31" s="397"/>
      <c r="Q31" s="397"/>
      <c r="R31" s="403"/>
    </row>
    <row r="32" spans="2:24">
      <c r="M32" s="397"/>
      <c r="N32" s="399" t="s">
        <v>28</v>
      </c>
      <c r="O32" s="402">
        <f>'Report nº 7c'!D16</f>
        <v>0</v>
      </c>
      <c r="P32" s="397"/>
      <c r="Q32" s="397"/>
      <c r="R32" s="403"/>
    </row>
    <row r="33" spans="13:18">
      <c r="M33" s="397"/>
      <c r="N33" s="399" t="s">
        <v>36</v>
      </c>
      <c r="O33" s="402">
        <f>D16</f>
        <v>0</v>
      </c>
      <c r="P33" s="397"/>
      <c r="Q33" s="397"/>
      <c r="R33" s="403"/>
    </row>
    <row r="34" spans="13:18">
      <c r="M34" s="397"/>
      <c r="N34" s="399" t="s">
        <v>39</v>
      </c>
      <c r="O34" s="402">
        <f>D17</f>
        <v>0</v>
      </c>
      <c r="P34" s="397"/>
      <c r="Q34" s="397"/>
      <c r="R34" s="403"/>
    </row>
    <row r="35" spans="13:18">
      <c r="M35" s="397"/>
      <c r="N35" s="399" t="s">
        <v>44</v>
      </c>
      <c r="O35" s="402">
        <f>D20</f>
        <v>0</v>
      </c>
      <c r="P35" s="397"/>
      <c r="Q35" s="397"/>
      <c r="R35" s="403"/>
    </row>
    <row r="36" spans="13:18">
      <c r="M36" s="399"/>
      <c r="N36" s="399" t="s">
        <v>375</v>
      </c>
      <c r="O36" s="402">
        <f>AVERAGE(O31:O35)</f>
        <v>0</v>
      </c>
      <c r="P36" s="397">
        <f>IF(O36&lt;=0.5,1,0)</f>
        <v>1</v>
      </c>
      <c r="Q36" s="397"/>
      <c r="R36" s="403"/>
    </row>
    <row r="37" spans="13:18">
      <c r="M37" s="399" t="s">
        <v>376</v>
      </c>
      <c r="N37" s="399" t="s">
        <v>29</v>
      </c>
      <c r="O37" s="402">
        <f>D13</f>
        <v>0</v>
      </c>
      <c r="P37" s="397"/>
      <c r="Q37" s="397"/>
      <c r="R37" s="403"/>
    </row>
    <row r="38" spans="13:18">
      <c r="M38" s="397"/>
      <c r="N38" s="399" t="s">
        <v>41</v>
      </c>
      <c r="O38" s="402">
        <f>D18</f>
        <v>0</v>
      </c>
      <c r="P38" s="397"/>
      <c r="Q38" s="397"/>
      <c r="R38" s="403"/>
    </row>
    <row r="39" spans="13:18">
      <c r="M39" s="397"/>
      <c r="N39" s="399" t="s">
        <v>47</v>
      </c>
      <c r="O39" s="402">
        <f>D21</f>
        <v>0</v>
      </c>
      <c r="P39" s="397"/>
      <c r="Q39" s="397"/>
      <c r="R39" s="403"/>
    </row>
    <row r="40" spans="13:18">
      <c r="M40" s="399"/>
      <c r="N40" s="399" t="s">
        <v>375</v>
      </c>
      <c r="O40" s="402">
        <f>AVERAGE(O37:O39)</f>
        <v>0</v>
      </c>
      <c r="P40" s="397">
        <f>IF(O40&lt;=0.5,1,0)</f>
        <v>1</v>
      </c>
      <c r="Q40" s="397"/>
      <c r="R40" s="403"/>
    </row>
    <row r="41" spans="13:18">
      <c r="M41" s="399" t="s">
        <v>378</v>
      </c>
      <c r="N41" s="399" t="s">
        <v>32</v>
      </c>
      <c r="O41" s="402">
        <f>D14</f>
        <v>0</v>
      </c>
      <c r="P41" s="397"/>
      <c r="Q41" s="397"/>
      <c r="R41" s="403"/>
    </row>
    <row r="42" spans="13:18">
      <c r="M42" s="399"/>
      <c r="N42" s="399" t="s">
        <v>33</v>
      </c>
      <c r="O42" s="402">
        <f>D15</f>
        <v>0</v>
      </c>
      <c r="P42" s="397"/>
      <c r="Q42" s="397"/>
      <c r="R42" s="403"/>
    </row>
    <row r="43" spans="13:18">
      <c r="M43" s="397"/>
      <c r="N43" s="399" t="s">
        <v>42</v>
      </c>
      <c r="O43" s="402">
        <f>'Report nº 7d'!D22</f>
        <v>0</v>
      </c>
      <c r="P43" s="397"/>
      <c r="Q43" s="397"/>
      <c r="R43" s="403"/>
    </row>
    <row r="44" spans="13:18">
      <c r="M44" s="397"/>
      <c r="N44" s="399" t="s">
        <v>49</v>
      </c>
      <c r="O44" s="402">
        <f>'Report nº 7d'!D29</f>
        <v>0</v>
      </c>
      <c r="P44" s="397"/>
      <c r="Q44" s="397"/>
      <c r="R44" s="403"/>
    </row>
    <row r="45" spans="13:18">
      <c r="M45" s="399"/>
      <c r="N45" s="399" t="s">
        <v>375</v>
      </c>
      <c r="O45" s="402">
        <f>AVERAGE(O41:O44)</f>
        <v>0</v>
      </c>
      <c r="P45" s="397">
        <f>IF(O45&lt;=0.5,1,0)</f>
        <v>1</v>
      </c>
      <c r="Q45" s="397"/>
      <c r="R45" s="403"/>
    </row>
    <row r="46" spans="13:18">
      <c r="M46" s="397"/>
      <c r="N46" s="397"/>
      <c r="O46" s="397"/>
      <c r="P46" s="397">
        <f>SUM(P36:P45)</f>
        <v>3</v>
      </c>
      <c r="Q46" s="397"/>
      <c r="R46" s="403"/>
    </row>
    <row r="48" spans="13:18">
      <c r="N48" s="490" t="s">
        <v>381</v>
      </c>
      <c r="O48" s="490" t="str">
        <f>IF(P46&gt;1,"HEAVILY MODIFIED WATER BODY","WITHOUT CLASSIFICATION")</f>
        <v>HEAVILY MODIFIED WATER BODY</v>
      </c>
      <c r="P48" s="490"/>
    </row>
  </sheetData>
  <mergeCells count="29">
    <mergeCell ref="D21:E21"/>
    <mergeCell ref="F21:G21"/>
    <mergeCell ref="D16:E16"/>
    <mergeCell ref="F16:G16"/>
    <mergeCell ref="D17:E17"/>
    <mergeCell ref="F17:G17"/>
    <mergeCell ref="D18:E18"/>
    <mergeCell ref="F18:G18"/>
    <mergeCell ref="D15:E15"/>
    <mergeCell ref="F15:G15"/>
    <mergeCell ref="D20:E20"/>
    <mergeCell ref="F20:G20"/>
    <mergeCell ref="D13:E13"/>
    <mergeCell ref="F13:G13"/>
    <mergeCell ref="D14:E14"/>
    <mergeCell ref="F14:G14"/>
    <mergeCell ref="D10:E10"/>
    <mergeCell ref="F10:G10"/>
    <mergeCell ref="D11:E11"/>
    <mergeCell ref="F11:G11"/>
    <mergeCell ref="B6:C6"/>
    <mergeCell ref="D6:I6"/>
    <mergeCell ref="B7:C7"/>
    <mergeCell ref="D7:I7"/>
    <mergeCell ref="C2:I2"/>
    <mergeCell ref="C3:I3"/>
    <mergeCell ref="B5:C5"/>
    <mergeCell ref="D5:I5"/>
    <mergeCell ref="B9:C9"/>
  </mergeCells>
  <phoneticPr fontId="93" type="noConversion"/>
  <pageMargins left="0.87" right="0.7" top="0.75" bottom="0.26" header="0.3" footer="0.3"/>
  <pageSetup paperSize="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zoomScale="90" zoomScaleNormal="90" workbookViewId="0"/>
  </sheetViews>
  <sheetFormatPr baseColWidth="10" defaultRowHeight="12.75"/>
  <cols>
    <col min="1" max="1" width="2.7109375" customWidth="1"/>
    <col min="2" max="2" width="14" customWidth="1"/>
    <col min="3" max="3" width="35" customWidth="1"/>
    <col min="4" max="4" width="3.140625" customWidth="1"/>
    <col min="5" max="5" width="8.28515625" customWidth="1"/>
    <col min="6" max="6" width="10.28515625" customWidth="1"/>
    <col min="7" max="7" width="7.85546875" customWidth="1"/>
    <col min="8" max="8" width="13.42578125" customWidth="1"/>
    <col min="9" max="9" width="31.7109375" customWidth="1"/>
    <col min="10" max="11" width="11.42578125" style="85"/>
  </cols>
  <sheetData>
    <row r="1" spans="1:17" ht="11.25" customHeight="1" thickBot="1">
      <c r="A1" s="188"/>
      <c r="C1" s="1"/>
      <c r="D1" s="2"/>
      <c r="E1" s="2"/>
      <c r="F1" s="2"/>
      <c r="G1" s="2"/>
      <c r="H1" s="2"/>
      <c r="I1" s="2"/>
      <c r="J1" s="225"/>
      <c r="K1" s="225"/>
    </row>
    <row r="2" spans="1:17" ht="17.100000000000001" customHeight="1">
      <c r="B2" s="276" t="s">
        <v>77</v>
      </c>
      <c r="C2" s="965" t="s">
        <v>93</v>
      </c>
      <c r="D2" s="965"/>
      <c r="E2" s="965"/>
      <c r="F2" s="965"/>
      <c r="G2" s="965"/>
      <c r="H2" s="965"/>
      <c r="I2" s="966"/>
      <c r="J2" s="226"/>
      <c r="K2" s="226"/>
      <c r="L2" s="226"/>
      <c r="M2" s="226"/>
      <c r="N2" s="226"/>
      <c r="O2" s="226"/>
      <c r="P2" s="226"/>
      <c r="Q2" s="226"/>
    </row>
    <row r="3" spans="1:17" ht="19.5" customHeight="1" thickBot="1">
      <c r="B3" s="277" t="s">
        <v>402</v>
      </c>
      <c r="C3" s="992" t="s">
        <v>452</v>
      </c>
      <c r="D3" s="993"/>
      <c r="E3" s="993"/>
      <c r="F3" s="993"/>
      <c r="G3" s="993"/>
      <c r="H3" s="993"/>
      <c r="I3" s="994"/>
      <c r="J3" s="227"/>
      <c r="K3" s="227"/>
      <c r="L3" s="227"/>
      <c r="M3" s="227"/>
      <c r="N3" s="227"/>
      <c r="O3" s="227"/>
      <c r="P3" s="227"/>
      <c r="Q3" s="227"/>
    </row>
    <row r="4" spans="1:17" ht="17.100000000000001" customHeight="1">
      <c r="C4" s="1"/>
      <c r="D4" s="2"/>
      <c r="E4" s="2"/>
      <c r="F4" s="2"/>
      <c r="G4" s="2"/>
      <c r="H4" s="2"/>
      <c r="I4" s="2"/>
      <c r="J4" s="225"/>
      <c r="K4" s="225"/>
    </row>
    <row r="5" spans="1:17" ht="17.100000000000001" customHeight="1">
      <c r="B5" s="513" t="s">
        <v>67</v>
      </c>
      <c r="C5" s="513"/>
      <c r="D5" s="988" t="str">
        <f>'Report nº 8'!D5:J5</f>
        <v>aaa</v>
      </c>
      <c r="E5" s="988"/>
      <c r="F5" s="988"/>
      <c r="G5" s="988"/>
      <c r="H5" s="988"/>
      <c r="I5" s="988"/>
      <c r="J5" s="228"/>
      <c r="K5" s="228"/>
    </row>
    <row r="6" spans="1:17" ht="17.100000000000001" customHeight="1">
      <c r="B6" s="513" t="s">
        <v>68</v>
      </c>
      <c r="C6" s="513"/>
      <c r="D6" s="988" t="str">
        <f>'Report nº 8'!D6:J6</f>
        <v>bbb</v>
      </c>
      <c r="E6" s="988"/>
      <c r="F6" s="988"/>
      <c r="G6" s="988"/>
      <c r="H6" s="988"/>
      <c r="I6" s="988"/>
      <c r="J6" s="228"/>
      <c r="K6" s="228"/>
      <c r="M6" s="355"/>
      <c r="N6" s="228"/>
      <c r="O6" s="228"/>
      <c r="P6" s="228"/>
    </row>
    <row r="7" spans="1:17" ht="17.100000000000001" customHeight="1">
      <c r="B7" s="842" t="s">
        <v>69</v>
      </c>
      <c r="C7" s="842"/>
      <c r="D7" s="971">
        <f>'Report nº 8'!D7:J7</f>
        <v>29567</v>
      </c>
      <c r="E7" s="971"/>
      <c r="F7" s="971"/>
      <c r="G7" s="971"/>
      <c r="H7" s="971"/>
      <c r="I7" s="971"/>
      <c r="J7" s="228"/>
      <c r="K7" s="228"/>
      <c r="M7" s="355"/>
      <c r="N7" s="228"/>
      <c r="P7" s="228"/>
    </row>
    <row r="8" spans="1:17" ht="17.100000000000001" customHeight="1">
      <c r="C8" s="1"/>
      <c r="D8" s="2"/>
      <c r="E8" s="2"/>
      <c r="F8" s="2"/>
      <c r="G8" s="2"/>
      <c r="H8" s="2"/>
      <c r="I8" s="2"/>
      <c r="J8" s="278"/>
      <c r="K8" s="278"/>
      <c r="N8" s="228"/>
      <c r="O8" s="355"/>
      <c r="P8" s="355"/>
    </row>
    <row r="9" spans="1:17" ht="13.5" thickBot="1">
      <c r="B9" s="987" t="s">
        <v>382</v>
      </c>
      <c r="C9" s="987"/>
      <c r="H9" s="3"/>
      <c r="J9"/>
      <c r="M9" s="85"/>
      <c r="N9" s="356"/>
      <c r="O9" s="85"/>
      <c r="P9" s="85"/>
    </row>
    <row r="10" spans="1:17" ht="13.5" thickBot="1">
      <c r="B10" s="357" t="s">
        <v>181</v>
      </c>
      <c r="C10" s="357" t="s">
        <v>383</v>
      </c>
      <c r="D10" s="984" t="s">
        <v>180</v>
      </c>
      <c r="E10" s="985"/>
      <c r="F10" s="986" t="s">
        <v>384</v>
      </c>
      <c r="G10" s="986"/>
      <c r="H10" s="358"/>
      <c r="I10" s="358"/>
      <c r="J10" s="358"/>
      <c r="K10"/>
      <c r="L10" s="85"/>
      <c r="M10" s="85"/>
      <c r="N10" s="356"/>
      <c r="O10" s="85"/>
      <c r="P10" s="85"/>
    </row>
    <row r="11" spans="1:17" ht="13.5" thickBot="1">
      <c r="B11" s="360" t="s">
        <v>226</v>
      </c>
      <c r="C11" s="360" t="s">
        <v>189</v>
      </c>
      <c r="D11" s="981">
        <f>'Report nº 7b'!D30</f>
        <v>0</v>
      </c>
      <c r="E11" s="982"/>
      <c r="F11" s="983" t="str">
        <f>IF(D11&lt;=0.5,"YES","NO")</f>
        <v>YES</v>
      </c>
      <c r="G11" s="983"/>
      <c r="H11" s="358"/>
      <c r="I11" s="358"/>
      <c r="J11" s="358"/>
      <c r="K11"/>
      <c r="L11" s="85"/>
      <c r="M11" s="85"/>
      <c r="N11" s="356"/>
      <c r="O11" s="85"/>
      <c r="P11" s="85"/>
    </row>
    <row r="12" spans="1:17" ht="13.5" thickBot="1">
      <c r="B12" s="360" t="s">
        <v>227</v>
      </c>
      <c r="C12" s="360" t="s">
        <v>229</v>
      </c>
      <c r="D12" s="981">
        <f>'Report nº 7b'!D31</f>
        <v>0</v>
      </c>
      <c r="E12" s="982"/>
      <c r="F12" s="983" t="str">
        <f>IF(D12&lt;=0.5,"YES","NO")</f>
        <v>YES</v>
      </c>
      <c r="G12" s="983"/>
      <c r="H12" s="358"/>
      <c r="I12" s="358"/>
      <c r="J12" s="358"/>
      <c r="K12"/>
      <c r="L12" s="85"/>
      <c r="M12" s="85"/>
      <c r="N12" s="356"/>
      <c r="O12" s="85"/>
      <c r="P12" s="85"/>
    </row>
    <row r="13" spans="1:17" ht="13.5" thickBot="1">
      <c r="B13" s="360" t="s">
        <v>221</v>
      </c>
      <c r="C13" s="360" t="s">
        <v>164</v>
      </c>
      <c r="D13" s="981">
        <f>'Report nº 7b'!D32</f>
        <v>0</v>
      </c>
      <c r="E13" s="982"/>
      <c r="F13" s="983" t="str">
        <f>IF(D13&lt;=0.5,"YES","NO")</f>
        <v>YES</v>
      </c>
      <c r="G13" s="983"/>
      <c r="H13" s="358"/>
      <c r="I13" s="358"/>
      <c r="J13" s="358"/>
      <c r="K13"/>
      <c r="L13" s="85"/>
      <c r="M13" s="85"/>
      <c r="N13" s="356"/>
      <c r="O13" s="85"/>
      <c r="P13" s="85"/>
    </row>
    <row r="14" spans="1:17" ht="13.5" thickBot="1">
      <c r="B14" s="360" t="s">
        <v>222</v>
      </c>
      <c r="C14" s="360" t="s">
        <v>191</v>
      </c>
      <c r="D14" s="981">
        <f>'Report nº 7b'!D33</f>
        <v>0</v>
      </c>
      <c r="E14" s="982"/>
      <c r="F14" s="983" t="str">
        <f>IF(D14&lt;=0.5,"YES","NO")</f>
        <v>YES</v>
      </c>
      <c r="G14" s="983"/>
      <c r="H14" s="358"/>
      <c r="I14" s="358"/>
      <c r="J14" s="358"/>
      <c r="K14"/>
      <c r="L14" s="85"/>
      <c r="M14" s="85"/>
      <c r="N14" s="356"/>
      <c r="O14" s="85"/>
      <c r="P14" s="85"/>
    </row>
    <row r="15" spans="1:17" ht="13.5" thickBot="1">
      <c r="B15" s="360" t="s">
        <v>223</v>
      </c>
      <c r="C15" s="360" t="s">
        <v>283</v>
      </c>
      <c r="D15" s="981">
        <f>'Report nº 7b'!D34</f>
        <v>0</v>
      </c>
      <c r="E15" s="982"/>
      <c r="F15" s="983" t="str">
        <f>IF(D15&lt;=0.5,"YES","NO")</f>
        <v>YES</v>
      </c>
      <c r="G15" s="983"/>
      <c r="H15" s="358"/>
      <c r="I15" s="358"/>
      <c r="J15" s="358"/>
      <c r="K15"/>
      <c r="L15" s="85"/>
      <c r="M15" s="85"/>
      <c r="N15" s="356"/>
      <c r="O15" s="85"/>
      <c r="P15" s="85"/>
    </row>
    <row r="16" spans="1:17">
      <c r="B16" s="380"/>
      <c r="C16" s="380"/>
      <c r="D16" s="998"/>
      <c r="E16" s="998"/>
      <c r="F16" s="999"/>
      <c r="G16" s="999"/>
      <c r="H16" s="358"/>
      <c r="I16" s="358"/>
      <c r="J16" s="358"/>
      <c r="K16"/>
      <c r="L16" s="85"/>
      <c r="M16" s="85"/>
      <c r="N16" s="356"/>
      <c r="O16" s="85"/>
      <c r="P16" s="85"/>
    </row>
    <row r="17" spans="1:17">
      <c r="B17" s="329"/>
      <c r="C17" s="329"/>
      <c r="D17" s="1000"/>
      <c r="E17" s="1000"/>
      <c r="F17" s="1001"/>
      <c r="G17" s="1001"/>
      <c r="H17" s="358"/>
      <c r="I17" s="358"/>
      <c r="J17" s="358"/>
      <c r="K17"/>
      <c r="L17" s="85"/>
      <c r="M17" s="85"/>
      <c r="N17" s="356"/>
      <c r="O17" s="85"/>
      <c r="P17" s="85"/>
    </row>
    <row r="18" spans="1:17">
      <c r="A18" s="81"/>
      <c r="B18" s="85"/>
      <c r="C18" s="85"/>
      <c r="D18" s="995"/>
      <c r="E18" s="995"/>
      <c r="F18" s="996"/>
      <c r="G18" s="996"/>
      <c r="H18" s="358"/>
      <c r="I18" s="358"/>
      <c r="J18" s="358"/>
      <c r="K18"/>
      <c r="L18" s="85"/>
      <c r="M18" s="85"/>
      <c r="N18" s="356"/>
      <c r="O18" s="85"/>
      <c r="P18" s="85"/>
    </row>
    <row r="19" spans="1:17">
      <c r="A19" s="81"/>
      <c r="B19" s="232"/>
      <c r="C19" s="232"/>
      <c r="D19" s="997"/>
      <c r="E19" s="997"/>
      <c r="F19" s="996"/>
      <c r="G19" s="996"/>
      <c r="H19" s="358"/>
      <c r="I19" s="358"/>
      <c r="J19" s="358"/>
      <c r="K19"/>
      <c r="L19" s="85"/>
      <c r="M19" s="85"/>
      <c r="N19" s="356"/>
      <c r="O19" s="85"/>
      <c r="P19" s="85"/>
    </row>
    <row r="20" spans="1:17">
      <c r="A20" s="81"/>
      <c r="B20" s="85"/>
      <c r="C20" s="85"/>
      <c r="D20" s="995"/>
      <c r="E20" s="995"/>
      <c r="F20" s="996"/>
      <c r="G20" s="996"/>
      <c r="H20" s="358"/>
      <c r="I20" s="358"/>
      <c r="J20" s="358"/>
      <c r="K20"/>
      <c r="L20" s="85"/>
      <c r="M20" s="85"/>
      <c r="N20" s="356"/>
      <c r="O20" s="85"/>
      <c r="P20" s="85"/>
    </row>
    <row r="21" spans="1:17">
      <c r="A21" s="81"/>
      <c r="B21" s="85"/>
      <c r="C21" s="85"/>
      <c r="D21" s="995"/>
      <c r="E21" s="995"/>
      <c r="F21" s="996"/>
      <c r="G21" s="996"/>
      <c r="H21" s="358"/>
      <c r="I21" s="358"/>
      <c r="J21" s="358"/>
      <c r="K21"/>
      <c r="L21" s="85"/>
      <c r="M21" s="85"/>
      <c r="N21" s="232"/>
      <c r="O21" s="379"/>
      <c r="P21" s="85"/>
    </row>
    <row r="22" spans="1:17">
      <c r="A22" s="81"/>
      <c r="B22" s="232"/>
      <c r="C22" s="232"/>
      <c r="D22" s="997"/>
      <c r="E22" s="997"/>
      <c r="F22" s="996"/>
      <c r="G22" s="996"/>
      <c r="H22" s="358"/>
      <c r="I22" s="358"/>
      <c r="J22"/>
      <c r="K22"/>
      <c r="L22" s="85"/>
      <c r="M22" s="85"/>
      <c r="N22" s="366"/>
      <c r="O22" s="365"/>
      <c r="P22" s="85"/>
      <c r="Q22" s="85"/>
    </row>
    <row r="23" spans="1:17">
      <c r="A23" s="81"/>
      <c r="B23" s="232"/>
      <c r="C23" s="232"/>
      <c r="D23" s="996"/>
      <c r="E23" s="996"/>
      <c r="F23" s="996"/>
      <c r="G23" s="996"/>
      <c r="H23" s="358"/>
      <c r="I23" s="358"/>
      <c r="J23"/>
      <c r="K23"/>
      <c r="L23" s="85"/>
    </row>
    <row r="24" spans="1:17">
      <c r="C24" s="370"/>
      <c r="D24" s="370" t="s">
        <v>394</v>
      </c>
      <c r="E24" s="187">
        <f>COUNTIF(F11:F15,"YES")</f>
        <v>5</v>
      </c>
      <c r="J24"/>
    </row>
    <row r="26" spans="1:17" ht="15.75">
      <c r="C26" s="371"/>
      <c r="D26" s="372" t="s">
        <v>413</v>
      </c>
      <c r="E26" s="223" t="s">
        <v>403</v>
      </c>
    </row>
    <row r="27" spans="1:17" ht="18">
      <c r="C27" s="373"/>
      <c r="D27" s="374" t="s">
        <v>412</v>
      </c>
      <c r="E27" s="375" t="str">
        <f>IF(E24&gt;1,"HEAVILY MODIFIED WATER BODY","WITHOUT CLASSIFICATION")</f>
        <v>HEAVILY MODIFIED WATER BODY</v>
      </c>
    </row>
  </sheetData>
  <mergeCells count="37">
    <mergeCell ref="D22:E22"/>
    <mergeCell ref="F22:G22"/>
    <mergeCell ref="D23:E23"/>
    <mergeCell ref="F23:G23"/>
    <mergeCell ref="D20:E20"/>
    <mergeCell ref="F20:G20"/>
    <mergeCell ref="D21:E21"/>
    <mergeCell ref="F21:G21"/>
    <mergeCell ref="D18:E18"/>
    <mergeCell ref="F18:G18"/>
    <mergeCell ref="D19:E19"/>
    <mergeCell ref="F19:G19"/>
    <mergeCell ref="D16:E16"/>
    <mergeCell ref="F16:G16"/>
    <mergeCell ref="D17:E17"/>
    <mergeCell ref="F17:G17"/>
    <mergeCell ref="D14:E14"/>
    <mergeCell ref="F14:G14"/>
    <mergeCell ref="D15:E15"/>
    <mergeCell ref="F15:G15"/>
    <mergeCell ref="D12:E12"/>
    <mergeCell ref="F12:G12"/>
    <mergeCell ref="D13:E13"/>
    <mergeCell ref="F13:G13"/>
    <mergeCell ref="D10:E10"/>
    <mergeCell ref="F10:G10"/>
    <mergeCell ref="D11:E11"/>
    <mergeCell ref="F11:G11"/>
    <mergeCell ref="B6:C6"/>
    <mergeCell ref="D6:I6"/>
    <mergeCell ref="B7:C7"/>
    <mergeCell ref="D7:I7"/>
    <mergeCell ref="C2:I2"/>
    <mergeCell ref="C3:I3"/>
    <mergeCell ref="B5:C5"/>
    <mergeCell ref="D5:I5"/>
    <mergeCell ref="B9:C9"/>
  </mergeCells>
  <phoneticPr fontId="93" type="noConversion"/>
  <pageMargins left="0.93" right="0.7" top="0.75" bottom="0.75"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zoomScale="90" zoomScaleNormal="90" workbookViewId="0"/>
  </sheetViews>
  <sheetFormatPr baseColWidth="10" defaultRowHeight="12.75"/>
  <cols>
    <col min="1" max="1" width="2.7109375" customWidth="1"/>
    <col min="2" max="2" width="14" customWidth="1"/>
    <col min="3" max="3" width="35" customWidth="1"/>
    <col min="4" max="4" width="3.140625" customWidth="1"/>
    <col min="5" max="5" width="8.28515625" customWidth="1"/>
    <col min="6" max="6" width="10.28515625" customWidth="1"/>
    <col min="7" max="7" width="7.85546875" customWidth="1"/>
    <col min="8" max="8" width="13.42578125" customWidth="1"/>
    <col min="9" max="9" width="31.7109375" customWidth="1"/>
    <col min="10" max="11" width="11.42578125" style="85"/>
  </cols>
  <sheetData>
    <row r="1" spans="1:17" ht="11.25" customHeight="1" thickBot="1">
      <c r="A1" s="188"/>
      <c r="C1" s="1"/>
      <c r="D1" s="2"/>
      <c r="E1" s="2"/>
      <c r="F1" s="2"/>
      <c r="G1" s="2"/>
      <c r="H1" s="2"/>
      <c r="I1" s="2"/>
      <c r="J1" s="225"/>
      <c r="K1" s="225"/>
    </row>
    <row r="2" spans="1:17" ht="17.100000000000001" customHeight="1">
      <c r="B2" s="276" t="s">
        <v>77</v>
      </c>
      <c r="C2" s="965" t="s">
        <v>93</v>
      </c>
      <c r="D2" s="965"/>
      <c r="E2" s="965"/>
      <c r="F2" s="965"/>
      <c r="G2" s="965"/>
      <c r="H2" s="965"/>
      <c r="I2" s="966"/>
      <c r="J2" s="226"/>
      <c r="K2" s="226"/>
      <c r="L2" s="226"/>
      <c r="M2" s="226"/>
      <c r="N2" s="226"/>
      <c r="O2" s="226"/>
      <c r="P2" s="226"/>
      <c r="Q2" s="226"/>
    </row>
    <row r="3" spans="1:17" ht="24" customHeight="1" thickBot="1">
      <c r="B3" s="277" t="s">
        <v>405</v>
      </c>
      <c r="C3" s="992" t="s">
        <v>452</v>
      </c>
      <c r="D3" s="993"/>
      <c r="E3" s="993"/>
      <c r="F3" s="993"/>
      <c r="G3" s="993"/>
      <c r="H3" s="993"/>
      <c r="I3" s="994"/>
      <c r="J3" s="227"/>
      <c r="K3" s="227"/>
      <c r="L3" s="227"/>
      <c r="M3" s="227"/>
      <c r="N3" s="227"/>
      <c r="O3" s="227"/>
      <c r="P3" s="227"/>
      <c r="Q3" s="227"/>
    </row>
    <row r="4" spans="1:17" ht="17.100000000000001" customHeight="1">
      <c r="C4" s="1"/>
      <c r="D4" s="2"/>
      <c r="E4" s="2"/>
      <c r="F4" s="2"/>
      <c r="G4" s="2"/>
      <c r="H4" s="2"/>
      <c r="I4" s="2"/>
      <c r="J4" s="225"/>
      <c r="K4" s="225"/>
    </row>
    <row r="5" spans="1:17" ht="17.100000000000001" customHeight="1">
      <c r="B5" s="513" t="s">
        <v>67</v>
      </c>
      <c r="C5" s="513"/>
      <c r="D5" s="988" t="str">
        <f>'Report nº 8'!D5:J5</f>
        <v>aaa</v>
      </c>
      <c r="E5" s="988"/>
      <c r="F5" s="988"/>
      <c r="G5" s="988"/>
      <c r="H5" s="988"/>
      <c r="I5" s="988"/>
      <c r="J5" s="228"/>
      <c r="K5" s="228"/>
    </row>
    <row r="6" spans="1:17" ht="17.100000000000001" customHeight="1">
      <c r="B6" s="513" t="s">
        <v>68</v>
      </c>
      <c r="C6" s="513"/>
      <c r="D6" s="988" t="str">
        <f>'Report nº 8'!D6:J6</f>
        <v>bbb</v>
      </c>
      <c r="E6" s="988"/>
      <c r="F6" s="988"/>
      <c r="G6" s="988"/>
      <c r="H6" s="988"/>
      <c r="I6" s="988"/>
      <c r="J6" s="228"/>
      <c r="K6" s="228"/>
      <c r="M6" s="396" t="s">
        <v>397</v>
      </c>
      <c r="N6" s="395"/>
      <c r="O6" s="395"/>
      <c r="P6" s="228"/>
    </row>
    <row r="7" spans="1:17" ht="17.100000000000001" customHeight="1">
      <c r="B7" s="842" t="s">
        <v>69</v>
      </c>
      <c r="C7" s="842"/>
      <c r="D7" s="971">
        <f>'Report nº 8'!D7:J7</f>
        <v>29567</v>
      </c>
      <c r="E7" s="971"/>
      <c r="F7" s="971"/>
      <c r="G7" s="971"/>
      <c r="H7" s="971"/>
      <c r="I7" s="971"/>
      <c r="J7" s="228"/>
      <c r="K7" s="228"/>
      <c r="M7" s="396" t="s">
        <v>365</v>
      </c>
      <c r="N7" s="395"/>
      <c r="O7" s="403"/>
      <c r="P7" s="228"/>
    </row>
    <row r="8" spans="1:17" ht="17.100000000000001" customHeight="1">
      <c r="C8" s="1"/>
      <c r="D8" s="2"/>
      <c r="E8" s="2"/>
      <c r="F8" s="2"/>
      <c r="G8" s="2"/>
      <c r="H8" s="2"/>
      <c r="I8" s="2"/>
      <c r="J8" s="278"/>
      <c r="K8" s="278"/>
      <c r="M8" s="403"/>
      <c r="N8" s="396" t="s">
        <v>398</v>
      </c>
      <c r="O8" s="396" t="s">
        <v>420</v>
      </c>
    </row>
    <row r="9" spans="1:17" ht="13.5" thickBot="1">
      <c r="B9" s="987" t="s">
        <v>382</v>
      </c>
      <c r="C9" s="987"/>
      <c r="H9" s="3"/>
      <c r="J9"/>
      <c r="M9" s="397">
        <v>1</v>
      </c>
      <c r="N9" s="398">
        <f>'Report nº 7c'!F27</f>
        <v>0</v>
      </c>
      <c r="O9" s="397">
        <f>IF(N9&lt;=0.5,1,0)</f>
        <v>1</v>
      </c>
      <c r="P9" s="85"/>
    </row>
    <row r="10" spans="1:17" ht="13.5" thickBot="1">
      <c r="B10" s="357" t="s">
        <v>181</v>
      </c>
      <c r="C10" s="357" t="s">
        <v>383</v>
      </c>
      <c r="D10" s="984" t="s">
        <v>180</v>
      </c>
      <c r="E10" s="985"/>
      <c r="F10" s="986" t="s">
        <v>384</v>
      </c>
      <c r="G10" s="986"/>
      <c r="H10" s="358"/>
      <c r="I10" s="358"/>
      <c r="J10" s="358"/>
      <c r="K10"/>
      <c r="L10" s="85"/>
      <c r="M10" s="397">
        <v>2</v>
      </c>
      <c r="N10" s="398">
        <f>'Report nº 7c'!F28</f>
        <v>0</v>
      </c>
      <c r="O10" s="397">
        <f t="shared" ref="O10:O20" si="0">IF(N10&lt;=0.5,1,0)</f>
        <v>1</v>
      </c>
      <c r="P10" s="85"/>
    </row>
    <row r="11" spans="1:17" ht="13.5" thickBot="1">
      <c r="B11" s="359" t="s">
        <v>27</v>
      </c>
      <c r="C11" s="359" t="s">
        <v>189</v>
      </c>
      <c r="D11" s="981">
        <f>'Report nº 7c'!D15</f>
        <v>0</v>
      </c>
      <c r="E11" s="982"/>
      <c r="F11" s="983" t="str">
        <f>IF(D11&lt;=0.5,"YES","NO")</f>
        <v>YES</v>
      </c>
      <c r="G11" s="983"/>
      <c r="H11" s="358"/>
      <c r="I11" s="358"/>
      <c r="J11" s="358"/>
      <c r="K11"/>
      <c r="L11" s="85"/>
      <c r="M11" s="397">
        <v>3</v>
      </c>
      <c r="N11" s="398">
        <f>'Report nº 7c'!F29</f>
        <v>0</v>
      </c>
      <c r="O11" s="397">
        <f t="shared" si="0"/>
        <v>1</v>
      </c>
      <c r="P11" s="85"/>
    </row>
    <row r="12" spans="1:17" ht="13.5" thickBot="1">
      <c r="B12" s="360" t="s">
        <v>404</v>
      </c>
      <c r="C12" s="359" t="s">
        <v>229</v>
      </c>
      <c r="D12" s="376">
        <f>O21</f>
        <v>12</v>
      </c>
      <c r="E12" s="362" t="s">
        <v>391</v>
      </c>
      <c r="F12" s="377" t="str">
        <f>O22</f>
        <v>YES</v>
      </c>
      <c r="G12" s="364" t="s">
        <v>367</v>
      </c>
      <c r="H12" s="358"/>
      <c r="I12" s="358"/>
      <c r="J12" s="358"/>
      <c r="K12"/>
      <c r="L12" s="85"/>
      <c r="M12" s="397">
        <v>4</v>
      </c>
      <c r="N12" s="398">
        <f>'Report nº 7c'!F30</f>
        <v>0</v>
      </c>
      <c r="O12" s="397">
        <f t="shared" si="0"/>
        <v>1</v>
      </c>
      <c r="P12" s="85"/>
    </row>
    <row r="13" spans="1:17" ht="13.5" thickBot="1">
      <c r="B13" s="359" t="s">
        <v>29</v>
      </c>
      <c r="C13" s="359" t="s">
        <v>230</v>
      </c>
      <c r="D13" s="981">
        <f>'Report nº 7c'!D17</f>
        <v>0</v>
      </c>
      <c r="E13" s="982"/>
      <c r="F13" s="983" t="str">
        <f>IF(D13&lt;=0.5,"YES","NO")</f>
        <v>YES</v>
      </c>
      <c r="G13" s="983"/>
      <c r="H13" s="358"/>
      <c r="I13" s="358"/>
      <c r="J13" s="358"/>
      <c r="K13"/>
      <c r="L13" s="85"/>
      <c r="M13" s="397">
        <v>5</v>
      </c>
      <c r="N13" s="398">
        <f>'Report nº 7c'!F31</f>
        <v>0</v>
      </c>
      <c r="O13" s="397">
        <f t="shared" si="0"/>
        <v>1</v>
      </c>
      <c r="P13" s="85"/>
    </row>
    <row r="14" spans="1:17" ht="13.5" thickBot="1">
      <c r="B14" s="359" t="s">
        <v>32</v>
      </c>
      <c r="C14" s="359" t="s">
        <v>191</v>
      </c>
      <c r="D14" s="981">
        <f>'Report nº 7c'!D20</f>
        <v>0</v>
      </c>
      <c r="E14" s="982"/>
      <c r="F14" s="983" t="str">
        <f>IF(D14&lt;=0.5,"YES","NO")</f>
        <v>YES</v>
      </c>
      <c r="G14" s="983"/>
      <c r="H14" s="358"/>
      <c r="I14" s="358"/>
      <c r="J14" s="358"/>
      <c r="K14"/>
      <c r="L14" s="85"/>
      <c r="M14" s="397">
        <v>6</v>
      </c>
      <c r="N14" s="398">
        <f>'Report nº 7c'!F32</f>
        <v>0</v>
      </c>
      <c r="O14" s="397">
        <f t="shared" si="0"/>
        <v>1</v>
      </c>
      <c r="P14" s="85"/>
    </row>
    <row r="15" spans="1:17" ht="13.5" thickBot="1">
      <c r="B15" s="359" t="s">
        <v>33</v>
      </c>
      <c r="C15" s="359" t="s">
        <v>283</v>
      </c>
      <c r="D15" s="981">
        <f>'Report nº 7c'!D21</f>
        <v>0</v>
      </c>
      <c r="E15" s="982"/>
      <c r="F15" s="983" t="str">
        <f>IF(D15&lt;=0.5,"YES","NO")</f>
        <v>YES</v>
      </c>
      <c r="G15" s="983"/>
      <c r="H15" s="358"/>
      <c r="I15" s="358"/>
      <c r="J15" s="358"/>
      <c r="K15"/>
      <c r="L15" s="85"/>
      <c r="M15" s="397">
        <v>7</v>
      </c>
      <c r="N15" s="398">
        <f>'Report nº 7c'!F33</f>
        <v>0</v>
      </c>
      <c r="O15" s="397">
        <f t="shared" si="0"/>
        <v>1</v>
      </c>
      <c r="P15" s="85"/>
    </row>
    <row r="16" spans="1:17">
      <c r="B16" s="380"/>
      <c r="C16" s="380"/>
      <c r="D16" s="998"/>
      <c r="E16" s="998"/>
      <c r="F16" s="999"/>
      <c r="G16" s="999"/>
      <c r="H16" s="358"/>
      <c r="I16" s="358"/>
      <c r="J16" s="358"/>
      <c r="K16"/>
      <c r="L16" s="85"/>
      <c r="M16" s="397">
        <v>8</v>
      </c>
      <c r="N16" s="398">
        <f>'Report nº 7c'!F34</f>
        <v>0</v>
      </c>
      <c r="O16" s="397">
        <f t="shared" si="0"/>
        <v>1</v>
      </c>
      <c r="P16" s="85"/>
    </row>
    <row r="17" spans="2:17">
      <c r="B17" s="329"/>
      <c r="C17" s="329"/>
      <c r="D17" s="1000"/>
      <c r="E17" s="1000"/>
      <c r="F17" s="1001"/>
      <c r="G17" s="1001"/>
      <c r="H17" s="358"/>
      <c r="I17" s="358"/>
      <c r="J17" s="358"/>
      <c r="K17"/>
      <c r="L17" s="85"/>
      <c r="M17" s="397">
        <v>9</v>
      </c>
      <c r="N17" s="398">
        <f>'Report nº 7c'!F35</f>
        <v>0</v>
      </c>
      <c r="O17" s="397">
        <f t="shared" si="0"/>
        <v>1</v>
      </c>
      <c r="P17" s="85"/>
    </row>
    <row r="18" spans="2:17">
      <c r="B18" s="329"/>
      <c r="C18" s="85"/>
      <c r="D18" s="995"/>
      <c r="E18" s="995"/>
      <c r="F18" s="996"/>
      <c r="G18" s="996"/>
      <c r="H18" s="358"/>
      <c r="I18" s="358"/>
      <c r="J18" s="358"/>
      <c r="K18"/>
      <c r="L18" s="85"/>
      <c r="M18" s="397">
        <v>10</v>
      </c>
      <c r="N18" s="398">
        <f>'Report nº 7c'!F36</f>
        <v>0</v>
      </c>
      <c r="O18" s="397">
        <f t="shared" si="0"/>
        <v>1</v>
      </c>
      <c r="P18" s="85"/>
    </row>
    <row r="19" spans="2:17">
      <c r="B19" s="367"/>
      <c r="C19" s="232"/>
      <c r="D19" s="381"/>
      <c r="E19" s="382"/>
      <c r="F19" s="383"/>
      <c r="G19" s="232"/>
      <c r="H19" s="358"/>
      <c r="I19" s="358"/>
      <c r="J19" s="358"/>
      <c r="K19"/>
      <c r="L19" s="85"/>
      <c r="M19" s="397">
        <v>11</v>
      </c>
      <c r="N19" s="398">
        <f>'Report nº 7c'!F37</f>
        <v>0</v>
      </c>
      <c r="O19" s="397">
        <f t="shared" si="0"/>
        <v>1</v>
      </c>
      <c r="P19" s="85"/>
    </row>
    <row r="20" spans="2:17">
      <c r="B20" s="329"/>
      <c r="C20" s="85"/>
      <c r="D20" s="995"/>
      <c r="E20" s="995"/>
      <c r="F20" s="996"/>
      <c r="G20" s="996"/>
      <c r="H20" s="358"/>
      <c r="I20" s="358"/>
      <c r="J20" s="358"/>
      <c r="K20"/>
      <c r="L20" s="85"/>
      <c r="M20" s="397">
        <v>12</v>
      </c>
      <c r="N20" s="398">
        <f>'Report nº 7c'!F38</f>
        <v>0</v>
      </c>
      <c r="O20" s="397">
        <f t="shared" si="0"/>
        <v>1</v>
      </c>
      <c r="P20" s="85"/>
    </row>
    <row r="21" spans="2:17">
      <c r="B21" s="329"/>
      <c r="C21" s="85"/>
      <c r="D21" s="995"/>
      <c r="E21" s="995"/>
      <c r="F21" s="996"/>
      <c r="G21" s="996"/>
      <c r="H21" s="358"/>
      <c r="I21" s="358"/>
      <c r="J21" s="358"/>
      <c r="K21"/>
      <c r="L21" s="85"/>
      <c r="M21" s="397"/>
      <c r="N21" s="399" t="s">
        <v>421</v>
      </c>
      <c r="O21" s="400">
        <f>SUM(O9:O20)</f>
        <v>12</v>
      </c>
      <c r="P21" s="85"/>
    </row>
    <row r="22" spans="2:17">
      <c r="B22" s="367"/>
      <c r="C22" s="232"/>
      <c r="D22" s="365"/>
      <c r="E22" s="369" t="s">
        <v>392</v>
      </c>
      <c r="F22" s="365"/>
      <c r="G22" s="81"/>
      <c r="H22" s="358"/>
      <c r="I22" s="358"/>
      <c r="J22"/>
      <c r="K22"/>
      <c r="L22" s="85"/>
      <c r="M22" s="397"/>
      <c r="N22" s="401" t="s">
        <v>369</v>
      </c>
      <c r="O22" s="400" t="str">
        <f>IF(O21&gt;=3,"YES","NO")</f>
        <v>YES</v>
      </c>
      <c r="P22" s="85"/>
      <c r="Q22" s="85"/>
    </row>
    <row r="23" spans="2:17">
      <c r="B23" s="367"/>
      <c r="C23" s="81"/>
      <c r="D23" s="81"/>
      <c r="E23" s="369" t="s">
        <v>393</v>
      </c>
      <c r="F23" s="81"/>
      <c r="G23" s="81"/>
      <c r="J23"/>
      <c r="K23"/>
      <c r="L23" s="85"/>
    </row>
    <row r="24" spans="2:17">
      <c r="C24" s="370"/>
      <c r="D24" s="370" t="s">
        <v>394</v>
      </c>
      <c r="E24" s="187">
        <f>COUNTIF(F11:F15,"YES")</f>
        <v>5</v>
      </c>
      <c r="J24"/>
    </row>
    <row r="26" spans="2:17" ht="15.75">
      <c r="C26" s="371"/>
      <c r="D26" s="372" t="s">
        <v>413</v>
      </c>
      <c r="E26" s="223" t="s">
        <v>403</v>
      </c>
    </row>
    <row r="27" spans="2:17" ht="18">
      <c r="C27" s="373"/>
      <c r="D27" s="374" t="s">
        <v>412</v>
      </c>
      <c r="E27" s="375" t="str">
        <f>IF(E24&gt;1,"HEAVILY MODIFIED WATER BODY","WITHOUT CLASSIFICATION")</f>
        <v>HEAVILY MODIFIED WATER BODY</v>
      </c>
    </row>
  </sheetData>
  <mergeCells count="29">
    <mergeCell ref="D21:E21"/>
    <mergeCell ref="F21:G21"/>
    <mergeCell ref="D16:E16"/>
    <mergeCell ref="F16:G16"/>
    <mergeCell ref="D17:E17"/>
    <mergeCell ref="F17:G17"/>
    <mergeCell ref="D18:E18"/>
    <mergeCell ref="F18:G18"/>
    <mergeCell ref="D15:E15"/>
    <mergeCell ref="F15:G15"/>
    <mergeCell ref="D20:E20"/>
    <mergeCell ref="F20:G20"/>
    <mergeCell ref="D13:E13"/>
    <mergeCell ref="F13:G13"/>
    <mergeCell ref="D14:E14"/>
    <mergeCell ref="F14:G14"/>
    <mergeCell ref="D10:E10"/>
    <mergeCell ref="F10:G10"/>
    <mergeCell ref="D11:E11"/>
    <mergeCell ref="F11:G11"/>
    <mergeCell ref="B6:C6"/>
    <mergeCell ref="D6:I6"/>
    <mergeCell ref="B7:C7"/>
    <mergeCell ref="D7:I7"/>
    <mergeCell ref="C2:I2"/>
    <mergeCell ref="C3:I3"/>
    <mergeCell ref="B5:C5"/>
    <mergeCell ref="D5:I5"/>
    <mergeCell ref="B9:C9"/>
  </mergeCells>
  <phoneticPr fontId="93" type="noConversion"/>
  <pageMargins left="0.95" right="0.7" top="0.75" bottom="0.75"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09"/>
  <sheetViews>
    <sheetView zoomScale="90" zoomScaleNormal="90" workbookViewId="0"/>
  </sheetViews>
  <sheetFormatPr baseColWidth="10" defaultRowHeight="12.75"/>
  <cols>
    <col min="1" max="1" width="3.42578125" customWidth="1"/>
    <col min="2" max="8" width="14.28515625" customWidth="1"/>
    <col min="16" max="16" width="12.85546875" customWidth="1"/>
  </cols>
  <sheetData>
    <row r="1" spans="1:16" ht="12" customHeight="1" thickBot="1">
      <c r="A1" s="90"/>
      <c r="B1" s="90"/>
      <c r="C1" s="91"/>
      <c r="D1" s="92"/>
      <c r="E1" s="92"/>
      <c r="F1" s="92"/>
      <c r="G1" s="92"/>
      <c r="H1" s="92"/>
    </row>
    <row r="2" spans="1:16" ht="12" customHeight="1">
      <c r="A2" s="90"/>
      <c r="B2" s="249" t="s">
        <v>77</v>
      </c>
      <c r="C2" s="1008" t="s">
        <v>317</v>
      </c>
      <c r="D2" s="1008"/>
      <c r="E2" s="1008"/>
      <c r="F2" s="1008"/>
      <c r="G2" s="1008"/>
      <c r="H2" s="1009"/>
    </row>
    <row r="3" spans="1:16" ht="12" customHeight="1" thickBot="1">
      <c r="A3" s="90"/>
      <c r="B3" s="250" t="s">
        <v>51</v>
      </c>
      <c r="C3" s="1010" t="s">
        <v>306</v>
      </c>
      <c r="D3" s="1010"/>
      <c r="E3" s="1010"/>
      <c r="F3" s="1010"/>
      <c r="G3" s="1010"/>
      <c r="H3" s="1011"/>
    </row>
    <row r="4" spans="1:16" ht="12" customHeight="1"/>
    <row r="5" spans="1:16" ht="12" customHeight="1">
      <c r="B5" s="491" t="s">
        <v>67</v>
      </c>
      <c r="C5" s="491"/>
      <c r="D5" s="491"/>
      <c r="E5" s="492"/>
      <c r="F5" s="492"/>
      <c r="G5" s="492"/>
      <c r="H5" s="492"/>
    </row>
    <row r="6" spans="1:16" ht="12" customHeight="1">
      <c r="B6" s="491" t="s">
        <v>414</v>
      </c>
      <c r="C6" s="491"/>
      <c r="D6" s="491"/>
      <c r="E6" s="492"/>
      <c r="F6" s="492"/>
      <c r="G6" s="492"/>
      <c r="H6" s="492"/>
    </row>
    <row r="7" spans="1:16" ht="12" customHeight="1">
      <c r="B7" s="841" t="s">
        <v>69</v>
      </c>
      <c r="C7" s="841"/>
      <c r="D7" s="841"/>
      <c r="E7" s="833"/>
      <c r="F7" s="492"/>
      <c r="G7" s="492"/>
      <c r="H7" s="492"/>
    </row>
    <row r="8" spans="1:16" ht="12" customHeight="1"/>
    <row r="9" spans="1:16" ht="18" customHeight="1">
      <c r="B9" s="539" t="s">
        <v>81</v>
      </c>
      <c r="C9" s="539"/>
      <c r="D9" s="539"/>
      <c r="E9" s="539"/>
      <c r="F9" s="539"/>
      <c r="G9" s="539"/>
      <c r="H9" s="539"/>
    </row>
    <row r="10" spans="1:16" ht="13.5" thickBot="1">
      <c r="B10" s="92"/>
      <c r="C10" s="92"/>
      <c r="D10" s="92"/>
      <c r="E10" s="92"/>
      <c r="F10" s="92"/>
      <c r="G10" s="92"/>
      <c r="H10" s="92"/>
      <c r="I10" s="404" t="s">
        <v>311</v>
      </c>
      <c r="J10" s="404" t="s">
        <v>312</v>
      </c>
      <c r="K10" s="404" t="s">
        <v>313</v>
      </c>
      <c r="L10" s="403"/>
      <c r="M10" s="403"/>
      <c r="N10" s="403"/>
      <c r="O10" s="403"/>
      <c r="P10" s="403"/>
    </row>
    <row r="11" spans="1:16" ht="13.5" thickTop="1">
      <c r="B11" s="92"/>
      <c r="C11" s="1012" t="s">
        <v>307</v>
      </c>
      <c r="D11" s="1013"/>
      <c r="E11" s="284" t="s">
        <v>308</v>
      </c>
      <c r="F11" s="286">
        <f>I11/10</f>
        <v>1.2</v>
      </c>
      <c r="G11" s="287">
        <f>J11/10</f>
        <v>1.2</v>
      </c>
      <c r="H11" s="288">
        <f>K11/10</f>
        <v>1.2</v>
      </c>
      <c r="I11" s="405">
        <v>12</v>
      </c>
      <c r="J11" s="405">
        <v>12</v>
      </c>
      <c r="K11" s="406">
        <v>12</v>
      </c>
      <c r="L11" s="403"/>
      <c r="M11" s="403"/>
      <c r="N11" s="403"/>
      <c r="O11" s="403"/>
      <c r="P11" s="403"/>
    </row>
    <row r="12" spans="1:16" ht="13.5" thickBot="1">
      <c r="B12" s="92"/>
      <c r="C12" s="1014"/>
      <c r="D12" s="1015"/>
      <c r="E12" s="285" t="s">
        <v>415</v>
      </c>
      <c r="F12" s="289">
        <f>I12/100</f>
        <v>0.8</v>
      </c>
      <c r="G12" s="290">
        <f>J12/100</f>
        <v>0.8</v>
      </c>
      <c r="H12" s="291">
        <f>K12/100</f>
        <v>0.8</v>
      </c>
      <c r="I12" s="405">
        <v>80</v>
      </c>
      <c r="J12" s="405">
        <v>80</v>
      </c>
      <c r="K12" s="405">
        <v>80</v>
      </c>
      <c r="L12" s="403"/>
      <c r="M12" s="403"/>
      <c r="N12" s="403"/>
      <c r="O12" s="403"/>
      <c r="P12" s="403"/>
    </row>
    <row r="13" spans="1:16" ht="12" customHeight="1" thickTop="1" thickBot="1">
      <c r="B13" s="251"/>
      <c r="C13" s="1018" t="s">
        <v>309</v>
      </c>
      <c r="D13" s="1018"/>
      <c r="E13" s="1019"/>
      <c r="F13" s="1020" t="s">
        <v>310</v>
      </c>
      <c r="G13" s="1021"/>
      <c r="H13" s="1022"/>
      <c r="I13" s="407"/>
      <c r="J13" s="407"/>
      <c r="K13" s="407"/>
      <c r="L13" s="403"/>
      <c r="M13" s="403"/>
      <c r="N13" s="403"/>
      <c r="O13" s="403"/>
      <c r="P13" s="403"/>
    </row>
    <row r="14" spans="1:16" ht="12" customHeight="1" thickTop="1" thickBot="1">
      <c r="B14" s="274" t="s">
        <v>88</v>
      </c>
      <c r="C14" s="1002" t="s">
        <v>89</v>
      </c>
      <c r="D14" s="1004" t="s">
        <v>90</v>
      </c>
      <c r="E14" s="1006" t="s">
        <v>91</v>
      </c>
      <c r="F14" s="1023" t="s">
        <v>89</v>
      </c>
      <c r="G14" s="1025" t="s">
        <v>90</v>
      </c>
      <c r="H14" s="1027" t="s">
        <v>91</v>
      </c>
      <c r="I14" s="408">
        <f>MIN(N16:N27)</f>
        <v>0</v>
      </c>
      <c r="J14" s="408">
        <f>MIN(O16:O27)</f>
        <v>0</v>
      </c>
      <c r="K14" s="408">
        <f>MIN(P16:P27)</f>
        <v>0</v>
      </c>
      <c r="L14" s="403"/>
      <c r="M14" s="403"/>
      <c r="N14" s="403"/>
      <c r="O14" s="403"/>
      <c r="P14" s="403"/>
    </row>
    <row r="15" spans="1:16" ht="12" customHeight="1" thickBot="1">
      <c r="B15" s="275" t="s">
        <v>110</v>
      </c>
      <c r="C15" s="1003"/>
      <c r="D15" s="1005"/>
      <c r="E15" s="1007"/>
      <c r="F15" s="1024"/>
      <c r="G15" s="1026"/>
      <c r="H15" s="1028"/>
      <c r="I15" s="408">
        <f>F12*I14</f>
        <v>0</v>
      </c>
      <c r="J15" s="408">
        <f>G12*J14</f>
        <v>0</v>
      </c>
      <c r="K15" s="408">
        <f>H12*K14</f>
        <v>0</v>
      </c>
      <c r="L15" s="403"/>
      <c r="M15" s="403"/>
      <c r="N15" s="1016"/>
      <c r="O15" s="1016"/>
      <c r="P15" s="1016"/>
    </row>
    <row r="16" spans="1:16" ht="12" customHeight="1">
      <c r="B16" s="252" t="s">
        <v>99</v>
      </c>
      <c r="C16" s="448"/>
      <c r="D16" s="449"/>
      <c r="E16" s="450"/>
      <c r="F16" s="451">
        <f>I$15*(POWER(I16,(1/F$11)))</f>
        <v>0</v>
      </c>
      <c r="G16" s="452">
        <f t="shared" ref="G16:H27" si="0">J$15*(POWER(J16,(1/G$11)))</f>
        <v>0</v>
      </c>
      <c r="H16" s="453">
        <f t="shared" si="0"/>
        <v>0</v>
      </c>
      <c r="I16" s="408">
        <f>IF(C16&lt;0.001,0,C16/I$14)</f>
        <v>0</v>
      </c>
      <c r="J16" s="408">
        <f t="shared" ref="J16:K27" si="1">IF(D16&lt;0.001,0,D16/J$14)</f>
        <v>0</v>
      </c>
      <c r="K16" s="408">
        <f t="shared" si="1"/>
        <v>0</v>
      </c>
      <c r="L16" s="404" t="s">
        <v>10</v>
      </c>
      <c r="M16" s="403"/>
      <c r="N16" s="409" t="str">
        <f>IF(C16&lt;0.00095,"",C16)</f>
        <v/>
      </c>
      <c r="O16" s="409" t="str">
        <f t="shared" ref="O16:P27" si="2">IF(D16&lt;0.00095,"",D16)</f>
        <v/>
      </c>
      <c r="P16" s="409" t="str">
        <f t="shared" si="2"/>
        <v/>
      </c>
    </row>
    <row r="17" spans="2:16" ht="12" customHeight="1">
      <c r="B17" s="258" t="s">
        <v>100</v>
      </c>
      <c r="C17" s="454"/>
      <c r="D17" s="455"/>
      <c r="E17" s="456"/>
      <c r="F17" s="451">
        <f t="shared" ref="F17:F27" si="3">I$15*(POWER(I17,(1/F$11)))</f>
        <v>0</v>
      </c>
      <c r="G17" s="452">
        <f t="shared" si="0"/>
        <v>0</v>
      </c>
      <c r="H17" s="453">
        <f t="shared" si="0"/>
        <v>0</v>
      </c>
      <c r="I17" s="408">
        <f t="shared" ref="I17:I27" si="4">IF(C17&lt;0.001,0,C17/I$14)</f>
        <v>0</v>
      </c>
      <c r="J17" s="408">
        <f t="shared" si="1"/>
        <v>0</v>
      </c>
      <c r="K17" s="408">
        <f t="shared" si="1"/>
        <v>0</v>
      </c>
      <c r="L17" s="404" t="s">
        <v>11</v>
      </c>
      <c r="M17" s="403"/>
      <c r="N17" s="409" t="str">
        <f t="shared" ref="N17:N27" si="5">IF(C17&lt;0.00095,"",C17)</f>
        <v/>
      </c>
      <c r="O17" s="409" t="str">
        <f t="shared" si="2"/>
        <v/>
      </c>
      <c r="P17" s="409" t="str">
        <f t="shared" si="2"/>
        <v/>
      </c>
    </row>
    <row r="18" spans="2:16" ht="12" customHeight="1">
      <c r="B18" s="258" t="s">
        <v>101</v>
      </c>
      <c r="C18" s="454"/>
      <c r="D18" s="455"/>
      <c r="E18" s="456"/>
      <c r="F18" s="451">
        <f t="shared" si="3"/>
        <v>0</v>
      </c>
      <c r="G18" s="452">
        <f t="shared" si="0"/>
        <v>0</v>
      </c>
      <c r="H18" s="453">
        <f t="shared" si="0"/>
        <v>0</v>
      </c>
      <c r="I18" s="408">
        <f t="shared" si="4"/>
        <v>0</v>
      </c>
      <c r="J18" s="408">
        <f t="shared" si="1"/>
        <v>0</v>
      </c>
      <c r="K18" s="408">
        <f t="shared" si="1"/>
        <v>0</v>
      </c>
      <c r="L18" s="404" t="s">
        <v>146</v>
      </c>
      <c r="M18" s="403"/>
      <c r="N18" s="409" t="str">
        <f t="shared" si="5"/>
        <v/>
      </c>
      <c r="O18" s="409" t="str">
        <f t="shared" si="2"/>
        <v/>
      </c>
      <c r="P18" s="409" t="str">
        <f t="shared" si="2"/>
        <v/>
      </c>
    </row>
    <row r="19" spans="2:16" ht="12" customHeight="1">
      <c r="B19" s="258" t="s">
        <v>102</v>
      </c>
      <c r="C19" s="454"/>
      <c r="D19" s="455"/>
      <c r="E19" s="456"/>
      <c r="F19" s="451">
        <f t="shared" si="3"/>
        <v>0</v>
      </c>
      <c r="G19" s="452">
        <f t="shared" si="0"/>
        <v>0</v>
      </c>
      <c r="H19" s="453">
        <f t="shared" si="0"/>
        <v>0</v>
      </c>
      <c r="I19" s="408">
        <f t="shared" si="4"/>
        <v>0</v>
      </c>
      <c r="J19" s="408">
        <f t="shared" si="1"/>
        <v>0</v>
      </c>
      <c r="K19" s="408">
        <f t="shared" si="1"/>
        <v>0</v>
      </c>
      <c r="L19" s="404" t="s">
        <v>147</v>
      </c>
      <c r="M19" s="403"/>
      <c r="N19" s="409" t="str">
        <f t="shared" si="5"/>
        <v/>
      </c>
      <c r="O19" s="409" t="str">
        <f t="shared" si="2"/>
        <v/>
      </c>
      <c r="P19" s="409" t="str">
        <f t="shared" si="2"/>
        <v/>
      </c>
    </row>
    <row r="20" spans="2:16" ht="12" customHeight="1">
      <c r="B20" s="258" t="s">
        <v>109</v>
      </c>
      <c r="C20" s="454"/>
      <c r="D20" s="455"/>
      <c r="E20" s="456"/>
      <c r="F20" s="451">
        <f t="shared" si="3"/>
        <v>0</v>
      </c>
      <c r="G20" s="452">
        <f t="shared" si="0"/>
        <v>0</v>
      </c>
      <c r="H20" s="453">
        <f t="shared" si="0"/>
        <v>0</v>
      </c>
      <c r="I20" s="408">
        <f t="shared" si="4"/>
        <v>0</v>
      </c>
      <c r="J20" s="408">
        <f t="shared" si="1"/>
        <v>0</v>
      </c>
      <c r="K20" s="408">
        <f t="shared" si="1"/>
        <v>0</v>
      </c>
      <c r="L20" s="404" t="s">
        <v>13</v>
      </c>
      <c r="M20" s="403"/>
      <c r="N20" s="409" t="str">
        <f>IF(C20&lt;0.00095,"",C20)</f>
        <v/>
      </c>
      <c r="O20" s="409" t="str">
        <f t="shared" si="2"/>
        <v/>
      </c>
      <c r="P20" s="409" t="str">
        <f t="shared" si="2"/>
        <v/>
      </c>
    </row>
    <row r="21" spans="2:16" ht="12" customHeight="1">
      <c r="B21" s="258" t="s">
        <v>103</v>
      </c>
      <c r="C21" s="454"/>
      <c r="D21" s="455"/>
      <c r="E21" s="456"/>
      <c r="F21" s="451">
        <f t="shared" si="3"/>
        <v>0</v>
      </c>
      <c r="G21" s="452">
        <f t="shared" si="0"/>
        <v>0</v>
      </c>
      <c r="H21" s="453">
        <f t="shared" si="0"/>
        <v>0</v>
      </c>
      <c r="I21" s="408">
        <f t="shared" si="4"/>
        <v>0</v>
      </c>
      <c r="J21" s="408">
        <f t="shared" si="1"/>
        <v>0</v>
      </c>
      <c r="K21" s="408">
        <f t="shared" si="1"/>
        <v>0</v>
      </c>
      <c r="L21" s="404" t="s">
        <v>14</v>
      </c>
      <c r="M21" s="403"/>
      <c r="N21" s="409" t="str">
        <f t="shared" si="5"/>
        <v/>
      </c>
      <c r="O21" s="409" t="str">
        <f t="shared" si="2"/>
        <v/>
      </c>
      <c r="P21" s="409" t="str">
        <f t="shared" si="2"/>
        <v/>
      </c>
    </row>
    <row r="22" spans="2:16" ht="12" customHeight="1">
      <c r="B22" s="258" t="s">
        <v>104</v>
      </c>
      <c r="C22" s="454"/>
      <c r="D22" s="455"/>
      <c r="E22" s="456"/>
      <c r="F22" s="451">
        <f t="shared" si="3"/>
        <v>0</v>
      </c>
      <c r="G22" s="452">
        <f t="shared" si="0"/>
        <v>0</v>
      </c>
      <c r="H22" s="453">
        <f t="shared" si="0"/>
        <v>0</v>
      </c>
      <c r="I22" s="408">
        <f t="shared" si="4"/>
        <v>0</v>
      </c>
      <c r="J22" s="408">
        <f t="shared" si="1"/>
        <v>0</v>
      </c>
      <c r="K22" s="408">
        <f t="shared" si="1"/>
        <v>0</v>
      </c>
      <c r="L22" s="404" t="s">
        <v>148</v>
      </c>
      <c r="M22" s="403"/>
      <c r="N22" s="409" t="str">
        <f t="shared" si="5"/>
        <v/>
      </c>
      <c r="O22" s="409" t="str">
        <f t="shared" si="2"/>
        <v/>
      </c>
      <c r="P22" s="409" t="str">
        <f t="shared" si="2"/>
        <v/>
      </c>
    </row>
    <row r="23" spans="2:16" ht="12" customHeight="1">
      <c r="B23" s="258" t="s">
        <v>15</v>
      </c>
      <c r="C23" s="454"/>
      <c r="D23" s="455"/>
      <c r="E23" s="456"/>
      <c r="F23" s="451">
        <f t="shared" si="3"/>
        <v>0</v>
      </c>
      <c r="G23" s="452">
        <f t="shared" si="0"/>
        <v>0</v>
      </c>
      <c r="H23" s="453">
        <f t="shared" si="0"/>
        <v>0</v>
      </c>
      <c r="I23" s="408">
        <f t="shared" si="4"/>
        <v>0</v>
      </c>
      <c r="J23" s="408">
        <f t="shared" si="1"/>
        <v>0</v>
      </c>
      <c r="K23" s="408">
        <f t="shared" si="1"/>
        <v>0</v>
      </c>
      <c r="L23" s="404" t="s">
        <v>15</v>
      </c>
      <c r="M23" s="403"/>
      <c r="N23" s="409" t="str">
        <f t="shared" si="5"/>
        <v/>
      </c>
      <c r="O23" s="409" t="str">
        <f t="shared" si="2"/>
        <v/>
      </c>
      <c r="P23" s="409" t="str">
        <f t="shared" si="2"/>
        <v/>
      </c>
    </row>
    <row r="24" spans="2:16" ht="12" customHeight="1">
      <c r="B24" s="258" t="s">
        <v>105</v>
      </c>
      <c r="C24" s="454"/>
      <c r="D24" s="455"/>
      <c r="E24" s="456"/>
      <c r="F24" s="451">
        <f t="shared" si="3"/>
        <v>0</v>
      </c>
      <c r="G24" s="452">
        <f t="shared" si="0"/>
        <v>0</v>
      </c>
      <c r="H24" s="453">
        <f t="shared" si="0"/>
        <v>0</v>
      </c>
      <c r="I24" s="408">
        <f t="shared" si="4"/>
        <v>0</v>
      </c>
      <c r="J24" s="408">
        <f t="shared" si="1"/>
        <v>0</v>
      </c>
      <c r="K24" s="408">
        <f t="shared" si="1"/>
        <v>0</v>
      </c>
      <c r="L24" s="404" t="s">
        <v>16</v>
      </c>
      <c r="M24" s="403"/>
      <c r="N24" s="409" t="str">
        <f t="shared" si="5"/>
        <v/>
      </c>
      <c r="O24" s="409" t="str">
        <f t="shared" si="2"/>
        <v/>
      </c>
      <c r="P24" s="409" t="str">
        <f t="shared" si="2"/>
        <v/>
      </c>
    </row>
    <row r="25" spans="2:16" ht="12" customHeight="1">
      <c r="B25" s="258" t="s">
        <v>106</v>
      </c>
      <c r="C25" s="454"/>
      <c r="D25" s="455"/>
      <c r="E25" s="456"/>
      <c r="F25" s="451">
        <f t="shared" si="3"/>
        <v>0</v>
      </c>
      <c r="G25" s="452">
        <f t="shared" si="0"/>
        <v>0</v>
      </c>
      <c r="H25" s="453">
        <f t="shared" si="0"/>
        <v>0</v>
      </c>
      <c r="I25" s="408">
        <f t="shared" si="4"/>
        <v>0</v>
      </c>
      <c r="J25" s="408">
        <f t="shared" si="1"/>
        <v>0</v>
      </c>
      <c r="K25" s="408">
        <f t="shared" si="1"/>
        <v>0</v>
      </c>
      <c r="L25" s="404" t="s">
        <v>18</v>
      </c>
      <c r="M25" s="403"/>
      <c r="N25" s="409" t="str">
        <f t="shared" si="5"/>
        <v/>
      </c>
      <c r="O25" s="409" t="str">
        <f t="shared" si="2"/>
        <v/>
      </c>
      <c r="P25" s="409" t="str">
        <f t="shared" si="2"/>
        <v/>
      </c>
    </row>
    <row r="26" spans="2:16" ht="12" customHeight="1">
      <c r="B26" s="258" t="s">
        <v>107</v>
      </c>
      <c r="C26" s="454"/>
      <c r="D26" s="455"/>
      <c r="E26" s="456"/>
      <c r="F26" s="451">
        <f t="shared" si="3"/>
        <v>0</v>
      </c>
      <c r="G26" s="452">
        <f t="shared" si="0"/>
        <v>0</v>
      </c>
      <c r="H26" s="453">
        <f t="shared" si="0"/>
        <v>0</v>
      </c>
      <c r="I26" s="408">
        <f t="shared" si="4"/>
        <v>0</v>
      </c>
      <c r="J26" s="408">
        <f t="shared" si="1"/>
        <v>0</v>
      </c>
      <c r="K26" s="408">
        <f t="shared" si="1"/>
        <v>0</v>
      </c>
      <c r="L26" s="404" t="s">
        <v>149</v>
      </c>
      <c r="M26" s="403"/>
      <c r="N26" s="409" t="str">
        <f t="shared" si="5"/>
        <v/>
      </c>
      <c r="O26" s="409" t="str">
        <f t="shared" si="2"/>
        <v/>
      </c>
      <c r="P26" s="409" t="str">
        <f t="shared" si="2"/>
        <v/>
      </c>
    </row>
    <row r="27" spans="2:16" ht="12" customHeight="1" thickBot="1">
      <c r="B27" s="262" t="s">
        <v>108</v>
      </c>
      <c r="C27" s="457"/>
      <c r="D27" s="458"/>
      <c r="E27" s="459"/>
      <c r="F27" s="460">
        <f t="shared" si="3"/>
        <v>0</v>
      </c>
      <c r="G27" s="461">
        <f t="shared" si="0"/>
        <v>0</v>
      </c>
      <c r="H27" s="462">
        <f t="shared" si="0"/>
        <v>0</v>
      </c>
      <c r="I27" s="408">
        <f t="shared" si="4"/>
        <v>0</v>
      </c>
      <c r="J27" s="408">
        <f t="shared" si="1"/>
        <v>0</v>
      </c>
      <c r="K27" s="408">
        <f t="shared" si="1"/>
        <v>0</v>
      </c>
      <c r="L27" s="404" t="s">
        <v>17</v>
      </c>
      <c r="M27" s="403"/>
      <c r="N27" s="409" t="str">
        <f t="shared" si="5"/>
        <v/>
      </c>
      <c r="O27" s="409" t="str">
        <f t="shared" si="2"/>
        <v/>
      </c>
      <c r="P27" s="409" t="str">
        <f t="shared" si="2"/>
        <v/>
      </c>
    </row>
    <row r="28" spans="2:16" ht="12" customHeight="1" thickTop="1">
      <c r="B28" s="3"/>
      <c r="C28" s="3"/>
      <c r="D28" s="3"/>
      <c r="E28" s="3"/>
      <c r="F28" s="3"/>
      <c r="G28" s="3"/>
      <c r="H28" s="3"/>
      <c r="I28" s="3"/>
      <c r="J28" s="3"/>
      <c r="K28" s="3"/>
    </row>
    <row r="29" spans="2:16" ht="12" customHeight="1">
      <c r="B29" s="3"/>
      <c r="C29" s="3"/>
      <c r="D29" s="1017" t="s">
        <v>334</v>
      </c>
      <c r="E29" s="1017"/>
      <c r="F29" s="1017"/>
      <c r="G29" s="1017"/>
      <c r="H29" s="3"/>
      <c r="I29" s="3"/>
      <c r="J29" s="3"/>
      <c r="K29" s="3"/>
    </row>
    <row r="30" spans="2:16" ht="12" customHeight="1">
      <c r="B30" s="3"/>
      <c r="C30" s="269" t="s">
        <v>314</v>
      </c>
      <c r="D30" s="247" t="s">
        <v>89</v>
      </c>
      <c r="E30" s="247" t="s">
        <v>90</v>
      </c>
      <c r="F30" s="247" t="s">
        <v>91</v>
      </c>
      <c r="G30" s="247" t="s">
        <v>315</v>
      </c>
      <c r="H30" s="3"/>
      <c r="I30" s="3"/>
      <c r="J30" s="3"/>
      <c r="K30" s="3"/>
    </row>
    <row r="31" spans="2:16" ht="12" customHeight="1">
      <c r="B31" s="3"/>
      <c r="C31" s="248" t="s">
        <v>53</v>
      </c>
      <c r="D31" s="270">
        <f>SUM(C16:C27)</f>
        <v>0</v>
      </c>
      <c r="E31" s="270">
        <f>SUM(D16:D27)</f>
        <v>0</v>
      </c>
      <c r="F31" s="270">
        <f>SUM(E16:E27)</f>
        <v>0</v>
      </c>
      <c r="G31" s="270">
        <f>0.25*(D31+E31)+0.5*(F31)</f>
        <v>0</v>
      </c>
      <c r="H31" s="3"/>
      <c r="I31" s="3"/>
      <c r="J31" s="3"/>
      <c r="K31" s="3"/>
    </row>
    <row r="32" spans="2:16" ht="12" customHeight="1">
      <c r="B32" s="3"/>
      <c r="C32" s="298" t="s">
        <v>316</v>
      </c>
      <c r="D32" s="271">
        <f>SUM(F16:F27)</f>
        <v>0</v>
      </c>
      <c r="E32" s="271">
        <f>SUM(G16:G27)</f>
        <v>0</v>
      </c>
      <c r="F32" s="271">
        <f>SUM(H16:H27)</f>
        <v>0</v>
      </c>
      <c r="G32" s="271">
        <f>0.25*(D32+E32)+0.5*(F32)</f>
        <v>0</v>
      </c>
      <c r="H32" s="3"/>
      <c r="I32" s="3"/>
      <c r="J32" s="3"/>
      <c r="K32" s="3"/>
    </row>
    <row r="33" spans="2:11" ht="12" customHeight="1">
      <c r="B33" s="3"/>
      <c r="C33" s="272" t="s">
        <v>54</v>
      </c>
      <c r="D33" s="273" t="e">
        <f>D32*100/D31</f>
        <v>#DIV/0!</v>
      </c>
      <c r="E33" s="273" t="e">
        <f>E32*100/E31</f>
        <v>#DIV/0!</v>
      </c>
      <c r="F33" s="273" t="e">
        <f>F32*100/F31</f>
        <v>#DIV/0!</v>
      </c>
      <c r="G33" s="273" t="e">
        <f>0.25*(D33+E33)+0.5*(F33)</f>
        <v>#DIV/0!</v>
      </c>
      <c r="H33" s="3"/>
      <c r="I33" s="3"/>
      <c r="J33" s="3"/>
      <c r="K33" s="3"/>
    </row>
    <row r="87" spans="9:9">
      <c r="I87" s="3"/>
    </row>
    <row r="96" spans="9:9" ht="13.5" thickBot="1"/>
    <row r="97" spans="2:3" ht="15.75" thickBot="1">
      <c r="B97" s="292" t="s">
        <v>318</v>
      </c>
      <c r="C97" s="293" t="s">
        <v>66</v>
      </c>
    </row>
    <row r="98" spans="2:3" ht="15" thickBot="1">
      <c r="B98" s="294" t="s">
        <v>55</v>
      </c>
      <c r="C98" s="482"/>
    </row>
    <row r="99" spans="2:3" ht="15" thickBot="1">
      <c r="B99" s="294" t="s">
        <v>56</v>
      </c>
      <c r="C99" s="482"/>
    </row>
    <row r="100" spans="2:3" ht="15" thickBot="1">
      <c r="B100" s="294" t="s">
        <v>305</v>
      </c>
      <c r="C100" s="482"/>
    </row>
    <row r="101" spans="2:3" ht="15" thickBot="1">
      <c r="B101" s="294" t="s">
        <v>57</v>
      </c>
      <c r="C101" s="482"/>
    </row>
    <row r="102" spans="2:3" ht="15" thickBot="1">
      <c r="B102" s="294" t="s">
        <v>58</v>
      </c>
      <c r="C102" s="482"/>
    </row>
    <row r="103" spans="2:3" ht="15" thickBot="1">
      <c r="B103" s="294" t="s">
        <v>59</v>
      </c>
      <c r="C103" s="482"/>
    </row>
    <row r="104" spans="2:3" ht="15" thickBot="1">
      <c r="B104" s="294" t="s">
        <v>60</v>
      </c>
      <c r="C104" s="482"/>
    </row>
    <row r="105" spans="2:3" ht="15" thickBot="1">
      <c r="B105" s="294" t="s">
        <v>61</v>
      </c>
      <c r="C105" s="482"/>
    </row>
    <row r="106" spans="2:3" ht="15" thickBot="1">
      <c r="B106" s="294" t="s">
        <v>62</v>
      </c>
      <c r="C106" s="482"/>
    </row>
    <row r="107" spans="2:3" ht="15" thickBot="1">
      <c r="B107" s="294" t="s">
        <v>63</v>
      </c>
      <c r="C107" s="482"/>
    </row>
    <row r="108" spans="2:3" ht="15" thickBot="1">
      <c r="B108" s="294" t="s">
        <v>64</v>
      </c>
      <c r="C108" s="482"/>
    </row>
    <row r="109" spans="2:3" ht="15" thickBot="1">
      <c r="B109" s="294" t="s">
        <v>65</v>
      </c>
      <c r="C109" s="482"/>
    </row>
  </sheetData>
  <sheetProtection selectLockedCells="1" selectUnlockedCells="1"/>
  <mergeCells count="20">
    <mergeCell ref="N15:P15"/>
    <mergeCell ref="D29:G29"/>
    <mergeCell ref="B7:D7"/>
    <mergeCell ref="E7:H7"/>
    <mergeCell ref="B9:H9"/>
    <mergeCell ref="C13:E13"/>
    <mergeCell ref="F13:H13"/>
    <mergeCell ref="F14:F15"/>
    <mergeCell ref="G14:G15"/>
    <mergeCell ref="H14:H15"/>
    <mergeCell ref="C14:C15"/>
    <mergeCell ref="D14:D15"/>
    <mergeCell ref="E14:E15"/>
    <mergeCell ref="C2:H2"/>
    <mergeCell ref="C3:H3"/>
    <mergeCell ref="B5:D5"/>
    <mergeCell ref="E5:H5"/>
    <mergeCell ref="B6:D6"/>
    <mergeCell ref="E6:H6"/>
    <mergeCell ref="C11:D12"/>
  </mergeCells>
  <phoneticPr fontId="25" type="noConversion"/>
  <pageMargins left="0.46" right="0.33" top="0.18" bottom="0.2" header="0" footer="0"/>
  <pageSetup paperSize="9" scale="91" orientation="portrait" horizontalDpi="1200" verticalDpi="12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14371" r:id="rId4" name="Spinner 3">
              <controlPr defaultSize="0" autoPict="0">
                <anchor moveWithCells="1" sizeWithCells="1">
                  <from>
                    <xdr:col>5</xdr:col>
                    <xdr:colOff>561975</xdr:colOff>
                    <xdr:row>10</xdr:row>
                    <xdr:rowOff>9525</xdr:rowOff>
                  </from>
                  <to>
                    <xdr:col>5</xdr:col>
                    <xdr:colOff>933450</xdr:colOff>
                    <xdr:row>11</xdr:row>
                    <xdr:rowOff>0</xdr:rowOff>
                  </to>
                </anchor>
              </controlPr>
            </control>
          </mc:Choice>
        </mc:AlternateContent>
        <mc:AlternateContent xmlns:mc="http://schemas.openxmlformats.org/markup-compatibility/2006">
          <mc:Choice Requires="x14">
            <control shapeId="314372" r:id="rId5" name="Spinner 4">
              <controlPr defaultSize="0" autoPict="0">
                <anchor moveWithCells="1" sizeWithCells="1">
                  <from>
                    <xdr:col>6</xdr:col>
                    <xdr:colOff>571500</xdr:colOff>
                    <xdr:row>10</xdr:row>
                    <xdr:rowOff>9525</xdr:rowOff>
                  </from>
                  <to>
                    <xdr:col>6</xdr:col>
                    <xdr:colOff>942975</xdr:colOff>
                    <xdr:row>11</xdr:row>
                    <xdr:rowOff>0</xdr:rowOff>
                  </to>
                </anchor>
              </controlPr>
            </control>
          </mc:Choice>
        </mc:AlternateContent>
        <mc:AlternateContent xmlns:mc="http://schemas.openxmlformats.org/markup-compatibility/2006">
          <mc:Choice Requires="x14">
            <control shapeId="314373" r:id="rId6" name="Spinner 5">
              <controlPr defaultSize="0" autoPict="0">
                <anchor moveWithCells="1" sizeWithCells="1">
                  <from>
                    <xdr:col>5</xdr:col>
                    <xdr:colOff>561975</xdr:colOff>
                    <xdr:row>11</xdr:row>
                    <xdr:rowOff>9525</xdr:rowOff>
                  </from>
                  <to>
                    <xdr:col>5</xdr:col>
                    <xdr:colOff>933450</xdr:colOff>
                    <xdr:row>12</xdr:row>
                    <xdr:rowOff>0</xdr:rowOff>
                  </to>
                </anchor>
              </controlPr>
            </control>
          </mc:Choice>
        </mc:AlternateContent>
        <mc:AlternateContent xmlns:mc="http://schemas.openxmlformats.org/markup-compatibility/2006">
          <mc:Choice Requires="x14">
            <control shapeId="314374" r:id="rId7" name="Spinner 6">
              <controlPr defaultSize="0" autoPict="0">
                <anchor moveWithCells="1" sizeWithCells="1">
                  <from>
                    <xdr:col>7</xdr:col>
                    <xdr:colOff>581025</xdr:colOff>
                    <xdr:row>10</xdr:row>
                    <xdr:rowOff>9525</xdr:rowOff>
                  </from>
                  <to>
                    <xdr:col>8</xdr:col>
                    <xdr:colOff>0</xdr:colOff>
                    <xdr:row>11</xdr:row>
                    <xdr:rowOff>0</xdr:rowOff>
                  </to>
                </anchor>
              </controlPr>
            </control>
          </mc:Choice>
        </mc:AlternateContent>
        <mc:AlternateContent xmlns:mc="http://schemas.openxmlformats.org/markup-compatibility/2006">
          <mc:Choice Requires="x14">
            <control shapeId="314375" r:id="rId8" name="Spinner 7">
              <controlPr defaultSize="0" autoPict="0">
                <anchor moveWithCells="1" sizeWithCells="1">
                  <from>
                    <xdr:col>6</xdr:col>
                    <xdr:colOff>571500</xdr:colOff>
                    <xdr:row>11</xdr:row>
                    <xdr:rowOff>9525</xdr:rowOff>
                  </from>
                  <to>
                    <xdr:col>6</xdr:col>
                    <xdr:colOff>942975</xdr:colOff>
                    <xdr:row>12</xdr:row>
                    <xdr:rowOff>0</xdr:rowOff>
                  </to>
                </anchor>
              </controlPr>
            </control>
          </mc:Choice>
        </mc:AlternateContent>
        <mc:AlternateContent xmlns:mc="http://schemas.openxmlformats.org/markup-compatibility/2006">
          <mc:Choice Requires="x14">
            <control shapeId="314376" r:id="rId9" name="Spinner 8">
              <controlPr defaultSize="0" autoPict="0">
                <anchor moveWithCells="1" sizeWithCells="1">
                  <from>
                    <xdr:col>7</xdr:col>
                    <xdr:colOff>581025</xdr:colOff>
                    <xdr:row>11</xdr:row>
                    <xdr:rowOff>9525</xdr:rowOff>
                  </from>
                  <to>
                    <xdr:col>8</xdr:col>
                    <xdr:colOff>0</xdr:colOff>
                    <xdr:row>12</xdr:row>
                    <xdr:rowOff>0</xdr:rowOff>
                  </to>
                </anchor>
              </controlPr>
            </control>
          </mc:Choice>
        </mc:AlternateContent>
      </controls>
    </mc:Choice>
  </mc:AlternateConten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09"/>
  <sheetViews>
    <sheetView zoomScale="90" zoomScaleNormal="90" workbookViewId="0"/>
  </sheetViews>
  <sheetFormatPr baseColWidth="10" defaultRowHeight="12.75"/>
  <cols>
    <col min="1" max="1" width="3.42578125" customWidth="1"/>
    <col min="2" max="8" width="14.28515625" customWidth="1"/>
    <col min="16" max="16" width="12.85546875" customWidth="1"/>
  </cols>
  <sheetData>
    <row r="1" spans="1:16" ht="12" customHeight="1" thickBot="1">
      <c r="A1" s="90"/>
      <c r="B1" s="90"/>
      <c r="C1" s="91"/>
      <c r="D1" s="92"/>
      <c r="E1" s="92"/>
      <c r="F1" s="92"/>
      <c r="G1" s="92"/>
      <c r="H1" s="92"/>
    </row>
    <row r="2" spans="1:16" ht="12" customHeight="1">
      <c r="A2" s="90"/>
      <c r="B2" s="249" t="s">
        <v>77</v>
      </c>
      <c r="C2" s="1008" t="s">
        <v>317</v>
      </c>
      <c r="D2" s="1008"/>
      <c r="E2" s="1008"/>
      <c r="F2" s="1008"/>
      <c r="G2" s="1008"/>
      <c r="H2" s="1009"/>
    </row>
    <row r="3" spans="1:16" ht="12" customHeight="1" thickBot="1">
      <c r="A3" s="90"/>
      <c r="B3" s="384" t="s">
        <v>406</v>
      </c>
      <c r="C3" s="1010" t="s">
        <v>306</v>
      </c>
      <c r="D3" s="1010"/>
      <c r="E3" s="1010"/>
      <c r="F3" s="1010"/>
      <c r="G3" s="1010"/>
      <c r="H3" s="1011"/>
    </row>
    <row r="4" spans="1:16" ht="12" customHeight="1"/>
    <row r="5" spans="1:16" ht="12" customHeight="1">
      <c r="B5" s="491" t="s">
        <v>67</v>
      </c>
      <c r="C5" s="491"/>
      <c r="D5" s="491"/>
      <c r="E5" s="492"/>
      <c r="F5" s="492"/>
      <c r="G5" s="492"/>
      <c r="H5" s="492"/>
    </row>
    <row r="6" spans="1:16" ht="12" customHeight="1">
      <c r="B6" s="491" t="s">
        <v>414</v>
      </c>
      <c r="C6" s="491"/>
      <c r="D6" s="491"/>
      <c r="E6" s="492"/>
      <c r="F6" s="492"/>
      <c r="G6" s="492"/>
      <c r="H6" s="492"/>
    </row>
    <row r="7" spans="1:16" ht="12" customHeight="1">
      <c r="B7" s="841" t="s">
        <v>69</v>
      </c>
      <c r="C7" s="841"/>
      <c r="D7" s="841"/>
      <c r="E7" s="833"/>
      <c r="F7" s="492"/>
      <c r="G7" s="492"/>
      <c r="H7" s="492"/>
    </row>
    <row r="8" spans="1:16" ht="12" customHeight="1"/>
    <row r="9" spans="1:16" ht="18" customHeight="1">
      <c r="B9" s="539" t="s">
        <v>81</v>
      </c>
      <c r="C9" s="539"/>
      <c r="D9" s="539"/>
      <c r="E9" s="539"/>
      <c r="F9" s="539"/>
      <c r="G9" s="539"/>
      <c r="H9" s="539"/>
    </row>
    <row r="10" spans="1:16" ht="13.5" thickBot="1">
      <c r="B10" s="92"/>
      <c r="C10" s="92"/>
      <c r="D10" s="92"/>
      <c r="E10" s="92"/>
      <c r="F10" s="92"/>
      <c r="G10" s="92"/>
      <c r="H10" s="92"/>
      <c r="I10" s="404" t="s">
        <v>311</v>
      </c>
      <c r="J10" s="404" t="s">
        <v>312</v>
      </c>
      <c r="K10" s="404" t="s">
        <v>313</v>
      </c>
      <c r="L10" s="403"/>
      <c r="M10" s="403"/>
      <c r="N10" s="403"/>
      <c r="O10" s="403"/>
      <c r="P10" s="403"/>
    </row>
    <row r="11" spans="1:16" ht="13.5" thickTop="1">
      <c r="B11" s="92"/>
      <c r="C11" s="1012" t="s">
        <v>307</v>
      </c>
      <c r="D11" s="1013"/>
      <c r="E11" s="284" t="s">
        <v>308</v>
      </c>
      <c r="F11" s="286">
        <f>I11/10</f>
        <v>1.2</v>
      </c>
      <c r="G11" s="287">
        <f>J11/10</f>
        <v>1.2</v>
      </c>
      <c r="H11" s="288">
        <f>K11/10</f>
        <v>1.2</v>
      </c>
      <c r="I11" s="405">
        <v>12</v>
      </c>
      <c r="J11" s="405">
        <v>12</v>
      </c>
      <c r="K11" s="406">
        <v>12</v>
      </c>
      <c r="L11" s="403"/>
      <c r="M11" s="403"/>
      <c r="N11" s="403"/>
      <c r="O11" s="403"/>
      <c r="P11" s="403"/>
    </row>
    <row r="12" spans="1:16" ht="13.5" thickBot="1">
      <c r="B12" s="92"/>
      <c r="C12" s="1014"/>
      <c r="D12" s="1015"/>
      <c r="E12" s="285" t="s">
        <v>415</v>
      </c>
      <c r="F12" s="289">
        <f>I12/100</f>
        <v>0.8</v>
      </c>
      <c r="G12" s="290">
        <f>J12/100</f>
        <v>0.8</v>
      </c>
      <c r="H12" s="291">
        <f>K12/100</f>
        <v>0.8</v>
      </c>
      <c r="I12" s="405">
        <v>80</v>
      </c>
      <c r="J12" s="405">
        <v>80</v>
      </c>
      <c r="K12" s="405">
        <v>80</v>
      </c>
      <c r="L12" s="403"/>
      <c r="M12" s="403"/>
      <c r="N12" s="403"/>
      <c r="O12" s="403"/>
      <c r="P12" s="403"/>
    </row>
    <row r="13" spans="1:16" ht="12" customHeight="1" thickTop="1" thickBot="1">
      <c r="B13" s="251"/>
      <c r="C13" s="1018" t="s">
        <v>309</v>
      </c>
      <c r="D13" s="1018"/>
      <c r="E13" s="1019"/>
      <c r="F13" s="1020" t="s">
        <v>310</v>
      </c>
      <c r="G13" s="1021"/>
      <c r="H13" s="1022"/>
      <c r="I13" s="407"/>
      <c r="J13" s="407"/>
      <c r="K13" s="407"/>
      <c r="L13" s="403"/>
      <c r="M13" s="403"/>
      <c r="N13" s="403"/>
      <c r="O13" s="403"/>
      <c r="P13" s="403"/>
    </row>
    <row r="14" spans="1:16" ht="12" customHeight="1" thickTop="1" thickBot="1">
      <c r="B14" s="274" t="s">
        <v>88</v>
      </c>
      <c r="C14" s="1002" t="s">
        <v>89</v>
      </c>
      <c r="D14" s="1004" t="s">
        <v>90</v>
      </c>
      <c r="E14" s="1006" t="s">
        <v>91</v>
      </c>
      <c r="F14" s="1023" t="s">
        <v>89</v>
      </c>
      <c r="G14" s="1025" t="s">
        <v>90</v>
      </c>
      <c r="H14" s="1027" t="s">
        <v>91</v>
      </c>
      <c r="I14" s="408">
        <f>MIN(N16:N27)</f>
        <v>0</v>
      </c>
      <c r="J14" s="408">
        <f>MIN(O16:O27)</f>
        <v>0</v>
      </c>
      <c r="K14" s="408">
        <f>MIN(P16:P27)</f>
        <v>0</v>
      </c>
      <c r="L14" s="403"/>
      <c r="M14" s="403"/>
      <c r="N14" s="403"/>
      <c r="O14" s="403"/>
      <c r="P14" s="403"/>
    </row>
    <row r="15" spans="1:16" ht="12" customHeight="1" thickBot="1">
      <c r="B15" s="275" t="s">
        <v>110</v>
      </c>
      <c r="C15" s="1003"/>
      <c r="D15" s="1005"/>
      <c r="E15" s="1007"/>
      <c r="F15" s="1024"/>
      <c r="G15" s="1026"/>
      <c r="H15" s="1028"/>
      <c r="I15" s="408">
        <f>F12*I14</f>
        <v>0</v>
      </c>
      <c r="J15" s="408">
        <f>G12*J14</f>
        <v>0</v>
      </c>
      <c r="K15" s="408">
        <f>H12*K14</f>
        <v>0</v>
      </c>
      <c r="L15" s="403"/>
      <c r="M15" s="403"/>
      <c r="N15" s="1016"/>
      <c r="O15" s="1016"/>
      <c r="P15" s="1016"/>
    </row>
    <row r="16" spans="1:16" ht="12" customHeight="1">
      <c r="B16" s="252" t="s">
        <v>99</v>
      </c>
      <c r="C16" s="1"/>
      <c r="D16" s="253"/>
      <c r="E16" s="254"/>
      <c r="F16" s="255">
        <f>I$15*(POWER(I16,(1/F$11)))</f>
        <v>0</v>
      </c>
      <c r="G16" s="256">
        <f t="shared" ref="G16:H27" si="0">J$15*(POWER(J16,(1/G$11)))</f>
        <v>0</v>
      </c>
      <c r="H16" s="257">
        <f t="shared" si="0"/>
        <v>0</v>
      </c>
      <c r="I16" s="408">
        <f>IF(C16&lt;0.001,0,C16/I$14)</f>
        <v>0</v>
      </c>
      <c r="J16" s="408">
        <f t="shared" ref="J16:K27" si="1">IF(D16&lt;0.001,0,D16/J$14)</f>
        <v>0</v>
      </c>
      <c r="K16" s="408">
        <f t="shared" si="1"/>
        <v>0</v>
      </c>
      <c r="L16" s="404" t="s">
        <v>10</v>
      </c>
      <c r="M16" s="403"/>
      <c r="N16" s="409" t="str">
        <f>IF(C16&lt;0.00095,"",C16)</f>
        <v/>
      </c>
      <c r="O16" s="409" t="str">
        <f t="shared" ref="O16:P27" si="2">IF(D16&lt;0.00095,"",D16)</f>
        <v/>
      </c>
      <c r="P16" s="409" t="str">
        <f t="shared" si="2"/>
        <v/>
      </c>
    </row>
    <row r="17" spans="2:16" ht="12" customHeight="1">
      <c r="B17" s="258" t="s">
        <v>100</v>
      </c>
      <c r="C17" s="259"/>
      <c r="D17" s="260"/>
      <c r="E17" s="261"/>
      <c r="F17" s="255">
        <f t="shared" ref="F17:F27" si="3">I$15*(POWER(I17,(1/F$11)))</f>
        <v>0</v>
      </c>
      <c r="G17" s="256">
        <f t="shared" si="0"/>
        <v>0</v>
      </c>
      <c r="H17" s="257">
        <f t="shared" si="0"/>
        <v>0</v>
      </c>
      <c r="I17" s="408">
        <f t="shared" ref="I17:I27" si="4">IF(C17&lt;0.001,0,C17/I$14)</f>
        <v>0</v>
      </c>
      <c r="J17" s="408">
        <f t="shared" si="1"/>
        <v>0</v>
      </c>
      <c r="K17" s="408">
        <f t="shared" si="1"/>
        <v>0</v>
      </c>
      <c r="L17" s="404" t="s">
        <v>11</v>
      </c>
      <c r="M17" s="403"/>
      <c r="N17" s="409" t="str">
        <f t="shared" ref="N17:N27" si="5">IF(C17&lt;0.00095,"",C17)</f>
        <v/>
      </c>
      <c r="O17" s="409" t="str">
        <f t="shared" si="2"/>
        <v/>
      </c>
      <c r="P17" s="409" t="str">
        <f t="shared" si="2"/>
        <v/>
      </c>
    </row>
    <row r="18" spans="2:16" ht="12" customHeight="1">
      <c r="B18" s="258" t="s">
        <v>101</v>
      </c>
      <c r="C18" s="259"/>
      <c r="D18" s="260"/>
      <c r="E18" s="261"/>
      <c r="F18" s="255">
        <f t="shared" si="3"/>
        <v>0</v>
      </c>
      <c r="G18" s="256">
        <f t="shared" si="0"/>
        <v>0</v>
      </c>
      <c r="H18" s="257">
        <f t="shared" si="0"/>
        <v>0</v>
      </c>
      <c r="I18" s="408">
        <f t="shared" si="4"/>
        <v>0</v>
      </c>
      <c r="J18" s="408">
        <f t="shared" si="1"/>
        <v>0</v>
      </c>
      <c r="K18" s="408">
        <f t="shared" si="1"/>
        <v>0</v>
      </c>
      <c r="L18" s="404" t="s">
        <v>146</v>
      </c>
      <c r="M18" s="403"/>
      <c r="N18" s="409" t="str">
        <f t="shared" si="5"/>
        <v/>
      </c>
      <c r="O18" s="409" t="str">
        <f t="shared" si="2"/>
        <v/>
      </c>
      <c r="P18" s="409" t="str">
        <f t="shared" si="2"/>
        <v/>
      </c>
    </row>
    <row r="19" spans="2:16" ht="12" customHeight="1">
      <c r="B19" s="258" t="s">
        <v>102</v>
      </c>
      <c r="C19" s="259"/>
      <c r="D19" s="260"/>
      <c r="E19" s="261"/>
      <c r="F19" s="255">
        <f t="shared" si="3"/>
        <v>0</v>
      </c>
      <c r="G19" s="256">
        <f t="shared" si="0"/>
        <v>0</v>
      </c>
      <c r="H19" s="257">
        <f t="shared" si="0"/>
        <v>0</v>
      </c>
      <c r="I19" s="408">
        <f t="shared" si="4"/>
        <v>0</v>
      </c>
      <c r="J19" s="408">
        <f t="shared" si="1"/>
        <v>0</v>
      </c>
      <c r="K19" s="408">
        <f t="shared" si="1"/>
        <v>0</v>
      </c>
      <c r="L19" s="404" t="s">
        <v>147</v>
      </c>
      <c r="M19" s="403"/>
      <c r="N19" s="409" t="str">
        <f t="shared" si="5"/>
        <v/>
      </c>
      <c r="O19" s="409" t="str">
        <f t="shared" si="2"/>
        <v/>
      </c>
      <c r="P19" s="409" t="str">
        <f t="shared" si="2"/>
        <v/>
      </c>
    </row>
    <row r="20" spans="2:16" ht="12" customHeight="1">
      <c r="B20" s="258" t="s">
        <v>109</v>
      </c>
      <c r="C20" s="259"/>
      <c r="D20" s="260"/>
      <c r="E20" s="261"/>
      <c r="F20" s="255">
        <f t="shared" si="3"/>
        <v>0</v>
      </c>
      <c r="G20" s="256">
        <f t="shared" si="0"/>
        <v>0</v>
      </c>
      <c r="H20" s="257">
        <f t="shared" si="0"/>
        <v>0</v>
      </c>
      <c r="I20" s="408">
        <f t="shared" si="4"/>
        <v>0</v>
      </c>
      <c r="J20" s="408">
        <f t="shared" si="1"/>
        <v>0</v>
      </c>
      <c r="K20" s="408">
        <f t="shared" si="1"/>
        <v>0</v>
      </c>
      <c r="L20" s="404" t="s">
        <v>13</v>
      </c>
      <c r="M20" s="403"/>
      <c r="N20" s="409" t="str">
        <f>IF(C20&lt;0.00095,"",C20)</f>
        <v/>
      </c>
      <c r="O20" s="409" t="str">
        <f t="shared" si="2"/>
        <v/>
      </c>
      <c r="P20" s="409" t="str">
        <f t="shared" si="2"/>
        <v/>
      </c>
    </row>
    <row r="21" spans="2:16" ht="12" customHeight="1">
      <c r="B21" s="258" t="s">
        <v>103</v>
      </c>
      <c r="C21" s="259"/>
      <c r="D21" s="260"/>
      <c r="E21" s="261"/>
      <c r="F21" s="255">
        <f t="shared" si="3"/>
        <v>0</v>
      </c>
      <c r="G21" s="256">
        <f t="shared" si="0"/>
        <v>0</v>
      </c>
      <c r="H21" s="257">
        <f t="shared" si="0"/>
        <v>0</v>
      </c>
      <c r="I21" s="408">
        <f t="shared" si="4"/>
        <v>0</v>
      </c>
      <c r="J21" s="408">
        <f t="shared" si="1"/>
        <v>0</v>
      </c>
      <c r="K21" s="408">
        <f t="shared" si="1"/>
        <v>0</v>
      </c>
      <c r="L21" s="404" t="s">
        <v>14</v>
      </c>
      <c r="M21" s="403"/>
      <c r="N21" s="409" t="str">
        <f t="shared" si="5"/>
        <v/>
      </c>
      <c r="O21" s="409" t="str">
        <f t="shared" si="2"/>
        <v/>
      </c>
      <c r="P21" s="409" t="str">
        <f t="shared" si="2"/>
        <v/>
      </c>
    </row>
    <row r="22" spans="2:16" ht="12" customHeight="1">
      <c r="B22" s="258" t="s">
        <v>104</v>
      </c>
      <c r="C22" s="259"/>
      <c r="D22" s="260"/>
      <c r="E22" s="261"/>
      <c r="F22" s="255">
        <f t="shared" si="3"/>
        <v>0</v>
      </c>
      <c r="G22" s="256">
        <f t="shared" si="0"/>
        <v>0</v>
      </c>
      <c r="H22" s="257">
        <f t="shared" si="0"/>
        <v>0</v>
      </c>
      <c r="I22" s="408">
        <f t="shared" si="4"/>
        <v>0</v>
      </c>
      <c r="J22" s="408">
        <f t="shared" si="1"/>
        <v>0</v>
      </c>
      <c r="K22" s="408">
        <f t="shared" si="1"/>
        <v>0</v>
      </c>
      <c r="L22" s="404" t="s">
        <v>148</v>
      </c>
      <c r="M22" s="403"/>
      <c r="N22" s="409" t="str">
        <f t="shared" si="5"/>
        <v/>
      </c>
      <c r="O22" s="409" t="str">
        <f t="shared" si="2"/>
        <v/>
      </c>
      <c r="P22" s="409" t="str">
        <f t="shared" si="2"/>
        <v/>
      </c>
    </row>
    <row r="23" spans="2:16" ht="12" customHeight="1">
      <c r="B23" s="258" t="s">
        <v>15</v>
      </c>
      <c r="C23" s="259"/>
      <c r="D23" s="260"/>
      <c r="E23" s="261"/>
      <c r="F23" s="255">
        <f t="shared" si="3"/>
        <v>0</v>
      </c>
      <c r="G23" s="256">
        <f t="shared" si="0"/>
        <v>0</v>
      </c>
      <c r="H23" s="257">
        <f t="shared" si="0"/>
        <v>0</v>
      </c>
      <c r="I23" s="408">
        <f t="shared" si="4"/>
        <v>0</v>
      </c>
      <c r="J23" s="408">
        <f t="shared" si="1"/>
        <v>0</v>
      </c>
      <c r="K23" s="408">
        <f t="shared" si="1"/>
        <v>0</v>
      </c>
      <c r="L23" s="404" t="s">
        <v>15</v>
      </c>
      <c r="M23" s="403"/>
      <c r="N23" s="409" t="str">
        <f t="shared" si="5"/>
        <v/>
      </c>
      <c r="O23" s="409" t="str">
        <f t="shared" si="2"/>
        <v/>
      </c>
      <c r="P23" s="409" t="str">
        <f t="shared" si="2"/>
        <v/>
      </c>
    </row>
    <row r="24" spans="2:16" ht="12" customHeight="1">
      <c r="B24" s="258" t="s">
        <v>105</v>
      </c>
      <c r="C24" s="259"/>
      <c r="D24" s="260"/>
      <c r="E24" s="261"/>
      <c r="F24" s="255">
        <f t="shared" si="3"/>
        <v>0</v>
      </c>
      <c r="G24" s="256">
        <f t="shared" si="0"/>
        <v>0</v>
      </c>
      <c r="H24" s="257">
        <f t="shared" si="0"/>
        <v>0</v>
      </c>
      <c r="I24" s="408">
        <f t="shared" si="4"/>
        <v>0</v>
      </c>
      <c r="J24" s="408">
        <f t="shared" si="1"/>
        <v>0</v>
      </c>
      <c r="K24" s="408">
        <f t="shared" si="1"/>
        <v>0</v>
      </c>
      <c r="L24" s="404" t="s">
        <v>16</v>
      </c>
      <c r="M24" s="403"/>
      <c r="N24" s="409" t="str">
        <f t="shared" si="5"/>
        <v/>
      </c>
      <c r="O24" s="409" t="str">
        <f t="shared" si="2"/>
        <v/>
      </c>
      <c r="P24" s="409" t="str">
        <f t="shared" si="2"/>
        <v/>
      </c>
    </row>
    <row r="25" spans="2:16" ht="12" customHeight="1">
      <c r="B25" s="258" t="s">
        <v>106</v>
      </c>
      <c r="C25" s="259"/>
      <c r="D25" s="260"/>
      <c r="E25" s="261"/>
      <c r="F25" s="255">
        <f t="shared" si="3"/>
        <v>0</v>
      </c>
      <c r="G25" s="256">
        <f t="shared" si="0"/>
        <v>0</v>
      </c>
      <c r="H25" s="257">
        <f t="shared" si="0"/>
        <v>0</v>
      </c>
      <c r="I25" s="408">
        <f t="shared" si="4"/>
        <v>0</v>
      </c>
      <c r="J25" s="408">
        <f t="shared" si="1"/>
        <v>0</v>
      </c>
      <c r="K25" s="408">
        <f t="shared" si="1"/>
        <v>0</v>
      </c>
      <c r="L25" s="404" t="s">
        <v>18</v>
      </c>
      <c r="M25" s="403"/>
      <c r="N25" s="409" t="str">
        <f t="shared" si="5"/>
        <v/>
      </c>
      <c r="O25" s="409" t="str">
        <f t="shared" si="2"/>
        <v/>
      </c>
      <c r="P25" s="409" t="str">
        <f t="shared" si="2"/>
        <v/>
      </c>
    </row>
    <row r="26" spans="2:16" ht="12" customHeight="1">
      <c r="B26" s="258" t="s">
        <v>107</v>
      </c>
      <c r="C26" s="259"/>
      <c r="D26" s="260"/>
      <c r="E26" s="261"/>
      <c r="F26" s="255">
        <f t="shared" si="3"/>
        <v>0</v>
      </c>
      <c r="G26" s="256">
        <f t="shared" si="0"/>
        <v>0</v>
      </c>
      <c r="H26" s="257">
        <f t="shared" si="0"/>
        <v>0</v>
      </c>
      <c r="I26" s="408">
        <f t="shared" si="4"/>
        <v>0</v>
      </c>
      <c r="J26" s="408">
        <f t="shared" si="1"/>
        <v>0</v>
      </c>
      <c r="K26" s="408">
        <f t="shared" si="1"/>
        <v>0</v>
      </c>
      <c r="L26" s="404" t="s">
        <v>149</v>
      </c>
      <c r="M26" s="403"/>
      <c r="N26" s="409" t="str">
        <f t="shared" si="5"/>
        <v/>
      </c>
      <c r="O26" s="409" t="str">
        <f t="shared" si="2"/>
        <v/>
      </c>
      <c r="P26" s="409" t="str">
        <f t="shared" si="2"/>
        <v/>
      </c>
    </row>
    <row r="27" spans="2:16" ht="12" customHeight="1" thickBot="1">
      <c r="B27" s="262" t="s">
        <v>108</v>
      </c>
      <c r="C27" s="263"/>
      <c r="D27" s="264"/>
      <c r="E27" s="265"/>
      <c r="F27" s="266">
        <f t="shared" si="3"/>
        <v>0</v>
      </c>
      <c r="G27" s="267">
        <f t="shared" si="0"/>
        <v>0</v>
      </c>
      <c r="H27" s="268">
        <f t="shared" si="0"/>
        <v>0</v>
      </c>
      <c r="I27" s="408">
        <f t="shared" si="4"/>
        <v>0</v>
      </c>
      <c r="J27" s="408">
        <f t="shared" si="1"/>
        <v>0</v>
      </c>
      <c r="K27" s="408">
        <f t="shared" si="1"/>
        <v>0</v>
      </c>
      <c r="L27" s="404" t="s">
        <v>17</v>
      </c>
      <c r="M27" s="403"/>
      <c r="N27" s="409" t="str">
        <f t="shared" si="5"/>
        <v/>
      </c>
      <c r="O27" s="409" t="str">
        <f t="shared" si="2"/>
        <v/>
      </c>
      <c r="P27" s="409" t="str">
        <f t="shared" si="2"/>
        <v/>
      </c>
    </row>
    <row r="28" spans="2:16" ht="12" customHeight="1" thickTop="1">
      <c r="B28" s="3"/>
      <c r="C28" s="3"/>
      <c r="D28" s="3"/>
      <c r="E28" s="3"/>
      <c r="F28" s="3"/>
      <c r="G28" s="3"/>
      <c r="H28" s="3"/>
      <c r="I28" s="3"/>
      <c r="J28" s="3"/>
      <c r="K28" s="3"/>
    </row>
    <row r="29" spans="2:16" ht="12" customHeight="1">
      <c r="B29" s="3"/>
      <c r="C29" s="3"/>
      <c r="D29" s="1017" t="s">
        <v>334</v>
      </c>
      <c r="E29" s="1017"/>
      <c r="F29" s="1017"/>
      <c r="G29" s="1017"/>
      <c r="H29" s="3"/>
      <c r="I29" s="3"/>
      <c r="J29" s="3"/>
      <c r="K29" s="3"/>
    </row>
    <row r="30" spans="2:16" ht="12" customHeight="1">
      <c r="B30" s="3"/>
      <c r="C30" s="269" t="s">
        <v>314</v>
      </c>
      <c r="D30" s="247" t="s">
        <v>89</v>
      </c>
      <c r="E30" s="247" t="s">
        <v>90</v>
      </c>
      <c r="F30" s="247" t="s">
        <v>91</v>
      </c>
      <c r="G30" s="247" t="s">
        <v>315</v>
      </c>
      <c r="H30" s="3"/>
      <c r="I30" s="3"/>
      <c r="J30" s="3"/>
      <c r="K30" s="3"/>
    </row>
    <row r="31" spans="2:16" ht="12" customHeight="1">
      <c r="B31" s="3"/>
      <c r="C31" s="248" t="s">
        <v>53</v>
      </c>
      <c r="D31" s="270">
        <f>SUM(C16:C27)</f>
        <v>0</v>
      </c>
      <c r="E31" s="270">
        <f>SUM(D16:D27)</f>
        <v>0</v>
      </c>
      <c r="F31" s="270">
        <f>SUM(E16:E27)</f>
        <v>0</v>
      </c>
      <c r="G31" s="270">
        <f>0.25*(D31+E31)+0.5*(F31)</f>
        <v>0</v>
      </c>
      <c r="H31" s="3"/>
      <c r="I31" s="3"/>
      <c r="J31" s="3"/>
      <c r="K31" s="3"/>
    </row>
    <row r="32" spans="2:16" ht="12" customHeight="1">
      <c r="B32" s="3"/>
      <c r="C32" s="298" t="s">
        <v>316</v>
      </c>
      <c r="D32" s="271">
        <f>SUM(F16:F27)</f>
        <v>0</v>
      </c>
      <c r="E32" s="271">
        <f>SUM(G16:G27)</f>
        <v>0</v>
      </c>
      <c r="F32" s="271">
        <f>SUM(H16:H27)</f>
        <v>0</v>
      </c>
      <c r="G32" s="271">
        <f>0.25*(D32+E32)+0.5*(F32)</f>
        <v>0</v>
      </c>
      <c r="H32" s="3"/>
      <c r="I32" s="3"/>
      <c r="J32" s="3"/>
      <c r="K32" s="3"/>
    </row>
    <row r="33" spans="2:11" ht="12" customHeight="1">
      <c r="B33" s="3"/>
      <c r="C33" s="272" t="s">
        <v>54</v>
      </c>
      <c r="D33" s="273" t="e">
        <f>D32*100/D31</f>
        <v>#DIV/0!</v>
      </c>
      <c r="E33" s="273" t="e">
        <f>E32*100/E31</f>
        <v>#DIV/0!</v>
      </c>
      <c r="F33" s="273" t="e">
        <f>F32*100/F31</f>
        <v>#DIV/0!</v>
      </c>
      <c r="G33" s="273" t="e">
        <f>0.25*(D33+E33)+0.5*(F33)</f>
        <v>#DIV/0!</v>
      </c>
      <c r="H33" s="3"/>
      <c r="I33" s="3"/>
      <c r="J33" s="3"/>
      <c r="K33" s="3"/>
    </row>
    <row r="87" spans="9:9">
      <c r="I87" s="3"/>
    </row>
    <row r="97" spans="2:3">
      <c r="B97" s="385"/>
      <c r="C97" s="385"/>
    </row>
    <row r="98" spans="2:3" ht="14.25">
      <c r="B98" s="386"/>
      <c r="C98" s="387"/>
    </row>
    <row r="99" spans="2:3" ht="14.25">
      <c r="B99" s="386"/>
      <c r="C99" s="387"/>
    </row>
    <row r="100" spans="2:3" ht="14.25">
      <c r="B100" s="386"/>
      <c r="C100" s="387"/>
    </row>
    <row r="101" spans="2:3" ht="14.25">
      <c r="B101" s="386"/>
      <c r="C101" s="387"/>
    </row>
    <row r="102" spans="2:3" ht="14.25">
      <c r="B102" s="386"/>
      <c r="C102" s="387"/>
    </row>
    <row r="103" spans="2:3" ht="14.25">
      <c r="B103" s="386"/>
      <c r="C103" s="387"/>
    </row>
    <row r="104" spans="2:3" ht="14.25">
      <c r="B104" s="386"/>
      <c r="C104" s="387"/>
    </row>
    <row r="105" spans="2:3" ht="14.25">
      <c r="B105" s="386"/>
      <c r="C105" s="387"/>
    </row>
    <row r="106" spans="2:3" ht="14.25">
      <c r="B106" s="386"/>
      <c r="C106" s="387"/>
    </row>
    <row r="107" spans="2:3" ht="14.25">
      <c r="B107" s="386"/>
      <c r="C107" s="387"/>
    </row>
    <row r="108" spans="2:3" ht="14.25">
      <c r="B108" s="386"/>
      <c r="C108" s="387"/>
    </row>
    <row r="109" spans="2:3" ht="14.25">
      <c r="B109" s="386"/>
      <c r="C109" s="387"/>
    </row>
  </sheetData>
  <protectedRanges>
    <protectedRange password="C9A5" sqref="F11:K13 F14:H27" name="Rango1_2"/>
    <protectedRange password="C9A5" sqref="I14:K27" name="Rango1_1_1"/>
  </protectedRanges>
  <mergeCells count="20">
    <mergeCell ref="N15:P15"/>
    <mergeCell ref="D29:G29"/>
    <mergeCell ref="C14:C15"/>
    <mergeCell ref="D14:D15"/>
    <mergeCell ref="E14:E15"/>
    <mergeCell ref="F14:F15"/>
    <mergeCell ref="G14:G15"/>
    <mergeCell ref="H14:H15"/>
    <mergeCell ref="C11:D12"/>
    <mergeCell ref="C13:E13"/>
    <mergeCell ref="F13:H13"/>
    <mergeCell ref="B6:D6"/>
    <mergeCell ref="E6:H6"/>
    <mergeCell ref="B7:D7"/>
    <mergeCell ref="E7:H7"/>
    <mergeCell ref="C2:H2"/>
    <mergeCell ref="C3:H3"/>
    <mergeCell ref="B5:D5"/>
    <mergeCell ref="E5:H5"/>
    <mergeCell ref="B9:H9"/>
  </mergeCells>
  <phoneticPr fontId="93" type="noConversion"/>
  <pageMargins left="0.38" right="0.33" top="0.25" bottom="0.17" header="0.27" footer="0.2"/>
  <pageSetup paperSize="9" scale="91"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490817" r:id="rId4" name="Spinner 1">
              <controlPr defaultSize="0" autoPict="0">
                <anchor moveWithCells="1" sizeWithCells="1">
                  <from>
                    <xdr:col>5</xdr:col>
                    <xdr:colOff>561975</xdr:colOff>
                    <xdr:row>10</xdr:row>
                    <xdr:rowOff>9525</xdr:rowOff>
                  </from>
                  <to>
                    <xdr:col>5</xdr:col>
                    <xdr:colOff>933450</xdr:colOff>
                    <xdr:row>11</xdr:row>
                    <xdr:rowOff>0</xdr:rowOff>
                  </to>
                </anchor>
              </controlPr>
            </control>
          </mc:Choice>
        </mc:AlternateContent>
        <mc:AlternateContent xmlns:mc="http://schemas.openxmlformats.org/markup-compatibility/2006">
          <mc:Choice Requires="x14">
            <control shapeId="3490818" r:id="rId5" name="Spinner 2">
              <controlPr defaultSize="0" autoPict="0">
                <anchor moveWithCells="1" sizeWithCells="1">
                  <from>
                    <xdr:col>6</xdr:col>
                    <xdr:colOff>571500</xdr:colOff>
                    <xdr:row>10</xdr:row>
                    <xdr:rowOff>9525</xdr:rowOff>
                  </from>
                  <to>
                    <xdr:col>6</xdr:col>
                    <xdr:colOff>942975</xdr:colOff>
                    <xdr:row>11</xdr:row>
                    <xdr:rowOff>0</xdr:rowOff>
                  </to>
                </anchor>
              </controlPr>
            </control>
          </mc:Choice>
        </mc:AlternateContent>
        <mc:AlternateContent xmlns:mc="http://schemas.openxmlformats.org/markup-compatibility/2006">
          <mc:Choice Requires="x14">
            <control shapeId="3490819" r:id="rId6" name="Spinner 3">
              <controlPr defaultSize="0" autoPict="0">
                <anchor moveWithCells="1" sizeWithCells="1">
                  <from>
                    <xdr:col>5</xdr:col>
                    <xdr:colOff>561975</xdr:colOff>
                    <xdr:row>11</xdr:row>
                    <xdr:rowOff>9525</xdr:rowOff>
                  </from>
                  <to>
                    <xdr:col>5</xdr:col>
                    <xdr:colOff>933450</xdr:colOff>
                    <xdr:row>12</xdr:row>
                    <xdr:rowOff>0</xdr:rowOff>
                  </to>
                </anchor>
              </controlPr>
            </control>
          </mc:Choice>
        </mc:AlternateContent>
        <mc:AlternateContent xmlns:mc="http://schemas.openxmlformats.org/markup-compatibility/2006">
          <mc:Choice Requires="x14">
            <control shapeId="3490820" r:id="rId7" name="Spinner 4">
              <controlPr defaultSize="0" autoPict="0">
                <anchor moveWithCells="1" sizeWithCells="1">
                  <from>
                    <xdr:col>7</xdr:col>
                    <xdr:colOff>581025</xdr:colOff>
                    <xdr:row>10</xdr:row>
                    <xdr:rowOff>9525</xdr:rowOff>
                  </from>
                  <to>
                    <xdr:col>8</xdr:col>
                    <xdr:colOff>0</xdr:colOff>
                    <xdr:row>11</xdr:row>
                    <xdr:rowOff>0</xdr:rowOff>
                  </to>
                </anchor>
              </controlPr>
            </control>
          </mc:Choice>
        </mc:AlternateContent>
        <mc:AlternateContent xmlns:mc="http://schemas.openxmlformats.org/markup-compatibility/2006">
          <mc:Choice Requires="x14">
            <control shapeId="3490821" r:id="rId8" name="Spinner 5">
              <controlPr defaultSize="0" autoPict="0">
                <anchor moveWithCells="1" sizeWithCells="1">
                  <from>
                    <xdr:col>6</xdr:col>
                    <xdr:colOff>571500</xdr:colOff>
                    <xdr:row>11</xdr:row>
                    <xdr:rowOff>9525</xdr:rowOff>
                  </from>
                  <to>
                    <xdr:col>6</xdr:col>
                    <xdr:colOff>942975</xdr:colOff>
                    <xdr:row>12</xdr:row>
                    <xdr:rowOff>0</xdr:rowOff>
                  </to>
                </anchor>
              </controlPr>
            </control>
          </mc:Choice>
        </mc:AlternateContent>
        <mc:AlternateContent xmlns:mc="http://schemas.openxmlformats.org/markup-compatibility/2006">
          <mc:Choice Requires="x14">
            <control shapeId="3490822" r:id="rId9" name="Spinner 6">
              <controlPr defaultSize="0" autoPict="0">
                <anchor moveWithCells="1" sizeWithCells="1">
                  <from>
                    <xdr:col>7</xdr:col>
                    <xdr:colOff>581025</xdr:colOff>
                    <xdr:row>11</xdr:row>
                    <xdr:rowOff>9525</xdr:rowOff>
                  </from>
                  <to>
                    <xdr:col>8</xdr:col>
                    <xdr:colOff>0</xdr:colOff>
                    <xdr:row>12</xdr:row>
                    <xdr:rowOff>0</xdr:rowOff>
                  </to>
                </anchor>
              </controlPr>
            </control>
          </mc:Choice>
        </mc:AlternateContent>
        <mc:AlternateContent xmlns:mc="http://schemas.openxmlformats.org/markup-compatibility/2006">
          <mc:Choice Requires="x14">
            <control shapeId="3490823" r:id="rId10" name="Spinner 7">
              <controlPr defaultSize="0" autoPict="0">
                <anchor moveWithCells="1" sizeWithCells="1">
                  <from>
                    <xdr:col>5</xdr:col>
                    <xdr:colOff>561975</xdr:colOff>
                    <xdr:row>10</xdr:row>
                    <xdr:rowOff>9525</xdr:rowOff>
                  </from>
                  <to>
                    <xdr:col>5</xdr:col>
                    <xdr:colOff>933450</xdr:colOff>
                    <xdr:row>11</xdr:row>
                    <xdr:rowOff>0</xdr:rowOff>
                  </to>
                </anchor>
              </controlPr>
            </control>
          </mc:Choice>
        </mc:AlternateContent>
        <mc:AlternateContent xmlns:mc="http://schemas.openxmlformats.org/markup-compatibility/2006">
          <mc:Choice Requires="x14">
            <control shapeId="3490824" r:id="rId11" name="Spinner 8">
              <controlPr defaultSize="0" autoPict="0">
                <anchor moveWithCells="1" sizeWithCells="1">
                  <from>
                    <xdr:col>6</xdr:col>
                    <xdr:colOff>571500</xdr:colOff>
                    <xdr:row>10</xdr:row>
                    <xdr:rowOff>9525</xdr:rowOff>
                  </from>
                  <to>
                    <xdr:col>6</xdr:col>
                    <xdr:colOff>942975</xdr:colOff>
                    <xdr:row>11</xdr:row>
                    <xdr:rowOff>0</xdr:rowOff>
                  </to>
                </anchor>
              </controlPr>
            </control>
          </mc:Choice>
        </mc:AlternateContent>
        <mc:AlternateContent xmlns:mc="http://schemas.openxmlformats.org/markup-compatibility/2006">
          <mc:Choice Requires="x14">
            <control shapeId="3490825" r:id="rId12" name="Spinner 9">
              <controlPr defaultSize="0" autoPict="0">
                <anchor moveWithCells="1" sizeWithCells="1">
                  <from>
                    <xdr:col>5</xdr:col>
                    <xdr:colOff>561975</xdr:colOff>
                    <xdr:row>11</xdr:row>
                    <xdr:rowOff>9525</xdr:rowOff>
                  </from>
                  <to>
                    <xdr:col>5</xdr:col>
                    <xdr:colOff>933450</xdr:colOff>
                    <xdr:row>12</xdr:row>
                    <xdr:rowOff>0</xdr:rowOff>
                  </to>
                </anchor>
              </controlPr>
            </control>
          </mc:Choice>
        </mc:AlternateContent>
        <mc:AlternateContent xmlns:mc="http://schemas.openxmlformats.org/markup-compatibility/2006">
          <mc:Choice Requires="x14">
            <control shapeId="3490826" r:id="rId13" name="Spinner 10">
              <controlPr defaultSize="0" autoPict="0">
                <anchor moveWithCells="1" sizeWithCells="1">
                  <from>
                    <xdr:col>7</xdr:col>
                    <xdr:colOff>581025</xdr:colOff>
                    <xdr:row>10</xdr:row>
                    <xdr:rowOff>9525</xdr:rowOff>
                  </from>
                  <to>
                    <xdr:col>8</xdr:col>
                    <xdr:colOff>0</xdr:colOff>
                    <xdr:row>11</xdr:row>
                    <xdr:rowOff>0</xdr:rowOff>
                  </to>
                </anchor>
              </controlPr>
            </control>
          </mc:Choice>
        </mc:AlternateContent>
        <mc:AlternateContent xmlns:mc="http://schemas.openxmlformats.org/markup-compatibility/2006">
          <mc:Choice Requires="x14">
            <control shapeId="3490827" r:id="rId14" name="Spinner 11">
              <controlPr defaultSize="0" autoPict="0">
                <anchor moveWithCells="1" sizeWithCells="1">
                  <from>
                    <xdr:col>6</xdr:col>
                    <xdr:colOff>571500</xdr:colOff>
                    <xdr:row>11</xdr:row>
                    <xdr:rowOff>9525</xdr:rowOff>
                  </from>
                  <to>
                    <xdr:col>6</xdr:col>
                    <xdr:colOff>942975</xdr:colOff>
                    <xdr:row>12</xdr:row>
                    <xdr:rowOff>0</xdr:rowOff>
                  </to>
                </anchor>
              </controlPr>
            </control>
          </mc:Choice>
        </mc:AlternateContent>
        <mc:AlternateContent xmlns:mc="http://schemas.openxmlformats.org/markup-compatibility/2006">
          <mc:Choice Requires="x14">
            <control shapeId="3490828" r:id="rId15" name="Spinner 12">
              <controlPr defaultSize="0" autoPict="0">
                <anchor moveWithCells="1" sizeWithCells="1">
                  <from>
                    <xdr:col>7</xdr:col>
                    <xdr:colOff>581025</xdr:colOff>
                    <xdr:row>11</xdr:row>
                    <xdr:rowOff>9525</xdr:rowOff>
                  </from>
                  <to>
                    <xdr:col>8</xdr:col>
                    <xdr:colOff>0</xdr:colOff>
                    <xdr:row>12</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
  <sheetViews>
    <sheetView zoomScale="70" zoomScaleNormal="70" workbookViewId="0"/>
  </sheetViews>
  <sheetFormatPr baseColWidth="10" defaultRowHeight="12.75"/>
  <cols>
    <col min="1" max="1" width="3.28515625" customWidth="1"/>
    <col min="2" max="2" width="16.5703125" customWidth="1"/>
    <col min="3" max="3" width="10.140625" customWidth="1"/>
    <col min="4" max="4" width="14.85546875" customWidth="1"/>
    <col min="5" max="5" width="5.140625" customWidth="1"/>
    <col min="9" max="9" width="4.28515625" customWidth="1"/>
    <col min="10" max="10" width="2.85546875" customWidth="1"/>
    <col min="11" max="11" width="4.28515625" customWidth="1"/>
    <col min="13" max="13" width="4.28515625" customWidth="1"/>
    <col min="14" max="14" width="9.5703125" customWidth="1"/>
    <col min="16" max="16" width="9.28515625" customWidth="1"/>
    <col min="18" max="18" width="9.7109375" customWidth="1"/>
  </cols>
  <sheetData>
    <row r="1" spans="1:19" ht="13.5" thickBot="1">
      <c r="A1" s="66"/>
      <c r="B1" s="66"/>
      <c r="C1" s="67"/>
      <c r="D1" s="68"/>
      <c r="E1" s="68"/>
      <c r="F1" s="68"/>
      <c r="G1" s="68"/>
      <c r="H1" s="68"/>
      <c r="I1" s="68"/>
      <c r="J1" s="68"/>
      <c r="K1" s="68"/>
      <c r="L1" s="68"/>
      <c r="M1" s="67"/>
      <c r="N1" s="66"/>
      <c r="O1" s="66"/>
      <c r="P1" s="66"/>
      <c r="Q1" s="66"/>
      <c r="R1" s="66"/>
      <c r="S1" s="66"/>
    </row>
    <row r="2" spans="1:19" ht="18">
      <c r="A2" s="66"/>
      <c r="B2" s="69" t="s">
        <v>77</v>
      </c>
      <c r="C2" s="509" t="s">
        <v>93</v>
      </c>
      <c r="D2" s="509"/>
      <c r="E2" s="509"/>
      <c r="F2" s="509"/>
      <c r="G2" s="509"/>
      <c r="H2" s="509"/>
      <c r="I2" s="509"/>
      <c r="J2" s="509"/>
      <c r="K2" s="509"/>
      <c r="L2" s="509"/>
      <c r="M2" s="509"/>
      <c r="N2" s="509"/>
      <c r="O2" s="509"/>
      <c r="P2" s="509"/>
      <c r="Q2" s="509"/>
      <c r="R2" s="509"/>
      <c r="S2" s="510"/>
    </row>
    <row r="3" spans="1:19" ht="18.75" thickBot="1">
      <c r="A3" s="66"/>
      <c r="B3" s="70" t="s">
        <v>360</v>
      </c>
      <c r="C3" s="511" t="s">
        <v>83</v>
      </c>
      <c r="D3" s="511"/>
      <c r="E3" s="511"/>
      <c r="F3" s="511"/>
      <c r="G3" s="511"/>
      <c r="H3" s="511"/>
      <c r="I3" s="511"/>
      <c r="J3" s="511"/>
      <c r="K3" s="511"/>
      <c r="L3" s="511"/>
      <c r="M3" s="511"/>
      <c r="N3" s="511"/>
      <c r="O3" s="511"/>
      <c r="P3" s="511"/>
      <c r="Q3" s="511"/>
      <c r="R3" s="511"/>
      <c r="S3" s="512"/>
    </row>
    <row r="5" spans="1:19" ht="15.75" customHeight="1">
      <c r="B5" s="513" t="s">
        <v>67</v>
      </c>
      <c r="C5" s="513"/>
      <c r="D5" s="513"/>
      <c r="E5" s="514"/>
      <c r="F5" s="514"/>
      <c r="G5" s="514"/>
      <c r="H5" s="514"/>
      <c r="I5" s="514"/>
      <c r="J5" s="514"/>
      <c r="K5" s="514"/>
      <c r="L5" s="514"/>
      <c r="M5" s="514"/>
      <c r="N5" s="514"/>
      <c r="O5" s="514"/>
      <c r="P5" s="514"/>
      <c r="Q5" s="514"/>
      <c r="R5" s="514"/>
      <c r="S5" s="514"/>
    </row>
    <row r="6" spans="1:19" ht="15.75" customHeight="1">
      <c r="B6" s="513" t="s">
        <v>68</v>
      </c>
      <c r="C6" s="513"/>
      <c r="D6" s="513"/>
      <c r="E6" s="514"/>
      <c r="F6" s="514"/>
      <c r="G6" s="514"/>
      <c r="H6" s="514"/>
      <c r="I6" s="514"/>
      <c r="J6" s="514"/>
      <c r="K6" s="514"/>
      <c r="L6" s="514"/>
      <c r="M6" s="514"/>
      <c r="N6" s="514"/>
      <c r="O6" s="514"/>
      <c r="P6" s="514"/>
      <c r="Q6" s="514"/>
      <c r="R6" s="514"/>
      <c r="S6" s="514"/>
    </row>
    <row r="7" spans="1:19" ht="15">
      <c r="B7" s="513" t="s">
        <v>69</v>
      </c>
      <c r="C7" s="513"/>
      <c r="D7" s="513"/>
      <c r="E7" s="516"/>
      <c r="F7" s="514"/>
      <c r="G7" s="514"/>
      <c r="H7" s="514"/>
      <c r="I7" s="514"/>
      <c r="J7" s="514"/>
      <c r="K7" s="514"/>
      <c r="L7" s="514"/>
      <c r="M7" s="514"/>
      <c r="N7" s="514"/>
      <c r="O7" s="514"/>
      <c r="P7" s="514"/>
      <c r="Q7" s="514"/>
      <c r="R7" s="514"/>
      <c r="S7" s="514"/>
    </row>
    <row r="9" spans="1:19" ht="18">
      <c r="F9" s="527" t="s">
        <v>81</v>
      </c>
      <c r="G9" s="527"/>
      <c r="H9" s="527"/>
      <c r="I9" s="527"/>
      <c r="J9" s="527"/>
      <c r="K9" s="527"/>
      <c r="L9" s="527"/>
      <c r="M9" s="527"/>
      <c r="N9" s="527"/>
      <c r="O9" s="527"/>
      <c r="P9" s="527"/>
      <c r="Q9" s="527"/>
      <c r="R9" s="527"/>
      <c r="S9" s="527"/>
    </row>
    <row r="10" spans="1:19" ht="13.5" thickBot="1"/>
    <row r="11" spans="1:19" ht="19.5" thickTop="1" thickBot="1">
      <c r="C11" s="523" t="s">
        <v>79</v>
      </c>
      <c r="D11" s="524"/>
      <c r="F11" s="531" t="s">
        <v>83</v>
      </c>
      <c r="G11" s="532"/>
      <c r="H11" s="532"/>
      <c r="I11" s="532"/>
      <c r="J11" s="532"/>
      <c r="K11" s="532"/>
      <c r="L11" s="533"/>
      <c r="N11" s="504" t="s">
        <v>88</v>
      </c>
      <c r="O11" s="505"/>
      <c r="P11" s="505"/>
      <c r="Q11" s="505"/>
      <c r="R11" s="505"/>
      <c r="S11" s="506"/>
    </row>
    <row r="12" spans="1:19" ht="16.5" thickBot="1">
      <c r="C12" s="525" t="s">
        <v>70</v>
      </c>
      <c r="D12" s="295" t="s">
        <v>80</v>
      </c>
      <c r="E12" s="81"/>
      <c r="F12" s="528" t="s">
        <v>94</v>
      </c>
      <c r="G12" s="529"/>
      <c r="H12" s="529"/>
      <c r="I12" s="529"/>
      <c r="J12" s="529"/>
      <c r="K12" s="529"/>
      <c r="L12" s="530"/>
      <c r="M12" s="81"/>
      <c r="N12" s="507" t="s">
        <v>89</v>
      </c>
      <c r="O12" s="508"/>
      <c r="P12" s="508" t="s">
        <v>90</v>
      </c>
      <c r="Q12" s="508"/>
      <c r="R12" s="508" t="s">
        <v>91</v>
      </c>
      <c r="S12" s="515"/>
    </row>
    <row r="13" spans="1:19" ht="13.5" customHeight="1">
      <c r="C13" s="526"/>
      <c r="D13" s="71" t="s">
        <v>25</v>
      </c>
      <c r="E13" s="85"/>
      <c r="M13" s="85"/>
      <c r="N13" s="194" t="s">
        <v>70</v>
      </c>
      <c r="O13" s="195" t="s">
        <v>92</v>
      </c>
      <c r="P13" s="194" t="s">
        <v>70</v>
      </c>
      <c r="Q13" s="195" t="s">
        <v>92</v>
      </c>
      <c r="R13" s="194" t="s">
        <v>70</v>
      </c>
      <c r="S13" s="195" t="s">
        <v>92</v>
      </c>
    </row>
    <row r="14" spans="1:19">
      <c r="C14" s="72"/>
      <c r="D14" s="73"/>
      <c r="E14" s="85"/>
      <c r="F14" s="88"/>
      <c r="G14" s="88"/>
      <c r="H14" s="88"/>
      <c r="I14" s="88"/>
      <c r="J14" s="83"/>
      <c r="K14" s="84"/>
      <c r="L14" s="86"/>
      <c r="M14" s="85"/>
      <c r="N14" s="196"/>
      <c r="O14" s="197"/>
      <c r="P14" s="196"/>
      <c r="Q14" s="197"/>
      <c r="R14" s="196"/>
      <c r="S14" s="197"/>
    </row>
    <row r="15" spans="1:19">
      <c r="E15" s="85"/>
      <c r="F15" s="88"/>
      <c r="G15" s="88"/>
      <c r="H15" s="88"/>
      <c r="I15" s="88"/>
      <c r="J15" s="83"/>
      <c r="K15" s="84"/>
      <c r="L15" s="87"/>
      <c r="M15" s="85"/>
    </row>
    <row r="16" spans="1:19" ht="15.75">
      <c r="E16" s="85"/>
      <c r="F16" s="89"/>
      <c r="G16" s="89"/>
      <c r="H16" s="89"/>
      <c r="I16" s="89"/>
      <c r="J16" s="83"/>
      <c r="K16" s="82"/>
      <c r="L16" s="82"/>
      <c r="M16" s="85"/>
    </row>
  </sheetData>
  <mergeCells count="17">
    <mergeCell ref="C11:D11"/>
    <mergeCell ref="F9:S9"/>
    <mergeCell ref="C12:C13"/>
    <mergeCell ref="N11:S11"/>
    <mergeCell ref="F12:L12"/>
    <mergeCell ref="F11:L11"/>
    <mergeCell ref="N12:O12"/>
    <mergeCell ref="P12:Q12"/>
    <mergeCell ref="R12:S12"/>
    <mergeCell ref="B7:D7"/>
    <mergeCell ref="E7:S7"/>
    <mergeCell ref="C2:S2"/>
    <mergeCell ref="C3:S3"/>
    <mergeCell ref="B5:D5"/>
    <mergeCell ref="E5:S5"/>
    <mergeCell ref="B6:D6"/>
    <mergeCell ref="E6:S6"/>
  </mergeCells>
  <phoneticPr fontId="25" type="noConversion"/>
  <pageMargins left="0.31" right="0.17" top="0.64" bottom="0.21" header="0" footer="0"/>
  <pageSetup paperSize="9" scale="83"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zoomScale="70" zoomScaleNormal="70" workbookViewId="0"/>
  </sheetViews>
  <sheetFormatPr baseColWidth="10" defaultRowHeight="12.75"/>
  <cols>
    <col min="1" max="1" width="3.42578125" customWidth="1"/>
    <col min="2" max="8" width="14.28515625" customWidth="1"/>
  </cols>
  <sheetData>
    <row r="1" spans="1:8" ht="13.5" thickBot="1">
      <c r="A1" s="90"/>
      <c r="B1" s="90"/>
      <c r="C1" s="91"/>
      <c r="D1" s="92"/>
      <c r="E1" s="92"/>
      <c r="F1" s="92"/>
      <c r="G1" s="92"/>
      <c r="H1" s="92"/>
    </row>
    <row r="2" spans="1:8" ht="18">
      <c r="A2" s="90"/>
      <c r="B2" s="93" t="s">
        <v>77</v>
      </c>
      <c r="C2" s="534" t="s">
        <v>95</v>
      </c>
      <c r="D2" s="534"/>
      <c r="E2" s="534"/>
      <c r="F2" s="534"/>
      <c r="G2" s="534"/>
      <c r="H2" s="535"/>
    </row>
    <row r="3" spans="1:8" ht="18.75" thickBot="1">
      <c r="A3" s="90"/>
      <c r="B3" s="94" t="s">
        <v>20</v>
      </c>
      <c r="C3" s="536" t="s">
        <v>96</v>
      </c>
      <c r="D3" s="537"/>
      <c r="E3" s="537"/>
      <c r="F3" s="537"/>
      <c r="G3" s="537"/>
      <c r="H3" s="538"/>
    </row>
    <row r="5" spans="1:8" ht="15.75" customHeight="1">
      <c r="B5" s="513" t="s">
        <v>67</v>
      </c>
      <c r="C5" s="513"/>
      <c r="D5" s="513"/>
      <c r="E5" s="514"/>
      <c r="F5" s="514"/>
      <c r="G5" s="514"/>
      <c r="H5" s="514"/>
    </row>
    <row r="6" spans="1:8" ht="15.75" customHeight="1">
      <c r="B6" s="513" t="s">
        <v>68</v>
      </c>
      <c r="C6" s="513"/>
      <c r="D6" s="513"/>
      <c r="E6" s="514"/>
      <c r="F6" s="514"/>
      <c r="G6" s="514"/>
      <c r="H6" s="514"/>
    </row>
    <row r="7" spans="1:8" ht="15">
      <c r="B7" s="513" t="s">
        <v>69</v>
      </c>
      <c r="C7" s="513"/>
      <c r="D7" s="513"/>
      <c r="E7" s="514"/>
      <c r="F7" s="514"/>
      <c r="G7" s="514"/>
      <c r="H7" s="514"/>
    </row>
    <row r="10" spans="1:8" ht="18">
      <c r="B10" s="539" t="s">
        <v>81</v>
      </c>
      <c r="C10" s="539"/>
      <c r="D10" s="539"/>
      <c r="E10" s="539"/>
      <c r="F10" s="539"/>
      <c r="G10" s="539"/>
      <c r="H10" s="539"/>
    </row>
    <row r="11" spans="1:8" ht="13.5" thickBot="1">
      <c r="B11" s="92"/>
      <c r="C11" s="92"/>
      <c r="D11" s="92"/>
      <c r="E11" s="92"/>
      <c r="F11" s="92"/>
      <c r="G11" s="92"/>
      <c r="H11" s="92"/>
    </row>
    <row r="12" spans="1:8" ht="15" thickBot="1">
      <c r="B12" s="95"/>
      <c r="C12" s="540" t="s">
        <v>97</v>
      </c>
      <c r="D12" s="540"/>
      <c r="E12" s="541"/>
      <c r="F12" s="542" t="s">
        <v>98</v>
      </c>
      <c r="G12" s="540"/>
      <c r="H12" s="540"/>
    </row>
    <row r="13" spans="1:8" ht="14.25" thickTop="1" thickBot="1">
      <c r="B13" s="96" t="s">
        <v>88</v>
      </c>
      <c r="C13" s="547" t="s">
        <v>89</v>
      </c>
      <c r="D13" s="543" t="s">
        <v>90</v>
      </c>
      <c r="E13" s="545" t="s">
        <v>91</v>
      </c>
      <c r="F13" s="547" t="s">
        <v>89</v>
      </c>
      <c r="G13" s="543" t="s">
        <v>90</v>
      </c>
      <c r="H13" s="545" t="s">
        <v>91</v>
      </c>
    </row>
    <row r="14" spans="1:8" ht="13.5" thickBot="1">
      <c r="B14" s="97" t="s">
        <v>110</v>
      </c>
      <c r="C14" s="548"/>
      <c r="D14" s="544"/>
      <c r="E14" s="546"/>
      <c r="F14" s="548"/>
      <c r="G14" s="544"/>
      <c r="H14" s="546"/>
    </row>
    <row r="15" spans="1:8">
      <c r="B15" s="98" t="s">
        <v>99</v>
      </c>
      <c r="C15" s="99"/>
      <c r="D15" s="100"/>
      <c r="E15" s="101"/>
      <c r="F15" s="167">
        <f>C15*0.37336</f>
        <v>0</v>
      </c>
      <c r="G15" s="168">
        <f>D15*0.37336</f>
        <v>0</v>
      </c>
      <c r="H15" s="169">
        <f>E15*0.37336</f>
        <v>0</v>
      </c>
    </row>
    <row r="16" spans="1:8">
      <c r="B16" s="102" t="s">
        <v>100</v>
      </c>
      <c r="C16" s="103"/>
      <c r="D16" s="104"/>
      <c r="E16" s="105"/>
      <c r="F16" s="170">
        <f>C16*0.3858</f>
        <v>0</v>
      </c>
      <c r="G16" s="171">
        <f>D16*0.3858</f>
        <v>0</v>
      </c>
      <c r="H16" s="172">
        <f>E16*0.3858</f>
        <v>0</v>
      </c>
    </row>
    <row r="17" spans="2:8">
      <c r="B17" s="102" t="s">
        <v>101</v>
      </c>
      <c r="C17" s="103"/>
      <c r="D17" s="104"/>
      <c r="E17" s="105"/>
      <c r="F17" s="170">
        <f t="shared" ref="F17:H18" si="0">C17*0.37336</f>
        <v>0</v>
      </c>
      <c r="G17" s="171">
        <f t="shared" si="0"/>
        <v>0</v>
      </c>
      <c r="H17" s="172">
        <f t="shared" si="0"/>
        <v>0</v>
      </c>
    </row>
    <row r="18" spans="2:8">
      <c r="B18" s="102" t="s">
        <v>102</v>
      </c>
      <c r="C18" s="103"/>
      <c r="D18" s="104"/>
      <c r="E18" s="105"/>
      <c r="F18" s="170">
        <f t="shared" si="0"/>
        <v>0</v>
      </c>
      <c r="G18" s="171">
        <f t="shared" si="0"/>
        <v>0</v>
      </c>
      <c r="H18" s="172">
        <f t="shared" si="0"/>
        <v>0</v>
      </c>
    </row>
    <row r="19" spans="2:8">
      <c r="B19" s="102" t="s">
        <v>109</v>
      </c>
      <c r="C19" s="103"/>
      <c r="D19" s="104"/>
      <c r="E19" s="105"/>
      <c r="F19" s="170">
        <f>C19*0.41336</f>
        <v>0</v>
      </c>
      <c r="G19" s="171">
        <f>D19*0.41336</f>
        <v>0</v>
      </c>
      <c r="H19" s="172">
        <f>E19*0.41336</f>
        <v>0</v>
      </c>
    </row>
    <row r="20" spans="2:8">
      <c r="B20" s="102" t="s">
        <v>103</v>
      </c>
      <c r="C20" s="103"/>
      <c r="D20" s="104"/>
      <c r="E20" s="105"/>
      <c r="F20" s="170">
        <f>C20*0.37336</f>
        <v>0</v>
      </c>
      <c r="G20" s="171">
        <f>D20*0.37336</f>
        <v>0</v>
      </c>
      <c r="H20" s="172">
        <f>E20*0.37336</f>
        <v>0</v>
      </c>
    </row>
    <row r="21" spans="2:8">
      <c r="B21" s="102" t="s">
        <v>104</v>
      </c>
      <c r="C21" s="103"/>
      <c r="D21" s="104"/>
      <c r="E21" s="105"/>
      <c r="F21" s="170">
        <f>C21*0.3858</f>
        <v>0</v>
      </c>
      <c r="G21" s="171">
        <f>D21*0.3858</f>
        <v>0</v>
      </c>
      <c r="H21" s="172">
        <f>E21*0.3858</f>
        <v>0</v>
      </c>
    </row>
    <row r="22" spans="2:8">
      <c r="B22" s="102" t="s">
        <v>15</v>
      </c>
      <c r="C22" s="103"/>
      <c r="D22" s="104"/>
      <c r="E22" s="105"/>
      <c r="F22" s="170">
        <f>C22*0.37336</f>
        <v>0</v>
      </c>
      <c r="G22" s="171">
        <f>D22*0.37336</f>
        <v>0</v>
      </c>
      <c r="H22" s="172">
        <f>E22*0.37336</f>
        <v>0</v>
      </c>
    </row>
    <row r="23" spans="2:8">
      <c r="B23" s="102" t="s">
        <v>105</v>
      </c>
      <c r="C23" s="103"/>
      <c r="D23" s="104"/>
      <c r="E23" s="105"/>
      <c r="F23" s="170">
        <f>C23*0.3858</f>
        <v>0</v>
      </c>
      <c r="G23" s="171">
        <f>D23*0.3858</f>
        <v>0</v>
      </c>
      <c r="H23" s="172">
        <f>E23*0.3858</f>
        <v>0</v>
      </c>
    </row>
    <row r="24" spans="2:8">
      <c r="B24" s="102" t="s">
        <v>106</v>
      </c>
      <c r="C24" s="103"/>
      <c r="D24" s="104"/>
      <c r="E24" s="105"/>
      <c r="F24" s="170">
        <f t="shared" ref="F24:H25" si="1">C24*0.37336</f>
        <v>0</v>
      </c>
      <c r="G24" s="171">
        <f t="shared" si="1"/>
        <v>0</v>
      </c>
      <c r="H24" s="172">
        <f t="shared" si="1"/>
        <v>0</v>
      </c>
    </row>
    <row r="25" spans="2:8">
      <c r="B25" s="102" t="s">
        <v>107</v>
      </c>
      <c r="C25" s="103"/>
      <c r="D25" s="104"/>
      <c r="E25" s="105"/>
      <c r="F25" s="170">
        <f t="shared" si="1"/>
        <v>0</v>
      </c>
      <c r="G25" s="171">
        <f t="shared" si="1"/>
        <v>0</v>
      </c>
      <c r="H25" s="172">
        <f t="shared" si="1"/>
        <v>0</v>
      </c>
    </row>
    <row r="26" spans="2:8" ht="13.5" thickBot="1">
      <c r="B26" s="106" t="s">
        <v>108</v>
      </c>
      <c r="C26" s="107"/>
      <c r="D26" s="108"/>
      <c r="E26" s="109"/>
      <c r="F26" s="173">
        <f>C26*0.3858</f>
        <v>0</v>
      </c>
      <c r="G26" s="174">
        <f>D26*0.3858</f>
        <v>0</v>
      </c>
      <c r="H26" s="175">
        <f>E26*0.3858</f>
        <v>0</v>
      </c>
    </row>
  </sheetData>
  <mergeCells count="17">
    <mergeCell ref="B10:H10"/>
    <mergeCell ref="C12:E12"/>
    <mergeCell ref="F12:H12"/>
    <mergeCell ref="G13:G14"/>
    <mergeCell ref="H13:H14"/>
    <mergeCell ref="C13:C14"/>
    <mergeCell ref="D13:D14"/>
    <mergeCell ref="E13:E14"/>
    <mergeCell ref="F13:F14"/>
    <mergeCell ref="B7:D7"/>
    <mergeCell ref="E5:H5"/>
    <mergeCell ref="E6:H6"/>
    <mergeCell ref="E7:H7"/>
    <mergeCell ref="C2:H2"/>
    <mergeCell ref="C3:H3"/>
    <mergeCell ref="B5:D5"/>
    <mergeCell ref="B6:D6"/>
  </mergeCells>
  <phoneticPr fontId="25" type="noConversion"/>
  <pageMargins left="0.44" right="0.35433070866141736" top="0.78740157480314965" bottom="1" header="0" footer="0"/>
  <pageSetup paperSize="9" scale="92"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zoomScale="70" zoomScaleNormal="70" workbookViewId="0"/>
  </sheetViews>
  <sheetFormatPr baseColWidth="10" defaultRowHeight="12.75"/>
  <cols>
    <col min="1" max="1" width="3.42578125" customWidth="1"/>
    <col min="2" max="8" width="14.28515625" customWidth="1"/>
  </cols>
  <sheetData>
    <row r="1" spans="1:8" ht="13.5" thickBot="1">
      <c r="A1" s="90"/>
      <c r="B1" s="90"/>
      <c r="C1" s="91"/>
      <c r="D1" s="92"/>
      <c r="E1" s="92"/>
      <c r="F1" s="92"/>
      <c r="G1" s="92"/>
      <c r="H1" s="92"/>
    </row>
    <row r="2" spans="1:8" ht="18">
      <c r="A2" s="90"/>
      <c r="B2" s="93" t="s">
        <v>77</v>
      </c>
      <c r="C2" s="534" t="s">
        <v>93</v>
      </c>
      <c r="D2" s="534"/>
      <c r="E2" s="534"/>
      <c r="F2" s="534"/>
      <c r="G2" s="534"/>
      <c r="H2" s="535"/>
    </row>
    <row r="3" spans="1:8" ht="18.75" thickBot="1">
      <c r="A3" s="90"/>
      <c r="B3" s="94" t="s">
        <v>21</v>
      </c>
      <c r="C3" s="536" t="s">
        <v>96</v>
      </c>
      <c r="D3" s="537"/>
      <c r="E3" s="537"/>
      <c r="F3" s="537"/>
      <c r="G3" s="537"/>
      <c r="H3" s="538"/>
    </row>
    <row r="5" spans="1:8" ht="15.75" customHeight="1">
      <c r="B5" s="513" t="s">
        <v>67</v>
      </c>
      <c r="C5" s="513"/>
      <c r="D5" s="513"/>
      <c r="E5" s="514"/>
      <c r="F5" s="514"/>
      <c r="G5" s="514"/>
      <c r="H5" s="514"/>
    </row>
    <row r="6" spans="1:8" ht="15.75" customHeight="1">
      <c r="B6" s="513" t="s">
        <v>68</v>
      </c>
      <c r="C6" s="513"/>
      <c r="D6" s="513"/>
      <c r="E6" s="514"/>
      <c r="F6" s="514"/>
      <c r="G6" s="514"/>
      <c r="H6" s="514"/>
    </row>
    <row r="7" spans="1:8" ht="15">
      <c r="B7" s="513" t="s">
        <v>69</v>
      </c>
      <c r="C7" s="513"/>
      <c r="D7" s="513"/>
      <c r="E7" s="514"/>
      <c r="F7" s="514"/>
      <c r="G7" s="514"/>
      <c r="H7" s="514"/>
    </row>
    <row r="10" spans="1:8" ht="18">
      <c r="B10" s="539" t="s">
        <v>81</v>
      </c>
      <c r="C10" s="539"/>
      <c r="D10" s="539"/>
      <c r="E10" s="539"/>
      <c r="F10" s="539"/>
      <c r="G10" s="539"/>
      <c r="H10" s="539"/>
    </row>
    <row r="11" spans="1:8" ht="13.5" thickBot="1">
      <c r="B11" s="92"/>
      <c r="C11" s="92"/>
      <c r="D11" s="92"/>
      <c r="E11" s="92"/>
      <c r="F11" s="92"/>
      <c r="G11" s="92"/>
      <c r="H11" s="92"/>
    </row>
    <row r="12" spans="1:8" ht="15" thickBot="1">
      <c r="B12" s="95"/>
      <c r="C12" s="540" t="s">
        <v>97</v>
      </c>
      <c r="D12" s="540"/>
      <c r="E12" s="541"/>
      <c r="F12" s="542" t="s">
        <v>98</v>
      </c>
      <c r="G12" s="540"/>
      <c r="H12" s="540"/>
    </row>
    <row r="13" spans="1:8" ht="14.25" thickTop="1" thickBot="1">
      <c r="B13" s="96" t="s">
        <v>88</v>
      </c>
      <c r="C13" s="547" t="s">
        <v>89</v>
      </c>
      <c r="D13" s="543" t="s">
        <v>90</v>
      </c>
      <c r="E13" s="545" t="s">
        <v>91</v>
      </c>
      <c r="F13" s="547" t="s">
        <v>89</v>
      </c>
      <c r="G13" s="543" t="s">
        <v>90</v>
      </c>
      <c r="H13" s="545" t="s">
        <v>91</v>
      </c>
    </row>
    <row r="14" spans="1:8" ht="13.5" thickBot="1">
      <c r="B14" s="97" t="s">
        <v>110</v>
      </c>
      <c r="C14" s="548"/>
      <c r="D14" s="544"/>
      <c r="E14" s="546"/>
      <c r="F14" s="548"/>
      <c r="G14" s="544"/>
      <c r="H14" s="546"/>
    </row>
    <row r="15" spans="1:8">
      <c r="B15" s="98" t="s">
        <v>99</v>
      </c>
      <c r="C15" s="99"/>
      <c r="D15" s="100"/>
      <c r="E15" s="101"/>
      <c r="F15" s="167">
        <f>C15*0.37336</f>
        <v>0</v>
      </c>
      <c r="G15" s="168">
        <f>D15*0.37336</f>
        <v>0</v>
      </c>
      <c r="H15" s="169">
        <f>E15*0.37336</f>
        <v>0</v>
      </c>
    </row>
    <row r="16" spans="1:8">
      <c r="B16" s="102" t="s">
        <v>100</v>
      </c>
      <c r="C16" s="103"/>
      <c r="D16" s="104"/>
      <c r="E16" s="105"/>
      <c r="F16" s="170">
        <f>C16*0.3858</f>
        <v>0</v>
      </c>
      <c r="G16" s="171">
        <f>D16*0.3858</f>
        <v>0</v>
      </c>
      <c r="H16" s="172">
        <f>E16*0.3858</f>
        <v>0</v>
      </c>
    </row>
    <row r="17" spans="2:8">
      <c r="B17" s="102" t="s">
        <v>101</v>
      </c>
      <c r="C17" s="103"/>
      <c r="D17" s="104"/>
      <c r="E17" s="105"/>
      <c r="F17" s="170">
        <f t="shared" ref="F17:H18" si="0">C17*0.37336</f>
        <v>0</v>
      </c>
      <c r="G17" s="171">
        <f t="shared" si="0"/>
        <v>0</v>
      </c>
      <c r="H17" s="172">
        <f t="shared" si="0"/>
        <v>0</v>
      </c>
    </row>
    <row r="18" spans="2:8">
      <c r="B18" s="102" t="s">
        <v>102</v>
      </c>
      <c r="C18" s="103"/>
      <c r="D18" s="104"/>
      <c r="E18" s="105"/>
      <c r="F18" s="170">
        <f t="shared" si="0"/>
        <v>0</v>
      </c>
      <c r="G18" s="171">
        <f t="shared" si="0"/>
        <v>0</v>
      </c>
      <c r="H18" s="172">
        <f t="shared" si="0"/>
        <v>0</v>
      </c>
    </row>
    <row r="19" spans="2:8">
      <c r="B19" s="102" t="s">
        <v>109</v>
      </c>
      <c r="C19" s="103"/>
      <c r="D19" s="104"/>
      <c r="E19" s="105"/>
      <c r="F19" s="170">
        <f>C19*0.41336</f>
        <v>0</v>
      </c>
      <c r="G19" s="171">
        <f>D19*0.41336</f>
        <v>0</v>
      </c>
      <c r="H19" s="172">
        <f>E19*0.41336</f>
        <v>0</v>
      </c>
    </row>
    <row r="20" spans="2:8">
      <c r="B20" s="102" t="s">
        <v>103</v>
      </c>
      <c r="C20" s="103"/>
      <c r="D20" s="104"/>
      <c r="E20" s="105"/>
      <c r="F20" s="170">
        <f>C20*0.37336</f>
        <v>0</v>
      </c>
      <c r="G20" s="171">
        <f>D20*0.37336</f>
        <v>0</v>
      </c>
      <c r="H20" s="172">
        <f>E20*0.37336</f>
        <v>0</v>
      </c>
    </row>
    <row r="21" spans="2:8">
      <c r="B21" s="102" t="s">
        <v>104</v>
      </c>
      <c r="C21" s="103"/>
      <c r="D21" s="104"/>
      <c r="E21" s="105"/>
      <c r="F21" s="170">
        <f>C21*0.3858</f>
        <v>0</v>
      </c>
      <c r="G21" s="171">
        <f>D21*0.3858</f>
        <v>0</v>
      </c>
      <c r="H21" s="172">
        <f>E21*0.3858</f>
        <v>0</v>
      </c>
    </row>
    <row r="22" spans="2:8">
      <c r="B22" s="102" t="s">
        <v>15</v>
      </c>
      <c r="C22" s="103"/>
      <c r="D22" s="104"/>
      <c r="E22" s="105"/>
      <c r="F22" s="170">
        <f>C22*0.37336</f>
        <v>0</v>
      </c>
      <c r="G22" s="171">
        <f>D22*0.37336</f>
        <v>0</v>
      </c>
      <c r="H22" s="172">
        <f>E22*0.37336</f>
        <v>0</v>
      </c>
    </row>
    <row r="23" spans="2:8">
      <c r="B23" s="102" t="s">
        <v>105</v>
      </c>
      <c r="C23" s="103"/>
      <c r="D23" s="104"/>
      <c r="E23" s="105"/>
      <c r="F23" s="170">
        <f>C23*0.3858</f>
        <v>0</v>
      </c>
      <c r="G23" s="171">
        <f>D23*0.3858</f>
        <v>0</v>
      </c>
      <c r="H23" s="172">
        <f>E23*0.3858</f>
        <v>0</v>
      </c>
    </row>
    <row r="24" spans="2:8">
      <c r="B24" s="102" t="s">
        <v>106</v>
      </c>
      <c r="C24" s="103"/>
      <c r="D24" s="104"/>
      <c r="E24" s="105"/>
      <c r="F24" s="170">
        <f t="shared" ref="F24:H25" si="1">C24*0.37336</f>
        <v>0</v>
      </c>
      <c r="G24" s="171">
        <f t="shared" si="1"/>
        <v>0</v>
      </c>
      <c r="H24" s="172">
        <f t="shared" si="1"/>
        <v>0</v>
      </c>
    </row>
    <row r="25" spans="2:8">
      <c r="B25" s="102" t="s">
        <v>107</v>
      </c>
      <c r="C25" s="103"/>
      <c r="D25" s="104"/>
      <c r="E25" s="105"/>
      <c r="F25" s="170">
        <f t="shared" si="1"/>
        <v>0</v>
      </c>
      <c r="G25" s="171">
        <f t="shared" si="1"/>
        <v>0</v>
      </c>
      <c r="H25" s="172">
        <f t="shared" si="1"/>
        <v>0</v>
      </c>
    </row>
    <row r="26" spans="2:8" ht="13.5" thickBot="1">
      <c r="B26" s="106" t="s">
        <v>108</v>
      </c>
      <c r="C26" s="107"/>
      <c r="D26" s="108"/>
      <c r="E26" s="109"/>
      <c r="F26" s="173">
        <f>C26*0.3858</f>
        <v>0</v>
      </c>
      <c r="G26" s="174">
        <f>D26*0.3858</f>
        <v>0</v>
      </c>
      <c r="H26" s="175">
        <f>E26*0.3858</f>
        <v>0</v>
      </c>
    </row>
    <row r="27" spans="2:8" ht="13.5" thickTop="1"/>
  </sheetData>
  <mergeCells count="17">
    <mergeCell ref="B10:H10"/>
    <mergeCell ref="C12:E12"/>
    <mergeCell ref="F12:H12"/>
    <mergeCell ref="C13:C14"/>
    <mergeCell ref="D13:D14"/>
    <mergeCell ref="E13:E14"/>
    <mergeCell ref="F13:F14"/>
    <mergeCell ref="G13:G14"/>
    <mergeCell ref="H13:H14"/>
    <mergeCell ref="B7:D7"/>
    <mergeCell ref="E7:H7"/>
    <mergeCell ref="C2:H2"/>
    <mergeCell ref="C3:H3"/>
    <mergeCell ref="B5:D5"/>
    <mergeCell ref="E5:H5"/>
    <mergeCell ref="B6:D6"/>
    <mergeCell ref="E6:H6"/>
  </mergeCells>
  <phoneticPr fontId="25" type="noConversion"/>
  <pageMargins left="0.57999999999999996" right="0.21" top="0.98425196850393704" bottom="1" header="0" footer="0"/>
  <pageSetup paperSize="9" scale="92"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47"/>
  <sheetViews>
    <sheetView zoomScale="80" zoomScaleNormal="80" workbookViewId="0"/>
  </sheetViews>
  <sheetFormatPr baseColWidth="10" defaultRowHeight="12.75"/>
  <cols>
    <col min="1" max="1" width="2.85546875" customWidth="1"/>
    <col min="2" max="3" width="14.7109375" customWidth="1"/>
    <col min="4" max="15" width="7.28515625" customWidth="1"/>
    <col min="16" max="16" width="6" customWidth="1"/>
    <col min="17" max="17" width="6.140625" customWidth="1"/>
    <col min="18" max="18" width="7.85546875" customWidth="1"/>
    <col min="19" max="19" width="4.42578125" hidden="1" customWidth="1"/>
  </cols>
  <sheetData>
    <row r="1" spans="2:20" ht="13.5" thickBot="1">
      <c r="C1" s="3"/>
      <c r="D1" s="2"/>
      <c r="E1" s="2"/>
      <c r="F1" s="2"/>
      <c r="G1" s="2"/>
      <c r="H1" s="2"/>
      <c r="I1" s="2"/>
      <c r="J1" s="2"/>
      <c r="K1" s="2"/>
      <c r="L1" s="2"/>
      <c r="M1" s="3"/>
    </row>
    <row r="2" spans="2:20" ht="18">
      <c r="B2" s="4" t="s">
        <v>77</v>
      </c>
      <c r="C2" s="648" t="s">
        <v>78</v>
      </c>
      <c r="D2" s="648"/>
      <c r="E2" s="648"/>
      <c r="F2" s="648"/>
      <c r="G2" s="648"/>
      <c r="H2" s="648"/>
      <c r="I2" s="648"/>
      <c r="J2" s="648"/>
      <c r="K2" s="648"/>
      <c r="L2" s="648"/>
      <c r="M2" s="648"/>
      <c r="N2" s="648"/>
      <c r="O2" s="648"/>
      <c r="P2" s="648"/>
      <c r="Q2" s="648"/>
      <c r="R2" s="649"/>
      <c r="S2" s="420"/>
    </row>
    <row r="3" spans="2:20" ht="18.75" thickBot="1">
      <c r="B3" s="5" t="s">
        <v>22</v>
      </c>
      <c r="C3" s="650" t="s">
        <v>111</v>
      </c>
      <c r="D3" s="650"/>
      <c r="E3" s="650"/>
      <c r="F3" s="650"/>
      <c r="G3" s="650"/>
      <c r="H3" s="650"/>
      <c r="I3" s="650"/>
      <c r="J3" s="650"/>
      <c r="K3" s="650"/>
      <c r="L3" s="650"/>
      <c r="M3" s="650"/>
      <c r="N3" s="650"/>
      <c r="O3" s="650"/>
      <c r="P3" s="650"/>
      <c r="Q3" s="650"/>
      <c r="R3" s="651"/>
      <c r="S3" s="421"/>
    </row>
    <row r="5" spans="2:20" ht="15.75" customHeight="1">
      <c r="B5" s="513" t="s">
        <v>67</v>
      </c>
      <c r="C5" s="513"/>
      <c r="D5" s="513"/>
      <c r="E5" s="514"/>
      <c r="F5" s="514"/>
      <c r="G5" s="514"/>
      <c r="H5" s="514"/>
      <c r="I5" s="514"/>
      <c r="J5" s="514"/>
      <c r="K5" s="514"/>
      <c r="L5" s="514"/>
      <c r="M5" s="514"/>
      <c r="N5" s="514"/>
      <c r="O5" s="514"/>
      <c r="P5" s="514"/>
      <c r="Q5" s="514"/>
      <c r="R5" s="514"/>
      <c r="S5" s="514"/>
    </row>
    <row r="6" spans="2:20" ht="15.75" customHeight="1">
      <c r="B6" s="513" t="s">
        <v>68</v>
      </c>
      <c r="C6" s="513"/>
      <c r="D6" s="513"/>
      <c r="E6" s="514"/>
      <c r="F6" s="514"/>
      <c r="G6" s="514"/>
      <c r="H6" s="514"/>
      <c r="I6" s="514"/>
      <c r="J6" s="514"/>
      <c r="K6" s="514"/>
      <c r="L6" s="514"/>
      <c r="M6" s="514"/>
      <c r="N6" s="514"/>
      <c r="O6" s="514"/>
      <c r="P6" s="514"/>
      <c r="Q6" s="514"/>
      <c r="R6" s="514"/>
      <c r="S6" s="514"/>
    </row>
    <row r="7" spans="2:20" ht="15">
      <c r="B7" s="513" t="s">
        <v>69</v>
      </c>
      <c r="C7" s="513"/>
      <c r="D7" s="513"/>
      <c r="E7" s="514"/>
      <c r="F7" s="514"/>
      <c r="G7" s="514"/>
      <c r="H7" s="514"/>
      <c r="I7" s="514"/>
      <c r="J7" s="514"/>
      <c r="K7" s="514"/>
      <c r="L7" s="514"/>
      <c r="M7" s="514"/>
      <c r="N7" s="514"/>
      <c r="O7" s="514"/>
      <c r="P7" s="514"/>
      <c r="Q7" s="514"/>
      <c r="R7" s="514"/>
      <c r="S7" s="514"/>
    </row>
    <row r="9" spans="2:20" ht="18">
      <c r="B9" s="652" t="s">
        <v>81</v>
      </c>
      <c r="C9" s="652"/>
      <c r="D9" s="652"/>
      <c r="E9" s="652"/>
      <c r="F9" s="652"/>
      <c r="G9" s="652"/>
      <c r="H9" s="652"/>
      <c r="I9" s="652"/>
      <c r="J9" s="652"/>
      <c r="K9" s="652"/>
      <c r="L9" s="652"/>
      <c r="M9" s="652"/>
      <c r="N9" s="652"/>
      <c r="O9" s="652"/>
      <c r="P9" s="652"/>
      <c r="Q9" s="652"/>
      <c r="R9" s="653"/>
      <c r="S9" s="422"/>
    </row>
    <row r="10" spans="2:20" ht="13.5" thickBot="1"/>
    <row r="11" spans="2:20" ht="17.25" customHeight="1" thickTop="1" thickBot="1">
      <c r="B11" s="587" t="s">
        <v>112</v>
      </c>
      <c r="C11" s="588"/>
      <c r="D11" s="591" t="s">
        <v>113</v>
      </c>
      <c r="E11" s="592"/>
      <c r="F11" s="592"/>
      <c r="G11" s="645" t="s">
        <v>114</v>
      </c>
      <c r="H11" s="646"/>
      <c r="I11" s="646"/>
      <c r="J11" s="646"/>
      <c r="K11" s="646"/>
      <c r="L11" s="646"/>
      <c r="M11" s="646"/>
      <c r="N11" s="646"/>
      <c r="O11" s="646"/>
      <c r="P11" s="646"/>
      <c r="Q11" s="646"/>
      <c r="R11" s="647"/>
      <c r="S11" s="419"/>
      <c r="T11" s="329"/>
    </row>
    <row r="12" spans="2:20" ht="13.5" customHeight="1" thickBot="1">
      <c r="B12" s="589"/>
      <c r="C12" s="590"/>
      <c r="D12" s="593"/>
      <c r="E12" s="594"/>
      <c r="F12" s="594"/>
      <c r="G12" s="595" t="s">
        <v>115</v>
      </c>
      <c r="H12" s="596"/>
      <c r="I12" s="596"/>
      <c r="J12" s="596"/>
      <c r="K12" s="596"/>
      <c r="L12" s="596"/>
      <c r="M12" s="596"/>
      <c r="N12" s="596"/>
      <c r="O12" s="682" t="s">
        <v>126</v>
      </c>
      <c r="P12" s="683"/>
      <c r="Q12" s="683"/>
      <c r="R12" s="684"/>
      <c r="S12" s="418"/>
      <c r="T12" s="329"/>
    </row>
    <row r="13" spans="2:20" ht="13.5" thickBot="1">
      <c r="B13" s="654" t="s">
        <v>127</v>
      </c>
      <c r="C13" s="657" t="s">
        <v>118</v>
      </c>
      <c r="D13" s="660" t="s">
        <v>119</v>
      </c>
      <c r="E13" s="661"/>
      <c r="F13" s="661"/>
      <c r="G13" s="664" t="s">
        <v>122</v>
      </c>
      <c r="H13" s="665"/>
      <c r="I13" s="665"/>
      <c r="J13" s="665"/>
      <c r="K13" s="665"/>
      <c r="L13" s="665"/>
      <c r="M13" s="665"/>
      <c r="N13" s="665"/>
      <c r="O13" s="687" t="s">
        <v>338</v>
      </c>
      <c r="P13" s="688"/>
      <c r="Q13" s="689"/>
      <c r="R13" s="690"/>
      <c r="S13" s="416"/>
      <c r="T13" s="329"/>
    </row>
    <row r="14" spans="2:20" ht="13.5" thickBot="1">
      <c r="B14" s="655"/>
      <c r="C14" s="658"/>
      <c r="D14" s="662"/>
      <c r="E14" s="663"/>
      <c r="F14" s="663"/>
      <c r="G14" s="624"/>
      <c r="H14" s="624"/>
      <c r="I14" s="624"/>
      <c r="J14" s="624"/>
      <c r="K14" s="624"/>
      <c r="L14" s="624"/>
      <c r="M14" s="624"/>
      <c r="N14" s="624"/>
      <c r="O14" s="685" t="s">
        <v>339</v>
      </c>
      <c r="P14" s="686"/>
      <c r="Q14" s="625"/>
      <c r="R14" s="680"/>
      <c r="S14" s="417"/>
      <c r="T14" s="329"/>
    </row>
    <row r="15" spans="2:20" ht="13.5" thickBot="1">
      <c r="B15" s="655"/>
      <c r="C15" s="658"/>
      <c r="D15" s="662"/>
      <c r="E15" s="663"/>
      <c r="F15" s="663"/>
      <c r="G15" s="624"/>
      <c r="H15" s="624"/>
      <c r="I15" s="624"/>
      <c r="J15" s="624"/>
      <c r="K15" s="624"/>
      <c r="L15" s="624"/>
      <c r="M15" s="624"/>
      <c r="N15" s="624"/>
      <c r="O15" s="685" t="s">
        <v>123</v>
      </c>
      <c r="P15" s="686"/>
      <c r="Q15" s="625"/>
      <c r="R15" s="680"/>
      <c r="S15" s="417"/>
      <c r="T15" s="329"/>
    </row>
    <row r="16" spans="2:20" ht="13.5" thickBot="1">
      <c r="B16" s="655"/>
      <c r="C16" s="658"/>
      <c r="D16" s="662"/>
      <c r="E16" s="663"/>
      <c r="F16" s="663"/>
      <c r="G16" s="624"/>
      <c r="H16" s="624"/>
      <c r="I16" s="624"/>
      <c r="J16" s="624"/>
      <c r="K16" s="624"/>
      <c r="L16" s="624"/>
      <c r="M16" s="624"/>
      <c r="N16" s="624"/>
      <c r="O16" s="607" t="s">
        <v>340</v>
      </c>
      <c r="P16" s="608"/>
      <c r="Q16" s="641"/>
      <c r="R16" s="681"/>
      <c r="S16" s="423"/>
      <c r="T16" s="329"/>
    </row>
    <row r="17" spans="2:20" ht="13.5" customHeight="1" thickBot="1">
      <c r="B17" s="655"/>
      <c r="C17" s="658"/>
      <c r="D17" s="666" t="s">
        <v>120</v>
      </c>
      <c r="E17" s="667"/>
      <c r="F17" s="667"/>
      <c r="G17" s="623" t="s">
        <v>124</v>
      </c>
      <c r="H17" s="624"/>
      <c r="I17" s="624"/>
      <c r="J17" s="624"/>
      <c r="K17" s="624"/>
      <c r="L17" s="624"/>
      <c r="M17" s="624"/>
      <c r="N17" s="624"/>
      <c r="O17" s="603" t="s">
        <v>338</v>
      </c>
      <c r="P17" s="604"/>
      <c r="Q17" s="639"/>
      <c r="R17" s="640"/>
      <c r="S17" s="424"/>
      <c r="T17" s="329"/>
    </row>
    <row r="18" spans="2:20" ht="13.5" thickBot="1">
      <c r="B18" s="655"/>
      <c r="C18" s="658"/>
      <c r="D18" s="666"/>
      <c r="E18" s="667"/>
      <c r="F18" s="667"/>
      <c r="G18" s="624"/>
      <c r="H18" s="624"/>
      <c r="I18" s="624"/>
      <c r="J18" s="624"/>
      <c r="K18" s="624"/>
      <c r="L18" s="624"/>
      <c r="M18" s="624"/>
      <c r="N18" s="624"/>
      <c r="O18" s="605" t="s">
        <v>339</v>
      </c>
      <c r="P18" s="606"/>
      <c r="Q18" s="625"/>
      <c r="R18" s="626"/>
      <c r="S18" s="417"/>
      <c r="T18" s="329"/>
    </row>
    <row r="19" spans="2:20" ht="13.5" thickBot="1">
      <c r="B19" s="655"/>
      <c r="C19" s="658"/>
      <c r="D19" s="666"/>
      <c r="E19" s="667"/>
      <c r="F19" s="667"/>
      <c r="G19" s="624"/>
      <c r="H19" s="624"/>
      <c r="I19" s="624"/>
      <c r="J19" s="624"/>
      <c r="K19" s="624"/>
      <c r="L19" s="624"/>
      <c r="M19" s="624"/>
      <c r="N19" s="624"/>
      <c r="O19" s="605" t="s">
        <v>123</v>
      </c>
      <c r="P19" s="606"/>
      <c r="Q19" s="625"/>
      <c r="R19" s="626"/>
      <c r="S19" s="417"/>
      <c r="T19" s="329"/>
    </row>
    <row r="20" spans="2:20" ht="13.5" thickBot="1">
      <c r="B20" s="655"/>
      <c r="C20" s="658"/>
      <c r="D20" s="666"/>
      <c r="E20" s="667"/>
      <c r="F20" s="667"/>
      <c r="G20" s="624"/>
      <c r="H20" s="624"/>
      <c r="I20" s="624"/>
      <c r="J20" s="624"/>
      <c r="K20" s="624"/>
      <c r="L20" s="624"/>
      <c r="M20" s="624"/>
      <c r="N20" s="624"/>
      <c r="O20" s="607" t="s">
        <v>340</v>
      </c>
      <c r="P20" s="608"/>
      <c r="Q20" s="641"/>
      <c r="R20" s="642"/>
      <c r="S20" s="423"/>
      <c r="T20" s="329"/>
    </row>
    <row r="21" spans="2:20" ht="13.5" customHeight="1" thickBot="1">
      <c r="B21" s="655"/>
      <c r="C21" s="658"/>
      <c r="D21" s="672" t="s">
        <v>121</v>
      </c>
      <c r="E21" s="667"/>
      <c r="F21" s="667"/>
      <c r="G21" s="623" t="s">
        <v>268</v>
      </c>
      <c r="H21" s="624"/>
      <c r="I21" s="624"/>
      <c r="J21" s="624"/>
      <c r="K21" s="624"/>
      <c r="L21" s="624"/>
      <c r="M21" s="624"/>
      <c r="N21" s="624"/>
      <c r="O21" s="633" t="s">
        <v>338</v>
      </c>
      <c r="P21" s="634"/>
      <c r="Q21" s="676"/>
      <c r="R21" s="677"/>
      <c r="S21" s="425"/>
      <c r="T21" s="329"/>
    </row>
    <row r="22" spans="2:20" ht="13.5" thickBot="1">
      <c r="B22" s="655"/>
      <c r="C22" s="658"/>
      <c r="D22" s="672"/>
      <c r="E22" s="667"/>
      <c r="F22" s="667"/>
      <c r="G22" s="624"/>
      <c r="H22" s="624"/>
      <c r="I22" s="624"/>
      <c r="J22" s="624"/>
      <c r="K22" s="624"/>
      <c r="L22" s="624"/>
      <c r="M22" s="624"/>
      <c r="N22" s="624"/>
      <c r="O22" s="635" t="s">
        <v>339</v>
      </c>
      <c r="P22" s="636"/>
      <c r="Q22" s="678"/>
      <c r="R22" s="679"/>
      <c r="S22" s="426"/>
      <c r="T22" s="329"/>
    </row>
    <row r="23" spans="2:20" ht="13.5" thickBot="1">
      <c r="B23" s="655"/>
      <c r="C23" s="659"/>
      <c r="D23" s="673"/>
      <c r="E23" s="667"/>
      <c r="F23" s="667"/>
      <c r="G23" s="624"/>
      <c r="H23" s="624"/>
      <c r="I23" s="624"/>
      <c r="J23" s="624"/>
      <c r="K23" s="624"/>
      <c r="L23" s="624"/>
      <c r="M23" s="624"/>
      <c r="N23" s="624"/>
      <c r="O23" s="612" t="s">
        <v>123</v>
      </c>
      <c r="P23" s="613"/>
      <c r="Q23" s="637"/>
      <c r="R23" s="638"/>
      <c r="S23" s="427"/>
      <c r="T23" s="329"/>
    </row>
    <row r="24" spans="2:20" ht="14.25" thickTop="1" thickBot="1">
      <c r="B24" s="655"/>
      <c r="C24" s="599" t="s">
        <v>128</v>
      </c>
      <c r="D24" s="669" t="s">
        <v>120</v>
      </c>
      <c r="E24" s="670"/>
      <c r="F24" s="670"/>
      <c r="G24" s="674" t="s">
        <v>129</v>
      </c>
      <c r="H24" s="675"/>
      <c r="I24" s="675"/>
      <c r="J24" s="675"/>
      <c r="K24" s="675"/>
      <c r="L24" s="675"/>
      <c r="M24" s="675"/>
      <c r="N24" s="675"/>
      <c r="O24" s="621" t="s">
        <v>424</v>
      </c>
      <c r="P24" s="622"/>
      <c r="Q24" s="639"/>
      <c r="R24" s="640"/>
      <c r="S24" s="425"/>
      <c r="T24" s="329"/>
    </row>
    <row r="25" spans="2:20" ht="13.5" thickBot="1">
      <c r="B25" s="656"/>
      <c r="C25" s="668"/>
      <c r="D25" s="671"/>
      <c r="E25" s="586"/>
      <c r="F25" s="586"/>
      <c r="G25" s="580"/>
      <c r="H25" s="580"/>
      <c r="I25" s="580"/>
      <c r="J25" s="580"/>
      <c r="K25" s="580"/>
      <c r="L25" s="580"/>
      <c r="M25" s="580"/>
      <c r="N25" s="580"/>
      <c r="O25" s="614" t="s">
        <v>425</v>
      </c>
      <c r="P25" s="615"/>
      <c r="Q25" s="641"/>
      <c r="R25" s="642"/>
      <c r="S25" s="427"/>
      <c r="T25" s="329"/>
    </row>
    <row r="26" spans="2:20" ht="15.75" customHeight="1" thickTop="1" thickBot="1">
      <c r="B26" s="576" t="s">
        <v>130</v>
      </c>
      <c r="C26" s="599" t="s">
        <v>131</v>
      </c>
      <c r="D26" s="584" t="s">
        <v>132</v>
      </c>
      <c r="E26" s="586"/>
      <c r="F26" s="586"/>
      <c r="G26" s="579" t="s">
        <v>133</v>
      </c>
      <c r="H26" s="580"/>
      <c r="I26" s="580"/>
      <c r="J26" s="580"/>
      <c r="K26" s="580"/>
      <c r="L26" s="580"/>
      <c r="M26" s="580"/>
      <c r="N26" s="580"/>
      <c r="O26" s="558" t="s">
        <v>426</v>
      </c>
      <c r="P26" s="559"/>
      <c r="Q26" s="643"/>
      <c r="R26" s="644"/>
      <c r="S26" s="428"/>
      <c r="T26" s="329"/>
    </row>
    <row r="27" spans="2:20" ht="15" customHeight="1" thickBot="1">
      <c r="B27" s="577"/>
      <c r="C27" s="600"/>
      <c r="D27" s="584"/>
      <c r="E27" s="586"/>
      <c r="F27" s="586"/>
      <c r="G27" s="579" t="s">
        <v>408</v>
      </c>
      <c r="H27" s="580"/>
      <c r="I27" s="580"/>
      <c r="J27" s="580"/>
      <c r="K27" s="580"/>
      <c r="L27" s="580"/>
      <c r="M27" s="580"/>
      <c r="N27" s="580"/>
      <c r="O27" s="432" t="s">
        <v>427</v>
      </c>
      <c r="P27" s="433"/>
      <c r="Q27" s="477"/>
      <c r="R27" s="476"/>
      <c r="S27" s="434"/>
      <c r="T27" s="429"/>
    </row>
    <row r="28" spans="2:20" ht="15" thickBot="1">
      <c r="B28" s="577"/>
      <c r="C28" s="600"/>
      <c r="D28" s="584"/>
      <c r="E28" s="586"/>
      <c r="F28" s="586"/>
      <c r="G28" s="579" t="s">
        <v>346</v>
      </c>
      <c r="H28" s="580"/>
      <c r="I28" s="580"/>
      <c r="J28" s="580"/>
      <c r="K28" s="580"/>
      <c r="L28" s="580"/>
      <c r="M28" s="580"/>
      <c r="N28" s="580"/>
      <c r="O28" s="432" t="s">
        <v>428</v>
      </c>
      <c r="P28" s="433"/>
      <c r="Q28" s="477"/>
      <c r="R28" s="476"/>
      <c r="S28" s="434"/>
      <c r="T28" s="429"/>
    </row>
    <row r="29" spans="2:20" ht="13.5" thickBot="1">
      <c r="B29" s="577"/>
      <c r="C29" s="600"/>
      <c r="D29" s="584"/>
      <c r="E29" s="586"/>
      <c r="F29" s="586"/>
      <c r="G29" s="552" t="s">
        <v>136</v>
      </c>
      <c r="H29" s="553"/>
      <c r="I29" s="553"/>
      <c r="J29" s="553"/>
      <c r="K29" s="553"/>
      <c r="L29" s="553"/>
      <c r="M29" s="553"/>
      <c r="N29" s="553"/>
      <c r="O29" s="430" t="s">
        <v>429</v>
      </c>
      <c r="P29" s="431"/>
      <c r="Q29" s="572"/>
      <c r="R29" s="573"/>
      <c r="S29" s="415"/>
      <c r="T29" s="329"/>
    </row>
    <row r="30" spans="2:20" ht="13.5" thickBot="1">
      <c r="B30" s="577"/>
      <c r="C30" s="600"/>
      <c r="D30" s="584" t="s">
        <v>120</v>
      </c>
      <c r="E30" s="586"/>
      <c r="F30" s="586"/>
      <c r="G30" s="552" t="s">
        <v>137</v>
      </c>
      <c r="H30" s="553"/>
      <c r="I30" s="553"/>
      <c r="J30" s="553"/>
      <c r="K30" s="553"/>
      <c r="L30" s="553"/>
      <c r="M30" s="553"/>
      <c r="N30" s="553"/>
      <c r="O30" s="430" t="s">
        <v>430</v>
      </c>
      <c r="P30" s="431"/>
      <c r="Q30" s="572"/>
      <c r="R30" s="573"/>
      <c r="S30" s="415"/>
      <c r="T30" s="329"/>
    </row>
    <row r="31" spans="2:20" ht="13.5" thickBot="1">
      <c r="B31" s="577"/>
      <c r="C31" s="600"/>
      <c r="D31" s="584"/>
      <c r="E31" s="586"/>
      <c r="F31" s="586"/>
      <c r="G31" s="579" t="s">
        <v>138</v>
      </c>
      <c r="H31" s="580"/>
      <c r="I31" s="580"/>
      <c r="J31" s="580"/>
      <c r="K31" s="580"/>
      <c r="L31" s="580"/>
      <c r="M31" s="580"/>
      <c r="N31" s="580"/>
      <c r="O31" s="432" t="s">
        <v>431</v>
      </c>
      <c r="P31" s="433"/>
      <c r="Q31" s="566"/>
      <c r="R31" s="567"/>
      <c r="S31" s="336"/>
      <c r="T31" s="329"/>
    </row>
    <row r="32" spans="2:20" ht="13.5" thickBot="1">
      <c r="B32" s="577"/>
      <c r="C32" s="601"/>
      <c r="D32" s="584" t="s">
        <v>121</v>
      </c>
      <c r="E32" s="585"/>
      <c r="F32" s="585"/>
      <c r="G32" s="579" t="s">
        <v>262</v>
      </c>
      <c r="H32" s="580"/>
      <c r="I32" s="580"/>
      <c r="J32" s="580"/>
      <c r="K32" s="580"/>
      <c r="L32" s="580"/>
      <c r="M32" s="580"/>
      <c r="N32" s="580"/>
      <c r="O32" s="618" t="s">
        <v>139</v>
      </c>
      <c r="P32" s="619"/>
      <c r="Q32" s="619"/>
      <c r="R32" s="620"/>
      <c r="S32" s="433"/>
      <c r="T32" s="329"/>
    </row>
    <row r="33" spans="2:20" ht="13.5" thickBot="1">
      <c r="B33" s="578"/>
      <c r="C33" s="602"/>
      <c r="D33" s="584" t="s">
        <v>140</v>
      </c>
      <c r="E33" s="585"/>
      <c r="F33" s="585"/>
      <c r="G33" s="579" t="s">
        <v>263</v>
      </c>
      <c r="H33" s="580"/>
      <c r="I33" s="580"/>
      <c r="J33" s="580"/>
      <c r="K33" s="580"/>
      <c r="L33" s="580"/>
      <c r="M33" s="580"/>
      <c r="N33" s="580"/>
      <c r="O33" s="432"/>
      <c r="P33" s="433"/>
      <c r="Q33" s="566"/>
      <c r="R33" s="567"/>
      <c r="S33" s="414"/>
      <c r="T33" s="329"/>
    </row>
    <row r="34" spans="2:20" ht="15.75" customHeight="1" thickTop="1" thickBot="1">
      <c r="B34" s="576" t="s">
        <v>130</v>
      </c>
      <c r="C34" s="581" t="s">
        <v>141</v>
      </c>
      <c r="D34" s="584" t="s">
        <v>132</v>
      </c>
      <c r="E34" s="586"/>
      <c r="F34" s="586"/>
      <c r="G34" s="579" t="s">
        <v>142</v>
      </c>
      <c r="H34" s="580"/>
      <c r="I34" s="580"/>
      <c r="J34" s="580"/>
      <c r="K34" s="580"/>
      <c r="L34" s="580"/>
      <c r="M34" s="580"/>
      <c r="N34" s="580"/>
      <c r="O34" s="616" t="s">
        <v>432</v>
      </c>
      <c r="P34" s="617"/>
      <c r="Q34" s="566"/>
      <c r="R34" s="567"/>
      <c r="S34" s="336"/>
      <c r="T34" s="329"/>
    </row>
    <row r="35" spans="2:20" ht="15" thickBot="1">
      <c r="B35" s="577"/>
      <c r="C35" s="582"/>
      <c r="D35" s="584"/>
      <c r="E35" s="586"/>
      <c r="F35" s="586"/>
      <c r="G35" s="609" t="s">
        <v>143</v>
      </c>
      <c r="H35" s="610"/>
      <c r="I35" s="610"/>
      <c r="J35" s="610"/>
      <c r="K35" s="610"/>
      <c r="L35" s="610"/>
      <c r="M35" s="610"/>
      <c r="N35" s="611"/>
      <c r="O35" s="574" t="s">
        <v>433</v>
      </c>
      <c r="P35" s="575"/>
      <c r="Q35" s="572"/>
      <c r="R35" s="573"/>
      <c r="S35" s="415"/>
      <c r="T35" s="329"/>
    </row>
    <row r="36" spans="2:20" ht="15" customHeight="1" thickBot="1">
      <c r="B36" s="577"/>
      <c r="C36" s="582"/>
      <c r="D36" s="584" t="s">
        <v>120</v>
      </c>
      <c r="E36" s="586"/>
      <c r="F36" s="586"/>
      <c r="G36" s="552" t="s">
        <v>144</v>
      </c>
      <c r="H36" s="553"/>
      <c r="I36" s="553"/>
      <c r="J36" s="553"/>
      <c r="K36" s="553"/>
      <c r="L36" s="553"/>
      <c r="M36" s="553"/>
      <c r="N36" s="553"/>
      <c r="O36" s="570" t="s">
        <v>434</v>
      </c>
      <c r="P36" s="571"/>
      <c r="Q36" s="572"/>
      <c r="R36" s="573"/>
      <c r="S36" s="415"/>
      <c r="T36" s="329"/>
    </row>
    <row r="37" spans="2:20" ht="15" customHeight="1" thickBot="1">
      <c r="B37" s="577"/>
      <c r="C37" s="582"/>
      <c r="D37" s="584"/>
      <c r="E37" s="586"/>
      <c r="F37" s="586"/>
      <c r="G37" s="579" t="s">
        <v>269</v>
      </c>
      <c r="H37" s="580"/>
      <c r="I37" s="580"/>
      <c r="J37" s="580"/>
      <c r="K37" s="580"/>
      <c r="L37" s="580"/>
      <c r="M37" s="580"/>
      <c r="N37" s="580"/>
      <c r="O37" s="558" t="s">
        <v>435</v>
      </c>
      <c r="P37" s="559"/>
      <c r="Q37" s="566"/>
      <c r="R37" s="567"/>
      <c r="S37" s="336"/>
      <c r="T37" s="329"/>
    </row>
    <row r="38" spans="2:20" ht="13.5" customHeight="1" thickBot="1">
      <c r="B38" s="577"/>
      <c r="C38" s="582"/>
      <c r="D38" s="584" t="s">
        <v>121</v>
      </c>
      <c r="E38" s="585"/>
      <c r="F38" s="585"/>
      <c r="G38" s="579" t="s">
        <v>264</v>
      </c>
      <c r="H38" s="580"/>
      <c r="I38" s="580"/>
      <c r="J38" s="580"/>
      <c r="K38" s="580"/>
      <c r="L38" s="580"/>
      <c r="M38" s="580"/>
      <c r="N38" s="580"/>
      <c r="O38" s="618" t="s">
        <v>139</v>
      </c>
      <c r="P38" s="619"/>
      <c r="Q38" s="619"/>
      <c r="R38" s="620"/>
      <c r="S38" s="433"/>
      <c r="T38" s="329"/>
    </row>
    <row r="39" spans="2:20" ht="13.5" customHeight="1" thickBot="1">
      <c r="B39" s="577"/>
      <c r="C39" s="582"/>
      <c r="D39" s="584" t="s">
        <v>140</v>
      </c>
      <c r="E39" s="586"/>
      <c r="F39" s="586"/>
      <c r="G39" s="579" t="s">
        <v>265</v>
      </c>
      <c r="H39" s="580"/>
      <c r="I39" s="580"/>
      <c r="J39" s="580"/>
      <c r="K39" s="580"/>
      <c r="L39" s="580"/>
      <c r="M39" s="580"/>
      <c r="N39" s="580"/>
      <c r="O39" s="432"/>
      <c r="P39" s="433"/>
      <c r="Q39" s="566"/>
      <c r="R39" s="567"/>
      <c r="S39" s="414"/>
      <c r="T39" s="329"/>
    </row>
    <row r="40" spans="2:20" ht="13.5" thickBot="1">
      <c r="B40" s="578"/>
      <c r="C40" s="583"/>
      <c r="D40" s="597"/>
      <c r="E40" s="598"/>
      <c r="F40" s="598"/>
      <c r="G40" s="631" t="s">
        <v>145</v>
      </c>
      <c r="H40" s="632"/>
      <c r="I40" s="632"/>
      <c r="J40" s="632"/>
      <c r="K40" s="632"/>
      <c r="L40" s="632"/>
      <c r="M40" s="632"/>
      <c r="N40" s="632"/>
      <c r="O40" s="628" t="s">
        <v>139</v>
      </c>
      <c r="P40" s="629"/>
      <c r="Q40" s="629"/>
      <c r="R40" s="630"/>
      <c r="S40" s="435"/>
      <c r="T40" s="329"/>
    </row>
    <row r="41" spans="2:20" ht="13.5" thickTop="1">
      <c r="B41" s="113" t="s">
        <v>235</v>
      </c>
      <c r="C41" s="113"/>
      <c r="D41" s="113"/>
      <c r="E41" s="113"/>
      <c r="F41" s="113"/>
      <c r="G41" s="627" t="s">
        <v>407</v>
      </c>
      <c r="H41" s="627"/>
      <c r="I41" s="627"/>
      <c r="J41" s="627"/>
      <c r="K41" s="627"/>
      <c r="L41" s="627"/>
      <c r="M41" s="627"/>
      <c r="N41" s="627"/>
      <c r="O41" s="113"/>
      <c r="P41" s="113"/>
      <c r="Q41" s="113"/>
      <c r="R41" s="113"/>
      <c r="S41" s="113"/>
    </row>
    <row r="42" spans="2:20" ht="13.5" thickBot="1">
      <c r="B42" s="113"/>
      <c r="C42" s="113"/>
      <c r="D42" s="113"/>
      <c r="E42" s="113"/>
      <c r="F42" s="113"/>
      <c r="G42" s="113"/>
      <c r="H42" s="113"/>
      <c r="I42" s="113"/>
      <c r="J42" s="113"/>
      <c r="K42" s="113"/>
      <c r="L42" s="113"/>
      <c r="M42" s="113"/>
      <c r="N42" s="113"/>
      <c r="O42" s="113"/>
      <c r="P42" s="113"/>
      <c r="Q42" s="113"/>
      <c r="R42" s="113"/>
    </row>
    <row r="43" spans="2:20" ht="14.25" thickTop="1" thickBot="1">
      <c r="B43" s="114"/>
      <c r="C43" s="115"/>
      <c r="D43" s="115"/>
      <c r="E43" s="116" t="s">
        <v>10</v>
      </c>
      <c r="F43" s="116" t="s">
        <v>11</v>
      </c>
      <c r="G43" s="116" t="s">
        <v>146</v>
      </c>
      <c r="H43" s="116" t="s">
        <v>147</v>
      </c>
      <c r="I43" s="116" t="s">
        <v>13</v>
      </c>
      <c r="J43" s="116" t="s">
        <v>14</v>
      </c>
      <c r="K43" s="116" t="s">
        <v>148</v>
      </c>
      <c r="L43" s="116" t="s">
        <v>15</v>
      </c>
      <c r="M43" s="116" t="s">
        <v>16</v>
      </c>
      <c r="N43" s="116" t="s">
        <v>18</v>
      </c>
      <c r="O43" s="410" t="s">
        <v>149</v>
      </c>
      <c r="P43" s="560" t="s">
        <v>17</v>
      </c>
      <c r="Q43" s="561"/>
      <c r="R43" s="341"/>
      <c r="S43" s="85"/>
    </row>
    <row r="44" spans="2:20" ht="13.5" thickBot="1">
      <c r="B44" s="562" t="s">
        <v>260</v>
      </c>
      <c r="C44" s="563"/>
      <c r="D44" s="563"/>
      <c r="E44" s="117"/>
      <c r="F44" s="117"/>
      <c r="G44" s="117"/>
      <c r="H44" s="117"/>
      <c r="I44" s="117"/>
      <c r="J44" s="117"/>
      <c r="K44" s="117"/>
      <c r="L44" s="117"/>
      <c r="M44" s="117"/>
      <c r="N44" s="117"/>
      <c r="O44" s="411"/>
      <c r="P44" s="554"/>
      <c r="Q44" s="555"/>
      <c r="R44" s="342"/>
      <c r="S44" s="343"/>
    </row>
    <row r="45" spans="2:20" ht="13.5" thickBot="1">
      <c r="B45" s="568" t="s">
        <v>261</v>
      </c>
      <c r="C45" s="569"/>
      <c r="D45" s="569"/>
      <c r="E45" s="202"/>
      <c r="F45" s="202"/>
      <c r="G45" s="202"/>
      <c r="H45" s="202"/>
      <c r="I45" s="202"/>
      <c r="J45" s="202"/>
      <c r="K45" s="202"/>
      <c r="L45" s="202"/>
      <c r="M45" s="202"/>
      <c r="N45" s="202"/>
      <c r="O45" s="412"/>
      <c r="P45" s="556"/>
      <c r="Q45" s="557"/>
      <c r="R45" s="342"/>
      <c r="S45" s="344"/>
    </row>
    <row r="46" spans="2:20" ht="13.5" thickBot="1">
      <c r="B46" s="549" t="s">
        <v>151</v>
      </c>
      <c r="C46" s="550"/>
      <c r="D46" s="551"/>
      <c r="E46" s="199"/>
      <c r="F46" s="198"/>
      <c r="G46" s="198"/>
      <c r="H46" s="198"/>
      <c r="I46" s="198"/>
      <c r="J46" s="198"/>
      <c r="K46" s="198"/>
      <c r="L46" s="198"/>
      <c r="M46" s="198"/>
      <c r="N46" s="198"/>
      <c r="O46" s="413"/>
      <c r="P46" s="564"/>
      <c r="Q46" s="565"/>
      <c r="R46" s="342"/>
      <c r="S46" s="343"/>
    </row>
    <row r="47" spans="2:20" ht="13.5" thickTop="1">
      <c r="B47" s="118"/>
      <c r="C47" s="118"/>
      <c r="D47" s="118"/>
      <c r="E47" s="118"/>
      <c r="F47" s="118"/>
      <c r="G47" s="118"/>
      <c r="H47" s="118"/>
      <c r="I47" s="118"/>
      <c r="J47" s="118"/>
      <c r="K47" s="118"/>
      <c r="L47" s="118"/>
      <c r="M47" s="119"/>
      <c r="N47" s="120"/>
      <c r="O47" s="120"/>
      <c r="P47" s="120"/>
      <c r="Q47" s="120"/>
      <c r="R47" s="120"/>
    </row>
  </sheetData>
  <mergeCells count="104">
    <mergeCell ref="O12:R12"/>
    <mergeCell ref="O14:P14"/>
    <mergeCell ref="O15:P15"/>
    <mergeCell ref="O16:P16"/>
    <mergeCell ref="O13:P13"/>
    <mergeCell ref="Q13:R13"/>
    <mergeCell ref="G11:R11"/>
    <mergeCell ref="C2:R2"/>
    <mergeCell ref="C3:R3"/>
    <mergeCell ref="B9:R9"/>
    <mergeCell ref="B5:D5"/>
    <mergeCell ref="E5:S5"/>
    <mergeCell ref="B13:B25"/>
    <mergeCell ref="C13:C23"/>
    <mergeCell ref="D13:F16"/>
    <mergeCell ref="G13:N16"/>
    <mergeCell ref="D17:F20"/>
    <mergeCell ref="C24:C25"/>
    <mergeCell ref="D24:F25"/>
    <mergeCell ref="D21:F23"/>
    <mergeCell ref="G24:N25"/>
    <mergeCell ref="G17:N20"/>
    <mergeCell ref="Q20:R20"/>
    <mergeCell ref="Q21:R21"/>
    <mergeCell ref="Q22:R22"/>
    <mergeCell ref="Q14:R14"/>
    <mergeCell ref="Q16:R16"/>
    <mergeCell ref="Q17:R17"/>
    <mergeCell ref="Q15:R15"/>
    <mergeCell ref="Q18:R18"/>
    <mergeCell ref="O23:P23"/>
    <mergeCell ref="O25:P25"/>
    <mergeCell ref="O26:P26"/>
    <mergeCell ref="O34:P34"/>
    <mergeCell ref="O32:R32"/>
    <mergeCell ref="O24:P24"/>
    <mergeCell ref="G21:N23"/>
    <mergeCell ref="Q19:R19"/>
    <mergeCell ref="G41:N41"/>
    <mergeCell ref="O40:R40"/>
    <mergeCell ref="G40:N40"/>
    <mergeCell ref="G37:N37"/>
    <mergeCell ref="G39:N39"/>
    <mergeCell ref="G38:N38"/>
    <mergeCell ref="O38:R38"/>
    <mergeCell ref="Q37:R37"/>
    <mergeCell ref="O21:P21"/>
    <mergeCell ref="O22:P22"/>
    <mergeCell ref="Q29:R29"/>
    <mergeCell ref="Q23:R23"/>
    <mergeCell ref="Q24:R24"/>
    <mergeCell ref="Q25:R25"/>
    <mergeCell ref="Q26:R26"/>
    <mergeCell ref="Q30:R30"/>
    <mergeCell ref="B6:D6"/>
    <mergeCell ref="E6:S6"/>
    <mergeCell ref="B7:D7"/>
    <mergeCell ref="E7:S7"/>
    <mergeCell ref="B11:C12"/>
    <mergeCell ref="D11:F12"/>
    <mergeCell ref="G12:N12"/>
    <mergeCell ref="D39:F40"/>
    <mergeCell ref="D36:F37"/>
    <mergeCell ref="C26:C33"/>
    <mergeCell ref="D26:F29"/>
    <mergeCell ref="D33:F33"/>
    <mergeCell ref="O17:P17"/>
    <mergeCell ref="O19:P19"/>
    <mergeCell ref="O20:P20"/>
    <mergeCell ref="G35:N35"/>
    <mergeCell ref="G28:N28"/>
    <mergeCell ref="G26:N26"/>
    <mergeCell ref="G29:N29"/>
    <mergeCell ref="D32:F32"/>
    <mergeCell ref="G32:N32"/>
    <mergeCell ref="G31:N31"/>
    <mergeCell ref="D30:F31"/>
    <mergeCell ref="O18:P18"/>
    <mergeCell ref="Q31:R31"/>
    <mergeCell ref="O36:P36"/>
    <mergeCell ref="Q36:R36"/>
    <mergeCell ref="O35:P35"/>
    <mergeCell ref="Q34:R34"/>
    <mergeCell ref="Q35:R35"/>
    <mergeCell ref="Q33:R33"/>
    <mergeCell ref="B26:B33"/>
    <mergeCell ref="G27:N27"/>
    <mergeCell ref="G33:N33"/>
    <mergeCell ref="G30:N30"/>
    <mergeCell ref="B34:B40"/>
    <mergeCell ref="C34:C40"/>
    <mergeCell ref="D38:F38"/>
    <mergeCell ref="D34:F35"/>
    <mergeCell ref="G34:N34"/>
    <mergeCell ref="B46:D46"/>
    <mergeCell ref="G36:N36"/>
    <mergeCell ref="P44:Q44"/>
    <mergeCell ref="P45:Q45"/>
    <mergeCell ref="O37:P37"/>
    <mergeCell ref="P43:Q43"/>
    <mergeCell ref="B44:D44"/>
    <mergeCell ref="P46:Q46"/>
    <mergeCell ref="Q39:R39"/>
    <mergeCell ref="B45:D45"/>
  </mergeCells>
  <phoneticPr fontId="25" type="noConversion"/>
  <pageMargins left="0.41" right="0.17" top="0.62992125984251968" bottom="0.35" header="0" footer="0"/>
  <pageSetup paperSize="9" scale="72"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5"/>
  <sheetViews>
    <sheetView zoomScale="60" zoomScaleNormal="60" workbookViewId="0"/>
  </sheetViews>
  <sheetFormatPr baseColWidth="10" defaultRowHeight="12.75"/>
  <cols>
    <col min="1" max="1" width="2.85546875" customWidth="1"/>
    <col min="2" max="3" width="14.7109375" customWidth="1"/>
    <col min="4" max="16" width="7.28515625" customWidth="1"/>
    <col min="17" max="17" width="11.28515625" customWidth="1"/>
  </cols>
  <sheetData>
    <row r="1" spans="2:17" ht="13.5" thickBot="1">
      <c r="C1" s="3"/>
      <c r="D1" s="2"/>
      <c r="E1" s="2"/>
      <c r="F1" s="2"/>
      <c r="G1" s="2"/>
      <c r="H1" s="2"/>
      <c r="I1" s="2"/>
      <c r="J1" s="2"/>
      <c r="K1" s="2"/>
      <c r="L1" s="2"/>
      <c r="M1" s="3"/>
    </row>
    <row r="2" spans="2:17" ht="18">
      <c r="B2" s="4" t="s">
        <v>77</v>
      </c>
      <c r="C2" s="648" t="s">
        <v>78</v>
      </c>
      <c r="D2" s="648"/>
      <c r="E2" s="648"/>
      <c r="F2" s="648"/>
      <c r="G2" s="648"/>
      <c r="H2" s="648"/>
      <c r="I2" s="648"/>
      <c r="J2" s="648"/>
      <c r="K2" s="648"/>
      <c r="L2" s="648"/>
      <c r="M2" s="648"/>
      <c r="N2" s="648"/>
      <c r="O2" s="648"/>
      <c r="P2" s="648"/>
      <c r="Q2" s="649"/>
    </row>
    <row r="3" spans="2:17" ht="18.75" thickBot="1">
      <c r="B3" s="5" t="s">
        <v>354</v>
      </c>
      <c r="C3" s="650" t="s">
        <v>111</v>
      </c>
      <c r="D3" s="650"/>
      <c r="E3" s="650"/>
      <c r="F3" s="650"/>
      <c r="G3" s="650"/>
      <c r="H3" s="650"/>
      <c r="I3" s="650"/>
      <c r="J3" s="650"/>
      <c r="K3" s="650"/>
      <c r="L3" s="650"/>
      <c r="M3" s="650"/>
      <c r="N3" s="650"/>
      <c r="O3" s="650"/>
      <c r="P3" s="650"/>
      <c r="Q3" s="651"/>
    </row>
    <row r="5" spans="2:17" ht="15.75" customHeight="1">
      <c r="B5" s="513" t="s">
        <v>67</v>
      </c>
      <c r="C5" s="513"/>
      <c r="D5" s="513"/>
      <c r="E5" s="514"/>
      <c r="F5" s="514"/>
      <c r="G5" s="514"/>
      <c r="H5" s="514"/>
      <c r="I5" s="514"/>
      <c r="J5" s="514"/>
      <c r="K5" s="514"/>
      <c r="L5" s="514"/>
      <c r="M5" s="514"/>
      <c r="N5" s="514"/>
      <c r="O5" s="514"/>
      <c r="P5" s="514"/>
      <c r="Q5" s="514"/>
    </row>
    <row r="6" spans="2:17" ht="15.75" customHeight="1">
      <c r="B6" s="513" t="s">
        <v>68</v>
      </c>
      <c r="C6" s="513"/>
      <c r="D6" s="513"/>
      <c r="E6" s="514"/>
      <c r="F6" s="514"/>
      <c r="G6" s="514"/>
      <c r="H6" s="514"/>
      <c r="I6" s="514"/>
      <c r="J6" s="514"/>
      <c r="K6" s="514"/>
      <c r="L6" s="514"/>
      <c r="M6" s="514"/>
      <c r="N6" s="514"/>
      <c r="O6" s="514"/>
      <c r="P6" s="514"/>
      <c r="Q6" s="514"/>
    </row>
    <row r="7" spans="2:17" ht="15">
      <c r="B7" s="513" t="s">
        <v>69</v>
      </c>
      <c r="C7" s="513"/>
      <c r="D7" s="513"/>
      <c r="E7" s="514"/>
      <c r="F7" s="514"/>
      <c r="G7" s="514"/>
      <c r="H7" s="514"/>
      <c r="I7" s="514"/>
      <c r="J7" s="514"/>
      <c r="K7" s="514"/>
      <c r="L7" s="514"/>
      <c r="M7" s="514"/>
      <c r="N7" s="514"/>
      <c r="O7" s="514"/>
      <c r="P7" s="514"/>
      <c r="Q7" s="514"/>
    </row>
    <row r="9" spans="2:17" ht="18">
      <c r="B9" s="652" t="s">
        <v>81</v>
      </c>
      <c r="C9" s="652"/>
      <c r="D9" s="652"/>
      <c r="E9" s="652"/>
      <c r="F9" s="652"/>
      <c r="G9" s="652"/>
      <c r="H9" s="652"/>
      <c r="I9" s="652"/>
      <c r="J9" s="652"/>
      <c r="K9" s="652"/>
      <c r="L9" s="652"/>
      <c r="M9" s="652"/>
      <c r="N9" s="652"/>
      <c r="O9" s="652"/>
      <c r="P9" s="652"/>
      <c r="Q9" s="652"/>
    </row>
    <row r="11" spans="2:17" ht="13.5" thickBot="1"/>
    <row r="12" spans="2:17" ht="17.25" thickTop="1" thickBot="1">
      <c r="B12" s="587" t="s">
        <v>112</v>
      </c>
      <c r="C12" s="588"/>
      <c r="D12" s="591" t="s">
        <v>113</v>
      </c>
      <c r="E12" s="592"/>
      <c r="F12" s="592"/>
      <c r="G12" s="591" t="s">
        <v>114</v>
      </c>
      <c r="H12" s="697"/>
      <c r="I12" s="697"/>
      <c r="J12" s="697"/>
      <c r="K12" s="697"/>
      <c r="L12" s="697"/>
      <c r="M12" s="697"/>
      <c r="N12" s="697"/>
      <c r="O12" s="697"/>
      <c r="P12" s="697"/>
      <c r="Q12" s="698"/>
    </row>
    <row r="13" spans="2:17" ht="13.5" thickBot="1">
      <c r="B13" s="589"/>
      <c r="C13" s="590"/>
      <c r="D13" s="593"/>
      <c r="E13" s="594"/>
      <c r="F13" s="594"/>
      <c r="G13" s="595" t="s">
        <v>115</v>
      </c>
      <c r="H13" s="596"/>
      <c r="I13" s="596"/>
      <c r="J13" s="596"/>
      <c r="K13" s="596"/>
      <c r="L13" s="596"/>
      <c r="M13" s="596"/>
      <c r="N13" s="596"/>
      <c r="O13" s="595" t="s">
        <v>116</v>
      </c>
      <c r="P13" s="595"/>
      <c r="Q13" s="699"/>
    </row>
    <row r="14" spans="2:17" ht="13.5" thickBot="1">
      <c r="B14" s="702" t="s">
        <v>117</v>
      </c>
      <c r="C14" s="705" t="s">
        <v>118</v>
      </c>
      <c r="D14" s="660" t="s">
        <v>119</v>
      </c>
      <c r="E14" s="661"/>
      <c r="F14" s="661"/>
      <c r="G14" s="664" t="s">
        <v>122</v>
      </c>
      <c r="H14" s="665"/>
      <c r="I14" s="665"/>
      <c r="J14" s="665"/>
      <c r="K14" s="665"/>
      <c r="L14" s="665"/>
      <c r="M14" s="665"/>
      <c r="N14" s="665"/>
      <c r="O14" s="691" t="s">
        <v>338</v>
      </c>
      <c r="P14" s="692"/>
      <c r="Q14" s="176"/>
    </row>
    <row r="15" spans="2:17" ht="13.5" thickBot="1">
      <c r="B15" s="703"/>
      <c r="C15" s="706"/>
      <c r="D15" s="662"/>
      <c r="E15" s="663"/>
      <c r="F15" s="663"/>
      <c r="G15" s="624"/>
      <c r="H15" s="624"/>
      <c r="I15" s="624"/>
      <c r="J15" s="624"/>
      <c r="K15" s="624"/>
      <c r="L15" s="624"/>
      <c r="M15" s="624"/>
      <c r="N15" s="624"/>
      <c r="O15" s="693" t="s">
        <v>339</v>
      </c>
      <c r="P15" s="694"/>
      <c r="Q15" s="177"/>
    </row>
    <row r="16" spans="2:17" ht="13.5" thickBot="1">
      <c r="B16" s="703"/>
      <c r="C16" s="706"/>
      <c r="D16" s="662"/>
      <c r="E16" s="663"/>
      <c r="F16" s="663"/>
      <c r="G16" s="624"/>
      <c r="H16" s="624"/>
      <c r="I16" s="624"/>
      <c r="J16" s="624"/>
      <c r="K16" s="624"/>
      <c r="L16" s="624"/>
      <c r="M16" s="624"/>
      <c r="N16" s="624"/>
      <c r="O16" s="693" t="s">
        <v>123</v>
      </c>
      <c r="P16" s="694"/>
      <c r="Q16" s="177"/>
    </row>
    <row r="17" spans="2:17" ht="13.5" thickBot="1">
      <c r="B17" s="703"/>
      <c r="C17" s="706"/>
      <c r="D17" s="662"/>
      <c r="E17" s="663"/>
      <c r="F17" s="663"/>
      <c r="G17" s="624"/>
      <c r="H17" s="624"/>
      <c r="I17" s="624"/>
      <c r="J17" s="624"/>
      <c r="K17" s="624"/>
      <c r="L17" s="624"/>
      <c r="M17" s="624"/>
      <c r="N17" s="624"/>
      <c r="O17" s="700" t="s">
        <v>340</v>
      </c>
      <c r="P17" s="701"/>
      <c r="Q17" s="178"/>
    </row>
    <row r="18" spans="2:17" ht="13.5" thickBot="1">
      <c r="B18" s="703"/>
      <c r="C18" s="706"/>
      <c r="D18" s="666" t="s">
        <v>120</v>
      </c>
      <c r="E18" s="667"/>
      <c r="F18" s="667"/>
      <c r="G18" s="623" t="s">
        <v>124</v>
      </c>
      <c r="H18" s="624"/>
      <c r="I18" s="624"/>
      <c r="J18" s="624"/>
      <c r="K18" s="624"/>
      <c r="L18" s="624"/>
      <c r="M18" s="624"/>
      <c r="N18" s="624"/>
      <c r="O18" s="691" t="s">
        <v>338</v>
      </c>
      <c r="P18" s="692"/>
      <c r="Q18" s="176"/>
    </row>
    <row r="19" spans="2:17" ht="13.5" thickBot="1">
      <c r="B19" s="703"/>
      <c r="C19" s="706"/>
      <c r="D19" s="666"/>
      <c r="E19" s="667"/>
      <c r="F19" s="667"/>
      <c r="G19" s="624"/>
      <c r="H19" s="624"/>
      <c r="I19" s="624"/>
      <c r="J19" s="624"/>
      <c r="K19" s="624"/>
      <c r="L19" s="624"/>
      <c r="M19" s="624"/>
      <c r="N19" s="624"/>
      <c r="O19" s="693" t="s">
        <v>339</v>
      </c>
      <c r="P19" s="694"/>
      <c r="Q19" s="177"/>
    </row>
    <row r="20" spans="2:17" ht="13.5" thickBot="1">
      <c r="B20" s="703"/>
      <c r="C20" s="706"/>
      <c r="D20" s="666"/>
      <c r="E20" s="667"/>
      <c r="F20" s="667"/>
      <c r="G20" s="624"/>
      <c r="H20" s="624"/>
      <c r="I20" s="624"/>
      <c r="J20" s="624"/>
      <c r="K20" s="624"/>
      <c r="L20" s="624"/>
      <c r="M20" s="624"/>
      <c r="N20" s="624"/>
      <c r="O20" s="693" t="s">
        <v>123</v>
      </c>
      <c r="P20" s="694"/>
      <c r="Q20" s="177"/>
    </row>
    <row r="21" spans="2:17" ht="13.5" thickBot="1">
      <c r="B21" s="703"/>
      <c r="C21" s="706"/>
      <c r="D21" s="666"/>
      <c r="E21" s="667"/>
      <c r="F21" s="667"/>
      <c r="G21" s="624"/>
      <c r="H21" s="624"/>
      <c r="I21" s="624"/>
      <c r="J21" s="624"/>
      <c r="K21" s="624"/>
      <c r="L21" s="624"/>
      <c r="M21" s="624"/>
      <c r="N21" s="624"/>
      <c r="O21" s="700" t="s">
        <v>340</v>
      </c>
      <c r="P21" s="701"/>
      <c r="Q21" s="178"/>
    </row>
    <row r="22" spans="2:17" ht="13.5" thickBot="1">
      <c r="B22" s="703"/>
      <c r="C22" s="706"/>
      <c r="D22" s="672" t="s">
        <v>121</v>
      </c>
      <c r="E22" s="667"/>
      <c r="F22" s="667"/>
      <c r="G22" s="623" t="s">
        <v>125</v>
      </c>
      <c r="H22" s="624"/>
      <c r="I22" s="624"/>
      <c r="J22" s="624"/>
      <c r="K22" s="624"/>
      <c r="L22" s="624"/>
      <c r="M22" s="624"/>
      <c r="N22" s="624"/>
      <c r="O22" s="691" t="s">
        <v>338</v>
      </c>
      <c r="P22" s="692"/>
      <c r="Q22" s="110"/>
    </row>
    <row r="23" spans="2:17" ht="13.5" thickBot="1">
      <c r="B23" s="703"/>
      <c r="C23" s="706"/>
      <c r="D23" s="672"/>
      <c r="E23" s="667"/>
      <c r="F23" s="667"/>
      <c r="G23" s="624"/>
      <c r="H23" s="624"/>
      <c r="I23" s="624"/>
      <c r="J23" s="624"/>
      <c r="K23" s="624"/>
      <c r="L23" s="624"/>
      <c r="M23" s="624"/>
      <c r="N23" s="624"/>
      <c r="O23" s="693" t="s">
        <v>339</v>
      </c>
      <c r="P23" s="694"/>
      <c r="Q23" s="111"/>
    </row>
    <row r="24" spans="2:17" ht="13.5" thickBot="1">
      <c r="B24" s="704"/>
      <c r="C24" s="707"/>
      <c r="D24" s="708"/>
      <c r="E24" s="709"/>
      <c r="F24" s="709"/>
      <c r="G24" s="710"/>
      <c r="H24" s="710"/>
      <c r="I24" s="710"/>
      <c r="J24" s="710"/>
      <c r="K24" s="710"/>
      <c r="L24" s="710"/>
      <c r="M24" s="710"/>
      <c r="N24" s="710"/>
      <c r="O24" s="695" t="s">
        <v>123</v>
      </c>
      <c r="P24" s="696"/>
      <c r="Q24" s="112"/>
    </row>
    <row r="25" spans="2:17" ht="13.5" thickTop="1">
      <c r="B25" s="113"/>
    </row>
  </sheetData>
  <mergeCells count="33">
    <mergeCell ref="O17:P17"/>
    <mergeCell ref="B14:B24"/>
    <mergeCell ref="C14:C24"/>
    <mergeCell ref="D14:F17"/>
    <mergeCell ref="G14:N17"/>
    <mergeCell ref="D18:F21"/>
    <mergeCell ref="G18:N21"/>
    <mergeCell ref="D22:F24"/>
    <mergeCell ref="G22:N24"/>
    <mergeCell ref="O22:P22"/>
    <mergeCell ref="O23:P23"/>
    <mergeCell ref="O24:P24"/>
    <mergeCell ref="B9:Q9"/>
    <mergeCell ref="B12:C13"/>
    <mergeCell ref="D12:F13"/>
    <mergeCell ref="G12:Q12"/>
    <mergeCell ref="G13:N13"/>
    <mergeCell ref="O13:Q13"/>
    <mergeCell ref="O18:P18"/>
    <mergeCell ref="O19:P19"/>
    <mergeCell ref="O20:P20"/>
    <mergeCell ref="O21:P21"/>
    <mergeCell ref="O14:P14"/>
    <mergeCell ref="O15:P15"/>
    <mergeCell ref="O16:P16"/>
    <mergeCell ref="B7:D7"/>
    <mergeCell ref="E5:Q5"/>
    <mergeCell ref="E6:Q6"/>
    <mergeCell ref="E7:Q7"/>
    <mergeCell ref="C2:Q2"/>
    <mergeCell ref="C3:Q3"/>
    <mergeCell ref="B5:D5"/>
    <mergeCell ref="B6:D6"/>
  </mergeCells>
  <phoneticPr fontId="25" type="noConversion"/>
  <pageMargins left="0.51181102362204722" right="0.28000000000000003" top="0.92" bottom="1" header="0" footer="0"/>
  <pageSetup paperSize="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1"/>
  <sheetViews>
    <sheetView zoomScale="70" workbookViewId="0"/>
  </sheetViews>
  <sheetFormatPr baseColWidth="10" defaultRowHeight="12.75"/>
  <cols>
    <col min="1" max="1" width="2.85546875" customWidth="1"/>
    <col min="2" max="3" width="14.7109375" customWidth="1"/>
    <col min="4" max="16" width="7.28515625" customWidth="1"/>
    <col min="17" max="17" width="11.28515625" customWidth="1"/>
  </cols>
  <sheetData>
    <row r="1" spans="2:17" ht="15.95" customHeight="1" thickBot="1">
      <c r="C1" s="3"/>
      <c r="D1" s="2"/>
      <c r="E1" s="2"/>
      <c r="F1" s="2"/>
      <c r="G1" s="2"/>
      <c r="H1" s="2"/>
      <c r="I1" s="2"/>
      <c r="J1" s="2"/>
      <c r="K1" s="2"/>
      <c r="L1" s="2"/>
      <c r="M1" s="3"/>
    </row>
    <row r="2" spans="2:17" ht="18" customHeight="1">
      <c r="B2" s="4" t="s">
        <v>77</v>
      </c>
      <c r="C2" s="648" t="s">
        <v>95</v>
      </c>
      <c r="D2" s="648"/>
      <c r="E2" s="648"/>
      <c r="F2" s="648"/>
      <c r="G2" s="648"/>
      <c r="H2" s="648"/>
      <c r="I2" s="648"/>
      <c r="J2" s="648"/>
      <c r="K2" s="648"/>
      <c r="L2" s="648"/>
      <c r="M2" s="648"/>
      <c r="N2" s="648"/>
      <c r="O2" s="648"/>
      <c r="P2" s="648"/>
      <c r="Q2" s="649"/>
    </row>
    <row r="3" spans="2:17" ht="18" customHeight="1" thickBot="1">
      <c r="B3" s="5" t="s">
        <v>395</v>
      </c>
      <c r="C3" s="718" t="s">
        <v>153</v>
      </c>
      <c r="D3" s="650"/>
      <c r="E3" s="650"/>
      <c r="F3" s="650"/>
      <c r="G3" s="650"/>
      <c r="H3" s="650"/>
      <c r="I3" s="650"/>
      <c r="J3" s="650"/>
      <c r="K3" s="650"/>
      <c r="L3" s="650"/>
      <c r="M3" s="650"/>
      <c r="N3" s="650"/>
      <c r="O3" s="650"/>
      <c r="P3" s="650"/>
      <c r="Q3" s="651"/>
    </row>
    <row r="4" spans="2:17" ht="15.95" customHeight="1"/>
    <row r="5" spans="2:17" ht="15.95" customHeight="1">
      <c r="B5" s="513" t="s">
        <v>67</v>
      </c>
      <c r="C5" s="513"/>
      <c r="D5" s="513"/>
      <c r="E5" s="514"/>
      <c r="F5" s="514"/>
      <c r="G5" s="514"/>
      <c r="H5" s="514"/>
      <c r="I5" s="514"/>
      <c r="J5" s="514"/>
      <c r="K5" s="514"/>
      <c r="L5" s="514"/>
      <c r="M5" s="514"/>
      <c r="N5" s="514"/>
      <c r="O5" s="514"/>
      <c r="P5" s="514"/>
      <c r="Q5" s="514"/>
    </row>
    <row r="6" spans="2:17" ht="15.95" customHeight="1">
      <c r="B6" s="513" t="s">
        <v>68</v>
      </c>
      <c r="C6" s="513"/>
      <c r="D6" s="513"/>
      <c r="E6" s="514"/>
      <c r="F6" s="514"/>
      <c r="G6" s="514"/>
      <c r="H6" s="514"/>
      <c r="I6" s="514"/>
      <c r="J6" s="514"/>
      <c r="K6" s="514"/>
      <c r="L6" s="514"/>
      <c r="M6" s="514"/>
      <c r="N6" s="514"/>
      <c r="O6" s="514"/>
      <c r="P6" s="514"/>
      <c r="Q6" s="514"/>
    </row>
    <row r="7" spans="2:17" ht="15.95" customHeight="1">
      <c r="B7" s="513" t="s">
        <v>69</v>
      </c>
      <c r="C7" s="513"/>
      <c r="D7" s="513"/>
      <c r="E7" s="514"/>
      <c r="F7" s="514"/>
      <c r="G7" s="514"/>
      <c r="H7" s="514"/>
      <c r="I7" s="514"/>
      <c r="J7" s="514"/>
      <c r="K7" s="514"/>
      <c r="L7" s="514"/>
      <c r="M7" s="514"/>
      <c r="N7" s="514"/>
      <c r="O7" s="514"/>
      <c r="P7" s="514"/>
      <c r="Q7" s="514"/>
    </row>
    <row r="8" spans="2:17" ht="15.95" customHeight="1"/>
    <row r="9" spans="2:17" ht="15.95" customHeight="1">
      <c r="B9" s="652" t="s">
        <v>81</v>
      </c>
      <c r="C9" s="652"/>
      <c r="D9" s="652"/>
      <c r="E9" s="652"/>
      <c r="F9" s="652"/>
      <c r="G9" s="652"/>
      <c r="H9" s="652"/>
      <c r="I9" s="652"/>
      <c r="J9" s="652"/>
      <c r="K9" s="652"/>
      <c r="L9" s="652"/>
      <c r="M9" s="652"/>
      <c r="N9" s="652"/>
      <c r="O9" s="652"/>
      <c r="P9" s="652"/>
      <c r="Q9" s="652"/>
    </row>
    <row r="10" spans="2:17" ht="15.95" customHeight="1"/>
    <row r="11" spans="2:17" ht="15.95" customHeight="1" thickBot="1"/>
    <row r="12" spans="2:17" ht="15.95" customHeight="1" thickTop="1" thickBot="1">
      <c r="B12" s="734" t="s">
        <v>154</v>
      </c>
      <c r="C12" s="735"/>
      <c r="D12" s="738" t="s">
        <v>113</v>
      </c>
      <c r="E12" s="739"/>
      <c r="F12" s="739"/>
      <c r="G12" s="738" t="s">
        <v>114</v>
      </c>
      <c r="H12" s="742"/>
      <c r="I12" s="742"/>
      <c r="J12" s="742"/>
      <c r="K12" s="742"/>
      <c r="L12" s="742"/>
      <c r="M12" s="742"/>
      <c r="N12" s="742"/>
      <c r="O12" s="742"/>
      <c r="P12" s="742"/>
      <c r="Q12" s="743"/>
    </row>
    <row r="13" spans="2:17" ht="15.95" customHeight="1" thickBot="1">
      <c r="B13" s="736"/>
      <c r="C13" s="737"/>
      <c r="D13" s="740"/>
      <c r="E13" s="741"/>
      <c r="F13" s="741"/>
      <c r="G13" s="711" t="s">
        <v>115</v>
      </c>
      <c r="H13" s="744"/>
      <c r="I13" s="744"/>
      <c r="J13" s="744"/>
      <c r="K13" s="744"/>
      <c r="L13" s="744"/>
      <c r="M13" s="744"/>
      <c r="N13" s="744"/>
      <c r="O13" s="711" t="s">
        <v>157</v>
      </c>
      <c r="P13" s="711"/>
      <c r="Q13" s="712"/>
    </row>
    <row r="14" spans="2:17" ht="15.95" customHeight="1" thickBot="1">
      <c r="B14" s="703" t="s">
        <v>270</v>
      </c>
      <c r="C14" s="713" t="s">
        <v>155</v>
      </c>
      <c r="D14" s="764" t="s">
        <v>119</v>
      </c>
      <c r="E14" s="765"/>
      <c r="F14" s="766"/>
      <c r="G14" s="773" t="s">
        <v>160</v>
      </c>
      <c r="H14" s="774"/>
      <c r="I14" s="774"/>
      <c r="J14" s="774"/>
      <c r="K14" s="774"/>
      <c r="L14" s="774"/>
      <c r="M14" s="774"/>
      <c r="N14" s="775"/>
      <c r="O14" s="753"/>
      <c r="P14" s="754"/>
      <c r="Q14" s="181"/>
    </row>
    <row r="15" spans="2:17" ht="15.95" customHeight="1" thickBot="1">
      <c r="B15" s="703"/>
      <c r="C15" s="713"/>
      <c r="D15" s="767"/>
      <c r="E15" s="768"/>
      <c r="F15" s="769"/>
      <c r="G15" s="205" t="s">
        <v>159</v>
      </c>
      <c r="H15" s="206"/>
      <c r="I15" s="206"/>
      <c r="J15" s="206"/>
      <c r="K15" s="206"/>
      <c r="L15" s="206"/>
      <c r="M15" s="206"/>
      <c r="N15" s="207"/>
      <c r="O15" s="722"/>
      <c r="P15" s="723"/>
      <c r="Q15" s="180"/>
    </row>
    <row r="16" spans="2:17" ht="15.95" customHeight="1" thickBot="1">
      <c r="B16" s="703"/>
      <c r="C16" s="714"/>
      <c r="D16" s="770"/>
      <c r="E16" s="771"/>
      <c r="F16" s="772"/>
      <c r="G16" s="205" t="s">
        <v>158</v>
      </c>
      <c r="H16" s="206"/>
      <c r="I16" s="206"/>
      <c r="J16" s="206"/>
      <c r="K16" s="206"/>
      <c r="L16" s="206"/>
      <c r="M16" s="206"/>
      <c r="N16" s="207"/>
      <c r="O16" s="722"/>
      <c r="P16" s="723"/>
      <c r="Q16" s="180"/>
    </row>
    <row r="17" spans="2:17" ht="14.25" thickTop="1" thickBot="1">
      <c r="B17" s="703"/>
      <c r="C17" s="581" t="s">
        <v>156</v>
      </c>
      <c r="D17" s="728" t="s">
        <v>119</v>
      </c>
      <c r="E17" s="729"/>
      <c r="F17" s="730"/>
      <c r="G17" s="715" t="s">
        <v>161</v>
      </c>
      <c r="H17" s="716"/>
      <c r="I17" s="716"/>
      <c r="J17" s="716"/>
      <c r="K17" s="716"/>
      <c r="L17" s="716"/>
      <c r="M17" s="716"/>
      <c r="N17" s="717"/>
      <c r="O17" s="722" t="s">
        <v>167</v>
      </c>
      <c r="P17" s="723"/>
      <c r="Q17" s="724"/>
    </row>
    <row r="18" spans="2:17" ht="13.5" thickBot="1">
      <c r="B18" s="703"/>
      <c r="C18" s="713"/>
      <c r="D18" s="748"/>
      <c r="E18" s="749"/>
      <c r="F18" s="750"/>
      <c r="G18" s="715" t="s">
        <v>162</v>
      </c>
      <c r="H18" s="716"/>
      <c r="I18" s="716"/>
      <c r="J18" s="716"/>
      <c r="K18" s="716"/>
      <c r="L18" s="716"/>
      <c r="M18" s="716"/>
      <c r="N18" s="717"/>
      <c r="O18" s="722" t="s">
        <v>168</v>
      </c>
      <c r="P18" s="723"/>
      <c r="Q18" s="724"/>
    </row>
    <row r="19" spans="2:17" ht="13.5" thickBot="1">
      <c r="B19" s="703"/>
      <c r="C19" s="713"/>
      <c r="D19" s="748"/>
      <c r="E19" s="749"/>
      <c r="F19" s="750"/>
      <c r="G19" s="715" t="s">
        <v>163</v>
      </c>
      <c r="H19" s="716"/>
      <c r="I19" s="716"/>
      <c r="J19" s="716"/>
      <c r="K19" s="716"/>
      <c r="L19" s="716"/>
      <c r="M19" s="716"/>
      <c r="N19" s="717"/>
      <c r="O19" s="722" t="s">
        <v>167</v>
      </c>
      <c r="P19" s="723"/>
      <c r="Q19" s="724"/>
    </row>
    <row r="20" spans="2:17" ht="13.5" thickBot="1">
      <c r="B20" s="703"/>
      <c r="C20" s="713"/>
      <c r="D20" s="751"/>
      <c r="E20" s="752"/>
      <c r="F20" s="669"/>
      <c r="G20" s="725" t="s">
        <v>164</v>
      </c>
      <c r="H20" s="726"/>
      <c r="I20" s="726"/>
      <c r="J20" s="726"/>
      <c r="K20" s="726"/>
      <c r="L20" s="726"/>
      <c r="M20" s="726"/>
      <c r="N20" s="727"/>
      <c r="O20" s="722"/>
      <c r="P20" s="723"/>
      <c r="Q20" s="179"/>
    </row>
    <row r="21" spans="2:17" ht="13.5" thickBot="1">
      <c r="B21" s="703"/>
      <c r="C21" s="713"/>
      <c r="D21" s="728" t="s">
        <v>121</v>
      </c>
      <c r="E21" s="729"/>
      <c r="F21" s="730"/>
      <c r="G21" s="725" t="s">
        <v>165</v>
      </c>
      <c r="H21" s="726"/>
      <c r="I21" s="726"/>
      <c r="J21" s="726"/>
      <c r="K21" s="726"/>
      <c r="L21" s="726"/>
      <c r="M21" s="726"/>
      <c r="N21" s="727"/>
      <c r="O21" s="722" t="s">
        <v>168</v>
      </c>
      <c r="P21" s="723"/>
      <c r="Q21" s="724"/>
    </row>
    <row r="22" spans="2:17" ht="13.5" thickBot="1">
      <c r="B22" s="704"/>
      <c r="C22" s="714"/>
      <c r="D22" s="731"/>
      <c r="E22" s="732"/>
      <c r="F22" s="733"/>
      <c r="G22" s="745" t="s">
        <v>166</v>
      </c>
      <c r="H22" s="746"/>
      <c r="I22" s="746"/>
      <c r="J22" s="746"/>
      <c r="K22" s="746"/>
      <c r="L22" s="746"/>
      <c r="M22" s="746"/>
      <c r="N22" s="747"/>
      <c r="O22" s="719" t="s">
        <v>168</v>
      </c>
      <c r="P22" s="720"/>
      <c r="Q22" s="721"/>
    </row>
    <row r="23" spans="2:17" ht="13.5" thickTop="1"/>
    <row r="24" spans="2:17" ht="13.5" thickBot="1"/>
    <row r="25" spans="2:17" ht="14.25" thickTop="1" thickBot="1">
      <c r="B25" s="114"/>
      <c r="C25" s="115"/>
      <c r="D25" s="115"/>
      <c r="E25" s="116" t="s">
        <v>10</v>
      </c>
      <c r="F25" s="116" t="s">
        <v>11</v>
      </c>
      <c r="G25" s="116" t="s">
        <v>146</v>
      </c>
      <c r="H25" s="116" t="s">
        <v>147</v>
      </c>
      <c r="I25" s="116" t="s">
        <v>13</v>
      </c>
      <c r="J25" s="116" t="s">
        <v>14</v>
      </c>
      <c r="K25" s="116" t="s">
        <v>148</v>
      </c>
      <c r="L25" s="116" t="s">
        <v>15</v>
      </c>
      <c r="M25" s="116" t="s">
        <v>16</v>
      </c>
      <c r="N25" s="116" t="s">
        <v>18</v>
      </c>
      <c r="O25" s="116" t="s">
        <v>149</v>
      </c>
      <c r="P25" s="337" t="s">
        <v>17</v>
      </c>
      <c r="Q25" s="341"/>
    </row>
    <row r="26" spans="2:17" ht="13.5" thickBot="1">
      <c r="B26" s="776" t="s">
        <v>347</v>
      </c>
      <c r="C26" s="777"/>
      <c r="D26" s="778"/>
      <c r="E26" s="208"/>
      <c r="F26" s="208"/>
      <c r="G26" s="208"/>
      <c r="H26" s="208"/>
      <c r="I26" s="208"/>
      <c r="J26" s="208"/>
      <c r="K26" s="208"/>
      <c r="L26" s="208"/>
      <c r="M26" s="208"/>
      <c r="N26" s="208"/>
      <c r="O26" s="208"/>
      <c r="P26" s="346"/>
      <c r="Q26" s="345"/>
    </row>
    <row r="27" spans="2:17" ht="13.5" thickBot="1">
      <c r="B27" s="755" t="s">
        <v>170</v>
      </c>
      <c r="C27" s="756"/>
      <c r="D27" s="757"/>
      <c r="E27" s="209"/>
      <c r="F27" s="209"/>
      <c r="G27" s="209"/>
      <c r="H27" s="209"/>
      <c r="I27" s="209"/>
      <c r="J27" s="209"/>
      <c r="K27" s="209"/>
      <c r="L27" s="209"/>
      <c r="M27" s="209"/>
      <c r="N27" s="209"/>
      <c r="O27" s="209"/>
      <c r="P27" s="347"/>
      <c r="Q27" s="345"/>
    </row>
    <row r="28" spans="2:17" ht="13.5" thickBot="1">
      <c r="B28" s="758" t="s">
        <v>259</v>
      </c>
      <c r="C28" s="759"/>
      <c r="D28" s="760"/>
      <c r="E28" s="208"/>
      <c r="F28" s="208"/>
      <c r="G28" s="208"/>
      <c r="H28" s="208"/>
      <c r="I28" s="208"/>
      <c r="J28" s="208"/>
      <c r="K28" s="208"/>
      <c r="L28" s="208"/>
      <c r="M28" s="208"/>
      <c r="N28" s="208"/>
      <c r="O28" s="208"/>
      <c r="P28" s="346"/>
      <c r="Q28" s="345"/>
    </row>
    <row r="29" spans="2:17" ht="13.5" thickBot="1">
      <c r="B29" s="755" t="s">
        <v>171</v>
      </c>
      <c r="C29" s="756"/>
      <c r="D29" s="757"/>
      <c r="E29" s="209"/>
      <c r="F29" s="209"/>
      <c r="G29" s="209"/>
      <c r="H29" s="209"/>
      <c r="I29" s="209"/>
      <c r="J29" s="209"/>
      <c r="K29" s="209"/>
      <c r="L29" s="209"/>
      <c r="M29" s="209"/>
      <c r="N29" s="209"/>
      <c r="O29" s="209"/>
      <c r="P29" s="347"/>
      <c r="Q29" s="345"/>
    </row>
    <row r="30" spans="2:17" ht="13.5" customHeight="1" thickBot="1">
      <c r="B30" s="761" t="s">
        <v>172</v>
      </c>
      <c r="C30" s="762"/>
      <c r="D30" s="763"/>
      <c r="E30" s="222"/>
      <c r="F30" s="222"/>
      <c r="G30" s="222"/>
      <c r="H30" s="222"/>
      <c r="I30" s="222"/>
      <c r="J30" s="222"/>
      <c r="K30" s="222"/>
      <c r="L30" s="222"/>
      <c r="M30" s="222"/>
      <c r="N30" s="222"/>
      <c r="O30" s="222"/>
      <c r="P30" s="348"/>
      <c r="Q30" s="345"/>
    </row>
    <row r="31" spans="2:17" ht="13.5" thickTop="1"/>
  </sheetData>
  <mergeCells count="41">
    <mergeCell ref="B27:D27"/>
    <mergeCell ref="B28:D28"/>
    <mergeCell ref="B29:D29"/>
    <mergeCell ref="B30:D30"/>
    <mergeCell ref="D14:F16"/>
    <mergeCell ref="C17:C22"/>
    <mergeCell ref="B26:D26"/>
    <mergeCell ref="O21:Q21"/>
    <mergeCell ref="G22:N22"/>
    <mergeCell ref="D17:F20"/>
    <mergeCell ref="O20:P20"/>
    <mergeCell ref="O14:P14"/>
    <mergeCell ref="O15:P15"/>
    <mergeCell ref="O16:P16"/>
    <mergeCell ref="O17:Q17"/>
    <mergeCell ref="G18:N18"/>
    <mergeCell ref="O18:Q18"/>
    <mergeCell ref="G14:N14"/>
    <mergeCell ref="G19:N19"/>
    <mergeCell ref="C2:Q2"/>
    <mergeCell ref="C3:Q3"/>
    <mergeCell ref="B5:D5"/>
    <mergeCell ref="E5:Q5"/>
    <mergeCell ref="B6:D6"/>
    <mergeCell ref="E6:Q6"/>
    <mergeCell ref="B7:D7"/>
    <mergeCell ref="E7:Q7"/>
    <mergeCell ref="O13:Q13"/>
    <mergeCell ref="B14:B22"/>
    <mergeCell ref="C14:C16"/>
    <mergeCell ref="G17:N17"/>
    <mergeCell ref="O22:Q22"/>
    <mergeCell ref="O19:Q19"/>
    <mergeCell ref="G20:N20"/>
    <mergeCell ref="D21:F22"/>
    <mergeCell ref="G21:N21"/>
    <mergeCell ref="B9:Q9"/>
    <mergeCell ref="B12:C13"/>
    <mergeCell ref="D12:F13"/>
    <mergeCell ref="G12:Q12"/>
    <mergeCell ref="G13:N13"/>
  </mergeCells>
  <phoneticPr fontId="93" type="noConversion"/>
  <pageMargins left="0.56000000000000005" right="0.34" top="0.75" bottom="0.75" header="0.3" footer="0.3"/>
  <pageSetup paperSize="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7"/>
  <sheetViews>
    <sheetView zoomScale="70" zoomScaleNormal="70" workbookViewId="0"/>
  </sheetViews>
  <sheetFormatPr baseColWidth="10" defaultRowHeight="12.75"/>
  <cols>
    <col min="1" max="1" width="2.140625" customWidth="1"/>
    <col min="2" max="3" width="14.7109375" customWidth="1"/>
    <col min="4" max="16" width="7.28515625" customWidth="1"/>
    <col min="17" max="17" width="11.28515625" customWidth="1"/>
  </cols>
  <sheetData>
    <row r="1" spans="2:17" ht="13.5" thickBot="1">
      <c r="C1" s="3"/>
      <c r="D1" s="2"/>
      <c r="E1" s="2"/>
      <c r="F1" s="2"/>
      <c r="G1" s="2"/>
      <c r="H1" s="2"/>
      <c r="I1" s="2"/>
      <c r="J1" s="2"/>
      <c r="K1" s="2"/>
      <c r="L1" s="2"/>
      <c r="M1" s="3"/>
    </row>
    <row r="2" spans="2:17" ht="18">
      <c r="B2" s="4" t="s">
        <v>77</v>
      </c>
      <c r="C2" s="648" t="s">
        <v>93</v>
      </c>
      <c r="D2" s="648"/>
      <c r="E2" s="648"/>
      <c r="F2" s="648"/>
      <c r="G2" s="648"/>
      <c r="H2" s="648"/>
      <c r="I2" s="648"/>
      <c r="J2" s="648"/>
      <c r="K2" s="648"/>
      <c r="L2" s="648"/>
      <c r="M2" s="648"/>
      <c r="N2" s="648"/>
      <c r="O2" s="648"/>
      <c r="P2" s="648"/>
      <c r="Q2" s="649"/>
    </row>
    <row r="3" spans="2:17" ht="18.75" thickBot="1">
      <c r="B3" s="5" t="s">
        <v>23</v>
      </c>
      <c r="C3" s="650" t="s">
        <v>173</v>
      </c>
      <c r="D3" s="650"/>
      <c r="E3" s="650"/>
      <c r="F3" s="650"/>
      <c r="G3" s="650"/>
      <c r="H3" s="650"/>
      <c r="I3" s="650"/>
      <c r="J3" s="650"/>
      <c r="K3" s="650"/>
      <c r="L3" s="650"/>
      <c r="M3" s="650"/>
      <c r="N3" s="650"/>
      <c r="O3" s="650"/>
      <c r="P3" s="650"/>
      <c r="Q3" s="651"/>
    </row>
    <row r="5" spans="2:17" ht="15.75" customHeight="1">
      <c r="B5" s="513" t="s">
        <v>67</v>
      </c>
      <c r="C5" s="513"/>
      <c r="D5" s="513"/>
      <c r="E5" s="514"/>
      <c r="F5" s="514"/>
      <c r="G5" s="514"/>
      <c r="H5" s="514"/>
      <c r="I5" s="514"/>
      <c r="J5" s="514"/>
      <c r="K5" s="514"/>
      <c r="L5" s="514"/>
      <c r="M5" s="514"/>
      <c r="N5" s="514"/>
      <c r="O5" s="514"/>
      <c r="P5" s="514"/>
      <c r="Q5" s="514"/>
    </row>
    <row r="6" spans="2:17" ht="15.75" customHeight="1">
      <c r="B6" s="513" t="s">
        <v>68</v>
      </c>
      <c r="C6" s="513"/>
      <c r="D6" s="513"/>
      <c r="E6" s="514"/>
      <c r="F6" s="514"/>
      <c r="G6" s="514"/>
      <c r="H6" s="514"/>
      <c r="I6" s="514"/>
      <c r="J6" s="514"/>
      <c r="K6" s="514"/>
      <c r="L6" s="514"/>
      <c r="M6" s="514"/>
      <c r="N6" s="514"/>
      <c r="O6" s="514"/>
      <c r="P6" s="514"/>
      <c r="Q6" s="514"/>
    </row>
    <row r="7" spans="2:17" ht="15">
      <c r="B7" s="513" t="s">
        <v>69</v>
      </c>
      <c r="C7" s="513"/>
      <c r="D7" s="513"/>
      <c r="E7" s="514"/>
      <c r="F7" s="514"/>
      <c r="G7" s="514"/>
      <c r="H7" s="514"/>
      <c r="I7" s="514"/>
      <c r="J7" s="514"/>
      <c r="K7" s="514"/>
      <c r="L7" s="514"/>
      <c r="M7" s="514"/>
      <c r="N7" s="514"/>
      <c r="O7" s="514"/>
      <c r="P7" s="514"/>
      <c r="Q7" s="514"/>
    </row>
    <row r="9" spans="2:17" ht="18">
      <c r="B9" s="652" t="s">
        <v>81</v>
      </c>
      <c r="C9" s="652"/>
      <c r="D9" s="652"/>
      <c r="E9" s="652"/>
      <c r="F9" s="652"/>
      <c r="G9" s="652"/>
      <c r="H9" s="652"/>
      <c r="I9" s="652"/>
      <c r="J9" s="652"/>
      <c r="K9" s="652"/>
      <c r="L9" s="652"/>
      <c r="M9" s="652"/>
      <c r="N9" s="652"/>
      <c r="O9" s="652"/>
      <c r="P9" s="652"/>
      <c r="Q9" s="652"/>
    </row>
    <row r="10" spans="2:17" ht="13.5" thickBot="1"/>
    <row r="11" spans="2:17" ht="17.25" customHeight="1" thickTop="1" thickBot="1">
      <c r="B11" s="587" t="s">
        <v>154</v>
      </c>
      <c r="C11" s="588"/>
      <c r="D11" s="591" t="s">
        <v>113</v>
      </c>
      <c r="E11" s="592"/>
      <c r="F11" s="592"/>
      <c r="G11" s="591" t="s">
        <v>114</v>
      </c>
      <c r="H11" s="697"/>
      <c r="I11" s="697"/>
      <c r="J11" s="697"/>
      <c r="K11" s="697"/>
      <c r="L11" s="697"/>
      <c r="M11" s="697"/>
      <c r="N11" s="697"/>
      <c r="O11" s="697"/>
      <c r="P11" s="697"/>
      <c r="Q11" s="698"/>
    </row>
    <row r="12" spans="2:17" ht="13.5" customHeight="1" thickBot="1">
      <c r="B12" s="589"/>
      <c r="C12" s="590"/>
      <c r="D12" s="593"/>
      <c r="E12" s="594"/>
      <c r="F12" s="594"/>
      <c r="G12" s="595" t="s">
        <v>115</v>
      </c>
      <c r="H12" s="596"/>
      <c r="I12" s="596"/>
      <c r="J12" s="596"/>
      <c r="K12" s="596"/>
      <c r="L12" s="596"/>
      <c r="M12" s="596"/>
      <c r="N12" s="596"/>
      <c r="O12" s="595" t="s">
        <v>126</v>
      </c>
      <c r="P12" s="595"/>
      <c r="Q12" s="699"/>
    </row>
    <row r="13" spans="2:17" ht="13.5" customHeight="1" thickBot="1">
      <c r="B13" s="654" t="s">
        <v>127</v>
      </c>
      <c r="C13" s="657" t="s">
        <v>118</v>
      </c>
      <c r="D13" s="660" t="s">
        <v>119</v>
      </c>
      <c r="E13" s="661"/>
      <c r="F13" s="661"/>
      <c r="G13" s="664" t="s">
        <v>122</v>
      </c>
      <c r="H13" s="665"/>
      <c r="I13" s="665"/>
      <c r="J13" s="665"/>
      <c r="K13" s="665"/>
      <c r="L13" s="665"/>
      <c r="M13" s="665"/>
      <c r="N13" s="665"/>
      <c r="O13" s="779" t="s">
        <v>338</v>
      </c>
      <c r="P13" s="780"/>
      <c r="Q13" s="438"/>
    </row>
    <row r="14" spans="2:17" ht="13.5" thickBot="1">
      <c r="B14" s="655"/>
      <c r="C14" s="658"/>
      <c r="D14" s="662"/>
      <c r="E14" s="663"/>
      <c r="F14" s="663"/>
      <c r="G14" s="624"/>
      <c r="H14" s="624"/>
      <c r="I14" s="624"/>
      <c r="J14" s="624"/>
      <c r="K14" s="624"/>
      <c r="L14" s="624"/>
      <c r="M14" s="624"/>
      <c r="N14" s="624"/>
      <c r="O14" s="781" t="s">
        <v>339</v>
      </c>
      <c r="P14" s="782"/>
      <c r="Q14" s="439"/>
    </row>
    <row r="15" spans="2:17" ht="13.5" thickBot="1">
      <c r="B15" s="655"/>
      <c r="C15" s="658"/>
      <c r="D15" s="662"/>
      <c r="E15" s="663"/>
      <c r="F15" s="663"/>
      <c r="G15" s="624"/>
      <c r="H15" s="624"/>
      <c r="I15" s="624"/>
      <c r="J15" s="624"/>
      <c r="K15" s="624"/>
      <c r="L15" s="624"/>
      <c r="M15" s="624"/>
      <c r="N15" s="624"/>
      <c r="O15" s="781" t="s">
        <v>123</v>
      </c>
      <c r="P15" s="782"/>
      <c r="Q15" s="439"/>
    </row>
    <row r="16" spans="2:17" ht="13.5" thickBot="1">
      <c r="B16" s="655"/>
      <c r="C16" s="658"/>
      <c r="D16" s="662"/>
      <c r="E16" s="663"/>
      <c r="F16" s="663"/>
      <c r="G16" s="624"/>
      <c r="H16" s="624"/>
      <c r="I16" s="624"/>
      <c r="J16" s="624"/>
      <c r="K16" s="624"/>
      <c r="L16" s="624"/>
      <c r="M16" s="624"/>
      <c r="N16" s="624"/>
      <c r="O16" s="783" t="s">
        <v>340</v>
      </c>
      <c r="P16" s="784"/>
      <c r="Q16" s="440"/>
    </row>
    <row r="17" spans="2:17" ht="13.5" customHeight="1" thickBot="1">
      <c r="B17" s="655"/>
      <c r="C17" s="658"/>
      <c r="D17" s="666" t="s">
        <v>120</v>
      </c>
      <c r="E17" s="667"/>
      <c r="F17" s="667"/>
      <c r="G17" s="623" t="s">
        <v>124</v>
      </c>
      <c r="H17" s="624"/>
      <c r="I17" s="624"/>
      <c r="J17" s="624"/>
      <c r="K17" s="624"/>
      <c r="L17" s="624"/>
      <c r="M17" s="624"/>
      <c r="N17" s="624"/>
      <c r="O17" s="779" t="s">
        <v>338</v>
      </c>
      <c r="P17" s="780"/>
      <c r="Q17" s="438"/>
    </row>
    <row r="18" spans="2:17" ht="13.5" thickBot="1">
      <c r="B18" s="655"/>
      <c r="C18" s="658"/>
      <c r="D18" s="666"/>
      <c r="E18" s="667"/>
      <c r="F18" s="667"/>
      <c r="G18" s="624"/>
      <c r="H18" s="624"/>
      <c r="I18" s="624"/>
      <c r="J18" s="624"/>
      <c r="K18" s="624"/>
      <c r="L18" s="624"/>
      <c r="M18" s="624"/>
      <c r="N18" s="624"/>
      <c r="O18" s="781" t="s">
        <v>339</v>
      </c>
      <c r="P18" s="782"/>
      <c r="Q18" s="439"/>
    </row>
    <row r="19" spans="2:17" ht="13.5" thickBot="1">
      <c r="B19" s="655"/>
      <c r="C19" s="658"/>
      <c r="D19" s="666"/>
      <c r="E19" s="667"/>
      <c r="F19" s="667"/>
      <c r="G19" s="624"/>
      <c r="H19" s="624"/>
      <c r="I19" s="624"/>
      <c r="J19" s="624"/>
      <c r="K19" s="624"/>
      <c r="L19" s="624"/>
      <c r="M19" s="624"/>
      <c r="N19" s="624"/>
      <c r="O19" s="781" t="s">
        <v>123</v>
      </c>
      <c r="P19" s="782"/>
      <c r="Q19" s="439"/>
    </row>
    <row r="20" spans="2:17" ht="13.5" thickBot="1">
      <c r="B20" s="655"/>
      <c r="C20" s="658"/>
      <c r="D20" s="666"/>
      <c r="E20" s="667"/>
      <c r="F20" s="667"/>
      <c r="G20" s="624"/>
      <c r="H20" s="624"/>
      <c r="I20" s="624"/>
      <c r="J20" s="624"/>
      <c r="K20" s="624"/>
      <c r="L20" s="624"/>
      <c r="M20" s="624"/>
      <c r="N20" s="624"/>
      <c r="O20" s="783" t="s">
        <v>340</v>
      </c>
      <c r="P20" s="784"/>
      <c r="Q20" s="440"/>
    </row>
    <row r="21" spans="2:17" ht="13.5" customHeight="1" thickBot="1">
      <c r="B21" s="655"/>
      <c r="C21" s="658"/>
      <c r="D21" s="672" t="s">
        <v>121</v>
      </c>
      <c r="E21" s="667"/>
      <c r="F21" s="667"/>
      <c r="G21" s="623" t="s">
        <v>125</v>
      </c>
      <c r="H21" s="624"/>
      <c r="I21" s="624"/>
      <c r="J21" s="624"/>
      <c r="K21" s="624"/>
      <c r="L21" s="624"/>
      <c r="M21" s="624"/>
      <c r="N21" s="624"/>
      <c r="O21" s="779" t="s">
        <v>338</v>
      </c>
      <c r="P21" s="780"/>
      <c r="Q21" s="441"/>
    </row>
    <row r="22" spans="2:17" ht="13.5" thickBot="1">
      <c r="B22" s="655"/>
      <c r="C22" s="658"/>
      <c r="D22" s="672"/>
      <c r="E22" s="667"/>
      <c r="F22" s="667"/>
      <c r="G22" s="624"/>
      <c r="H22" s="624"/>
      <c r="I22" s="624"/>
      <c r="J22" s="624"/>
      <c r="K22" s="624"/>
      <c r="L22" s="624"/>
      <c r="M22" s="624"/>
      <c r="N22" s="624"/>
      <c r="O22" s="781" t="s">
        <v>339</v>
      </c>
      <c r="P22" s="782"/>
      <c r="Q22" s="442"/>
    </row>
    <row r="23" spans="2:17" ht="13.5" thickBot="1">
      <c r="B23" s="655"/>
      <c r="C23" s="659"/>
      <c r="D23" s="789"/>
      <c r="E23" s="790"/>
      <c r="F23" s="790"/>
      <c r="G23" s="791"/>
      <c r="H23" s="791"/>
      <c r="I23" s="791"/>
      <c r="J23" s="791"/>
      <c r="K23" s="791"/>
      <c r="L23" s="791"/>
      <c r="M23" s="791"/>
      <c r="N23" s="791"/>
      <c r="O23" s="781" t="s">
        <v>123</v>
      </c>
      <c r="P23" s="782"/>
      <c r="Q23" s="443"/>
    </row>
    <row r="24" spans="2:17" ht="15.75" customHeight="1" thickTop="1" thickBot="1">
      <c r="B24" s="655"/>
      <c r="C24" s="599" t="s">
        <v>128</v>
      </c>
      <c r="D24" s="669" t="s">
        <v>120</v>
      </c>
      <c r="E24" s="670"/>
      <c r="F24" s="670"/>
      <c r="G24" s="674" t="s">
        <v>129</v>
      </c>
      <c r="H24" s="675"/>
      <c r="I24" s="675"/>
      <c r="J24" s="675"/>
      <c r="K24" s="675"/>
      <c r="L24" s="675"/>
      <c r="M24" s="675"/>
      <c r="N24" s="675"/>
      <c r="O24" s="785" t="s">
        <v>424</v>
      </c>
      <c r="P24" s="786"/>
      <c r="Q24" s="444"/>
    </row>
    <row r="25" spans="2:17" ht="13.5" thickBot="1">
      <c r="B25" s="656"/>
      <c r="C25" s="668"/>
      <c r="D25" s="671"/>
      <c r="E25" s="586"/>
      <c r="F25" s="586"/>
      <c r="G25" s="580"/>
      <c r="H25" s="580"/>
      <c r="I25" s="580"/>
      <c r="J25" s="580"/>
      <c r="K25" s="580"/>
      <c r="L25" s="580"/>
      <c r="M25" s="580"/>
      <c r="N25" s="580"/>
      <c r="O25" s="787" t="s">
        <v>425</v>
      </c>
      <c r="P25" s="788"/>
      <c r="Q25" s="445"/>
    </row>
    <row r="26" spans="2:17" ht="15.75" customHeight="1" thickTop="1" thickBot="1">
      <c r="B26" s="576" t="s">
        <v>130</v>
      </c>
      <c r="C26" s="599" t="s">
        <v>131</v>
      </c>
      <c r="D26" s="584" t="s">
        <v>132</v>
      </c>
      <c r="E26" s="586"/>
      <c r="F26" s="586"/>
      <c r="G26" s="579" t="s">
        <v>133</v>
      </c>
      <c r="H26" s="580"/>
      <c r="I26" s="580"/>
      <c r="J26" s="580"/>
      <c r="K26" s="580"/>
      <c r="L26" s="580"/>
      <c r="M26" s="580"/>
      <c r="N26" s="580"/>
      <c r="O26" s="785" t="s">
        <v>442</v>
      </c>
      <c r="P26" s="786"/>
      <c r="Q26" s="444"/>
    </row>
    <row r="27" spans="2:17" ht="15" customHeight="1" thickBot="1">
      <c r="B27" s="577"/>
      <c r="C27" s="600"/>
      <c r="D27" s="584"/>
      <c r="E27" s="586"/>
      <c r="F27" s="586"/>
      <c r="G27" s="579" t="s">
        <v>134</v>
      </c>
      <c r="H27" s="580"/>
      <c r="I27" s="580"/>
      <c r="J27" s="580"/>
      <c r="K27" s="580"/>
      <c r="L27" s="580"/>
      <c r="M27" s="580"/>
      <c r="N27" s="580"/>
      <c r="O27" s="785" t="s">
        <v>436</v>
      </c>
      <c r="P27" s="786"/>
      <c r="Q27" s="444"/>
    </row>
    <row r="28" spans="2:17" ht="15" customHeight="1" thickBot="1">
      <c r="B28" s="577"/>
      <c r="C28" s="600"/>
      <c r="D28" s="584"/>
      <c r="E28" s="586"/>
      <c r="F28" s="586"/>
      <c r="G28" s="579" t="s">
        <v>135</v>
      </c>
      <c r="H28" s="580"/>
      <c r="I28" s="580"/>
      <c r="J28" s="580"/>
      <c r="K28" s="580"/>
      <c r="L28" s="580"/>
      <c r="M28" s="580"/>
      <c r="N28" s="580"/>
      <c r="O28" s="785" t="s">
        <v>437</v>
      </c>
      <c r="P28" s="786"/>
      <c r="Q28" s="444"/>
    </row>
    <row r="29" spans="2:17" ht="15" customHeight="1" thickBot="1">
      <c r="B29" s="577"/>
      <c r="C29" s="600"/>
      <c r="D29" s="584"/>
      <c r="E29" s="586"/>
      <c r="F29" s="586"/>
      <c r="G29" s="552" t="s">
        <v>136</v>
      </c>
      <c r="H29" s="553"/>
      <c r="I29" s="553"/>
      <c r="J29" s="553"/>
      <c r="K29" s="553"/>
      <c r="L29" s="553"/>
      <c r="M29" s="553"/>
      <c r="N29" s="553"/>
      <c r="O29" s="794" t="s">
        <v>429</v>
      </c>
      <c r="P29" s="795"/>
      <c r="Q29" s="446"/>
    </row>
    <row r="30" spans="2:17" ht="15" customHeight="1" thickBot="1">
      <c r="B30" s="577"/>
      <c r="C30" s="600"/>
      <c r="D30" s="584" t="s">
        <v>120</v>
      </c>
      <c r="E30" s="586"/>
      <c r="F30" s="586"/>
      <c r="G30" s="552" t="s">
        <v>137</v>
      </c>
      <c r="H30" s="553"/>
      <c r="I30" s="553"/>
      <c r="J30" s="553"/>
      <c r="K30" s="553"/>
      <c r="L30" s="553"/>
      <c r="M30" s="553"/>
      <c r="N30" s="553"/>
      <c r="O30" s="792" t="s">
        <v>438</v>
      </c>
      <c r="P30" s="793"/>
      <c r="Q30" s="446"/>
    </row>
    <row r="31" spans="2:17" ht="15" customHeight="1" thickBot="1">
      <c r="B31" s="577"/>
      <c r="C31" s="600"/>
      <c r="D31" s="584"/>
      <c r="E31" s="586"/>
      <c r="F31" s="586"/>
      <c r="G31" s="579" t="s">
        <v>138</v>
      </c>
      <c r="H31" s="580"/>
      <c r="I31" s="580"/>
      <c r="J31" s="580"/>
      <c r="K31" s="580"/>
      <c r="L31" s="580"/>
      <c r="M31" s="580"/>
      <c r="N31" s="580"/>
      <c r="O31" s="785" t="s">
        <v>439</v>
      </c>
      <c r="P31" s="786"/>
      <c r="Q31" s="444"/>
    </row>
    <row r="32" spans="2:17" ht="13.5" customHeight="1" thickBot="1">
      <c r="B32" s="577"/>
      <c r="C32" s="601"/>
      <c r="D32" s="584" t="s">
        <v>121</v>
      </c>
      <c r="E32" s="585"/>
      <c r="F32" s="585"/>
      <c r="G32" s="579" t="s">
        <v>275</v>
      </c>
      <c r="H32" s="580"/>
      <c r="I32" s="580"/>
      <c r="J32" s="580"/>
      <c r="K32" s="580"/>
      <c r="L32" s="580"/>
      <c r="M32" s="580"/>
      <c r="N32" s="580"/>
      <c r="O32" s="618" t="s">
        <v>139</v>
      </c>
      <c r="P32" s="619"/>
      <c r="Q32" s="796"/>
    </row>
    <row r="33" spans="2:17" ht="13.5" customHeight="1" thickBot="1">
      <c r="B33" s="578"/>
      <c r="C33" s="602"/>
      <c r="D33" s="584" t="s">
        <v>140</v>
      </c>
      <c r="E33" s="585"/>
      <c r="F33" s="585"/>
      <c r="G33" s="579" t="s">
        <v>276</v>
      </c>
      <c r="H33" s="580"/>
      <c r="I33" s="580"/>
      <c r="J33" s="580"/>
      <c r="K33" s="580"/>
      <c r="L33" s="580"/>
      <c r="M33" s="580"/>
      <c r="N33" s="580"/>
      <c r="O33" s="785"/>
      <c r="P33" s="786"/>
      <c r="Q33" s="444"/>
    </row>
    <row r="34" spans="2:17" ht="15.75" customHeight="1" thickTop="1" thickBot="1">
      <c r="B34" s="576" t="s">
        <v>130</v>
      </c>
      <c r="C34" s="581" t="s">
        <v>141</v>
      </c>
      <c r="D34" s="584" t="s">
        <v>132</v>
      </c>
      <c r="E34" s="586"/>
      <c r="F34" s="586"/>
      <c r="G34" s="579" t="s">
        <v>142</v>
      </c>
      <c r="H34" s="580"/>
      <c r="I34" s="580"/>
      <c r="J34" s="580"/>
      <c r="K34" s="580"/>
      <c r="L34" s="580"/>
      <c r="M34" s="580"/>
      <c r="N34" s="580"/>
      <c r="O34" s="785" t="s">
        <v>443</v>
      </c>
      <c r="P34" s="786"/>
      <c r="Q34" s="444"/>
    </row>
    <row r="35" spans="2:17" ht="15" customHeight="1" thickBot="1">
      <c r="B35" s="577"/>
      <c r="C35" s="582"/>
      <c r="D35" s="584"/>
      <c r="E35" s="586"/>
      <c r="F35" s="586"/>
      <c r="G35" s="609" t="s">
        <v>143</v>
      </c>
      <c r="H35" s="610"/>
      <c r="I35" s="610"/>
      <c r="J35" s="610"/>
      <c r="K35" s="610"/>
      <c r="L35" s="610"/>
      <c r="M35" s="610"/>
      <c r="N35" s="611"/>
      <c r="O35" s="797" t="s">
        <v>433</v>
      </c>
      <c r="P35" s="798"/>
      <c r="Q35" s="447"/>
    </row>
    <row r="36" spans="2:17" ht="15" customHeight="1" thickBot="1">
      <c r="B36" s="577"/>
      <c r="C36" s="582"/>
      <c r="D36" s="584" t="s">
        <v>120</v>
      </c>
      <c r="E36" s="586"/>
      <c r="F36" s="586"/>
      <c r="G36" s="552" t="s">
        <v>144</v>
      </c>
      <c r="H36" s="553"/>
      <c r="I36" s="553"/>
      <c r="J36" s="553"/>
      <c r="K36" s="553"/>
      <c r="L36" s="553"/>
      <c r="M36" s="553"/>
      <c r="N36" s="553"/>
      <c r="O36" s="792" t="s">
        <v>440</v>
      </c>
      <c r="P36" s="793"/>
      <c r="Q36" s="446"/>
    </row>
    <row r="37" spans="2:17" ht="15" customHeight="1" thickBot="1">
      <c r="B37" s="577"/>
      <c r="C37" s="582"/>
      <c r="D37" s="584"/>
      <c r="E37" s="586"/>
      <c r="F37" s="586"/>
      <c r="G37" s="579" t="s">
        <v>269</v>
      </c>
      <c r="H37" s="580"/>
      <c r="I37" s="580"/>
      <c r="J37" s="580"/>
      <c r="K37" s="580"/>
      <c r="L37" s="580"/>
      <c r="M37" s="580"/>
      <c r="N37" s="580"/>
      <c r="O37" s="787" t="s">
        <v>441</v>
      </c>
      <c r="P37" s="788"/>
      <c r="Q37" s="445"/>
    </row>
    <row r="38" spans="2:17" ht="13.5" customHeight="1" thickBot="1">
      <c r="B38" s="577"/>
      <c r="C38" s="582"/>
      <c r="D38" s="584" t="s">
        <v>121</v>
      </c>
      <c r="E38" s="585"/>
      <c r="F38" s="585"/>
      <c r="G38" s="579" t="s">
        <v>277</v>
      </c>
      <c r="H38" s="580"/>
      <c r="I38" s="580"/>
      <c r="J38" s="580"/>
      <c r="K38" s="580"/>
      <c r="L38" s="580"/>
      <c r="M38" s="580"/>
      <c r="N38" s="580"/>
      <c r="O38" s="618" t="s">
        <v>139</v>
      </c>
      <c r="P38" s="619"/>
      <c r="Q38" s="796"/>
    </row>
    <row r="39" spans="2:17" ht="13.5" customHeight="1" thickBot="1">
      <c r="B39" s="577"/>
      <c r="C39" s="582"/>
      <c r="D39" s="584" t="s">
        <v>140</v>
      </c>
      <c r="E39" s="586"/>
      <c r="F39" s="586"/>
      <c r="G39" s="579" t="s">
        <v>278</v>
      </c>
      <c r="H39" s="580"/>
      <c r="I39" s="580"/>
      <c r="J39" s="580"/>
      <c r="K39" s="580"/>
      <c r="L39" s="580"/>
      <c r="M39" s="580"/>
      <c r="N39" s="580"/>
      <c r="O39" s="785"/>
      <c r="P39" s="786"/>
      <c r="Q39" s="444"/>
    </row>
    <row r="40" spans="2:17" ht="13.5" customHeight="1" thickBot="1">
      <c r="B40" s="578"/>
      <c r="C40" s="583"/>
      <c r="D40" s="597"/>
      <c r="E40" s="598"/>
      <c r="F40" s="598"/>
      <c r="G40" s="631" t="s">
        <v>145</v>
      </c>
      <c r="H40" s="632"/>
      <c r="I40" s="632"/>
      <c r="J40" s="632"/>
      <c r="K40" s="632"/>
      <c r="L40" s="632"/>
      <c r="M40" s="632"/>
      <c r="N40" s="632"/>
      <c r="O40" s="800" t="s">
        <v>139</v>
      </c>
      <c r="P40" s="801"/>
      <c r="Q40" s="802"/>
    </row>
    <row r="41" spans="2:17" ht="13.5" thickTop="1">
      <c r="B41" s="113" t="s">
        <v>150</v>
      </c>
      <c r="C41" s="113"/>
      <c r="D41" s="113"/>
      <c r="E41" s="113"/>
      <c r="F41" s="113"/>
      <c r="G41" s="799" t="s">
        <v>329</v>
      </c>
      <c r="H41" s="799"/>
      <c r="I41" s="799"/>
      <c r="J41" s="799"/>
      <c r="K41" s="799"/>
      <c r="L41" s="799"/>
      <c r="M41" s="799"/>
      <c r="N41" s="799"/>
      <c r="O41" s="113"/>
      <c r="P41" s="113"/>
      <c r="Q41" s="113"/>
    </row>
    <row r="42" spans="2:17" ht="13.5" thickBot="1">
      <c r="B42" s="113"/>
      <c r="C42" s="113"/>
      <c r="D42" s="113"/>
      <c r="E42" s="113"/>
      <c r="F42" s="113"/>
      <c r="G42" s="113"/>
      <c r="H42" s="113"/>
      <c r="I42" s="113"/>
      <c r="J42" s="113"/>
      <c r="K42" s="113"/>
      <c r="L42" s="113"/>
      <c r="M42" s="113"/>
      <c r="N42" s="113"/>
      <c r="O42" s="113"/>
      <c r="P42" s="113"/>
      <c r="Q42" s="113"/>
    </row>
    <row r="43" spans="2:17" ht="14.25" thickTop="1" thickBot="1">
      <c r="B43" s="114"/>
      <c r="C43" s="115"/>
      <c r="D43" s="115"/>
      <c r="E43" s="116" t="s">
        <v>10</v>
      </c>
      <c r="F43" s="116" t="s">
        <v>11</v>
      </c>
      <c r="G43" s="116" t="s">
        <v>146</v>
      </c>
      <c r="H43" s="116" t="s">
        <v>147</v>
      </c>
      <c r="I43" s="116" t="s">
        <v>13</v>
      </c>
      <c r="J43" s="116" t="s">
        <v>14</v>
      </c>
      <c r="K43" s="116" t="s">
        <v>148</v>
      </c>
      <c r="L43" s="116" t="s">
        <v>15</v>
      </c>
      <c r="M43" s="116" t="s">
        <v>16</v>
      </c>
      <c r="N43" s="116" t="s">
        <v>18</v>
      </c>
      <c r="O43" s="116" t="s">
        <v>149</v>
      </c>
      <c r="P43" s="337" t="s">
        <v>17</v>
      </c>
      <c r="Q43" s="341"/>
    </row>
    <row r="44" spans="2:17" ht="13.5" thickBot="1">
      <c r="B44" s="562" t="s">
        <v>279</v>
      </c>
      <c r="C44" s="563"/>
      <c r="D44" s="563"/>
      <c r="E44" s="117"/>
      <c r="F44" s="117"/>
      <c r="G44" s="117"/>
      <c r="H44" s="117"/>
      <c r="I44" s="117"/>
      <c r="J44" s="117"/>
      <c r="K44" s="117"/>
      <c r="L44" s="117"/>
      <c r="M44" s="117"/>
      <c r="N44" s="117"/>
      <c r="O44" s="117"/>
      <c r="P44" s="338"/>
      <c r="Q44" s="350"/>
    </row>
    <row r="45" spans="2:17" ht="13.5" thickBot="1">
      <c r="B45" s="568" t="s">
        <v>280</v>
      </c>
      <c r="C45" s="569"/>
      <c r="D45" s="569"/>
      <c r="E45" s="202"/>
      <c r="F45" s="202"/>
      <c r="G45" s="202"/>
      <c r="H45" s="202"/>
      <c r="I45" s="202"/>
      <c r="J45" s="202"/>
      <c r="K45" s="202"/>
      <c r="L45" s="202"/>
      <c r="M45" s="202"/>
      <c r="N45" s="202"/>
      <c r="O45" s="202"/>
      <c r="P45" s="339"/>
      <c r="Q45" s="351"/>
    </row>
    <row r="46" spans="2:17" ht="13.5" thickBot="1">
      <c r="B46" s="549" t="s">
        <v>288</v>
      </c>
      <c r="C46" s="550"/>
      <c r="D46" s="551"/>
      <c r="E46" s="199"/>
      <c r="F46" s="198"/>
      <c r="G46" s="198"/>
      <c r="H46" s="198"/>
      <c r="I46" s="198"/>
      <c r="J46" s="198"/>
      <c r="K46" s="198"/>
      <c r="L46" s="198"/>
      <c r="M46" s="198"/>
      <c r="N46" s="198"/>
      <c r="O46" s="198"/>
      <c r="P46" s="340"/>
      <c r="Q46" s="350"/>
    </row>
    <row r="47" spans="2:17" ht="13.5" thickTop="1"/>
  </sheetData>
  <mergeCells count="84">
    <mergeCell ref="G38:N38"/>
    <mergeCell ref="O40:Q40"/>
    <mergeCell ref="G37:N37"/>
    <mergeCell ref="O37:P37"/>
    <mergeCell ref="D36:F37"/>
    <mergeCell ref="B44:D44"/>
    <mergeCell ref="B46:D46"/>
    <mergeCell ref="B34:B40"/>
    <mergeCell ref="C34:C40"/>
    <mergeCell ref="D38:F38"/>
    <mergeCell ref="D34:F35"/>
    <mergeCell ref="B45:D45"/>
    <mergeCell ref="G41:N41"/>
    <mergeCell ref="O38:Q38"/>
    <mergeCell ref="D39:F40"/>
    <mergeCell ref="G39:N39"/>
    <mergeCell ref="O39:P39"/>
    <mergeCell ref="G40:N40"/>
    <mergeCell ref="G34:N34"/>
    <mergeCell ref="G36:N36"/>
    <mergeCell ref="O32:Q32"/>
    <mergeCell ref="G33:N33"/>
    <mergeCell ref="O33:P33"/>
    <mergeCell ref="O34:P34"/>
    <mergeCell ref="G35:N35"/>
    <mergeCell ref="O36:P36"/>
    <mergeCell ref="O35:P35"/>
    <mergeCell ref="B26:B33"/>
    <mergeCell ref="C26:C33"/>
    <mergeCell ref="D26:F29"/>
    <mergeCell ref="G26:N26"/>
    <mergeCell ref="G29:N29"/>
    <mergeCell ref="G31:N31"/>
    <mergeCell ref="D33:F33"/>
    <mergeCell ref="O21:P21"/>
    <mergeCell ref="O22:P22"/>
    <mergeCell ref="O23:P23"/>
    <mergeCell ref="G21:N23"/>
    <mergeCell ref="O26:P26"/>
    <mergeCell ref="G27:N27"/>
    <mergeCell ref="O27:P27"/>
    <mergeCell ref="G28:N28"/>
    <mergeCell ref="O28:P28"/>
    <mergeCell ref="O30:P30"/>
    <mergeCell ref="O29:P29"/>
    <mergeCell ref="O31:P31"/>
    <mergeCell ref="O18:P18"/>
    <mergeCell ref="O19:P19"/>
    <mergeCell ref="O20:P20"/>
    <mergeCell ref="D21:F23"/>
    <mergeCell ref="D32:F32"/>
    <mergeCell ref="G32:N32"/>
    <mergeCell ref="D30:F31"/>
    <mergeCell ref="G30:N30"/>
    <mergeCell ref="O13:P13"/>
    <mergeCell ref="O14:P14"/>
    <mergeCell ref="O15:P15"/>
    <mergeCell ref="O16:P16"/>
    <mergeCell ref="B13:B25"/>
    <mergeCell ref="C13:C23"/>
    <mergeCell ref="D13:F16"/>
    <mergeCell ref="G13:N16"/>
    <mergeCell ref="D17:F20"/>
    <mergeCell ref="G17:N20"/>
    <mergeCell ref="C24:C25"/>
    <mergeCell ref="D24:F25"/>
    <mergeCell ref="G24:N25"/>
    <mergeCell ref="O24:P24"/>
    <mergeCell ref="O25:P25"/>
    <mergeCell ref="O17:P17"/>
    <mergeCell ref="B9:Q9"/>
    <mergeCell ref="B11:C12"/>
    <mergeCell ref="D11:F12"/>
    <mergeCell ref="G11:Q11"/>
    <mergeCell ref="G12:N12"/>
    <mergeCell ref="O12:Q12"/>
    <mergeCell ref="B6:D6"/>
    <mergeCell ref="E6:Q6"/>
    <mergeCell ref="B7:D7"/>
    <mergeCell ref="E7:Q7"/>
    <mergeCell ref="C2:Q2"/>
    <mergeCell ref="C3:Q3"/>
    <mergeCell ref="B5:D5"/>
    <mergeCell ref="E5:Q5"/>
  </mergeCells>
  <phoneticPr fontId="25" type="noConversion"/>
  <pageMargins left="0.43307086614173229" right="0.17" top="0.56999999999999995" bottom="0.32" header="0" footer="0"/>
  <pageSetup paperSize="9" scale="72"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25</vt:i4>
      </vt:variant>
      <vt:variant>
        <vt:lpstr>Rangos con nombre</vt:lpstr>
      </vt:variant>
      <vt:variant>
        <vt:i4>26</vt:i4>
      </vt:variant>
    </vt:vector>
  </HeadingPairs>
  <TitlesOfParts>
    <vt:vector size="51" baseType="lpstr">
      <vt:lpstr>Data</vt:lpstr>
      <vt:lpstr>Report nº 1</vt:lpstr>
      <vt:lpstr>Report nº 1a</vt:lpstr>
      <vt:lpstr>Report nº 2</vt:lpstr>
      <vt:lpstr>Report nº 3</vt:lpstr>
      <vt:lpstr>Report nº 4</vt:lpstr>
      <vt:lpstr>Report nº 4a</vt:lpstr>
      <vt:lpstr>Report nº 4b</vt:lpstr>
      <vt:lpstr>Report nº 5</vt:lpstr>
      <vt:lpstr>Report nº 5a</vt:lpstr>
      <vt:lpstr>Report nº 5b</vt:lpstr>
      <vt:lpstr>Report nº 5c</vt:lpstr>
      <vt:lpstr>Report nº 6</vt:lpstr>
      <vt:lpstr>Report nº 6a</vt:lpstr>
      <vt:lpstr>Report nº 7a</vt:lpstr>
      <vt:lpstr>Report nº 7b</vt:lpstr>
      <vt:lpstr>Report nº 7c</vt:lpstr>
      <vt:lpstr>Report nº 7d</vt:lpstr>
      <vt:lpstr>Report nº 8</vt:lpstr>
      <vt:lpstr>Report nº 8a</vt:lpstr>
      <vt:lpstr>Report nº 8b</vt:lpstr>
      <vt:lpstr>Report nº 8c</vt:lpstr>
      <vt:lpstr>Report nº 8d</vt:lpstr>
      <vt:lpstr>Report nº 9</vt:lpstr>
      <vt:lpstr>Report nº 9a</vt:lpstr>
      <vt:lpstr>'Report nº 2'!Área_de_impresión</vt:lpstr>
      <vt:lpstr>'Report nº 3'!Área_de_impresión</vt:lpstr>
      <vt:lpstr>'Report nº 4'!Área_de_impresión</vt:lpstr>
      <vt:lpstr>'Report nº 4a'!Área_de_impresión</vt:lpstr>
      <vt:lpstr>'Report nº 5'!Área_de_impresión</vt:lpstr>
      <vt:lpstr>'Report nº 5a'!Área_de_impresión</vt:lpstr>
      <vt:lpstr>'Report nº 5b'!Área_de_impresión</vt:lpstr>
      <vt:lpstr>'Report nº 5c'!Área_de_impresión</vt:lpstr>
      <vt:lpstr>'Report nº 6'!Área_de_impresión</vt:lpstr>
      <vt:lpstr>'Report nº 6a'!Área_de_impresión</vt:lpstr>
      <vt:lpstr>'Report nº 7a'!Área_de_impresión</vt:lpstr>
      <vt:lpstr>'Report nº 7b'!Área_de_impresión</vt:lpstr>
      <vt:lpstr>'Report nº 7c'!Área_de_impresión</vt:lpstr>
      <vt:lpstr>'Report nº 7d'!Área_de_impresión</vt:lpstr>
      <vt:lpstr>'Report nº 8'!Área_de_impresión</vt:lpstr>
      <vt:lpstr>'Report nº 8a'!Área_de_impresión</vt:lpstr>
      <vt:lpstr>'Report nº 8b'!Área_de_impresión</vt:lpstr>
      <vt:lpstr>'Report nº 8c'!Área_de_impresión</vt:lpstr>
      <vt:lpstr>'Report nº 8d'!Área_de_impresión</vt:lpstr>
      <vt:lpstr>'Report nº 9'!Área_de_impresión</vt:lpstr>
      <vt:lpstr>'Report nº 9a'!Área_de_impresión</vt:lpstr>
      <vt:lpstr>Data!Títulos_a_imprimir</vt:lpstr>
      <vt:lpstr>'Report nº 1'!Títulos_a_imprimir</vt:lpstr>
      <vt:lpstr>'Report nº 1a'!Títulos_a_imprimir</vt:lpstr>
      <vt:lpstr>'Report nº 6'!Títulos_a_imprimir</vt:lpstr>
      <vt:lpstr>'Report nº 6a'!Títulos_a_imprimir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FFS</dc:creator>
  <cp:lastModifiedBy>Pascual David, Jorge Alberto</cp:lastModifiedBy>
  <cp:lastPrinted>2010-07-19T17:52:49Z</cp:lastPrinted>
  <dcterms:created xsi:type="dcterms:W3CDTF">2007-09-17T15:31:54Z</dcterms:created>
  <dcterms:modified xsi:type="dcterms:W3CDTF">2021-02-24T11:07:53Z</dcterms:modified>
</cp:coreProperties>
</file>