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nvesting\Analysis\Go Digital\"/>
    </mc:Choice>
  </mc:AlternateContent>
  <xr:revisionPtr revIDLastSave="0" documentId="13_ncr:1_{C472D724-2479-4169-987E-64A58736FB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E22" i="2"/>
  <c r="D22" i="2"/>
  <c r="G19" i="2"/>
  <c r="G12" i="2"/>
  <c r="G8" i="2"/>
  <c r="G33" i="2"/>
  <c r="G43" i="2"/>
  <c r="F19" i="2"/>
  <c r="F8" i="2"/>
  <c r="F13" i="2" s="1"/>
  <c r="F20" i="2" s="1"/>
  <c r="F43" i="2"/>
  <c r="F33" i="2"/>
  <c r="F45" i="2" s="1"/>
  <c r="E19" i="2"/>
  <c r="E8" i="2"/>
  <c r="E13" i="2" s="1"/>
  <c r="E20" i="2" s="1"/>
  <c r="E43" i="2"/>
  <c r="E33" i="2"/>
  <c r="D33" i="2"/>
  <c r="D43" i="2"/>
  <c r="D19" i="2"/>
  <c r="D8" i="2"/>
  <c r="D13" i="2" s="1"/>
  <c r="N7" i="1"/>
  <c r="N10" i="1" s="1"/>
  <c r="E45" i="2" l="1"/>
  <c r="G13" i="2"/>
  <c r="G20" i="2" s="1"/>
  <c r="G45" i="2"/>
  <c r="D20" i="2"/>
  <c r="D45" i="2"/>
</calcChain>
</file>

<file path=xl/sharedStrings.xml><?xml version="1.0" encoding="utf-8"?>
<sst xmlns="http://schemas.openxmlformats.org/spreadsheetml/2006/main" count="55" uniqueCount="51">
  <si>
    <t>Go Digital</t>
  </si>
  <si>
    <t>Incorporated in 2016, Go Digit General Insurance Ltd provides motor, health, and other insurances</t>
  </si>
  <si>
    <t>Current Price</t>
  </si>
  <si>
    <t>Shares</t>
  </si>
  <si>
    <t>MC</t>
  </si>
  <si>
    <t>Cash</t>
  </si>
  <si>
    <t>Debt</t>
  </si>
  <si>
    <t>EV</t>
  </si>
  <si>
    <t>2020-21</t>
  </si>
  <si>
    <t>Fire Insurance</t>
  </si>
  <si>
    <t>Marine Insurance</t>
  </si>
  <si>
    <t>Miscellaneous Insurance</t>
  </si>
  <si>
    <t>Total…</t>
  </si>
  <si>
    <t>Income from Investment</t>
  </si>
  <si>
    <t>Interest, Dividend and rent</t>
  </si>
  <si>
    <t>Profit on sale of investment</t>
  </si>
  <si>
    <t>Total</t>
  </si>
  <si>
    <t>Other Expenses</t>
  </si>
  <si>
    <t>Expenses other than those related to Insurance Business</t>
  </si>
  <si>
    <t>PBT</t>
  </si>
  <si>
    <t>Share Capital</t>
  </si>
  <si>
    <t>Pending Allotment</t>
  </si>
  <si>
    <t>Reserve and Surplus</t>
  </si>
  <si>
    <t>Fair Value Change account</t>
  </si>
  <si>
    <t>Shareholder</t>
  </si>
  <si>
    <t>Policyholder</t>
  </si>
  <si>
    <t>Investments</t>
  </si>
  <si>
    <t>Shareholders</t>
  </si>
  <si>
    <t>Fixed Assets</t>
  </si>
  <si>
    <t>Current assets</t>
  </si>
  <si>
    <t>Cash and Bank Balance</t>
  </si>
  <si>
    <t>Advances and other assets</t>
  </si>
  <si>
    <t>Current Liabilities</t>
  </si>
  <si>
    <t>Provisions</t>
  </si>
  <si>
    <t>Debit Balance in P&amp;L</t>
  </si>
  <si>
    <t>Total (1+2)</t>
  </si>
  <si>
    <t>Total (3+4+5)</t>
  </si>
  <si>
    <t>In thousands</t>
  </si>
  <si>
    <t>Loss on sale of investment</t>
  </si>
  <si>
    <t>Loss on sale of FA</t>
  </si>
  <si>
    <t>2021-22</t>
  </si>
  <si>
    <t>2022-23</t>
  </si>
  <si>
    <t>2023-24</t>
  </si>
  <si>
    <t>Borrowing</t>
  </si>
  <si>
    <t>Interest on NCD</t>
  </si>
  <si>
    <t>Contribution to PC funds</t>
  </si>
  <si>
    <t xml:space="preserve">Very Difficult to understand </t>
  </si>
  <si>
    <t>Particulars</t>
  </si>
  <si>
    <t>Operating Profit</t>
  </si>
  <si>
    <t>Sr.no</t>
  </si>
  <si>
    <t xml:space="preserve">Slowingly growing into profits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</si>
</sst>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/>
    <xf numFmtId="43" fontId="3" fillId="0" borderId="0" xfId="1" applyFont="1"/>
    <xf numFmtId="0" fontId="2" fillId="0" borderId="1" xfId="0" applyFont="1" applyBorder="1"/>
    <xf numFmtId="0" fontId="2" fillId="0" borderId="4" xfId="0" applyFont="1" applyBorder="1" applyAlignment="1">
      <alignment wrapText="1"/>
    </xf>
    <xf numFmtId="43" fontId="2" fillId="0" borderId="4" xfId="1" applyFont="1" applyBorder="1"/>
    <xf numFmtId="0" fontId="2" fillId="0" borderId="4" xfId="1" applyNumberFormat="1" applyFont="1" applyBorder="1"/>
    <xf numFmtId="0" fontId="3" fillId="0" borderId="4" xfId="0" applyFont="1" applyBorder="1"/>
    <xf numFmtId="43" fontId="2" fillId="0" borderId="0" xfId="1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0"/>
  <sheetViews>
    <sheetView workbookViewId="0">
      <selection activeCell="K9" sqref="K9"/>
    </sheetView>
  </sheetViews>
  <sheetFormatPr defaultRowHeight="13.8" x14ac:dyDescent="0.25"/>
  <cols>
    <col min="1" max="2" width="8.88671875" style="1"/>
    <col min="3" max="3" width="50.5546875" style="1" customWidth="1"/>
    <col min="4" max="12" width="8.88671875" style="1"/>
    <col min="13" max="13" width="18.5546875" style="1" bestFit="1" customWidth="1"/>
    <col min="14" max="14" width="15.77734375" style="1" bestFit="1" customWidth="1"/>
    <col min="15" max="15" width="11" style="1" bestFit="1" customWidth="1"/>
    <col min="16" max="16384" width="8.88671875" style="1"/>
  </cols>
  <sheetData>
    <row r="2" spans="3:14" x14ac:dyDescent="0.25">
      <c r="I2" s="2" t="s">
        <v>46</v>
      </c>
    </row>
    <row r="3" spans="3:14" x14ac:dyDescent="0.25">
      <c r="C3" s="2" t="s">
        <v>0</v>
      </c>
    </row>
    <row r="5" spans="3:14" ht="41.4" x14ac:dyDescent="0.25">
      <c r="C5" s="16" t="s">
        <v>1</v>
      </c>
      <c r="M5" s="8" t="s">
        <v>2</v>
      </c>
      <c r="N5" s="8">
        <v>303</v>
      </c>
    </row>
    <row r="6" spans="3:14" x14ac:dyDescent="0.25">
      <c r="M6" s="8" t="s">
        <v>3</v>
      </c>
      <c r="N6" s="8">
        <v>92.3</v>
      </c>
    </row>
    <row r="7" spans="3:14" x14ac:dyDescent="0.25">
      <c r="M7" s="8" t="s">
        <v>4</v>
      </c>
      <c r="N7" s="8">
        <f>N5*N6</f>
        <v>27966.899999999998</v>
      </c>
    </row>
    <row r="8" spans="3:14" x14ac:dyDescent="0.25">
      <c r="C8" s="2" t="s">
        <v>50</v>
      </c>
      <c r="M8" s="8" t="s">
        <v>5</v>
      </c>
      <c r="N8" s="8">
        <v>356.06439999999998</v>
      </c>
    </row>
    <row r="9" spans="3:14" x14ac:dyDescent="0.25">
      <c r="M9" s="8" t="s">
        <v>6</v>
      </c>
      <c r="N9" s="8">
        <v>350</v>
      </c>
    </row>
    <row r="10" spans="3:14" x14ac:dyDescent="0.25">
      <c r="M10" s="8" t="s">
        <v>7</v>
      </c>
      <c r="N10" s="8">
        <f>+N7-N8+N9</f>
        <v>27960.835599999999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2BCC-2FF7-4E85-8062-091AD9D238A5}">
  <dimension ref="B1:I45"/>
  <sheetViews>
    <sheetView tabSelected="1" workbookViewId="0">
      <selection activeCell="I15" sqref="I15"/>
    </sheetView>
  </sheetViews>
  <sheetFormatPr defaultRowHeight="13.8" x14ac:dyDescent="0.25"/>
  <cols>
    <col min="1" max="1" width="8.88671875" style="1"/>
    <col min="2" max="2" width="6.44140625" style="1" bestFit="1" customWidth="1"/>
    <col min="3" max="3" width="29" style="1" bestFit="1" customWidth="1"/>
    <col min="4" max="4" width="12.77734375" style="1" bestFit="1" customWidth="1"/>
    <col min="5" max="7" width="14.33203125" style="1" bestFit="1" customWidth="1"/>
    <col min="8" max="8" width="11" style="1" bestFit="1" customWidth="1"/>
    <col min="9" max="16384" width="8.88671875" style="1"/>
  </cols>
  <sheetData>
    <row r="1" spans="2:9" x14ac:dyDescent="0.25">
      <c r="C1" s="2" t="s">
        <v>37</v>
      </c>
    </row>
    <row r="3" spans="2:9" x14ac:dyDescent="0.25">
      <c r="B3" s="15" t="s">
        <v>49</v>
      </c>
      <c r="C3" s="15" t="s">
        <v>47</v>
      </c>
      <c r="D3" s="15" t="s">
        <v>8</v>
      </c>
      <c r="E3" s="15" t="s">
        <v>40</v>
      </c>
      <c r="F3" s="15" t="s">
        <v>41</v>
      </c>
      <c r="G3" s="15" t="s">
        <v>42</v>
      </c>
    </row>
    <row r="4" spans="2:9" x14ac:dyDescent="0.25">
      <c r="B4" s="5"/>
      <c r="C4" s="5" t="s">
        <v>48</v>
      </c>
      <c r="D4" s="5"/>
      <c r="E4" s="5"/>
      <c r="F4" s="5"/>
      <c r="G4" s="5"/>
    </row>
    <row r="5" spans="2:9" x14ac:dyDescent="0.25">
      <c r="B5" s="5">
        <v>1</v>
      </c>
      <c r="C5" s="5" t="s">
        <v>9</v>
      </c>
      <c r="D5" s="5">
        <v>-425707</v>
      </c>
      <c r="E5" s="5">
        <v>-417468</v>
      </c>
      <c r="F5" s="5">
        <v>220825</v>
      </c>
      <c r="G5" s="5">
        <v>541703</v>
      </c>
    </row>
    <row r="6" spans="2:9" x14ac:dyDescent="0.25">
      <c r="B6" s="5">
        <v>2</v>
      </c>
      <c r="C6" s="5" t="s">
        <v>10</v>
      </c>
      <c r="D6" s="5">
        <v>-5043</v>
      </c>
      <c r="E6" s="5">
        <v>927</v>
      </c>
      <c r="F6" s="5">
        <v>-68171</v>
      </c>
      <c r="G6" s="5">
        <v>67910</v>
      </c>
    </row>
    <row r="7" spans="2:9" x14ac:dyDescent="0.25">
      <c r="B7" s="6">
        <v>3</v>
      </c>
      <c r="C7" s="6" t="s">
        <v>11</v>
      </c>
      <c r="D7" s="6">
        <v>-1424119</v>
      </c>
      <c r="E7" s="6">
        <v>-3334983</v>
      </c>
      <c r="F7" s="6">
        <v>-815404</v>
      </c>
      <c r="G7" s="6">
        <v>4232389</v>
      </c>
    </row>
    <row r="8" spans="2:9" x14ac:dyDescent="0.25">
      <c r="B8" s="7"/>
      <c r="C8" s="7" t="s">
        <v>12</v>
      </c>
      <c r="D8" s="7">
        <f>SUM(D5:D7)</f>
        <v>-1854869</v>
      </c>
      <c r="E8" s="7">
        <f>SUM(E5:E7)</f>
        <v>-3751524</v>
      </c>
      <c r="F8" s="7">
        <f>SUM(F5:F7)</f>
        <v>-662750</v>
      </c>
      <c r="G8" s="7">
        <f>SUM(G5:G7)</f>
        <v>4842002</v>
      </c>
      <c r="H8" s="2"/>
      <c r="I8" s="8"/>
    </row>
    <row r="9" spans="2:9" x14ac:dyDescent="0.25">
      <c r="B9" s="5"/>
      <c r="C9" s="3" t="s">
        <v>13</v>
      </c>
      <c r="D9" s="3"/>
      <c r="E9" s="3"/>
      <c r="F9" s="3"/>
      <c r="G9" s="3"/>
    </row>
    <row r="10" spans="2:9" x14ac:dyDescent="0.25">
      <c r="B10" s="5"/>
      <c r="C10" s="5" t="s">
        <v>14</v>
      </c>
      <c r="D10" s="5">
        <v>558169</v>
      </c>
      <c r="E10" s="5">
        <v>749753</v>
      </c>
      <c r="F10" s="5">
        <v>992012</v>
      </c>
      <c r="G10" s="5">
        <v>1288585</v>
      </c>
    </row>
    <row r="11" spans="2:9" x14ac:dyDescent="0.25">
      <c r="B11" s="5"/>
      <c r="C11" s="5" t="s">
        <v>15</v>
      </c>
      <c r="D11" s="5">
        <v>111257</v>
      </c>
      <c r="E11" s="5">
        <v>84684</v>
      </c>
      <c r="F11" s="5">
        <v>61345</v>
      </c>
      <c r="G11" s="5">
        <v>435023</v>
      </c>
    </row>
    <row r="12" spans="2:9" x14ac:dyDescent="0.25">
      <c r="B12" s="5"/>
      <c r="C12" s="6" t="s">
        <v>38</v>
      </c>
      <c r="D12" s="6"/>
      <c r="E12" s="6">
        <v>-19418</v>
      </c>
      <c r="F12" s="6">
        <v>-1157</v>
      </c>
      <c r="G12" s="6">
        <f>-2353+279+1197+3617</f>
        <v>2740</v>
      </c>
    </row>
    <row r="13" spans="2:9" x14ac:dyDescent="0.25">
      <c r="B13" s="9"/>
      <c r="C13" s="7" t="s">
        <v>16</v>
      </c>
      <c r="D13" s="7">
        <f>D8+D11+D10</f>
        <v>-1185443</v>
      </c>
      <c r="E13" s="7">
        <f>E8+E11+E10+E12</f>
        <v>-2936505</v>
      </c>
      <c r="F13" s="7">
        <f>F8+F11+F10+F12</f>
        <v>389450</v>
      </c>
      <c r="G13" s="7">
        <f>G8+G11+G10+G12</f>
        <v>6568350</v>
      </c>
      <c r="H13" s="2"/>
      <c r="I13" s="8"/>
    </row>
    <row r="14" spans="2:9" x14ac:dyDescent="0.25">
      <c r="B14" s="9"/>
      <c r="C14" s="9" t="s">
        <v>17</v>
      </c>
      <c r="D14" s="9"/>
      <c r="E14" s="9"/>
      <c r="F14" s="9"/>
      <c r="G14" s="9"/>
    </row>
    <row r="15" spans="2:9" ht="41.4" x14ac:dyDescent="0.25">
      <c r="B15" s="5">
        <v>1</v>
      </c>
      <c r="C15" s="10" t="s">
        <v>18</v>
      </c>
      <c r="D15" s="5">
        <v>42149</v>
      </c>
      <c r="E15" s="5">
        <v>19980</v>
      </c>
      <c r="F15" s="5">
        <v>36028</v>
      </c>
      <c r="G15" s="5">
        <v>15027</v>
      </c>
    </row>
    <row r="16" spans="2:9" x14ac:dyDescent="0.25">
      <c r="B16" s="5"/>
      <c r="C16" s="10" t="s">
        <v>39</v>
      </c>
      <c r="D16" s="5"/>
      <c r="E16" s="5">
        <v>2113</v>
      </c>
      <c r="F16" s="5">
        <v>367</v>
      </c>
      <c r="G16" s="5"/>
    </row>
    <row r="17" spans="2:9" x14ac:dyDescent="0.25">
      <c r="B17" s="5"/>
      <c r="C17" s="10" t="s">
        <v>44</v>
      </c>
      <c r="D17" s="5"/>
      <c r="E17" s="5"/>
      <c r="F17" s="5"/>
      <c r="G17" s="5">
        <v>61344</v>
      </c>
    </row>
    <row r="18" spans="2:9" ht="27.6" x14ac:dyDescent="0.25">
      <c r="B18" s="5"/>
      <c r="C18" s="10" t="s">
        <v>45</v>
      </c>
      <c r="D18" s="5"/>
      <c r="E18" s="5"/>
      <c r="F18" s="5"/>
      <c r="G18" s="5">
        <v>4675229</v>
      </c>
    </row>
    <row r="19" spans="2:9" x14ac:dyDescent="0.25">
      <c r="B19" s="9"/>
      <c r="C19" s="7" t="s">
        <v>16</v>
      </c>
      <c r="D19" s="7">
        <f>+D15</f>
        <v>42149</v>
      </c>
      <c r="E19" s="7">
        <f>+E15+E16</f>
        <v>22093</v>
      </c>
      <c r="F19" s="7">
        <f>+F15+F16</f>
        <v>36395</v>
      </c>
      <c r="G19" s="7">
        <f>+G15+G16+G17+G18</f>
        <v>4751600</v>
      </c>
      <c r="H19" s="2"/>
      <c r="I19" s="8"/>
    </row>
    <row r="20" spans="2:9" x14ac:dyDescent="0.25">
      <c r="B20" s="9"/>
      <c r="C20" s="7" t="s">
        <v>19</v>
      </c>
      <c r="D20" s="9">
        <f>+D13-D19</f>
        <v>-1227592</v>
      </c>
      <c r="E20" s="9">
        <f>+E13-E19</f>
        <v>-2958598</v>
      </c>
      <c r="F20" s="9">
        <f>+F13-F19</f>
        <v>353055</v>
      </c>
      <c r="G20" s="4">
        <f>+G13-G19</f>
        <v>1816750</v>
      </c>
      <c r="H20" s="2"/>
      <c r="I20" s="8"/>
    </row>
    <row r="22" spans="2:9" x14ac:dyDescent="0.25">
      <c r="B22" s="15" t="s">
        <v>49</v>
      </c>
      <c r="C22" s="15" t="s">
        <v>47</v>
      </c>
      <c r="D22" s="15" t="str">
        <f>D3</f>
        <v>2020-21</v>
      </c>
      <c r="E22" s="15" t="str">
        <f t="shared" ref="E22:G22" si="0">E3</f>
        <v>2021-22</v>
      </c>
      <c r="F22" s="15" t="str">
        <f t="shared" si="0"/>
        <v>2022-23</v>
      </c>
      <c r="G22" s="15" t="str">
        <f t="shared" si="0"/>
        <v>2023-24</v>
      </c>
    </row>
    <row r="23" spans="2:9" x14ac:dyDescent="0.25">
      <c r="B23" s="3">
        <v>1</v>
      </c>
      <c r="C23" s="3" t="s">
        <v>20</v>
      </c>
      <c r="D23" s="3">
        <v>8246919</v>
      </c>
      <c r="E23" s="3">
        <v>8590118</v>
      </c>
      <c r="F23" s="3">
        <v>8740179</v>
      </c>
      <c r="G23" s="3">
        <v>8751644</v>
      </c>
    </row>
    <row r="24" spans="2:9" x14ac:dyDescent="0.25">
      <c r="B24" s="5"/>
      <c r="C24" s="5" t="s">
        <v>21</v>
      </c>
      <c r="D24" s="5">
        <v>238792</v>
      </c>
      <c r="E24" s="11">
        <v>0</v>
      </c>
      <c r="F24" s="11">
        <v>0</v>
      </c>
      <c r="G24" s="5">
        <v>0</v>
      </c>
    </row>
    <row r="25" spans="2:9" x14ac:dyDescent="0.25">
      <c r="B25" s="5"/>
      <c r="C25" s="5" t="s">
        <v>22</v>
      </c>
      <c r="D25" s="5">
        <v>9731369</v>
      </c>
      <c r="E25" s="5">
        <v>19750705</v>
      </c>
      <c r="F25" s="5">
        <v>23836089</v>
      </c>
      <c r="G25" s="5">
        <v>23951017</v>
      </c>
    </row>
    <row r="26" spans="2:9" x14ac:dyDescent="0.25">
      <c r="B26" s="5"/>
      <c r="C26" s="5"/>
      <c r="D26" s="5"/>
      <c r="E26" s="5"/>
      <c r="F26" s="5"/>
      <c r="G26" s="5"/>
    </row>
    <row r="27" spans="2:9" x14ac:dyDescent="0.25">
      <c r="B27" s="5">
        <v>2</v>
      </c>
      <c r="C27" s="5" t="s">
        <v>23</v>
      </c>
      <c r="D27" s="5"/>
      <c r="E27" s="5"/>
      <c r="F27" s="5"/>
      <c r="G27" s="5"/>
    </row>
    <row r="28" spans="2:9" x14ac:dyDescent="0.25">
      <c r="B28" s="5"/>
      <c r="C28" s="5" t="s">
        <v>24</v>
      </c>
      <c r="D28" s="5">
        <v>501734</v>
      </c>
      <c r="E28" s="5">
        <v>843977</v>
      </c>
      <c r="F28" s="5">
        <v>868522</v>
      </c>
      <c r="G28" s="5">
        <v>1500379</v>
      </c>
    </row>
    <row r="29" spans="2:9" x14ac:dyDescent="0.25">
      <c r="B29" s="5"/>
      <c r="C29" s="5" t="s">
        <v>25</v>
      </c>
      <c r="D29" s="5">
        <v>29532</v>
      </c>
      <c r="E29" s="5">
        <v>5259</v>
      </c>
      <c r="F29" s="5">
        <v>22749</v>
      </c>
      <c r="G29" s="5">
        <v>228428</v>
      </c>
    </row>
    <row r="30" spans="2:9" x14ac:dyDescent="0.25">
      <c r="B30" s="5"/>
      <c r="C30" s="5" t="s">
        <v>43</v>
      </c>
      <c r="D30" s="11">
        <v>0</v>
      </c>
      <c r="E30" s="11">
        <v>0</v>
      </c>
      <c r="F30" s="11">
        <v>0</v>
      </c>
      <c r="G30" s="12">
        <v>3500000</v>
      </c>
    </row>
    <row r="31" spans="2:9" x14ac:dyDescent="0.25">
      <c r="B31" s="5"/>
      <c r="C31" s="5" t="s">
        <v>32</v>
      </c>
      <c r="D31" s="5">
        <v>32363026</v>
      </c>
      <c r="E31" s="5">
        <v>57518359</v>
      </c>
      <c r="F31" s="5">
        <v>79824547</v>
      </c>
      <c r="G31" s="12">
        <v>101867965</v>
      </c>
    </row>
    <row r="32" spans="2:9" x14ac:dyDescent="0.25">
      <c r="B32" s="5"/>
      <c r="C32" s="5" t="s">
        <v>33</v>
      </c>
      <c r="D32" s="5">
        <v>15379835</v>
      </c>
      <c r="E32" s="5">
        <v>23177469</v>
      </c>
      <c r="F32" s="5">
        <v>30656645</v>
      </c>
      <c r="G32" s="12">
        <v>37021528</v>
      </c>
    </row>
    <row r="33" spans="2:7" x14ac:dyDescent="0.25">
      <c r="B33" s="9"/>
      <c r="C33" s="7" t="s">
        <v>35</v>
      </c>
      <c r="D33" s="7">
        <f>+D31+D32+D28+D29+D23+D24+D25</f>
        <v>66491207</v>
      </c>
      <c r="E33" s="7">
        <f>+E31+E32+E28+E29+E23+E24+E25</f>
        <v>109885887</v>
      </c>
      <c r="F33" s="7">
        <f>+F31+F32+F28+F29+F23+F24+F25</f>
        <v>143948731</v>
      </c>
      <c r="G33" s="7">
        <f>+G31+G32+G28+G29+G23+G24+G25+G30</f>
        <v>176820961</v>
      </c>
    </row>
    <row r="34" spans="2:7" x14ac:dyDescent="0.25">
      <c r="B34" s="5"/>
      <c r="C34" s="13"/>
      <c r="D34" s="13"/>
      <c r="E34" s="5"/>
      <c r="F34" s="5"/>
      <c r="G34" s="5"/>
    </row>
    <row r="35" spans="2:7" x14ac:dyDescent="0.25">
      <c r="B35" s="5">
        <v>3</v>
      </c>
      <c r="C35" s="5" t="s">
        <v>26</v>
      </c>
      <c r="D35" s="5"/>
      <c r="E35" s="5"/>
      <c r="F35" s="5"/>
      <c r="G35" s="5"/>
    </row>
    <row r="36" spans="2:7" x14ac:dyDescent="0.25">
      <c r="B36" s="5"/>
      <c r="C36" s="5" t="s">
        <v>27</v>
      </c>
      <c r="D36" s="5">
        <v>13787947</v>
      </c>
      <c r="E36" s="5">
        <v>16014281</v>
      </c>
      <c r="F36" s="5">
        <v>21715246</v>
      </c>
      <c r="G36" s="5">
        <v>20382761</v>
      </c>
    </row>
    <row r="37" spans="2:7" x14ac:dyDescent="0.25">
      <c r="B37" s="5"/>
      <c r="C37" s="5" t="s">
        <v>25</v>
      </c>
      <c r="D37" s="5">
        <v>40514280</v>
      </c>
      <c r="E37" s="5">
        <v>76459289</v>
      </c>
      <c r="F37" s="5">
        <v>102175345</v>
      </c>
      <c r="G37" s="5">
        <v>133693590</v>
      </c>
    </row>
    <row r="38" spans="2:7" x14ac:dyDescent="0.25">
      <c r="B38" s="5">
        <v>4</v>
      </c>
      <c r="C38" s="5" t="s">
        <v>28</v>
      </c>
      <c r="D38" s="5">
        <v>1024080</v>
      </c>
      <c r="E38" s="5">
        <v>1485018</v>
      </c>
      <c r="F38" s="5">
        <v>1620050</v>
      </c>
      <c r="G38" s="5">
        <v>1627473</v>
      </c>
    </row>
    <row r="39" spans="2:7" x14ac:dyDescent="0.25">
      <c r="B39" s="5">
        <v>5</v>
      </c>
      <c r="C39" s="5" t="s">
        <v>29</v>
      </c>
      <c r="D39" s="5"/>
      <c r="E39" s="5"/>
      <c r="F39" s="5"/>
      <c r="G39" s="5"/>
    </row>
    <row r="40" spans="2:7" x14ac:dyDescent="0.25">
      <c r="B40" s="5"/>
      <c r="C40" s="5" t="s">
        <v>30</v>
      </c>
      <c r="D40" s="5">
        <v>1598875</v>
      </c>
      <c r="E40" s="5">
        <v>1465179</v>
      </c>
      <c r="F40" s="5">
        <v>2793009</v>
      </c>
      <c r="G40" s="5">
        <v>3560644</v>
      </c>
    </row>
    <row r="41" spans="2:7" x14ac:dyDescent="0.25">
      <c r="B41" s="5"/>
      <c r="C41" s="5" t="s">
        <v>31</v>
      </c>
      <c r="D41" s="5">
        <v>3116000</v>
      </c>
      <c r="E41" s="5">
        <v>5053497</v>
      </c>
      <c r="F41" s="5">
        <v>6591930</v>
      </c>
      <c r="G41" s="5">
        <v>10320092</v>
      </c>
    </row>
    <row r="42" spans="2:7" x14ac:dyDescent="0.25">
      <c r="B42" s="5"/>
      <c r="C42" s="5" t="s">
        <v>34</v>
      </c>
      <c r="D42" s="5">
        <v>6450025</v>
      </c>
      <c r="E42" s="5">
        <v>9408623</v>
      </c>
      <c r="F42" s="5">
        <v>9053151</v>
      </c>
      <c r="G42" s="5">
        <v>7236401</v>
      </c>
    </row>
    <row r="43" spans="2:7" x14ac:dyDescent="0.25">
      <c r="B43" s="9"/>
      <c r="C43" s="7" t="s">
        <v>36</v>
      </c>
      <c r="D43" s="7">
        <f>+D36+D37+D38+D40+D41+D42</f>
        <v>66491207</v>
      </c>
      <c r="E43" s="7">
        <f>+E36+E37+E38+E40+E41+E42</f>
        <v>109885887</v>
      </c>
      <c r="F43" s="7">
        <f>+F36+F37+F38+F40+F41+F42</f>
        <v>143948731</v>
      </c>
      <c r="G43" s="7">
        <f>+G36+G37+G38+G40+G41+G42</f>
        <v>176820961</v>
      </c>
    </row>
    <row r="45" spans="2:7" x14ac:dyDescent="0.25">
      <c r="D45" s="14">
        <f>D33-D43</f>
        <v>0</v>
      </c>
      <c r="E45" s="14">
        <f>E33-E43</f>
        <v>0</v>
      </c>
      <c r="F45" s="14">
        <f>F33-F43</f>
        <v>0</v>
      </c>
      <c r="G45" s="14">
        <f>G33-G43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2025-04-21T17:41:23Z</dcterms:modified>
</cp:coreProperties>
</file>