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<sst xmlns="http://schemas.openxmlformats.org/spreadsheetml/2006/main" count="5644" uniqueCount="641">
  <si>
    <t>Hyperlinked Case #</t>
  </si>
  <si>
    <t>Office</t>
  </si>
  <si>
    <t>Primary Advocate</t>
  </si>
  <si>
    <t>Client Name</t>
  </si>
  <si>
    <t>Special Legal Problem Code</t>
  </si>
  <si>
    <t>Level of Service</t>
  </si>
  <si>
    <t>Needs DHCI?</t>
  </si>
  <si>
    <t>Consent form?</t>
  </si>
  <si>
    <t>Exclude due to Income?</t>
  </si>
  <si>
    <t>Deliverable Tally</t>
  </si>
  <si>
    <t>LSU</t>
  </si>
  <si>
    <t>Cardenas, Lizeth</t>
  </si>
  <si>
    <t>Sahai, Chelsea</t>
  </si>
  <si>
    <t>Chua, Janice</t>
  </si>
  <si>
    <t>Richman, Emily</t>
  </si>
  <si>
    <t>Stadler, Danielle</t>
  </si>
  <si>
    <t>Guerra, Yolanda</t>
  </si>
  <si>
    <t>Rivera, Brunilda</t>
  </si>
  <si>
    <t>Chalas, Mayra</t>
  </si>
  <si>
    <t>Velez, Cristina</t>
  </si>
  <si>
    <t>Khan, Sofia</t>
  </si>
  <si>
    <t>Gemmison, Jestina</t>
  </si>
  <si>
    <t>Reyes Mejia, Wilmer A</t>
  </si>
  <si>
    <t>Cortez Cabrera, Lester Yobanny</t>
  </si>
  <si>
    <t>Batiz, Linsy</t>
  </si>
  <si>
    <t>Arias Rivas, Edgar</t>
  </si>
  <si>
    <t>Arias Rivas, Betzaida O</t>
  </si>
  <si>
    <t>Plishkin, Anatolii</t>
  </si>
  <si>
    <t>Diaz Ramirez, Angelique</t>
  </si>
  <si>
    <t>Meza Rodriguez, Heiby A</t>
  </si>
  <si>
    <t>Delcid Rapalo, Marvin</t>
  </si>
  <si>
    <t>Martinez Flores, Saemy Saleisha</t>
  </si>
  <si>
    <t>Olmedo Zaracay, Katherine</t>
  </si>
  <si>
    <t>Gomez Fuentes, Marvin</t>
  </si>
  <si>
    <t>Gomez Fuentes, Leonardo</t>
  </si>
  <si>
    <t>Zapata-Santos, Keummy Arleth</t>
  </si>
  <si>
    <t>Garcia-Williams, Darrell Divanne</t>
  </si>
  <si>
    <t>Reyes Mejia, Carlos D</t>
  </si>
  <si>
    <t>Castro, Edwin</t>
  </si>
  <si>
    <t>Velasquez Mancia, Rigel Yohairo</t>
  </si>
  <si>
    <t>Velasquez, Christopher</t>
  </si>
  <si>
    <t>Hossain, Arman</t>
  </si>
  <si>
    <t>Garcia Zuniga, Julio Jorge</t>
  </si>
  <si>
    <t>Alvarez Mena, Narany</t>
  </si>
  <si>
    <t>Gonzalez, Macaria</t>
  </si>
  <si>
    <t>Tax Menchu, Angela</t>
  </si>
  <si>
    <t>Eustate, Christopher</t>
  </si>
  <si>
    <t>Eustate, Landry</t>
  </si>
  <si>
    <t>Altamirano, Juan</t>
  </si>
  <si>
    <t>Medina Batiz, Henry Wilfredo</t>
  </si>
  <si>
    <t>Rodriguez, Fernando</t>
  </si>
  <si>
    <t>Roberts, Tajarie</t>
  </si>
  <si>
    <t>Taylor, Dianna</t>
  </si>
  <si>
    <t>Ali, Paula</t>
  </si>
  <si>
    <t>Flores Arzu, Jogeny Sarahi</t>
  </si>
  <si>
    <t>Medina Flores, Wilfer Jomary</t>
  </si>
  <si>
    <t>Medina Flores, Aisha Jogen</t>
  </si>
  <si>
    <t>Vidals, Celestino</t>
  </si>
  <si>
    <t>Jurado, Karina</t>
  </si>
  <si>
    <t>Bienaime, Yolkingtz</t>
  </si>
  <si>
    <t>Guzman, Pedro Arturo</t>
  </si>
  <si>
    <t>Albert, Shemika</t>
  </si>
  <si>
    <t>Roberts, Khadijia</t>
  </si>
  <si>
    <t>Tenempaguay, Maria</t>
  </si>
  <si>
    <t>Vasquez, Narcisa</t>
  </si>
  <si>
    <t>Saltos, Zahira</t>
  </si>
  <si>
    <t>Arias, Deyanira Y</t>
  </si>
  <si>
    <t>Garcia-Zuniga, Julio Jorge</t>
  </si>
  <si>
    <t>Garcia Williams, Darrell Divanne</t>
  </si>
  <si>
    <t>Sanchez Flores, Umberto</t>
  </si>
  <si>
    <t>Lawrence, Viviana</t>
  </si>
  <si>
    <t>Real, Jenny</t>
  </si>
  <si>
    <t>Ramcharan, Rosaline</t>
  </si>
  <si>
    <t>Taylor, Gina</t>
  </si>
  <si>
    <t>Yuganson, Leyda</t>
  </si>
  <si>
    <t>Zelaya, Raquel</t>
  </si>
  <si>
    <t>Ramcharan, Albert</t>
  </si>
  <si>
    <t>Molano, Ruben</t>
  </si>
  <si>
    <t>Escorcia, Julio</t>
  </si>
  <si>
    <t>Escorcia, Carlos Alberto</t>
  </si>
  <si>
    <t>Escorcia, Alicia</t>
  </si>
  <si>
    <t>Moise, Claudy</t>
  </si>
  <si>
    <t>Ayala, Lesby</t>
  </si>
  <si>
    <t>Evelyn, Siobhan</t>
  </si>
  <si>
    <t>Guo, Yan Li</t>
  </si>
  <si>
    <t>De Leon Valdez, Sandra J</t>
  </si>
  <si>
    <t>Asobi, Pauline</t>
  </si>
  <si>
    <t>Onguko, Hazel H</t>
  </si>
  <si>
    <t>Lino, Fernando</t>
  </si>
  <si>
    <t>Volquez, Miguel</t>
  </si>
  <si>
    <t>George, Ivee</t>
  </si>
  <si>
    <t>Gongar, Grace M</t>
  </si>
  <si>
    <t>Soukouna, Youssouf</t>
  </si>
  <si>
    <t>Cepeda, Dolores</t>
  </si>
  <si>
    <t>Peralta, Luis</t>
  </si>
  <si>
    <t>Gomez, Delmy</t>
  </si>
  <si>
    <t>De Leon-Gomez, Ismael</t>
  </si>
  <si>
    <t>Gomez, Irene Sofia</t>
  </si>
  <si>
    <t>Feliz Arias, Giselle M</t>
  </si>
  <si>
    <t>Fernandez Molina, Rahi Emmanuel</t>
  </si>
  <si>
    <t>Martinez Flores, Keisy Mercedes</t>
  </si>
  <si>
    <t>Caballero, Milton Leonel</t>
  </si>
  <si>
    <t>Leon Martinez, Remedios</t>
  </si>
  <si>
    <t>Tulloch, Horace</t>
  </si>
  <si>
    <t>Perez Avila, Yrma</t>
  </si>
  <si>
    <t>Cardenas, Julio</t>
  </si>
  <si>
    <t>Masevhe, Aifheli</t>
  </si>
  <si>
    <t>Bravo Galvez, Darelyn</t>
  </si>
  <si>
    <t>Olmedo Zaracay, Rodrigo</t>
  </si>
  <si>
    <t>Lawrence, Cristal</t>
  </si>
  <si>
    <t>Zaracay de Olmedo, Maria</t>
  </si>
  <si>
    <t>Bravo Galvez, Ana N.</t>
  </si>
  <si>
    <t>Alekseev, Aleksei</t>
  </si>
  <si>
    <t>Rowe, Leonardo</t>
  </si>
  <si>
    <t>Cortes Cabrera, Lester Yeovani</t>
  </si>
  <si>
    <t>Palacios Dolmo, Brithany</t>
  </si>
  <si>
    <t>Rodriguez, Fernando A</t>
  </si>
  <si>
    <t>Benjamin, Charlene</t>
  </si>
  <si>
    <t>Hernandez Gonzalez, Guillermina</t>
  </si>
  <si>
    <t>Garzona Zelada, Juan D</t>
  </si>
  <si>
    <t>Zelada Torres, Brenda C</t>
  </si>
  <si>
    <t>Perez, Edward</t>
  </si>
  <si>
    <t>Garcia Amaya, Kemely E</t>
  </si>
  <si>
    <t>Amaya Ramirez, Martha</t>
  </si>
  <si>
    <t>Valencia Nunez, Stefany Milexy</t>
  </si>
  <si>
    <t>Aguilar, Dylan</t>
  </si>
  <si>
    <t>Lohinov, Andrii</t>
  </si>
  <si>
    <t>Akbar, Mohammad</t>
  </si>
  <si>
    <t>Espinal, Sonia</t>
  </si>
  <si>
    <t>Santos, Ramon</t>
  </si>
  <si>
    <t>Ruiz Diaz, Thiago Marcelo</t>
  </si>
  <si>
    <t>Pedro, Najimdin</t>
  </si>
  <si>
    <t>Edwards Smith, Antoinette</t>
  </si>
  <si>
    <t>Encarnacion Feliz, Juana</t>
  </si>
  <si>
    <t>Guzman Encarnacion, Luis Angel</t>
  </si>
  <si>
    <t>Guzman Encarnacion, Ana Camil</t>
  </si>
  <si>
    <t>Guzman Encarnacion, Cesar Anthony</t>
  </si>
  <si>
    <t>Tiguila, Santos</t>
  </si>
  <si>
    <t>Castillo, Juan A</t>
  </si>
  <si>
    <t>Giraldo, Noely</t>
  </si>
  <si>
    <t>Morales Cox, Mynor</t>
  </si>
  <si>
    <t>Chukwu, Ramseyn</t>
  </si>
  <si>
    <t>Kante, Aissata</t>
  </si>
  <si>
    <t>Ayala Hernandez, Billy A</t>
  </si>
  <si>
    <t>Hernandez, Glenda Y</t>
  </si>
  <si>
    <t>Castro  Lalin, Darien</t>
  </si>
  <si>
    <t>Castro Lalin, Dania M</t>
  </si>
  <si>
    <t>Cortez Galicia, Marvin Yobany</t>
  </si>
  <si>
    <t>St. Juste, Philipa</t>
  </si>
  <si>
    <t>Menchu-Garcia, Vicenta</t>
  </si>
  <si>
    <t>Lascano Miranda, Maria I</t>
  </si>
  <si>
    <t>Bencosme, Jonathan</t>
  </si>
  <si>
    <t>Pedroza, Ada</t>
  </si>
  <si>
    <t>Castillo, Ilda M</t>
  </si>
  <si>
    <t>Chauca, Hector</t>
  </si>
  <si>
    <t>Melendez, Elly F</t>
  </si>
  <si>
    <t>Boureima, Hawa</t>
  </si>
  <si>
    <t>Valencia Balbuena, Anai</t>
  </si>
  <si>
    <t>Hill, Joelynn</t>
  </si>
  <si>
    <t>Gawin, Kat</t>
  </si>
  <si>
    <t>Peterson, Yessenia</t>
  </si>
  <si>
    <t>Pobedash, Sergei</t>
  </si>
  <si>
    <t>Pobedash, Andrei</t>
  </si>
  <si>
    <t>Alquorazy, Abed</t>
  </si>
  <si>
    <t>Herrera, Juan Luis</t>
  </si>
  <si>
    <t>Bodden, Andrew</t>
  </si>
  <si>
    <t>Rodriguez, Ramon</t>
  </si>
  <si>
    <t>Marte, Joanna</t>
  </si>
  <si>
    <t>Perez, Rolando Antonio</t>
  </si>
  <si>
    <t>Carrero, Raysa</t>
  </si>
  <si>
    <t>Lopez, Cheyra</t>
  </si>
  <si>
    <t>Gray, Ian</t>
  </si>
  <si>
    <t>Wallace, Kathyann</t>
  </si>
  <si>
    <t>De Mota, Abel</t>
  </si>
  <si>
    <t>Mesa, John</t>
  </si>
  <si>
    <t>Abreu, Yanely</t>
  </si>
  <si>
    <t>Sanchez, Heriberto</t>
  </si>
  <si>
    <t>Harripaul, Seuraragee</t>
  </si>
  <si>
    <t>Cortes Valdez, Beatriz</t>
  </si>
  <si>
    <t>Brodrick, Samantha E</t>
  </si>
  <si>
    <t>Ruiz, Jorge</t>
  </si>
  <si>
    <t>Pujols, Hilda</t>
  </si>
  <si>
    <t>Quizhpi, Manuel Jesus</t>
  </si>
  <si>
    <t>Ali, Shabana</t>
  </si>
  <si>
    <t>Ramirez, Jenny</t>
  </si>
  <si>
    <t>Chinchilla, Cely</t>
  </si>
  <si>
    <t>Petrov, Andrei</t>
  </si>
  <si>
    <t>Ishimskiy, Dmitriy</t>
  </si>
  <si>
    <t>Merino, Juan</t>
  </si>
  <si>
    <t>Nadolskiy, Victor</t>
  </si>
  <si>
    <t>Ortiz, Yenssi</t>
  </si>
  <si>
    <t>Gonzalez, Deborah</t>
  </si>
  <si>
    <t>Annan, Wilhemina</t>
  </si>
  <si>
    <t>Curtis, Pamela S</t>
  </si>
  <si>
    <t>Pobedash, Ella</t>
  </si>
  <si>
    <t>Vivas, Elvis</t>
  </si>
  <si>
    <t>de la Cruz Zumbana, Maria Carmen</t>
  </si>
  <si>
    <t>Vivas, Segundo</t>
  </si>
  <si>
    <t>Lewis, Kijana</t>
  </si>
  <si>
    <t>Hernandez, Melissa</t>
  </si>
  <si>
    <t>Gerrado Cuevas, Belky</t>
  </si>
  <si>
    <t>Davis, Jeron</t>
  </si>
  <si>
    <t>Snow, Dawn A</t>
  </si>
  <si>
    <t>Roberts, Shanique</t>
  </si>
  <si>
    <t>Roberts, Khadija</t>
  </si>
  <si>
    <t>Gonzalez, Argelia</t>
  </si>
  <si>
    <t>Ramirez, Aleyda</t>
  </si>
  <si>
    <t>Smith, Raphia S</t>
  </si>
  <si>
    <t>Vargas, Harry</t>
  </si>
  <si>
    <t>Campos Abreu, Elsa</t>
  </si>
  <si>
    <t>Wilks, Lenora</t>
  </si>
  <si>
    <t>Cooper, Lucy</t>
  </si>
  <si>
    <t>Urbaez, Juana</t>
  </si>
  <si>
    <t>Francisco Duran, Andry</t>
  </si>
  <si>
    <t>Guo, Yan li</t>
  </si>
  <si>
    <t>Reyes, Camelia</t>
  </si>
  <si>
    <t>Linares, Candelaria</t>
  </si>
  <si>
    <t>Modise, Michael</t>
  </si>
  <si>
    <t>Vilchez Cotrina, Vanessa</t>
  </si>
  <si>
    <t>Basdeo, Soamnauph</t>
  </si>
  <si>
    <t>Ruiz Campaz, Alicia</t>
  </si>
  <si>
    <t>Tavarez, Josefina</t>
  </si>
  <si>
    <t>Randolph, Gleetha</t>
  </si>
  <si>
    <t>Jimenez, Eduvigis</t>
  </si>
  <si>
    <t>Elembaev, Ruslan</t>
  </si>
  <si>
    <t>Molina, Rossie</t>
  </si>
  <si>
    <t>Salas, Leonardo</t>
  </si>
  <si>
    <t>Veras, Johanna</t>
  </si>
  <si>
    <t>Barrientos, Pablo</t>
  </si>
  <si>
    <t>Tyo, Igor</t>
  </si>
  <si>
    <t>Flores Garcia, Jenny Ave</t>
  </si>
  <si>
    <t>Molina, Francisca</t>
  </si>
  <si>
    <t>Venceslau, Fernando</t>
  </si>
  <si>
    <t>Azcona, Fabio</t>
  </si>
  <si>
    <t>Tong, Wanzhe</t>
  </si>
  <si>
    <t>Carriel, Martha</t>
  </si>
  <si>
    <t>Frank, Patrick</t>
  </si>
  <si>
    <t>Aguirre Gomez, Dora Fries</t>
  </si>
  <si>
    <t>Reid, Jervaughn F</t>
  </si>
  <si>
    <t>Clarke, Dennis</t>
  </si>
  <si>
    <t>Taveras, Mariana</t>
  </si>
  <si>
    <t>Adoumbaye, Bernice</t>
  </si>
  <si>
    <t>Thompson, Gawhane</t>
  </si>
  <si>
    <t>Mieses, Cesareo</t>
  </si>
  <si>
    <t>Peralta de Torres, Genara</t>
  </si>
  <si>
    <t>Syrtsov, Arkadii</t>
  </si>
  <si>
    <t>Foster, Virginia O</t>
  </si>
  <si>
    <t>Muller, Sharmilla C</t>
  </si>
  <si>
    <t>Reyes Ortega, Heidy Yadira</t>
  </si>
  <si>
    <t>Hidalgo Reyes, Erika Joneydi</t>
  </si>
  <si>
    <t>Cortes  Xicohtencatl, Guadalupe</t>
  </si>
  <si>
    <t>Miller, Jogo</t>
  </si>
  <si>
    <t>Rojano-Godoy, Carmen</t>
  </si>
  <si>
    <t>Daniel, Kathleen</t>
  </si>
  <si>
    <t>Perez Peralta, Kilsa J</t>
  </si>
  <si>
    <t>Perez Herrera, Magdalena</t>
  </si>
  <si>
    <t>Jeudi, Cleevens</t>
  </si>
  <si>
    <t>Cordova, Vilma</t>
  </si>
  <si>
    <t>Naing, Moekyaw</t>
  </si>
  <si>
    <t>Silva Vazquez, Gabriela</t>
  </si>
  <si>
    <t>Watts-Johnston, Vanessa</t>
  </si>
  <si>
    <t>Ordonez, Juana</t>
  </si>
  <si>
    <t>Anderson, Ryando</t>
  </si>
  <si>
    <t>Alfonso, Mary</t>
  </si>
  <si>
    <t>Carlina, Pheches</t>
  </si>
  <si>
    <t>Green, Nicola</t>
  </si>
  <si>
    <t>Velasquez, Cristopher</t>
  </si>
  <si>
    <t>Carino Bravo, Severiana Basilia</t>
  </si>
  <si>
    <t>Naula Bermeo, Hilda</t>
  </si>
  <si>
    <t>Castrejon, Karla Elizabeth</t>
  </si>
  <si>
    <t>Nasser, Amadou</t>
  </si>
  <si>
    <t>Leon, Carolina A</t>
  </si>
  <si>
    <t>Sulca, Jaime</t>
  </si>
  <si>
    <t>Alegre Kopp, Sheila E</t>
  </si>
  <si>
    <t>Cid-Ortiz, Brisa Hinelda</t>
  </si>
  <si>
    <t>Portella Arteaga, Milena Teresa</t>
  </si>
  <si>
    <t>Barrientes Contreras, Angelica</t>
  </si>
  <si>
    <t>Waongho, Zita-Irene</t>
  </si>
  <si>
    <t>Loja Ugana, Olga Lucia</t>
  </si>
  <si>
    <t>Chinchilla, Lorenza</t>
  </si>
  <si>
    <t>Duarte, Angelica</t>
  </si>
  <si>
    <t>Almonte, Dulce</t>
  </si>
  <si>
    <t>Barrera, Lorenza</t>
  </si>
  <si>
    <t>Barcia, Victor</t>
  </si>
  <si>
    <t>Mcintosh, Kashima</t>
  </si>
  <si>
    <t>Quijije, Randy</t>
  </si>
  <si>
    <t>Galleguillos, Ismael E</t>
  </si>
  <si>
    <t>Jara, Ruth</t>
  </si>
  <si>
    <t>Ustinov, Igor</t>
  </si>
  <si>
    <t>Isanoa, Diane</t>
  </si>
  <si>
    <t>Cepeda De Leon, Zhindel</t>
  </si>
  <si>
    <t>Chacin, Johan</t>
  </si>
  <si>
    <t>Zambrano, Gabriela</t>
  </si>
  <si>
    <t>Mashihi Mutondo Ngoma, Mymy</t>
  </si>
  <si>
    <t>Pastor Mejia, Asencion</t>
  </si>
  <si>
    <t>Hernandez, Primitivo</t>
  </si>
  <si>
    <t>Small, Anthony</t>
  </si>
  <si>
    <t>Acosta, Yosvany</t>
  </si>
  <si>
    <t>Jarjou, Emily Olimatou</t>
  </si>
  <si>
    <t>Valencia, Eliecer</t>
  </si>
  <si>
    <t>Jaquez de Peralta, Selena</t>
  </si>
  <si>
    <t>Milon, Popi</t>
  </si>
  <si>
    <t>Youssef, Mohamed</t>
  </si>
  <si>
    <t>Pena Hernandez, Martha</t>
  </si>
  <si>
    <t>Montero, Perla E</t>
  </si>
  <si>
    <t>Luna Burgos, Meledy A</t>
  </si>
  <si>
    <t>Hidalgo, Eris</t>
  </si>
  <si>
    <t>Hidalgo Reyes, Jostin Omar</t>
  </si>
  <si>
    <t>Wefum, Joy</t>
  </si>
  <si>
    <t>Feliz, Kenny</t>
  </si>
  <si>
    <t>Logan, Hunter</t>
  </si>
  <si>
    <t>Bermejo, Rosa Maria</t>
  </si>
  <si>
    <t>Dias Anderson, Samantha</t>
  </si>
  <si>
    <t>Lalmahamad, Arrefa</t>
  </si>
  <si>
    <t>Akuson, Richard</t>
  </si>
  <si>
    <t>Ramos, Marva</t>
  </si>
  <si>
    <t>Ramos, Peter</t>
  </si>
  <si>
    <t>Grullon, Paula</t>
  </si>
  <si>
    <t>Matthew, Grayson E</t>
  </si>
  <si>
    <t>Mishurov, Anatoly</t>
  </si>
  <si>
    <t>Velasquez, Zonia</t>
  </si>
  <si>
    <t>Hidalgo, Dileny</t>
  </si>
  <si>
    <t>Ogbonna, Kenneth</t>
  </si>
  <si>
    <t>Goncalves, Sandra</t>
  </si>
  <si>
    <t>Mohan, Joseph D</t>
  </si>
  <si>
    <t>Sall, Aguibou</t>
  </si>
  <si>
    <t>Singh, Andrew</t>
  </si>
  <si>
    <t>Avalos Alfallo, Lulu</t>
  </si>
  <si>
    <t>Azeeze, Kamroon N</t>
  </si>
  <si>
    <t>Chand, Cameel</t>
  </si>
  <si>
    <t>Hylton, Novellette</t>
  </si>
  <si>
    <t>Dia, Ibrahima</t>
  </si>
  <si>
    <t>Martinez, Massiel</t>
  </si>
  <si>
    <t>Yetman, Jan-Adelle</t>
  </si>
  <si>
    <t>Laguna, Jair</t>
  </si>
  <si>
    <t>Yetman, Dale</t>
  </si>
  <si>
    <t>Martinez, Hkristian</t>
  </si>
  <si>
    <t>Cacho Fernandez, Fausta</t>
  </si>
  <si>
    <t>Garcia Campos, Elvia</t>
  </si>
  <si>
    <t>Gonzalez, Ramon R</t>
  </si>
  <si>
    <t>Blanco, Julia</t>
  </si>
  <si>
    <t>Ardolic, Dzmile</t>
  </si>
  <si>
    <t>Throught, Jahlee</t>
  </si>
  <si>
    <t>Zapata, Elvin</t>
  </si>
  <si>
    <t>Jimenez, Angeles</t>
  </si>
  <si>
    <t>Lugo, Doris</t>
  </si>
  <si>
    <t>Cruz, Milagros</t>
  </si>
  <si>
    <t>Shamuratova, Alsu</t>
  </si>
  <si>
    <t>Barrera, Raquel</t>
  </si>
  <si>
    <t>Riggon, Renaldo</t>
  </si>
  <si>
    <t>Almanzar, Maria E</t>
  </si>
  <si>
    <t>Victorio, Leo</t>
  </si>
  <si>
    <t>Johnson, Nesi</t>
  </si>
  <si>
    <t>Hutchinson, Pinky</t>
  </si>
  <si>
    <t>James, Christopher</t>
  </si>
  <si>
    <t>Eustate de Suarez, Marilelby</t>
  </si>
  <si>
    <t>Shaybout, Mervat</t>
  </si>
  <si>
    <t>Guo, Lingfang</t>
  </si>
  <si>
    <t>Contreras, Lizdy</t>
  </si>
  <si>
    <t>Samassekou, Khadim</t>
  </si>
  <si>
    <t>Marshall, Johanna</t>
  </si>
  <si>
    <t>Centeno, Nadia</t>
  </si>
  <si>
    <t>Curtis, Nicholas</t>
  </si>
  <si>
    <t>Myrie, Otis R</t>
  </si>
  <si>
    <t>Soto Gil, Roberto De Jesus</t>
  </si>
  <si>
    <t>Bartley, Miriam</t>
  </si>
  <si>
    <t>Cumberbatch, Carla</t>
  </si>
  <si>
    <t>Mendoza, Nicanor</t>
  </si>
  <si>
    <t>Hernandez Romero, Citlaly</t>
  </si>
  <si>
    <t>Solis Romero, Yancy</t>
  </si>
  <si>
    <t>Payton, Gloria</t>
  </si>
  <si>
    <t>Loza, Karina</t>
  </si>
  <si>
    <t>Granados, Lorena Yanira</t>
  </si>
  <si>
    <t>Rojas, Julio Cesar</t>
  </si>
  <si>
    <t>Suru, Betty</t>
  </si>
  <si>
    <t>Bello, Carolina</t>
  </si>
  <si>
    <t>Jack, Paulina</t>
  </si>
  <si>
    <t>Ramos Rosales, Carlos Javier</t>
  </si>
  <si>
    <t>Harripaul, Mohanie</t>
  </si>
  <si>
    <t>Alvarez, Jose</t>
  </si>
  <si>
    <t>Hernandez, Yeny</t>
  </si>
  <si>
    <t>Gonzalez, Lisette</t>
  </si>
  <si>
    <t>Annayev, Seydi</t>
  </si>
  <si>
    <t>Mera, Javier</t>
  </si>
  <si>
    <t>Hanson, Kimanie</t>
  </si>
  <si>
    <t>Leslie, Romaine</t>
  </si>
  <si>
    <t>Foster, Jamal</t>
  </si>
  <si>
    <t>Hinds, Jamar</t>
  </si>
  <si>
    <t>Mohammad, Ahmad A</t>
  </si>
  <si>
    <t>Velasquez, Angela</t>
  </si>
  <si>
    <t>De La Cruz, Niurka</t>
  </si>
  <si>
    <t>Berrios, Felicia</t>
  </si>
  <si>
    <t>Camacho, Nancy</t>
  </si>
  <si>
    <t>Santos-Garcia, Cristian</t>
  </si>
  <si>
    <t>Ordonez, Martha</t>
  </si>
  <si>
    <t>Carabajo Hermida, Jose M</t>
  </si>
  <si>
    <t>Rivera Hernandez, Roberto B</t>
  </si>
  <si>
    <t>Saavedra, Roberto</t>
  </si>
  <si>
    <t>Ceballos- Gonzalez, Julian</t>
  </si>
  <si>
    <t>Rodriguez, Carola</t>
  </si>
  <si>
    <t>Rodriguez, Gloria</t>
  </si>
  <si>
    <t>Perez, Maria</t>
  </si>
  <si>
    <t>Herreros, Asuncion</t>
  </si>
  <si>
    <t>Nunez Mora, Ana Mercedes</t>
  </si>
  <si>
    <t>Deolio, Jose</t>
  </si>
  <si>
    <t>Pavia Neri, Cupertino Cliserio</t>
  </si>
  <si>
    <t>Paulino Garcia, Asuncion</t>
  </si>
  <si>
    <t>Acevedo, Slins</t>
  </si>
  <si>
    <t>Rodriguez Cepeda, Ezequiel</t>
  </si>
  <si>
    <t>Ali, Paula A</t>
  </si>
  <si>
    <t>De Jesus, Georgina</t>
  </si>
  <si>
    <t>Ramos Felipe, Rosa</t>
  </si>
  <si>
    <t>Dauletzharova, Takhmina</t>
  </si>
  <si>
    <t>Hill, Sophia</t>
  </si>
  <si>
    <t>McTaggard, Stanley R</t>
  </si>
  <si>
    <t>Freeman, Paul</t>
  </si>
  <si>
    <t>Patk, Justyna</t>
  </si>
  <si>
    <t>Abreu, Leida</t>
  </si>
  <si>
    <t>Valera, Joan</t>
  </si>
  <si>
    <t>Henry, Leisha</t>
  </si>
  <si>
    <t>Rojas, Tiffany</t>
  </si>
  <si>
    <t>Tejeda, Flor</t>
  </si>
  <si>
    <t>Rybak, Adam</t>
  </si>
  <si>
    <t>Marine De Vargas, Maria</t>
  </si>
  <si>
    <t>Camacho Silven, Eulalia Dinora</t>
  </si>
  <si>
    <t>Correa, Sorledy</t>
  </si>
  <si>
    <t>Bissoon, Twinkle</t>
  </si>
  <si>
    <t>Diaz - De Collado, Maria</t>
  </si>
  <si>
    <t>Herrera, Gilda</t>
  </si>
  <si>
    <t>De Rojas, Maria G</t>
  </si>
  <si>
    <t>Aguilar Martinez, Jesus</t>
  </si>
  <si>
    <t>Bravo Lopez, Daniela</t>
  </si>
  <si>
    <t>Kavaliou, Aliaksandr</t>
  </si>
  <si>
    <t>Martinez, Gladis</t>
  </si>
  <si>
    <t>Toribio Castillo, Cindy P</t>
  </si>
  <si>
    <t>Guerrero, Gloria</t>
  </si>
  <si>
    <t>Guimaraes Da Silva, Elineide</t>
  </si>
  <si>
    <t>Meredith, Leeamoy Alisha</t>
  </si>
  <si>
    <t>Ryan, Raheem</t>
  </si>
  <si>
    <t>Rhoden, Nathaniel Andrew</t>
  </si>
  <si>
    <t>Aguilar, Josefina</t>
  </si>
  <si>
    <t>Garvey, Andrianna N</t>
  </si>
  <si>
    <t>King, Henry</t>
  </si>
  <si>
    <t>Rosas Mendez, Daniel</t>
  </si>
  <si>
    <t>Khoury, Rafael</t>
  </si>
  <si>
    <t>Reyez Diaz, Geremias</t>
  </si>
  <si>
    <t>Lopez, Olga L</t>
  </si>
  <si>
    <t>Metilelu, Oluwaseyi A</t>
  </si>
  <si>
    <t>Sancho Zumba, Dioselina</t>
  </si>
  <si>
    <t>Napoleon Louis, Darline</t>
  </si>
  <si>
    <t>Marcano, Merici</t>
  </si>
  <si>
    <t>Hernandez Ferrer de Cuello, Maribel</t>
  </si>
  <si>
    <t>Waheed, Jasna Mina</t>
  </si>
  <si>
    <t>Loka, Amanda</t>
  </si>
  <si>
    <t>Borga, Manuel</t>
  </si>
  <si>
    <t>Castillo, Nilsa</t>
  </si>
  <si>
    <t>Toribio, Xiomara</t>
  </si>
  <si>
    <t>Santos de Hernandez, Rosalba</t>
  </si>
  <si>
    <t>Shields, Annette</t>
  </si>
  <si>
    <t>Ruiz Escobar, Eudocia A</t>
  </si>
  <si>
    <t>Suero, Jhony</t>
  </si>
  <si>
    <t>Alcantara, Ceneyli</t>
  </si>
  <si>
    <t>Carbonell, Maireny</t>
  </si>
  <si>
    <t>Vargas Tolentino, Cenaida</t>
  </si>
  <si>
    <t>De Aza, Octavio R</t>
  </si>
  <si>
    <t>Reyes, Cesar</t>
  </si>
  <si>
    <t>Hernandez, Lissette</t>
  </si>
  <si>
    <t>Fernandez, Jocelin</t>
  </si>
  <si>
    <t>Miranda, Kehila Yahisset</t>
  </si>
  <si>
    <t>Shaikh, Mussarat</t>
  </si>
  <si>
    <t>Flores, Yireni</t>
  </si>
  <si>
    <t>McDowell, Jasmine</t>
  </si>
  <si>
    <t>Pak, Hyoncha</t>
  </si>
  <si>
    <t>Reyes Alvarado, Elia</t>
  </si>
  <si>
    <t>Jimenez, Mabel</t>
  </si>
  <si>
    <t>ramdass, Kamal P</t>
  </si>
  <si>
    <t>Gaynor, Sylvia</t>
  </si>
  <si>
    <t>Rodriguez, Henrry</t>
  </si>
  <si>
    <t>Perez, Nolberto</t>
  </si>
  <si>
    <t>Perez, Ruth C</t>
  </si>
  <si>
    <t>Friday, Charlene</t>
  </si>
  <si>
    <t>Reyes, Angela</t>
  </si>
  <si>
    <t>Jimenez Rodriguez, Lisbeth Pamela</t>
  </si>
  <si>
    <t>Almonte, Sugeiry</t>
  </si>
  <si>
    <t>Anderson, Sonia May</t>
  </si>
  <si>
    <t>Basurto, Luzelbi</t>
  </si>
  <si>
    <t>Sanon, Marie Gladis</t>
  </si>
  <si>
    <t>Mpia, Carine</t>
  </si>
  <si>
    <t>Morgan, Milad</t>
  </si>
  <si>
    <t>Sandiford, Brittany</t>
  </si>
  <si>
    <t>Romero Saldana, Carolina</t>
  </si>
  <si>
    <t>Campbell, Alousius</t>
  </si>
  <si>
    <t>Rojas, Elvira</t>
  </si>
  <si>
    <t>Ruiz, Karmina</t>
  </si>
  <si>
    <t>Arias, Alexis</t>
  </si>
  <si>
    <t>Cole, Sharmaine</t>
  </si>
  <si>
    <t>Gray, Natasha</t>
  </si>
  <si>
    <t>Sterling, Valrita</t>
  </si>
  <si>
    <t>Akkuns, Gorkem</t>
  </si>
  <si>
    <t>Tardio, Luis H</t>
  </si>
  <si>
    <t>Plasencia, Rosa Nery</t>
  </si>
  <si>
    <t>Moonsammy, Sindamanie</t>
  </si>
  <si>
    <t>Alvarez, Ariel</t>
  </si>
  <si>
    <t>Joseph, Blenda</t>
  </si>
  <si>
    <t>Armstrong, Kathleen</t>
  </si>
  <si>
    <t>Diaz Montes, Millie</t>
  </si>
  <si>
    <t>Clarke, Ramone</t>
  </si>
  <si>
    <t>Fuentez Solis, Elsy</t>
  </si>
  <si>
    <t>Cardoza Nevarez, Maria de los Angeles</t>
  </si>
  <si>
    <t>Rodriguez, Yazmin</t>
  </si>
  <si>
    <t>Rojas, Yefren</t>
  </si>
  <si>
    <t>Colon, Guillerma</t>
  </si>
  <si>
    <t>Feliz, Sayury</t>
  </si>
  <si>
    <t>Vega, Flerida Yolanda</t>
  </si>
  <si>
    <t>Hernandez, Roger</t>
  </si>
  <si>
    <t>Paredes, Lanier</t>
  </si>
  <si>
    <t>Garcia, Margarita</t>
  </si>
  <si>
    <t>Salvi, Maria</t>
  </si>
  <si>
    <t>Talbi, Samir</t>
  </si>
  <si>
    <t>Leyva Hernandez, Paulina</t>
  </si>
  <si>
    <t>James, Geneva</t>
  </si>
  <si>
    <t>Graham, Nadine</t>
  </si>
  <si>
    <t>Canelas, Vivian</t>
  </si>
  <si>
    <t>Julu, Babysister</t>
  </si>
  <si>
    <t>Toure, Awa</t>
  </si>
  <si>
    <t>Dymov, Yevgeniy</t>
  </si>
  <si>
    <t>Taverez, Waldy</t>
  </si>
  <si>
    <t>Hernandez Nunez, Luisa</t>
  </si>
  <si>
    <t>Ramirez, Renzo</t>
  </si>
  <si>
    <t>Kone, Losseni</t>
  </si>
  <si>
    <t>Alrubaii, Zahralyemen</t>
  </si>
  <si>
    <t>Tula, Elizabeth</t>
  </si>
  <si>
    <t>Garcia, Pablo</t>
  </si>
  <si>
    <t>Wahba, Seham</t>
  </si>
  <si>
    <t>Popov, Stanislav</t>
  </si>
  <si>
    <t>Zhagui Bravo, Ana</t>
  </si>
  <si>
    <t>Guillauville, Jeanne Andrea</t>
  </si>
  <si>
    <t>Ferrer, Cleopatra</t>
  </si>
  <si>
    <t>Padilla, Angelica</t>
  </si>
  <si>
    <t>Mitchell, Ricardo</t>
  </si>
  <si>
    <t>Cabrerra, Luciano</t>
  </si>
  <si>
    <t>Frias, Carmen</t>
  </si>
  <si>
    <t>Lew, Beverly</t>
  </si>
  <si>
    <t>De Jesus Frias, America Maria</t>
  </si>
  <si>
    <t>Lopez, Alexander</t>
  </si>
  <si>
    <t>Clarke, Kadeen</t>
  </si>
  <si>
    <t>Crawford, Grace</t>
  </si>
  <si>
    <t>Brown, Stefano</t>
  </si>
  <si>
    <t>Iagudin, Timur</t>
  </si>
  <si>
    <t>Campbell, Sahra</t>
  </si>
  <si>
    <t>Demedetskaya, Yael</t>
  </si>
  <si>
    <t>Demedetskiy, Andrey</t>
  </si>
  <si>
    <t>Okhotnikov, Nikolai</t>
  </si>
  <si>
    <t>James, Rickein</t>
  </si>
  <si>
    <t>McDonald, Kirk</t>
  </si>
  <si>
    <t>Grichev, Dmitrii</t>
  </si>
  <si>
    <t>Ramos, Zoila</t>
  </si>
  <si>
    <t>Pryce, Raymond R</t>
  </si>
  <si>
    <t>Kerr-Deans, Moya</t>
  </si>
  <si>
    <t>Abreu, Ramon</t>
  </si>
  <si>
    <t>Zadani, Fath</t>
  </si>
  <si>
    <t>Philip, Bernice</t>
  </si>
  <si>
    <t>Lopez, Diomedes</t>
  </si>
  <si>
    <t>Cadiz Vda de Camacho, Emma</t>
  </si>
  <si>
    <t>Brackett, Hilda M</t>
  </si>
  <si>
    <t>Altamirano Espana, Victor A</t>
  </si>
  <si>
    <t>Gustavi, Anna</t>
  </si>
  <si>
    <t>Martinez de lo Santos, Yolanny</t>
  </si>
  <si>
    <t>Medina, Anthony</t>
  </si>
  <si>
    <t>Coats Acosta, Rene Alejandro</t>
  </si>
  <si>
    <t>Smith-Williams, Elecia</t>
  </si>
  <si>
    <t>Mena, Gladys</t>
  </si>
  <si>
    <t>Smith, Kennard</t>
  </si>
  <si>
    <t>Robinson, Heather</t>
  </si>
  <si>
    <t>Martinez Vasquez, Jose Antonio</t>
  </si>
  <si>
    <t>Martinez Moreno, William</t>
  </si>
  <si>
    <t>Terrero, Domingo</t>
  </si>
  <si>
    <t>Quezada, Carlos</t>
  </si>
  <si>
    <t>Sarabia, Idelma</t>
  </si>
  <si>
    <t>Cabrera, Veronica</t>
  </si>
  <si>
    <t>Garcia Santos, Eugenio Antonio</t>
  </si>
  <si>
    <t>Herrera, Vinicio De Jesus</t>
  </si>
  <si>
    <t>Rodriguez de Gomez, Ydalia</t>
  </si>
  <si>
    <t>Muniz, Jesus</t>
  </si>
  <si>
    <t>Lindsay, Gilma</t>
  </si>
  <si>
    <t>Rodrigez, Camen Y.</t>
  </si>
  <si>
    <t>Torres, Elisa Antonia</t>
  </si>
  <si>
    <t>Lorenzo, Yobanis</t>
  </si>
  <si>
    <t>Cuevas Castillo, Negrin Alberto</t>
  </si>
  <si>
    <t>Keita, Doussou</t>
  </si>
  <si>
    <t>Adewuyi, Adelekan</t>
  </si>
  <si>
    <t>sanchez, Arelis</t>
  </si>
  <si>
    <t>Appalsammy, Droubadie</t>
  </si>
  <si>
    <t>Rosado Paulino, Pura Aida C</t>
  </si>
  <si>
    <t>Vasquez, Matilde</t>
  </si>
  <si>
    <t>Vazquez, Jacqueline</t>
  </si>
  <si>
    <t>Caceres Luna, Mariel M</t>
  </si>
  <si>
    <t>Agostino, Anna</t>
  </si>
  <si>
    <t>Arzu, Sotero</t>
  </si>
  <si>
    <t>Toure, Fanta</t>
  </si>
  <si>
    <t>Raja, Mohamed Javaid</t>
  </si>
  <si>
    <t>I-765</t>
  </si>
  <si>
    <t>Removal Defense</t>
  </si>
  <si>
    <t>I-360 SIJS</t>
  </si>
  <si>
    <t>I-485 Affirmative</t>
  </si>
  <si>
    <t>311 Custody</t>
  </si>
  <si>
    <t>I-589 Affirmative</t>
  </si>
  <si>
    <t>I-485 Defensive</t>
  </si>
  <si>
    <t>I-914</t>
  </si>
  <si>
    <t>I-192</t>
  </si>
  <si>
    <t>I-589 Defensive</t>
  </si>
  <si>
    <t>I-912</t>
  </si>
  <si>
    <t>I-918A</t>
  </si>
  <si>
    <t>I-90</t>
  </si>
  <si>
    <t>DS-260</t>
  </si>
  <si>
    <t>I-539</t>
  </si>
  <si>
    <t>I-914A</t>
  </si>
  <si>
    <t>I-918</t>
  </si>
  <si>
    <t>N-400</t>
  </si>
  <si>
    <t>N-600</t>
  </si>
  <si>
    <t>I-360 VAWA Self-Petition</t>
  </si>
  <si>
    <t>I-751</t>
  </si>
  <si>
    <t>I-130</t>
  </si>
  <si>
    <t>DS-160</t>
  </si>
  <si>
    <t>Hold For Review</t>
  </si>
  <si>
    <t>Representation - Admin. Agency</t>
  </si>
  <si>
    <t>Representation—EOIR</t>
  </si>
  <si>
    <t>Representation - State Court</t>
  </si>
  <si>
    <t>Advice</t>
  </si>
  <si>
    <t>Brief Service</t>
  </si>
  <si>
    <t>Needs DHCI Form</t>
  </si>
  <si>
    <t>test</t>
  </si>
  <si>
    <t>Yes</t>
  </si>
  <si>
    <t>No</t>
  </si>
  <si>
    <t>Needs Income Waiver</t>
  </si>
  <si>
    <t>Needs Cleanup</t>
  </si>
  <si>
    <t>Tier 1</t>
  </si>
  <si>
    <t>Tier 2 (minor removal)</t>
  </si>
  <si>
    <t>Tier 2 (other)</t>
  </si>
  <si>
    <t>Tier 2 (removal)</t>
  </si>
  <si>
    <t>Brief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</si>
</sst>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u/>
      <sz val="11"/>
      <color rgb="FF0000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767"/>
  <sheetViews>
    <sheetView tabSelected="1" workbookViewId="0"/>
  </sheetViews>
  <sheetFormatPr defaultRowHeight="15"/>
  <cols>
    <col min="1" max="1" width="20.7109375" style="1" customWidth="1"/>
  </cols>
  <sheetData>
    <row r="1" spans="1:1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>
      <c r="A2" s="1">
        <f>HYPERLINK("https://lsnyc.legalserver.org/matter/dynamic-profile/view/1901619","19-1901619")</f>
        <v>0</v>
      </c>
      <c r="B2" t="s">
        <v>10</v>
      </c>
      <c r="C2" t="s">
        <v>11</v>
      </c>
      <c r="D2" t="s">
        <v>21</v>
      </c>
      <c r="F2" t="s">
        <v>624</v>
      </c>
      <c r="G2" t="s">
        <v>630</v>
      </c>
      <c r="J2" t="s">
        <v>635</v>
      </c>
    </row>
    <row r="3" spans="1:10">
      <c r="A3" s="1">
        <f>HYPERLINK("https://lsnyc.legalserver.org/matter/dynamic-profile/view/1903366","19-1903366")</f>
        <v>0</v>
      </c>
      <c r="B3" t="s">
        <v>10</v>
      </c>
      <c r="C3" t="s">
        <v>12</v>
      </c>
      <c r="D3" t="s">
        <v>22</v>
      </c>
      <c r="E3" t="s">
        <v>601</v>
      </c>
      <c r="F3" t="s">
        <v>625</v>
      </c>
      <c r="H3" t="s">
        <v>632</v>
      </c>
      <c r="J3" t="s">
        <v>636</v>
      </c>
    </row>
    <row r="4" spans="1:10">
      <c r="A4" s="1">
        <f>HYPERLINK("https://lsnyc.legalserver.org/matter/dynamic-profile/view/1903375","19-1903375")</f>
        <v>0</v>
      </c>
      <c r="B4" t="s">
        <v>10</v>
      </c>
      <c r="C4" t="s">
        <v>12</v>
      </c>
      <c r="D4" t="s">
        <v>23</v>
      </c>
      <c r="E4" t="s">
        <v>601</v>
      </c>
      <c r="F4" t="s">
        <v>625</v>
      </c>
      <c r="G4" t="s">
        <v>630</v>
      </c>
      <c r="J4" t="s">
        <v>636</v>
      </c>
    </row>
    <row r="5" spans="1:10">
      <c r="A5" s="1">
        <f>HYPERLINK("https://lsnyc.legalserver.org/matter/dynamic-profile/view/1903383","19-1903383")</f>
        <v>0</v>
      </c>
      <c r="B5" t="s">
        <v>10</v>
      </c>
      <c r="C5" t="s">
        <v>12</v>
      </c>
      <c r="D5" t="s">
        <v>24</v>
      </c>
      <c r="E5" t="s">
        <v>601</v>
      </c>
      <c r="F5" t="s">
        <v>625</v>
      </c>
      <c r="H5" t="s">
        <v>632</v>
      </c>
      <c r="J5" t="s">
        <v>636</v>
      </c>
    </row>
    <row r="6" spans="1:10">
      <c r="A6" s="1">
        <f>HYPERLINK("https://lsnyc.legalserver.org/matter/dynamic-profile/view/1903403","19-1903403")</f>
        <v>0</v>
      </c>
      <c r="B6" t="s">
        <v>10</v>
      </c>
      <c r="C6" t="s">
        <v>12</v>
      </c>
      <c r="D6" t="s">
        <v>25</v>
      </c>
      <c r="E6" t="s">
        <v>601</v>
      </c>
      <c r="F6" t="s">
        <v>625</v>
      </c>
      <c r="G6" t="s">
        <v>630</v>
      </c>
      <c r="J6" t="s">
        <v>636</v>
      </c>
    </row>
    <row r="7" spans="1:10">
      <c r="A7" s="1">
        <f>HYPERLINK("https://lsnyc.legalserver.org/matter/dynamic-profile/view/1903405","19-1903405")</f>
        <v>0</v>
      </c>
      <c r="B7" t="s">
        <v>10</v>
      </c>
      <c r="C7" t="s">
        <v>12</v>
      </c>
      <c r="D7" t="s">
        <v>26</v>
      </c>
      <c r="E7" t="s">
        <v>601</v>
      </c>
      <c r="F7" t="s">
        <v>625</v>
      </c>
      <c r="G7" t="s">
        <v>630</v>
      </c>
      <c r="J7" t="s">
        <v>636</v>
      </c>
    </row>
    <row r="8" spans="1:10">
      <c r="A8" s="1">
        <f>HYPERLINK("https://lsnyc.legalserver.org/matter/dynamic-profile/view/1903407","19-1903407")</f>
        <v>0</v>
      </c>
      <c r="B8" t="s">
        <v>10</v>
      </c>
      <c r="C8" t="s">
        <v>12</v>
      </c>
      <c r="D8" t="s">
        <v>27</v>
      </c>
      <c r="E8" t="s">
        <v>601</v>
      </c>
      <c r="F8" t="s">
        <v>625</v>
      </c>
      <c r="H8" t="s">
        <v>632</v>
      </c>
      <c r="J8" t="s">
        <v>636</v>
      </c>
    </row>
    <row r="9" spans="1:10">
      <c r="A9" s="1">
        <f>HYPERLINK("https://lsnyc.legalserver.org/matter/dynamic-profile/view/1903411","19-1903411")</f>
        <v>0</v>
      </c>
      <c r="B9" t="s">
        <v>10</v>
      </c>
      <c r="C9" t="s">
        <v>12</v>
      </c>
      <c r="D9" t="s">
        <v>28</v>
      </c>
      <c r="E9" t="s">
        <v>601</v>
      </c>
      <c r="F9" t="s">
        <v>625</v>
      </c>
      <c r="H9" t="s">
        <v>632</v>
      </c>
      <c r="J9" t="s">
        <v>636</v>
      </c>
    </row>
    <row r="10" spans="1:10">
      <c r="A10" s="1">
        <f>HYPERLINK("https://lsnyc.legalserver.org/matter/dynamic-profile/view/1903414","19-1903414")</f>
        <v>0</v>
      </c>
      <c r="B10" t="s">
        <v>10</v>
      </c>
      <c r="C10" t="s">
        <v>12</v>
      </c>
      <c r="D10" t="s">
        <v>29</v>
      </c>
      <c r="E10" t="s">
        <v>601</v>
      </c>
      <c r="F10" t="s">
        <v>625</v>
      </c>
      <c r="H10" t="s">
        <v>632</v>
      </c>
      <c r="J10" t="s">
        <v>636</v>
      </c>
    </row>
    <row r="11" spans="1:10">
      <c r="A11" s="1">
        <f>HYPERLINK("https://lsnyc.legalserver.org/matter/dynamic-profile/view/1903422","19-1903422")</f>
        <v>0</v>
      </c>
      <c r="B11" t="s">
        <v>10</v>
      </c>
      <c r="C11" t="s">
        <v>12</v>
      </c>
      <c r="D11" t="s">
        <v>30</v>
      </c>
      <c r="E11" t="s">
        <v>601</v>
      </c>
      <c r="F11" t="s">
        <v>625</v>
      </c>
      <c r="H11" t="s">
        <v>632</v>
      </c>
      <c r="J11" t="s">
        <v>636</v>
      </c>
    </row>
    <row r="12" spans="1:10">
      <c r="A12" s="1">
        <f>HYPERLINK("https://lsnyc.legalserver.org/matter/dynamic-profile/view/1903444","19-1903444")</f>
        <v>0</v>
      </c>
      <c r="B12" t="s">
        <v>10</v>
      </c>
      <c r="C12" t="s">
        <v>13</v>
      </c>
      <c r="D12" t="s">
        <v>31</v>
      </c>
      <c r="E12" t="s">
        <v>602</v>
      </c>
      <c r="G12" t="s">
        <v>630</v>
      </c>
      <c r="J12" t="s">
        <v>637</v>
      </c>
    </row>
    <row r="13" spans="1:10">
      <c r="A13" s="1">
        <f>HYPERLINK("https://lsnyc.legalserver.org/matter/dynamic-profile/view/1903451","19-1903451")</f>
        <v>0</v>
      </c>
      <c r="B13" t="s">
        <v>10</v>
      </c>
      <c r="C13" t="s">
        <v>12</v>
      </c>
      <c r="D13" t="s">
        <v>32</v>
      </c>
      <c r="E13" t="s">
        <v>603</v>
      </c>
      <c r="F13" t="s">
        <v>625</v>
      </c>
      <c r="H13" t="s">
        <v>632</v>
      </c>
      <c r="J13" t="s">
        <v>638</v>
      </c>
    </row>
    <row r="14" spans="1:10">
      <c r="A14" s="1">
        <f>HYPERLINK("https://lsnyc.legalserver.org/matter/dynamic-profile/view/1903452","19-1903452")</f>
        <v>0</v>
      </c>
      <c r="B14" t="s">
        <v>10</v>
      </c>
      <c r="C14" t="s">
        <v>12</v>
      </c>
      <c r="D14" t="s">
        <v>32</v>
      </c>
      <c r="E14" t="s">
        <v>604</v>
      </c>
      <c r="F14" t="s">
        <v>625</v>
      </c>
      <c r="H14" t="s">
        <v>632</v>
      </c>
      <c r="J14" t="s">
        <v>636</v>
      </c>
    </row>
    <row r="15" spans="1:10">
      <c r="A15" s="1">
        <f>HYPERLINK("https://lsnyc.legalserver.org/matter/dynamic-profile/view/1903205","19-1903205")</f>
        <v>0</v>
      </c>
      <c r="B15" t="s">
        <v>10</v>
      </c>
      <c r="C15" t="s">
        <v>12</v>
      </c>
      <c r="D15" t="s">
        <v>33</v>
      </c>
      <c r="E15" t="s">
        <v>605</v>
      </c>
      <c r="F15" t="s">
        <v>626</v>
      </c>
      <c r="H15" t="s">
        <v>632</v>
      </c>
      <c r="J15" t="s">
        <v>636</v>
      </c>
    </row>
    <row r="16" spans="1:10">
      <c r="A16" s="1">
        <f>HYPERLINK("https://lsnyc.legalserver.org/matter/dynamic-profile/view/1903285","19-1903285")</f>
        <v>0</v>
      </c>
      <c r="B16" t="s">
        <v>10</v>
      </c>
      <c r="C16" t="s">
        <v>12</v>
      </c>
      <c r="D16" t="s">
        <v>33</v>
      </c>
      <c r="E16" t="s">
        <v>602</v>
      </c>
      <c r="F16" t="s">
        <v>626</v>
      </c>
      <c r="H16" t="s">
        <v>632</v>
      </c>
      <c r="J16" t="s">
        <v>637</v>
      </c>
    </row>
    <row r="17" spans="1:10">
      <c r="A17" s="1">
        <f>HYPERLINK("https://lsnyc.legalserver.org/matter/dynamic-profile/view/1903286","19-1903286")</f>
        <v>0</v>
      </c>
      <c r="B17" t="s">
        <v>10</v>
      </c>
      <c r="C17" t="s">
        <v>12</v>
      </c>
      <c r="D17" t="s">
        <v>34</v>
      </c>
      <c r="E17" t="s">
        <v>602</v>
      </c>
      <c r="F17" t="s">
        <v>626</v>
      </c>
      <c r="H17" t="s">
        <v>632</v>
      </c>
      <c r="J17" t="s">
        <v>637</v>
      </c>
    </row>
    <row r="18" spans="1:10">
      <c r="A18" s="1">
        <f>HYPERLINK("https://lsnyc.legalserver.org/matter/dynamic-profile/view/1903290","19-1903290")</f>
        <v>0</v>
      </c>
      <c r="B18" t="s">
        <v>10</v>
      </c>
      <c r="C18" t="s">
        <v>12</v>
      </c>
      <c r="D18" t="s">
        <v>34</v>
      </c>
      <c r="E18" t="s">
        <v>605</v>
      </c>
      <c r="F18" t="s">
        <v>627</v>
      </c>
      <c r="H18" t="s">
        <v>632</v>
      </c>
      <c r="J18" t="s">
        <v>636</v>
      </c>
    </row>
    <row r="19" spans="1:10">
      <c r="A19" s="1">
        <f>HYPERLINK("https://lsnyc.legalserver.org/matter/dynamic-profile/view/1903293","19-1903293")</f>
        <v>0</v>
      </c>
      <c r="B19" t="s">
        <v>10</v>
      </c>
      <c r="C19" t="s">
        <v>12</v>
      </c>
      <c r="D19" t="s">
        <v>35</v>
      </c>
      <c r="E19" t="s">
        <v>606</v>
      </c>
      <c r="F19" t="s">
        <v>625</v>
      </c>
      <c r="H19" t="s">
        <v>632</v>
      </c>
      <c r="J19" t="s">
        <v>638</v>
      </c>
    </row>
    <row r="20" spans="1:10">
      <c r="A20" s="1">
        <f>HYPERLINK("https://lsnyc.legalserver.org/matter/dynamic-profile/view/1903297","19-1903297")</f>
        <v>0</v>
      </c>
      <c r="B20" t="s">
        <v>10</v>
      </c>
      <c r="C20" t="s">
        <v>12</v>
      </c>
      <c r="D20" t="s">
        <v>29</v>
      </c>
      <c r="E20" t="s">
        <v>602</v>
      </c>
      <c r="F20" t="s">
        <v>626</v>
      </c>
      <c r="H20" t="s">
        <v>632</v>
      </c>
      <c r="J20" t="s">
        <v>637</v>
      </c>
    </row>
    <row r="21" spans="1:10">
      <c r="A21" s="1">
        <f>HYPERLINK("https://lsnyc.legalserver.org/matter/dynamic-profile/view/1903302","19-1903302")</f>
        <v>0</v>
      </c>
      <c r="B21" t="s">
        <v>10</v>
      </c>
      <c r="C21" t="s">
        <v>12</v>
      </c>
      <c r="D21" t="s">
        <v>25</v>
      </c>
      <c r="E21" t="s">
        <v>602</v>
      </c>
      <c r="F21" t="s">
        <v>626</v>
      </c>
      <c r="H21" t="s">
        <v>632</v>
      </c>
      <c r="J21" t="s">
        <v>637</v>
      </c>
    </row>
    <row r="22" spans="1:10">
      <c r="A22" s="1">
        <f>HYPERLINK("https://lsnyc.legalserver.org/matter/dynamic-profile/view/1903304","19-1903304")</f>
        <v>0</v>
      </c>
      <c r="B22" t="s">
        <v>10</v>
      </c>
      <c r="C22" t="s">
        <v>12</v>
      </c>
      <c r="D22" t="s">
        <v>26</v>
      </c>
      <c r="E22" t="s">
        <v>606</v>
      </c>
      <c r="F22" t="s">
        <v>625</v>
      </c>
      <c r="H22" t="s">
        <v>632</v>
      </c>
      <c r="J22" t="s">
        <v>638</v>
      </c>
    </row>
    <row r="23" spans="1:10">
      <c r="A23" s="1">
        <f>HYPERLINK("https://lsnyc.legalserver.org/matter/dynamic-profile/view/1903337","19-1903337")</f>
        <v>0</v>
      </c>
      <c r="B23" t="s">
        <v>10</v>
      </c>
      <c r="C23" t="s">
        <v>12</v>
      </c>
      <c r="D23" t="s">
        <v>36</v>
      </c>
      <c r="E23" t="s">
        <v>601</v>
      </c>
      <c r="F23" t="s">
        <v>625</v>
      </c>
      <c r="H23" t="s">
        <v>632</v>
      </c>
      <c r="J23" t="s">
        <v>636</v>
      </c>
    </row>
    <row r="24" spans="1:10">
      <c r="A24" s="1">
        <f>HYPERLINK("https://lsnyc.legalserver.org/matter/dynamic-profile/view/1903341","19-1903341")</f>
        <v>0</v>
      </c>
      <c r="B24" t="s">
        <v>10</v>
      </c>
      <c r="C24" t="s">
        <v>12</v>
      </c>
      <c r="D24" t="s">
        <v>37</v>
      </c>
      <c r="E24" t="s">
        <v>601</v>
      </c>
      <c r="F24" t="s">
        <v>625</v>
      </c>
      <c r="H24" t="s">
        <v>632</v>
      </c>
      <c r="J24" t="s">
        <v>636</v>
      </c>
    </row>
    <row r="25" spans="1:10">
      <c r="A25" s="1">
        <f>HYPERLINK("https://lsnyc.legalserver.org/matter/dynamic-profile/view/1903181","19-1903181")</f>
        <v>0</v>
      </c>
      <c r="B25" t="s">
        <v>10</v>
      </c>
      <c r="C25" t="s">
        <v>13</v>
      </c>
      <c r="D25" t="s">
        <v>38</v>
      </c>
      <c r="E25" t="s">
        <v>603</v>
      </c>
      <c r="F25" t="s">
        <v>625</v>
      </c>
      <c r="H25" t="s">
        <v>632</v>
      </c>
      <c r="J25" t="s">
        <v>638</v>
      </c>
    </row>
    <row r="26" spans="1:10">
      <c r="A26" s="1">
        <f>HYPERLINK("https://lsnyc.legalserver.org/matter/dynamic-profile/view/1903182","19-1903182")</f>
        <v>0</v>
      </c>
      <c r="B26" t="s">
        <v>10</v>
      </c>
      <c r="C26" t="s">
        <v>13</v>
      </c>
      <c r="D26" t="s">
        <v>38</v>
      </c>
      <c r="E26" t="s">
        <v>607</v>
      </c>
      <c r="F26" t="s">
        <v>625</v>
      </c>
      <c r="H26" t="s">
        <v>632</v>
      </c>
      <c r="J26" t="s">
        <v>637</v>
      </c>
    </row>
    <row r="27" spans="1:10">
      <c r="A27" s="1">
        <f>HYPERLINK("https://lsnyc.legalserver.org/matter/dynamic-profile/view/1903188","19-1903188")</f>
        <v>0</v>
      </c>
      <c r="B27" t="s">
        <v>10</v>
      </c>
      <c r="C27" t="s">
        <v>12</v>
      </c>
      <c r="D27" t="s">
        <v>39</v>
      </c>
      <c r="E27" t="s">
        <v>607</v>
      </c>
      <c r="F27" t="s">
        <v>625</v>
      </c>
      <c r="H27" t="s">
        <v>632</v>
      </c>
      <c r="J27" t="s">
        <v>637</v>
      </c>
    </row>
    <row r="28" spans="1:10">
      <c r="A28" s="1">
        <f>HYPERLINK("https://lsnyc.legalserver.org/matter/dynamic-profile/view/1903191","19-1903191")</f>
        <v>0</v>
      </c>
      <c r="B28" t="s">
        <v>10</v>
      </c>
      <c r="C28" t="s">
        <v>12</v>
      </c>
      <c r="D28" t="s">
        <v>40</v>
      </c>
      <c r="E28" t="s">
        <v>606</v>
      </c>
      <c r="F28" t="s">
        <v>625</v>
      </c>
      <c r="H28" t="s">
        <v>632</v>
      </c>
      <c r="J28" t="s">
        <v>638</v>
      </c>
    </row>
    <row r="29" spans="1:10">
      <c r="A29" s="1">
        <f>HYPERLINK("https://lsnyc.legalserver.org/matter/dynamic-profile/view/1903194","19-1903194")</f>
        <v>0</v>
      </c>
      <c r="B29" t="s">
        <v>10</v>
      </c>
      <c r="C29" t="s">
        <v>12</v>
      </c>
      <c r="D29" t="s">
        <v>41</v>
      </c>
      <c r="E29" t="s">
        <v>608</v>
      </c>
      <c r="F29" t="s">
        <v>625</v>
      </c>
      <c r="H29" t="s">
        <v>632</v>
      </c>
      <c r="J29" t="s">
        <v>638</v>
      </c>
    </row>
    <row r="30" spans="1:10">
      <c r="A30" s="1">
        <f>HYPERLINK("https://lsnyc.legalserver.org/matter/dynamic-profile/view/1903197","19-1903197")</f>
        <v>0</v>
      </c>
      <c r="B30" t="s">
        <v>10</v>
      </c>
      <c r="C30" t="s">
        <v>12</v>
      </c>
      <c r="D30" t="s">
        <v>41</v>
      </c>
      <c r="E30" t="s">
        <v>609</v>
      </c>
      <c r="F30" t="s">
        <v>625</v>
      </c>
      <c r="H30" t="s">
        <v>632</v>
      </c>
      <c r="J30" t="s">
        <v>638</v>
      </c>
    </row>
    <row r="31" spans="1:10">
      <c r="A31" s="1">
        <f>HYPERLINK("https://lsnyc.legalserver.org/matter/dynamic-profile/view/1902746","19-1902746")</f>
        <v>0</v>
      </c>
      <c r="B31" t="s">
        <v>10</v>
      </c>
      <c r="C31" t="s">
        <v>12</v>
      </c>
      <c r="D31" t="s">
        <v>42</v>
      </c>
      <c r="E31" t="s">
        <v>610</v>
      </c>
      <c r="G31" t="s">
        <v>630</v>
      </c>
      <c r="J31" t="s">
        <v>639</v>
      </c>
    </row>
    <row r="32" spans="1:10">
      <c r="A32" s="1">
        <f>HYPERLINK("https://lsnyc.legalserver.org/matter/dynamic-profile/view/1902761","19-1902761")</f>
        <v>0</v>
      </c>
      <c r="B32" t="s">
        <v>10</v>
      </c>
      <c r="C32" t="s">
        <v>12</v>
      </c>
      <c r="D32" t="s">
        <v>36</v>
      </c>
      <c r="E32" t="s">
        <v>610</v>
      </c>
      <c r="F32" t="s">
        <v>626</v>
      </c>
      <c r="H32" t="s">
        <v>632</v>
      </c>
      <c r="J32" t="s">
        <v>637</v>
      </c>
    </row>
    <row r="33" spans="1:10">
      <c r="A33" s="1">
        <f>HYPERLINK("https://lsnyc.legalserver.org/matter/dynamic-profile/view/1902818","19-1902818")</f>
        <v>0</v>
      </c>
      <c r="B33" t="s">
        <v>10</v>
      </c>
      <c r="C33" t="s">
        <v>12</v>
      </c>
      <c r="D33" t="s">
        <v>43</v>
      </c>
      <c r="E33" t="s">
        <v>602</v>
      </c>
      <c r="F33" t="s">
        <v>626</v>
      </c>
      <c r="H33" t="s">
        <v>632</v>
      </c>
      <c r="J33" t="s">
        <v>637</v>
      </c>
    </row>
    <row r="34" spans="1:10">
      <c r="A34" s="1">
        <f>HYPERLINK("https://lsnyc.legalserver.org/matter/dynamic-profile/view/1902556","19-1902556")</f>
        <v>0</v>
      </c>
      <c r="B34" t="s">
        <v>10</v>
      </c>
      <c r="C34" t="s">
        <v>12</v>
      </c>
      <c r="D34" t="s">
        <v>44</v>
      </c>
      <c r="E34" t="s">
        <v>611</v>
      </c>
      <c r="F34" t="s">
        <v>625</v>
      </c>
      <c r="H34" t="s">
        <v>632</v>
      </c>
      <c r="J34" t="s">
        <v>636</v>
      </c>
    </row>
    <row r="35" spans="1:10">
      <c r="A35" s="1">
        <f>HYPERLINK("https://lsnyc.legalserver.org/matter/dynamic-profile/view/1902560","19-1902560")</f>
        <v>0</v>
      </c>
      <c r="B35" t="s">
        <v>10</v>
      </c>
      <c r="C35" t="s">
        <v>13</v>
      </c>
      <c r="D35" t="s">
        <v>45</v>
      </c>
      <c r="E35" t="s">
        <v>611</v>
      </c>
      <c r="F35" t="s">
        <v>625</v>
      </c>
      <c r="H35" t="s">
        <v>632</v>
      </c>
      <c r="J35" t="s">
        <v>636</v>
      </c>
    </row>
    <row r="36" spans="1:10">
      <c r="A36" s="1">
        <f>HYPERLINK("https://lsnyc.legalserver.org/matter/dynamic-profile/view/1902562","19-1902562")</f>
        <v>0</v>
      </c>
      <c r="B36" t="s">
        <v>10</v>
      </c>
      <c r="C36" t="s">
        <v>13</v>
      </c>
      <c r="D36" t="s">
        <v>45</v>
      </c>
      <c r="E36" t="s">
        <v>609</v>
      </c>
      <c r="F36" t="s">
        <v>625</v>
      </c>
      <c r="H36" t="s">
        <v>632</v>
      </c>
      <c r="J36" t="s">
        <v>638</v>
      </c>
    </row>
    <row r="37" spans="1:10">
      <c r="A37" s="1">
        <f>HYPERLINK("https://lsnyc.legalserver.org/matter/dynamic-profile/view/1902563","19-1902563")</f>
        <v>0</v>
      </c>
      <c r="B37" t="s">
        <v>10</v>
      </c>
      <c r="C37" t="s">
        <v>13</v>
      </c>
      <c r="D37" t="s">
        <v>46</v>
      </c>
      <c r="E37" t="s">
        <v>612</v>
      </c>
      <c r="F37" t="s">
        <v>625</v>
      </c>
      <c r="G37" t="s">
        <v>630</v>
      </c>
      <c r="J37" t="s">
        <v>638</v>
      </c>
    </row>
    <row r="38" spans="1:10">
      <c r="A38" s="1">
        <f>HYPERLINK("https://lsnyc.legalserver.org/matter/dynamic-profile/view/1902566","19-1902566")</f>
        <v>0</v>
      </c>
      <c r="B38" t="s">
        <v>10</v>
      </c>
      <c r="C38" t="s">
        <v>13</v>
      </c>
      <c r="D38" t="s">
        <v>47</v>
      </c>
      <c r="E38" t="s">
        <v>612</v>
      </c>
      <c r="F38" t="s">
        <v>625</v>
      </c>
      <c r="H38" t="s">
        <v>632</v>
      </c>
      <c r="J38" t="s">
        <v>638</v>
      </c>
    </row>
    <row r="39" spans="1:10">
      <c r="A39" s="1">
        <f>HYPERLINK("https://lsnyc.legalserver.org/matter/dynamic-profile/view/1902571","19-1902571")</f>
        <v>0</v>
      </c>
      <c r="B39" t="s">
        <v>10</v>
      </c>
      <c r="C39" t="s">
        <v>13</v>
      </c>
      <c r="D39" t="s">
        <v>47</v>
      </c>
      <c r="E39" t="s">
        <v>611</v>
      </c>
      <c r="F39" t="s">
        <v>625</v>
      </c>
      <c r="H39" t="s">
        <v>632</v>
      </c>
      <c r="J39" t="s">
        <v>636</v>
      </c>
    </row>
    <row r="40" spans="1:10">
      <c r="A40" s="1">
        <f>HYPERLINK("https://lsnyc.legalserver.org/matter/dynamic-profile/view/1902573","19-1902573")</f>
        <v>0</v>
      </c>
      <c r="B40" t="s">
        <v>10</v>
      </c>
      <c r="C40" t="s">
        <v>13</v>
      </c>
      <c r="D40" t="s">
        <v>47</v>
      </c>
      <c r="E40" t="s">
        <v>609</v>
      </c>
      <c r="F40" t="s">
        <v>625</v>
      </c>
      <c r="H40" t="s">
        <v>632</v>
      </c>
      <c r="J40" t="s">
        <v>638</v>
      </c>
    </row>
    <row r="41" spans="1:10">
      <c r="A41" s="1">
        <f>HYPERLINK("https://lsnyc.legalserver.org/matter/dynamic-profile/view/1902577","19-1902577")</f>
        <v>0</v>
      </c>
      <c r="B41" t="s">
        <v>10</v>
      </c>
      <c r="C41" t="s">
        <v>13</v>
      </c>
      <c r="D41" t="s">
        <v>46</v>
      </c>
      <c r="E41" t="s">
        <v>611</v>
      </c>
      <c r="F41" t="s">
        <v>625</v>
      </c>
      <c r="H41" t="s">
        <v>632</v>
      </c>
      <c r="J41" t="s">
        <v>636</v>
      </c>
    </row>
    <row r="42" spans="1:10">
      <c r="A42" s="1">
        <f>HYPERLINK("https://lsnyc.legalserver.org/matter/dynamic-profile/view/1902580","19-1902580")</f>
        <v>0</v>
      </c>
      <c r="B42" t="s">
        <v>10</v>
      </c>
      <c r="C42" t="s">
        <v>13</v>
      </c>
      <c r="D42" t="s">
        <v>46</v>
      </c>
      <c r="E42" t="s">
        <v>609</v>
      </c>
      <c r="F42" t="s">
        <v>625</v>
      </c>
      <c r="H42" t="s">
        <v>632</v>
      </c>
      <c r="J42" t="s">
        <v>638</v>
      </c>
    </row>
    <row r="43" spans="1:10">
      <c r="A43" s="1">
        <f>HYPERLINK("https://lsnyc.legalserver.org/matter/dynamic-profile/view/1902585","19-1902585")</f>
        <v>0</v>
      </c>
      <c r="B43" t="s">
        <v>10</v>
      </c>
      <c r="C43" t="s">
        <v>13</v>
      </c>
      <c r="D43" t="s">
        <v>48</v>
      </c>
      <c r="E43" t="s">
        <v>611</v>
      </c>
      <c r="F43" t="s">
        <v>625</v>
      </c>
      <c r="H43" t="s">
        <v>632</v>
      </c>
      <c r="J43" t="s">
        <v>636</v>
      </c>
    </row>
    <row r="44" spans="1:10">
      <c r="A44" s="1">
        <f>HYPERLINK("https://lsnyc.legalserver.org/matter/dynamic-profile/view/1902451","19-1902451")</f>
        <v>0</v>
      </c>
      <c r="B44" t="s">
        <v>10</v>
      </c>
      <c r="C44" t="s">
        <v>12</v>
      </c>
      <c r="D44" t="s">
        <v>49</v>
      </c>
      <c r="G44" t="s">
        <v>630</v>
      </c>
      <c r="J44" t="s">
        <v>635</v>
      </c>
    </row>
    <row r="45" spans="1:10">
      <c r="A45" s="1">
        <f>HYPERLINK("https://lsnyc.legalserver.org/matter/dynamic-profile/view/1902348","19-1902348")</f>
        <v>0</v>
      </c>
      <c r="B45" t="s">
        <v>10</v>
      </c>
      <c r="C45" t="s">
        <v>12</v>
      </c>
      <c r="D45" t="s">
        <v>50</v>
      </c>
      <c r="E45" t="s">
        <v>611</v>
      </c>
      <c r="F45" t="s">
        <v>625</v>
      </c>
      <c r="H45" t="s">
        <v>632</v>
      </c>
      <c r="J45" t="s">
        <v>636</v>
      </c>
    </row>
    <row r="46" spans="1:10">
      <c r="A46" s="1">
        <f>HYPERLINK("https://lsnyc.legalserver.org/matter/dynamic-profile/view/1902142","19-1902142")</f>
        <v>0</v>
      </c>
      <c r="B46" t="s">
        <v>10</v>
      </c>
      <c r="C46" t="s">
        <v>13</v>
      </c>
      <c r="D46" t="s">
        <v>51</v>
      </c>
      <c r="E46" t="s">
        <v>611</v>
      </c>
      <c r="F46" t="s">
        <v>625</v>
      </c>
      <c r="H46" t="s">
        <v>632</v>
      </c>
      <c r="J46" t="s">
        <v>636</v>
      </c>
    </row>
    <row r="47" spans="1:10">
      <c r="A47" s="1">
        <f>HYPERLINK("https://lsnyc.legalserver.org/matter/dynamic-profile/view/1902147","19-1902147")</f>
        <v>0</v>
      </c>
      <c r="B47" t="s">
        <v>10</v>
      </c>
      <c r="C47" t="s">
        <v>12</v>
      </c>
      <c r="D47" t="s">
        <v>52</v>
      </c>
      <c r="E47" t="s">
        <v>611</v>
      </c>
      <c r="F47" t="s">
        <v>625</v>
      </c>
      <c r="H47" t="s">
        <v>632</v>
      </c>
      <c r="J47" t="s">
        <v>636</v>
      </c>
    </row>
    <row r="48" spans="1:10">
      <c r="A48" s="1">
        <f>HYPERLINK("https://lsnyc.legalserver.org/matter/dynamic-profile/view/1902162","19-1902162")</f>
        <v>0</v>
      </c>
      <c r="B48" t="s">
        <v>10</v>
      </c>
      <c r="C48" t="s">
        <v>12</v>
      </c>
      <c r="D48" t="s">
        <v>53</v>
      </c>
      <c r="E48" t="s">
        <v>613</v>
      </c>
      <c r="F48" t="s">
        <v>625</v>
      </c>
      <c r="H48" t="s">
        <v>632</v>
      </c>
      <c r="J48" t="s">
        <v>636</v>
      </c>
    </row>
    <row r="49" spans="1:10">
      <c r="A49" s="1">
        <f>HYPERLINK("https://lsnyc.legalserver.org/matter/dynamic-profile/view/1902190","19-1902190")</f>
        <v>0</v>
      </c>
      <c r="B49" t="s">
        <v>10</v>
      </c>
      <c r="C49" t="s">
        <v>12</v>
      </c>
      <c r="D49" t="s">
        <v>54</v>
      </c>
      <c r="G49" t="s">
        <v>630</v>
      </c>
      <c r="J49" t="s">
        <v>635</v>
      </c>
    </row>
    <row r="50" spans="1:10">
      <c r="A50" s="1">
        <f>HYPERLINK("https://lsnyc.legalserver.org/matter/dynamic-profile/view/1902198","19-1902198")</f>
        <v>0</v>
      </c>
      <c r="B50" t="s">
        <v>10</v>
      </c>
      <c r="C50" t="s">
        <v>12</v>
      </c>
      <c r="D50" t="s">
        <v>55</v>
      </c>
      <c r="E50" t="s">
        <v>610</v>
      </c>
      <c r="F50" t="s">
        <v>626</v>
      </c>
      <c r="H50" t="s">
        <v>632</v>
      </c>
      <c r="J50" t="s">
        <v>637</v>
      </c>
    </row>
    <row r="51" spans="1:10">
      <c r="A51" s="1">
        <f>HYPERLINK("https://lsnyc.legalserver.org/matter/dynamic-profile/view/1902209","19-1902209")</f>
        <v>0</v>
      </c>
      <c r="B51" t="s">
        <v>10</v>
      </c>
      <c r="C51" t="s">
        <v>12</v>
      </c>
      <c r="D51" t="s">
        <v>56</v>
      </c>
      <c r="E51" t="s">
        <v>610</v>
      </c>
      <c r="F51" t="s">
        <v>626</v>
      </c>
      <c r="H51" t="s">
        <v>632</v>
      </c>
      <c r="J51" t="s">
        <v>637</v>
      </c>
    </row>
    <row r="52" spans="1:10">
      <c r="A52" s="1">
        <f>HYPERLINK("https://lsnyc.legalserver.org/matter/dynamic-profile/view/1902122","19-1902122")</f>
        <v>0</v>
      </c>
      <c r="B52" t="s">
        <v>10</v>
      </c>
      <c r="C52" t="s">
        <v>13</v>
      </c>
      <c r="D52" t="s">
        <v>57</v>
      </c>
      <c r="E52" t="s">
        <v>611</v>
      </c>
      <c r="F52" t="s">
        <v>625</v>
      </c>
      <c r="H52" t="s">
        <v>632</v>
      </c>
      <c r="J52" t="s">
        <v>636</v>
      </c>
    </row>
    <row r="53" spans="1:10">
      <c r="A53" s="1">
        <f>HYPERLINK("https://lsnyc.legalserver.org/matter/dynamic-profile/view/1902123","19-1902123")</f>
        <v>0</v>
      </c>
      <c r="B53" t="s">
        <v>10</v>
      </c>
      <c r="C53" t="s">
        <v>12</v>
      </c>
      <c r="D53" t="s">
        <v>58</v>
      </c>
      <c r="E53" t="s">
        <v>611</v>
      </c>
      <c r="F53" t="s">
        <v>625</v>
      </c>
      <c r="H53" t="s">
        <v>632</v>
      </c>
      <c r="J53" t="s">
        <v>636</v>
      </c>
    </row>
    <row r="54" spans="1:10">
      <c r="A54" s="1">
        <f>HYPERLINK("https://lsnyc.legalserver.org/matter/dynamic-profile/view/1902124","19-1902124")</f>
        <v>0</v>
      </c>
      <c r="B54" t="s">
        <v>10</v>
      </c>
      <c r="C54" t="s">
        <v>12</v>
      </c>
      <c r="D54" t="s">
        <v>59</v>
      </c>
      <c r="E54" t="s">
        <v>611</v>
      </c>
      <c r="F54" t="s">
        <v>625</v>
      </c>
      <c r="H54" t="s">
        <v>632</v>
      </c>
      <c r="J54" t="s">
        <v>636</v>
      </c>
    </row>
    <row r="55" spans="1:10">
      <c r="A55" s="1">
        <f>HYPERLINK("https://lsnyc.legalserver.org/matter/dynamic-profile/view/1902125","19-1902125")</f>
        <v>0</v>
      </c>
      <c r="B55" t="s">
        <v>10</v>
      </c>
      <c r="C55" t="s">
        <v>12</v>
      </c>
      <c r="D55" t="s">
        <v>60</v>
      </c>
      <c r="E55" t="s">
        <v>611</v>
      </c>
      <c r="F55" t="s">
        <v>625</v>
      </c>
      <c r="H55" t="s">
        <v>632</v>
      </c>
      <c r="J55" t="s">
        <v>636</v>
      </c>
    </row>
    <row r="56" spans="1:10">
      <c r="A56" s="1">
        <f>HYPERLINK("https://lsnyc.legalserver.org/matter/dynamic-profile/view/1902128","19-1902128")</f>
        <v>0</v>
      </c>
      <c r="B56" t="s">
        <v>10</v>
      </c>
      <c r="C56" t="s">
        <v>13</v>
      </c>
      <c r="D56" t="s">
        <v>61</v>
      </c>
      <c r="E56" t="s">
        <v>611</v>
      </c>
      <c r="F56" t="s">
        <v>625</v>
      </c>
      <c r="H56" t="s">
        <v>632</v>
      </c>
      <c r="J56" t="s">
        <v>636</v>
      </c>
    </row>
    <row r="57" spans="1:10">
      <c r="A57" s="1">
        <f>HYPERLINK("https://lsnyc.legalserver.org/matter/dynamic-profile/view/1902131","19-1902131")</f>
        <v>0</v>
      </c>
      <c r="B57" t="s">
        <v>10</v>
      </c>
      <c r="C57" t="s">
        <v>13</v>
      </c>
      <c r="D57" t="s">
        <v>62</v>
      </c>
      <c r="E57" t="s">
        <v>611</v>
      </c>
      <c r="F57" t="s">
        <v>625</v>
      </c>
      <c r="H57" t="s">
        <v>632</v>
      </c>
      <c r="J57" t="s">
        <v>636</v>
      </c>
    </row>
    <row r="58" spans="1:10">
      <c r="A58" s="1">
        <f>HYPERLINK("https://lsnyc.legalserver.org/matter/dynamic-profile/view/1902104","19-1902104")</f>
        <v>0</v>
      </c>
      <c r="B58" t="s">
        <v>10</v>
      </c>
      <c r="C58" t="s">
        <v>12</v>
      </c>
      <c r="D58" t="s">
        <v>38</v>
      </c>
      <c r="E58" t="s">
        <v>602</v>
      </c>
      <c r="F58" t="s">
        <v>626</v>
      </c>
      <c r="H58" t="s">
        <v>632</v>
      </c>
      <c r="J58" t="s">
        <v>637</v>
      </c>
    </row>
    <row r="59" spans="1:10">
      <c r="A59" s="1">
        <f>HYPERLINK("https://lsnyc.legalserver.org/matter/dynamic-profile/view/1901893","19-1901893")</f>
        <v>0</v>
      </c>
      <c r="B59" t="s">
        <v>10</v>
      </c>
      <c r="C59" t="s">
        <v>12</v>
      </c>
      <c r="D59" t="s">
        <v>63</v>
      </c>
      <c r="E59" t="s">
        <v>611</v>
      </c>
      <c r="F59" t="s">
        <v>625</v>
      </c>
      <c r="H59" t="s">
        <v>632</v>
      </c>
      <c r="J59" t="s">
        <v>636</v>
      </c>
    </row>
    <row r="60" spans="1:10">
      <c r="A60" s="1">
        <f>HYPERLINK("https://lsnyc.legalserver.org/matter/dynamic-profile/view/1901895","19-1901895")</f>
        <v>0</v>
      </c>
      <c r="B60" t="s">
        <v>10</v>
      </c>
      <c r="C60" t="s">
        <v>12</v>
      </c>
      <c r="D60" t="s">
        <v>63</v>
      </c>
      <c r="E60" t="s">
        <v>609</v>
      </c>
      <c r="F60" t="s">
        <v>625</v>
      </c>
      <c r="H60" t="s">
        <v>632</v>
      </c>
      <c r="J60" t="s">
        <v>638</v>
      </c>
    </row>
    <row r="61" spans="1:10">
      <c r="A61" s="1">
        <f>HYPERLINK("https://lsnyc.legalserver.org/matter/dynamic-profile/view/1901913","19-1901913")</f>
        <v>0</v>
      </c>
      <c r="B61" t="s">
        <v>10</v>
      </c>
      <c r="C61" t="s">
        <v>13</v>
      </c>
      <c r="D61" t="s">
        <v>64</v>
      </c>
      <c r="E61" t="s">
        <v>611</v>
      </c>
      <c r="F61" t="s">
        <v>625</v>
      </c>
      <c r="H61" t="s">
        <v>632</v>
      </c>
      <c r="J61" t="s">
        <v>636</v>
      </c>
    </row>
    <row r="62" spans="1:10">
      <c r="A62" s="1">
        <f>HYPERLINK("https://lsnyc.legalserver.org/matter/dynamic-profile/view/1901919","19-1901919")</f>
        <v>0</v>
      </c>
      <c r="B62" t="s">
        <v>10</v>
      </c>
      <c r="C62" t="s">
        <v>13</v>
      </c>
      <c r="D62" t="s">
        <v>65</v>
      </c>
      <c r="E62" t="s">
        <v>611</v>
      </c>
      <c r="F62" t="s">
        <v>625</v>
      </c>
      <c r="G62" t="s">
        <v>630</v>
      </c>
      <c r="J62" t="s">
        <v>636</v>
      </c>
    </row>
    <row r="63" spans="1:10">
      <c r="A63" s="1">
        <f>HYPERLINK("https://lsnyc.legalserver.org/matter/dynamic-profile/view/1901925","19-1901925")</f>
        <v>0</v>
      </c>
      <c r="B63" t="s">
        <v>10</v>
      </c>
      <c r="C63" t="s">
        <v>12</v>
      </c>
      <c r="D63" t="s">
        <v>66</v>
      </c>
      <c r="E63" t="s">
        <v>611</v>
      </c>
      <c r="F63" t="s">
        <v>625</v>
      </c>
      <c r="G63" t="s">
        <v>630</v>
      </c>
      <c r="J63" t="s">
        <v>636</v>
      </c>
    </row>
    <row r="64" spans="1:10">
      <c r="A64" s="1">
        <f>HYPERLINK("https://lsnyc.legalserver.org/matter/dynamic-profile/view/1901932","19-1901932")</f>
        <v>0</v>
      </c>
      <c r="B64" t="s">
        <v>10</v>
      </c>
      <c r="C64" t="s">
        <v>13</v>
      </c>
      <c r="D64" t="s">
        <v>45</v>
      </c>
      <c r="E64" t="s">
        <v>603</v>
      </c>
      <c r="F64" t="s">
        <v>625</v>
      </c>
      <c r="H64" t="s">
        <v>632</v>
      </c>
      <c r="J64" t="s">
        <v>638</v>
      </c>
    </row>
    <row r="65" spans="1:10">
      <c r="A65" s="1">
        <f>HYPERLINK("https://lsnyc.legalserver.org/matter/dynamic-profile/view/1901959","19-1901959")</f>
        <v>0</v>
      </c>
      <c r="B65" t="s">
        <v>10</v>
      </c>
      <c r="C65" t="s">
        <v>13</v>
      </c>
      <c r="D65" t="s">
        <v>45</v>
      </c>
      <c r="E65" t="s">
        <v>612</v>
      </c>
      <c r="F65" t="s">
        <v>625</v>
      </c>
      <c r="H65" t="s">
        <v>632</v>
      </c>
      <c r="J65" t="s">
        <v>638</v>
      </c>
    </row>
    <row r="66" spans="1:10">
      <c r="A66" s="1">
        <f>HYPERLINK("https://lsnyc.legalserver.org/matter/dynamic-profile/view/1901960","19-1901960")</f>
        <v>0</v>
      </c>
      <c r="B66" t="s">
        <v>10</v>
      </c>
      <c r="C66" t="s">
        <v>12</v>
      </c>
      <c r="D66" t="s">
        <v>39</v>
      </c>
      <c r="E66" t="s">
        <v>603</v>
      </c>
      <c r="F66" t="s">
        <v>625</v>
      </c>
      <c r="H66" t="s">
        <v>632</v>
      </c>
      <c r="J66" t="s">
        <v>638</v>
      </c>
    </row>
    <row r="67" spans="1:10">
      <c r="A67" s="1">
        <f>HYPERLINK("https://lsnyc.legalserver.org/matter/dynamic-profile/view/1901730","19-1901730")</f>
        <v>0</v>
      </c>
      <c r="B67" t="s">
        <v>10</v>
      </c>
      <c r="C67" t="s">
        <v>12</v>
      </c>
      <c r="D67" t="s">
        <v>67</v>
      </c>
      <c r="F67" t="s">
        <v>624</v>
      </c>
      <c r="H67" t="s">
        <v>632</v>
      </c>
      <c r="J67" t="s">
        <v>635</v>
      </c>
    </row>
    <row r="68" spans="1:10">
      <c r="A68" s="1">
        <f>HYPERLINK("https://lsnyc.legalserver.org/matter/dynamic-profile/view/1901734","19-1901734")</f>
        <v>0</v>
      </c>
      <c r="B68" t="s">
        <v>10</v>
      </c>
      <c r="C68" t="s">
        <v>12</v>
      </c>
      <c r="D68" t="s">
        <v>68</v>
      </c>
      <c r="E68" t="s">
        <v>602</v>
      </c>
      <c r="F68" t="s">
        <v>626</v>
      </c>
      <c r="H68" t="s">
        <v>632</v>
      </c>
      <c r="J68" t="s">
        <v>637</v>
      </c>
    </row>
    <row r="69" spans="1:10">
      <c r="A69" s="1">
        <f>HYPERLINK("https://lsnyc.legalserver.org/matter/dynamic-profile/view/1901810","19-1901810")</f>
        <v>0</v>
      </c>
      <c r="B69" t="s">
        <v>10</v>
      </c>
      <c r="C69" t="s">
        <v>13</v>
      </c>
      <c r="D69" t="s">
        <v>69</v>
      </c>
      <c r="E69" t="s">
        <v>611</v>
      </c>
      <c r="F69" t="s">
        <v>625</v>
      </c>
      <c r="H69" t="s">
        <v>632</v>
      </c>
      <c r="J69" t="s">
        <v>636</v>
      </c>
    </row>
    <row r="70" spans="1:10">
      <c r="A70" s="1">
        <f>HYPERLINK("https://lsnyc.legalserver.org/matter/dynamic-profile/view/1901824","19-1901824")</f>
        <v>0</v>
      </c>
      <c r="B70" t="s">
        <v>10</v>
      </c>
      <c r="C70" t="s">
        <v>13</v>
      </c>
      <c r="D70" t="s">
        <v>70</v>
      </c>
      <c r="E70" t="s">
        <v>611</v>
      </c>
      <c r="F70" t="s">
        <v>625</v>
      </c>
      <c r="G70" t="s">
        <v>630</v>
      </c>
      <c r="J70" t="s">
        <v>636</v>
      </c>
    </row>
    <row r="71" spans="1:10">
      <c r="A71" s="1">
        <f>HYPERLINK("https://lsnyc.legalserver.org/matter/dynamic-profile/view/1901617","19-1901617")</f>
        <v>0</v>
      </c>
      <c r="B71" t="s">
        <v>10</v>
      </c>
      <c r="C71" t="s">
        <v>12</v>
      </c>
      <c r="D71" t="s">
        <v>71</v>
      </c>
      <c r="E71" t="s">
        <v>614</v>
      </c>
      <c r="F71" t="s">
        <v>625</v>
      </c>
      <c r="G71" t="s">
        <v>630</v>
      </c>
      <c r="J71" t="s">
        <v>636</v>
      </c>
    </row>
    <row r="72" spans="1:10">
      <c r="A72" s="1">
        <f>HYPERLINK("https://lsnyc.legalserver.org/matter/dynamic-profile/view/1901629","19-1901629")</f>
        <v>0</v>
      </c>
      <c r="B72" t="s">
        <v>10</v>
      </c>
      <c r="C72" t="s">
        <v>13</v>
      </c>
      <c r="D72" t="s">
        <v>72</v>
      </c>
      <c r="E72" t="s">
        <v>611</v>
      </c>
      <c r="F72" t="s">
        <v>625</v>
      </c>
      <c r="H72" t="s">
        <v>632</v>
      </c>
      <c r="J72" t="s">
        <v>636</v>
      </c>
    </row>
    <row r="73" spans="1:10">
      <c r="A73" s="1">
        <f>HYPERLINK("https://lsnyc.legalserver.org/matter/dynamic-profile/view/1901647","19-1901647")</f>
        <v>0</v>
      </c>
      <c r="B73" t="s">
        <v>10</v>
      </c>
      <c r="C73" t="s">
        <v>13</v>
      </c>
      <c r="D73" t="s">
        <v>73</v>
      </c>
      <c r="E73" t="s">
        <v>611</v>
      </c>
      <c r="F73" t="s">
        <v>625</v>
      </c>
      <c r="H73" t="s">
        <v>632</v>
      </c>
      <c r="J73" t="s">
        <v>636</v>
      </c>
    </row>
    <row r="74" spans="1:10">
      <c r="A74" s="1">
        <f>HYPERLINK("https://lsnyc.legalserver.org/matter/dynamic-profile/view/1901668","19-1901668")</f>
        <v>0</v>
      </c>
      <c r="B74" t="s">
        <v>10</v>
      </c>
      <c r="C74" t="s">
        <v>13</v>
      </c>
      <c r="D74" t="s">
        <v>74</v>
      </c>
      <c r="E74" t="s">
        <v>611</v>
      </c>
      <c r="F74" t="s">
        <v>625</v>
      </c>
      <c r="G74" t="s">
        <v>630</v>
      </c>
      <c r="J74" t="s">
        <v>636</v>
      </c>
    </row>
    <row r="75" spans="1:10">
      <c r="A75" s="1">
        <f>HYPERLINK("https://lsnyc.legalserver.org/matter/dynamic-profile/view/1901698","19-1901698")</f>
        <v>0</v>
      </c>
      <c r="B75" t="s">
        <v>10</v>
      </c>
      <c r="C75" t="s">
        <v>11</v>
      </c>
      <c r="D75" t="s">
        <v>75</v>
      </c>
      <c r="F75" t="s">
        <v>624</v>
      </c>
      <c r="H75" t="s">
        <v>632</v>
      </c>
      <c r="J75" t="s">
        <v>635</v>
      </c>
    </row>
    <row r="76" spans="1:10">
      <c r="A76" s="1">
        <f>HYPERLINK("https://lsnyc.legalserver.org/matter/dynamic-profile/view/1901528","19-1901528")</f>
        <v>0</v>
      </c>
      <c r="B76" t="s">
        <v>10</v>
      </c>
      <c r="C76" t="s">
        <v>13</v>
      </c>
      <c r="D76" t="s">
        <v>76</v>
      </c>
      <c r="E76" t="s">
        <v>611</v>
      </c>
      <c r="F76" t="s">
        <v>625</v>
      </c>
      <c r="H76" t="s">
        <v>632</v>
      </c>
      <c r="J76" t="s">
        <v>636</v>
      </c>
    </row>
    <row r="77" spans="1:10">
      <c r="A77" s="1">
        <f>HYPERLINK("https://lsnyc.legalserver.org/matter/dynamic-profile/view/1900944","19-1900944")</f>
        <v>0</v>
      </c>
      <c r="B77" t="s">
        <v>10</v>
      </c>
      <c r="C77" t="s">
        <v>13</v>
      </c>
      <c r="D77" t="s">
        <v>77</v>
      </c>
      <c r="E77" t="s">
        <v>611</v>
      </c>
      <c r="F77" t="s">
        <v>625</v>
      </c>
      <c r="H77" t="s">
        <v>632</v>
      </c>
      <c r="J77" t="s">
        <v>636</v>
      </c>
    </row>
    <row r="78" spans="1:10">
      <c r="A78" s="1">
        <f>HYPERLINK("https://lsnyc.legalserver.org/matter/dynamic-profile/view/1900535","19-1900535")</f>
        <v>0</v>
      </c>
      <c r="B78" t="s">
        <v>10</v>
      </c>
      <c r="C78" t="s">
        <v>12</v>
      </c>
      <c r="D78" t="s">
        <v>78</v>
      </c>
      <c r="E78" t="s">
        <v>612</v>
      </c>
      <c r="F78" t="s">
        <v>625</v>
      </c>
      <c r="H78" t="s">
        <v>632</v>
      </c>
      <c r="J78" t="s">
        <v>638</v>
      </c>
    </row>
    <row r="79" spans="1:10">
      <c r="A79" s="1">
        <f>HYPERLINK("https://lsnyc.legalserver.org/matter/dynamic-profile/view/1900539","19-1900539")</f>
        <v>0</v>
      </c>
      <c r="B79" t="s">
        <v>10</v>
      </c>
      <c r="C79" t="s">
        <v>12</v>
      </c>
      <c r="D79" t="s">
        <v>79</v>
      </c>
      <c r="E79" t="s">
        <v>612</v>
      </c>
      <c r="F79" t="s">
        <v>625</v>
      </c>
      <c r="G79" t="s">
        <v>630</v>
      </c>
      <c r="J79" t="s">
        <v>638</v>
      </c>
    </row>
    <row r="80" spans="1:10">
      <c r="A80" s="1">
        <f>HYPERLINK("https://lsnyc.legalserver.org/matter/dynamic-profile/view/1900544","19-1900544")</f>
        <v>0</v>
      </c>
      <c r="B80" t="s">
        <v>10</v>
      </c>
      <c r="C80" t="s">
        <v>12</v>
      </c>
      <c r="D80" t="s">
        <v>78</v>
      </c>
      <c r="E80" t="s">
        <v>614</v>
      </c>
      <c r="F80" t="s">
        <v>625</v>
      </c>
      <c r="H80" t="s">
        <v>632</v>
      </c>
      <c r="J80" t="s">
        <v>636</v>
      </c>
    </row>
    <row r="81" spans="1:10">
      <c r="A81" s="1">
        <f>HYPERLINK("https://lsnyc.legalserver.org/matter/dynamic-profile/view/1900555","19-1900555")</f>
        <v>0</v>
      </c>
      <c r="B81" t="s">
        <v>10</v>
      </c>
      <c r="C81" t="s">
        <v>12</v>
      </c>
      <c r="D81" t="s">
        <v>79</v>
      </c>
      <c r="E81" t="s">
        <v>614</v>
      </c>
      <c r="F81" t="s">
        <v>625</v>
      </c>
      <c r="H81" t="s">
        <v>632</v>
      </c>
      <c r="J81" t="s">
        <v>636</v>
      </c>
    </row>
    <row r="82" spans="1:10">
      <c r="A82" s="1">
        <f>HYPERLINK("https://lsnyc.legalserver.org/matter/dynamic-profile/view/1900561","19-1900561")</f>
        <v>0</v>
      </c>
      <c r="B82" t="s">
        <v>10</v>
      </c>
      <c r="C82" t="s">
        <v>12</v>
      </c>
      <c r="D82" t="s">
        <v>80</v>
      </c>
      <c r="E82" t="s">
        <v>611</v>
      </c>
      <c r="F82" t="s">
        <v>625</v>
      </c>
      <c r="H82" t="s">
        <v>632</v>
      </c>
      <c r="J82" t="s">
        <v>636</v>
      </c>
    </row>
    <row r="83" spans="1:10">
      <c r="A83" s="1">
        <f>HYPERLINK("https://lsnyc.legalserver.org/matter/dynamic-profile/view/1900575","19-1900575")</f>
        <v>0</v>
      </c>
      <c r="B83" t="s">
        <v>10</v>
      </c>
      <c r="C83" t="s">
        <v>12</v>
      </c>
      <c r="D83" t="s">
        <v>80</v>
      </c>
      <c r="E83" t="s">
        <v>609</v>
      </c>
      <c r="F83" t="s">
        <v>625</v>
      </c>
      <c r="H83" t="s">
        <v>632</v>
      </c>
      <c r="J83" t="s">
        <v>638</v>
      </c>
    </row>
    <row r="84" spans="1:10">
      <c r="A84" s="1">
        <f>HYPERLINK("https://lsnyc.legalserver.org/matter/dynamic-profile/view/1900584","19-1900584")</f>
        <v>0</v>
      </c>
      <c r="B84" t="s">
        <v>10</v>
      </c>
      <c r="C84" t="s">
        <v>12</v>
      </c>
      <c r="D84" t="s">
        <v>80</v>
      </c>
      <c r="E84" t="s">
        <v>601</v>
      </c>
      <c r="F84" t="s">
        <v>625</v>
      </c>
      <c r="H84" t="s">
        <v>632</v>
      </c>
      <c r="J84" t="s">
        <v>636</v>
      </c>
    </row>
    <row r="85" spans="1:10">
      <c r="A85" s="1">
        <f>HYPERLINK("https://lsnyc.legalserver.org/matter/dynamic-profile/view/1900108","19-1900108")</f>
        <v>0</v>
      </c>
      <c r="B85" t="s">
        <v>10</v>
      </c>
      <c r="C85" t="s">
        <v>11</v>
      </c>
      <c r="D85" t="s">
        <v>81</v>
      </c>
      <c r="E85" t="s">
        <v>606</v>
      </c>
      <c r="F85" t="s">
        <v>625</v>
      </c>
      <c r="H85" t="s">
        <v>632</v>
      </c>
      <c r="J85" t="s">
        <v>638</v>
      </c>
    </row>
    <row r="86" spans="1:10">
      <c r="A86" s="1">
        <f>HYPERLINK("https://lsnyc.legalserver.org/matter/dynamic-profile/view/1899940","19-1899940")</f>
        <v>0</v>
      </c>
      <c r="B86" t="s">
        <v>10</v>
      </c>
      <c r="C86" t="s">
        <v>12</v>
      </c>
      <c r="D86" t="s">
        <v>33</v>
      </c>
      <c r="E86" t="s">
        <v>603</v>
      </c>
      <c r="F86" t="s">
        <v>625</v>
      </c>
      <c r="H86" t="s">
        <v>632</v>
      </c>
      <c r="J86" t="s">
        <v>638</v>
      </c>
    </row>
    <row r="87" spans="1:10">
      <c r="A87" s="1">
        <f>HYPERLINK("https://lsnyc.legalserver.org/matter/dynamic-profile/view/1899945","19-1899945")</f>
        <v>0</v>
      </c>
      <c r="B87" t="s">
        <v>10</v>
      </c>
      <c r="C87" t="s">
        <v>13</v>
      </c>
      <c r="D87" t="s">
        <v>34</v>
      </c>
      <c r="E87" t="s">
        <v>603</v>
      </c>
      <c r="F87" t="s">
        <v>625</v>
      </c>
      <c r="H87" t="s">
        <v>632</v>
      </c>
      <c r="J87" t="s">
        <v>638</v>
      </c>
    </row>
    <row r="88" spans="1:10">
      <c r="A88" s="1">
        <f>HYPERLINK("https://lsnyc.legalserver.org/matter/dynamic-profile/view/1899423","19-1899423")</f>
        <v>0</v>
      </c>
      <c r="B88" t="s">
        <v>10</v>
      </c>
      <c r="C88" t="s">
        <v>13</v>
      </c>
      <c r="D88" t="s">
        <v>82</v>
      </c>
      <c r="E88" t="s">
        <v>611</v>
      </c>
      <c r="F88" t="s">
        <v>625</v>
      </c>
      <c r="H88" t="s">
        <v>632</v>
      </c>
      <c r="J88" t="s">
        <v>636</v>
      </c>
    </row>
    <row r="89" spans="1:10">
      <c r="A89" s="1">
        <f>HYPERLINK("https://lsnyc.legalserver.org/matter/dynamic-profile/view/1899432","19-1899432")</f>
        <v>0</v>
      </c>
      <c r="B89" t="s">
        <v>10</v>
      </c>
      <c r="C89" t="s">
        <v>13</v>
      </c>
      <c r="D89" t="s">
        <v>83</v>
      </c>
      <c r="E89" t="s">
        <v>611</v>
      </c>
      <c r="F89" t="s">
        <v>625</v>
      </c>
      <c r="H89" t="s">
        <v>632</v>
      </c>
      <c r="J89" t="s">
        <v>636</v>
      </c>
    </row>
    <row r="90" spans="1:10">
      <c r="A90" s="1">
        <f>HYPERLINK("https://lsnyc.legalserver.org/matter/dynamic-profile/view/1899443","19-1899443")</f>
        <v>0</v>
      </c>
      <c r="B90" t="s">
        <v>10</v>
      </c>
      <c r="C90" t="s">
        <v>13</v>
      </c>
      <c r="D90" t="s">
        <v>84</v>
      </c>
      <c r="E90" t="s">
        <v>611</v>
      </c>
      <c r="F90" t="s">
        <v>625</v>
      </c>
      <c r="H90" t="s">
        <v>632</v>
      </c>
      <c r="J90" t="s">
        <v>636</v>
      </c>
    </row>
    <row r="91" spans="1:10">
      <c r="A91" s="1">
        <f>HYPERLINK("https://lsnyc.legalserver.org/matter/dynamic-profile/view/1899477","19-1899477")</f>
        <v>0</v>
      </c>
      <c r="B91" t="s">
        <v>10</v>
      </c>
      <c r="C91" t="s">
        <v>13</v>
      </c>
      <c r="D91" t="s">
        <v>85</v>
      </c>
      <c r="E91" t="s">
        <v>611</v>
      </c>
      <c r="F91" t="s">
        <v>625</v>
      </c>
      <c r="H91" t="s">
        <v>632</v>
      </c>
      <c r="J91" t="s">
        <v>636</v>
      </c>
    </row>
    <row r="92" spans="1:10">
      <c r="A92" s="1">
        <f>HYPERLINK("https://lsnyc.legalserver.org/matter/dynamic-profile/view/1899531","19-1899531")</f>
        <v>0</v>
      </c>
      <c r="B92" t="s">
        <v>10</v>
      </c>
      <c r="C92" t="s">
        <v>13</v>
      </c>
      <c r="D92" t="s">
        <v>86</v>
      </c>
      <c r="E92" t="s">
        <v>611</v>
      </c>
      <c r="F92" t="s">
        <v>625</v>
      </c>
      <c r="H92" t="s">
        <v>632</v>
      </c>
      <c r="J92" t="s">
        <v>636</v>
      </c>
    </row>
    <row r="93" spans="1:10">
      <c r="A93" s="1">
        <f>HYPERLINK("https://lsnyc.legalserver.org/matter/dynamic-profile/view/1899534","19-1899534")</f>
        <v>0</v>
      </c>
      <c r="B93" t="s">
        <v>10</v>
      </c>
      <c r="C93" t="s">
        <v>13</v>
      </c>
      <c r="D93" t="s">
        <v>87</v>
      </c>
      <c r="E93" t="s">
        <v>611</v>
      </c>
      <c r="F93" t="s">
        <v>625</v>
      </c>
      <c r="H93" t="s">
        <v>632</v>
      </c>
      <c r="J93" t="s">
        <v>636</v>
      </c>
    </row>
    <row r="94" spans="1:10">
      <c r="A94" s="1">
        <f>HYPERLINK("https://lsnyc.legalserver.org/matter/dynamic-profile/view/1899319","19-1899319")</f>
        <v>0</v>
      </c>
      <c r="B94" t="s">
        <v>10</v>
      </c>
      <c r="C94" t="s">
        <v>13</v>
      </c>
      <c r="D94" t="s">
        <v>88</v>
      </c>
      <c r="E94" t="s">
        <v>611</v>
      </c>
      <c r="F94" t="s">
        <v>625</v>
      </c>
      <c r="H94" t="s">
        <v>632</v>
      </c>
      <c r="J94" t="s">
        <v>636</v>
      </c>
    </row>
    <row r="95" spans="1:10">
      <c r="A95" s="1">
        <f>HYPERLINK("https://lsnyc.legalserver.org/matter/dynamic-profile/view/1899326","19-1899326")</f>
        <v>0</v>
      </c>
      <c r="B95" t="s">
        <v>10</v>
      </c>
      <c r="C95" t="s">
        <v>13</v>
      </c>
      <c r="D95" t="s">
        <v>89</v>
      </c>
      <c r="E95" t="s">
        <v>611</v>
      </c>
      <c r="F95" t="s">
        <v>625</v>
      </c>
      <c r="H95" t="s">
        <v>632</v>
      </c>
      <c r="J95" t="s">
        <v>636</v>
      </c>
    </row>
    <row r="96" spans="1:10">
      <c r="A96" s="1">
        <f>HYPERLINK("https://lsnyc.legalserver.org/matter/dynamic-profile/view/1899330","19-1899330")</f>
        <v>0</v>
      </c>
      <c r="B96" t="s">
        <v>10</v>
      </c>
      <c r="C96" t="s">
        <v>13</v>
      </c>
      <c r="D96" t="s">
        <v>90</v>
      </c>
      <c r="E96" t="s">
        <v>611</v>
      </c>
      <c r="F96" t="s">
        <v>625</v>
      </c>
      <c r="H96" t="s">
        <v>632</v>
      </c>
      <c r="J96" t="s">
        <v>636</v>
      </c>
    </row>
    <row r="97" spans="1:10">
      <c r="A97" s="1">
        <f>HYPERLINK("https://lsnyc.legalserver.org/matter/dynamic-profile/view/1899344","19-1899344")</f>
        <v>0</v>
      </c>
      <c r="B97" t="s">
        <v>10</v>
      </c>
      <c r="C97" t="s">
        <v>13</v>
      </c>
      <c r="D97" t="s">
        <v>91</v>
      </c>
      <c r="E97" t="s">
        <v>611</v>
      </c>
      <c r="F97" t="s">
        <v>625</v>
      </c>
      <c r="H97" t="s">
        <v>632</v>
      </c>
      <c r="J97" t="s">
        <v>636</v>
      </c>
    </row>
    <row r="98" spans="1:10">
      <c r="A98" s="1">
        <f>HYPERLINK("https://lsnyc.legalserver.org/matter/dynamic-profile/view/1899356","19-1899356")</f>
        <v>0</v>
      </c>
      <c r="B98" t="s">
        <v>10</v>
      </c>
      <c r="C98" t="s">
        <v>13</v>
      </c>
      <c r="D98" t="s">
        <v>92</v>
      </c>
      <c r="E98" t="s">
        <v>611</v>
      </c>
      <c r="F98" t="s">
        <v>625</v>
      </c>
      <c r="H98" t="s">
        <v>632</v>
      </c>
      <c r="J98" t="s">
        <v>636</v>
      </c>
    </row>
    <row r="99" spans="1:10">
      <c r="A99" s="1">
        <f>HYPERLINK("https://lsnyc.legalserver.org/matter/dynamic-profile/view/1899370","19-1899370")</f>
        <v>0</v>
      </c>
      <c r="B99" t="s">
        <v>10</v>
      </c>
      <c r="C99" t="s">
        <v>13</v>
      </c>
      <c r="D99" t="s">
        <v>93</v>
      </c>
      <c r="E99" t="s">
        <v>611</v>
      </c>
      <c r="F99" t="s">
        <v>625</v>
      </c>
      <c r="H99" t="s">
        <v>632</v>
      </c>
      <c r="J99" t="s">
        <v>636</v>
      </c>
    </row>
    <row r="100" spans="1:10">
      <c r="A100" s="1">
        <f>HYPERLINK("https://lsnyc.legalserver.org/matter/dynamic-profile/view/1899396","19-1899396")</f>
        <v>0</v>
      </c>
      <c r="B100" t="s">
        <v>10</v>
      </c>
      <c r="C100" t="s">
        <v>12</v>
      </c>
      <c r="D100" t="s">
        <v>94</v>
      </c>
      <c r="E100" t="s">
        <v>611</v>
      </c>
      <c r="F100" t="s">
        <v>625</v>
      </c>
      <c r="H100" t="s">
        <v>632</v>
      </c>
      <c r="J100" t="s">
        <v>636</v>
      </c>
    </row>
    <row r="101" spans="1:10">
      <c r="A101" s="1">
        <f>HYPERLINK("https://lsnyc.legalserver.org/matter/dynamic-profile/view/1899197","19-1899197")</f>
        <v>0</v>
      </c>
      <c r="B101" t="s">
        <v>10</v>
      </c>
      <c r="C101" t="s">
        <v>12</v>
      </c>
      <c r="D101" t="s">
        <v>95</v>
      </c>
      <c r="E101" t="s">
        <v>609</v>
      </c>
      <c r="F101" t="s">
        <v>625</v>
      </c>
      <c r="H101" t="s">
        <v>632</v>
      </c>
      <c r="J101" t="s">
        <v>638</v>
      </c>
    </row>
    <row r="102" spans="1:10">
      <c r="A102" s="1">
        <f>HYPERLINK("https://lsnyc.legalserver.org/matter/dynamic-profile/view/1899205","19-1899205")</f>
        <v>0</v>
      </c>
      <c r="B102" t="s">
        <v>10</v>
      </c>
      <c r="C102" t="s">
        <v>12</v>
      </c>
      <c r="D102" t="s">
        <v>96</v>
      </c>
      <c r="E102" t="s">
        <v>612</v>
      </c>
      <c r="F102" t="s">
        <v>625</v>
      </c>
      <c r="H102" t="s">
        <v>632</v>
      </c>
      <c r="J102" t="s">
        <v>638</v>
      </c>
    </row>
    <row r="103" spans="1:10">
      <c r="A103" s="1">
        <f>HYPERLINK("https://lsnyc.legalserver.org/matter/dynamic-profile/view/1899212","19-1899212")</f>
        <v>0</v>
      </c>
      <c r="B103" t="s">
        <v>10</v>
      </c>
      <c r="C103" t="s">
        <v>12</v>
      </c>
      <c r="D103" t="s">
        <v>97</v>
      </c>
      <c r="E103" t="s">
        <v>612</v>
      </c>
      <c r="F103" t="s">
        <v>625</v>
      </c>
      <c r="H103" t="s">
        <v>632</v>
      </c>
      <c r="J103" t="s">
        <v>638</v>
      </c>
    </row>
    <row r="104" spans="1:10">
      <c r="A104" s="1">
        <f>HYPERLINK("https://lsnyc.legalserver.org/matter/dynamic-profile/view/1899229","19-1899229")</f>
        <v>0</v>
      </c>
      <c r="B104" t="s">
        <v>10</v>
      </c>
      <c r="C104" t="s">
        <v>12</v>
      </c>
      <c r="D104" t="s">
        <v>97</v>
      </c>
      <c r="E104" t="s">
        <v>609</v>
      </c>
      <c r="F104" t="s">
        <v>625</v>
      </c>
      <c r="H104" t="s">
        <v>632</v>
      </c>
      <c r="J104" t="s">
        <v>638</v>
      </c>
    </row>
    <row r="105" spans="1:10">
      <c r="A105" s="1">
        <f>HYPERLINK("https://lsnyc.legalserver.org/matter/dynamic-profile/view/1899236","19-1899236")</f>
        <v>0</v>
      </c>
      <c r="B105" t="s">
        <v>10</v>
      </c>
      <c r="C105" t="s">
        <v>12</v>
      </c>
      <c r="D105" t="s">
        <v>96</v>
      </c>
      <c r="E105" t="s">
        <v>609</v>
      </c>
      <c r="F105" t="s">
        <v>625</v>
      </c>
      <c r="H105" t="s">
        <v>632</v>
      </c>
      <c r="J105" t="s">
        <v>638</v>
      </c>
    </row>
    <row r="106" spans="1:10">
      <c r="A106" s="1">
        <f>HYPERLINK("https://lsnyc.legalserver.org/matter/dynamic-profile/view/1899249","19-1899249")</f>
        <v>0</v>
      </c>
      <c r="B106" t="s">
        <v>10</v>
      </c>
      <c r="C106" t="s">
        <v>12</v>
      </c>
      <c r="D106" t="s">
        <v>98</v>
      </c>
      <c r="E106" t="s">
        <v>611</v>
      </c>
      <c r="F106" t="s">
        <v>625</v>
      </c>
      <c r="H106" t="s">
        <v>632</v>
      </c>
      <c r="J106" t="s">
        <v>636</v>
      </c>
    </row>
    <row r="107" spans="1:10">
      <c r="A107" s="1">
        <f>HYPERLINK("https://lsnyc.legalserver.org/matter/dynamic-profile/view/1899057","19-1899057")</f>
        <v>0</v>
      </c>
      <c r="B107" t="s">
        <v>10</v>
      </c>
      <c r="C107" t="s">
        <v>12</v>
      </c>
      <c r="D107" t="s">
        <v>99</v>
      </c>
      <c r="E107" t="s">
        <v>601</v>
      </c>
      <c r="F107" t="s">
        <v>625</v>
      </c>
      <c r="G107" t="s">
        <v>630</v>
      </c>
      <c r="H107" t="s">
        <v>632</v>
      </c>
      <c r="J107" t="s">
        <v>636</v>
      </c>
    </row>
    <row r="108" spans="1:10">
      <c r="A108" s="1">
        <f>HYPERLINK("https://lsnyc.legalserver.org/matter/dynamic-profile/view/1899068","19-1899068")</f>
        <v>0</v>
      </c>
      <c r="B108" t="s">
        <v>10</v>
      </c>
      <c r="C108" t="s">
        <v>12</v>
      </c>
      <c r="D108" t="s">
        <v>100</v>
      </c>
      <c r="E108" t="s">
        <v>602</v>
      </c>
      <c r="F108" t="s">
        <v>626</v>
      </c>
      <c r="H108" t="s">
        <v>632</v>
      </c>
      <c r="J108" t="s">
        <v>639</v>
      </c>
    </row>
    <row r="109" spans="1:10">
      <c r="A109" s="1">
        <f>HYPERLINK("https://lsnyc.legalserver.org/matter/dynamic-profile/view/1899076","19-1899076")</f>
        <v>0</v>
      </c>
      <c r="B109" t="s">
        <v>10</v>
      </c>
      <c r="C109" t="s">
        <v>12</v>
      </c>
      <c r="D109" t="s">
        <v>101</v>
      </c>
      <c r="E109" t="s">
        <v>611</v>
      </c>
      <c r="F109" t="s">
        <v>625</v>
      </c>
      <c r="G109" t="s">
        <v>630</v>
      </c>
      <c r="J109" t="s">
        <v>636</v>
      </c>
    </row>
    <row r="110" spans="1:10">
      <c r="A110" s="1">
        <f>HYPERLINK("https://lsnyc.legalserver.org/matter/dynamic-profile/view/1899160","19-1899160")</f>
        <v>0</v>
      </c>
      <c r="B110" t="s">
        <v>10</v>
      </c>
      <c r="C110" t="s">
        <v>12</v>
      </c>
      <c r="D110" t="s">
        <v>102</v>
      </c>
      <c r="E110" t="s">
        <v>611</v>
      </c>
      <c r="F110" t="s">
        <v>625</v>
      </c>
      <c r="H110" t="s">
        <v>632</v>
      </c>
      <c r="J110" t="s">
        <v>636</v>
      </c>
    </row>
    <row r="111" spans="1:10">
      <c r="A111" s="1">
        <f>HYPERLINK("https://lsnyc.legalserver.org/matter/dynamic-profile/view/1899169","19-1899169")</f>
        <v>0</v>
      </c>
      <c r="B111" t="s">
        <v>10</v>
      </c>
      <c r="C111" t="s">
        <v>12</v>
      </c>
      <c r="D111" t="s">
        <v>102</v>
      </c>
      <c r="E111" t="s">
        <v>609</v>
      </c>
      <c r="F111" t="s">
        <v>625</v>
      </c>
      <c r="H111" t="s">
        <v>632</v>
      </c>
      <c r="J111" t="s">
        <v>638</v>
      </c>
    </row>
    <row r="112" spans="1:10">
      <c r="A112" s="1">
        <f>HYPERLINK("https://lsnyc.legalserver.org/matter/dynamic-profile/view/1899173","19-1899173")</f>
        <v>0</v>
      </c>
      <c r="B112" t="s">
        <v>10</v>
      </c>
      <c r="C112" t="s">
        <v>12</v>
      </c>
      <c r="D112" t="s">
        <v>102</v>
      </c>
      <c r="E112" t="s">
        <v>601</v>
      </c>
      <c r="F112" t="s">
        <v>625</v>
      </c>
      <c r="H112" t="s">
        <v>632</v>
      </c>
      <c r="J112" t="s">
        <v>636</v>
      </c>
    </row>
    <row r="113" spans="1:10">
      <c r="A113" s="1">
        <f>HYPERLINK("https://lsnyc.legalserver.org/matter/dynamic-profile/view/1898943","19-1898943")</f>
        <v>0</v>
      </c>
      <c r="B113" t="s">
        <v>10</v>
      </c>
      <c r="C113" t="s">
        <v>12</v>
      </c>
      <c r="D113" t="s">
        <v>103</v>
      </c>
      <c r="E113" t="s">
        <v>611</v>
      </c>
      <c r="F113" t="s">
        <v>625</v>
      </c>
      <c r="G113" t="s">
        <v>630</v>
      </c>
      <c r="J113" t="s">
        <v>636</v>
      </c>
    </row>
    <row r="114" spans="1:10">
      <c r="A114" s="1">
        <f>HYPERLINK("https://lsnyc.legalserver.org/matter/dynamic-profile/view/1898958","19-1898958")</f>
        <v>0</v>
      </c>
      <c r="B114" t="s">
        <v>10</v>
      </c>
      <c r="C114" t="s">
        <v>12</v>
      </c>
      <c r="D114" t="s">
        <v>104</v>
      </c>
      <c r="E114" t="s">
        <v>615</v>
      </c>
      <c r="F114" t="s">
        <v>625</v>
      </c>
      <c r="H114" t="s">
        <v>632</v>
      </c>
      <c r="J114" t="s">
        <v>636</v>
      </c>
    </row>
    <row r="115" spans="1:10">
      <c r="A115" s="1">
        <f>HYPERLINK("https://lsnyc.legalserver.org/matter/dynamic-profile/view/1899030","19-1899030")</f>
        <v>0</v>
      </c>
      <c r="B115" t="s">
        <v>10</v>
      </c>
      <c r="C115" t="s">
        <v>11</v>
      </c>
      <c r="D115" t="s">
        <v>105</v>
      </c>
      <c r="F115" t="s">
        <v>624</v>
      </c>
      <c r="H115" t="s">
        <v>632</v>
      </c>
      <c r="J115" t="s">
        <v>635</v>
      </c>
    </row>
    <row r="116" spans="1:10">
      <c r="A116" s="1">
        <f>HYPERLINK("https://lsnyc.legalserver.org/matter/dynamic-profile/view/1898787","19-1898787")</f>
        <v>0</v>
      </c>
      <c r="B116" t="s">
        <v>10</v>
      </c>
      <c r="C116" t="s">
        <v>11</v>
      </c>
      <c r="D116" t="s">
        <v>106</v>
      </c>
      <c r="E116" t="s">
        <v>606</v>
      </c>
      <c r="F116" t="s">
        <v>628</v>
      </c>
      <c r="H116" t="s">
        <v>632</v>
      </c>
      <c r="J116" t="s">
        <v>640</v>
      </c>
    </row>
    <row r="117" spans="1:10">
      <c r="A117" s="1">
        <f>HYPERLINK("https://lsnyc.legalserver.org/matter/dynamic-profile/view/1898649","19-1898649")</f>
        <v>0</v>
      </c>
      <c r="B117" t="s">
        <v>10</v>
      </c>
      <c r="C117" t="s">
        <v>12</v>
      </c>
      <c r="D117" t="s">
        <v>107</v>
      </c>
      <c r="E117" t="s">
        <v>616</v>
      </c>
      <c r="F117" t="s">
        <v>628</v>
      </c>
      <c r="H117" t="s">
        <v>632</v>
      </c>
      <c r="J117" t="s">
        <v>640</v>
      </c>
    </row>
    <row r="118" spans="1:10">
      <c r="A118" s="1">
        <f>HYPERLINK("https://lsnyc.legalserver.org/matter/dynamic-profile/view/1898650","19-1898650")</f>
        <v>0</v>
      </c>
      <c r="B118" t="s">
        <v>10</v>
      </c>
      <c r="C118" t="s">
        <v>12</v>
      </c>
      <c r="D118" t="s">
        <v>107</v>
      </c>
      <c r="E118" t="s">
        <v>609</v>
      </c>
      <c r="F118" t="s">
        <v>628</v>
      </c>
      <c r="H118" t="s">
        <v>632</v>
      </c>
      <c r="J118" t="s">
        <v>640</v>
      </c>
    </row>
    <row r="119" spans="1:10">
      <c r="A119" s="1">
        <f>HYPERLINK("https://lsnyc.legalserver.org/matter/dynamic-profile/view/1898669","19-1898669")</f>
        <v>0</v>
      </c>
      <c r="B119" t="s">
        <v>10</v>
      </c>
      <c r="C119" t="s">
        <v>12</v>
      </c>
      <c r="D119" t="s">
        <v>108</v>
      </c>
      <c r="E119" t="s">
        <v>602</v>
      </c>
      <c r="F119" t="s">
        <v>626</v>
      </c>
      <c r="H119" t="s">
        <v>632</v>
      </c>
      <c r="J119" t="s">
        <v>637</v>
      </c>
    </row>
    <row r="120" spans="1:10">
      <c r="A120" s="1">
        <f>HYPERLINK("https://lsnyc.legalserver.org/matter/dynamic-profile/view/1898671","19-1898671")</f>
        <v>0</v>
      </c>
      <c r="B120" t="s">
        <v>10</v>
      </c>
      <c r="C120" t="s">
        <v>12</v>
      </c>
      <c r="D120" t="s">
        <v>108</v>
      </c>
      <c r="E120" t="s">
        <v>601</v>
      </c>
      <c r="F120" t="s">
        <v>625</v>
      </c>
      <c r="H120" t="s">
        <v>632</v>
      </c>
      <c r="J120" t="s">
        <v>636</v>
      </c>
    </row>
    <row r="121" spans="1:10">
      <c r="A121" s="1">
        <f>HYPERLINK("https://lsnyc.legalserver.org/matter/dynamic-profile/view/1898508","19-1898508")</f>
        <v>0</v>
      </c>
      <c r="B121" t="s">
        <v>10</v>
      </c>
      <c r="C121" t="s">
        <v>11</v>
      </c>
      <c r="D121" t="s">
        <v>109</v>
      </c>
      <c r="E121" t="s">
        <v>617</v>
      </c>
      <c r="F121" t="s">
        <v>625</v>
      </c>
      <c r="H121" t="s">
        <v>632</v>
      </c>
      <c r="J121" t="s">
        <v>638</v>
      </c>
    </row>
    <row r="122" spans="1:10">
      <c r="A122" s="1">
        <f>HYPERLINK("https://lsnyc.legalserver.org/matter/dynamic-profile/view/1898132","19-1898132")</f>
        <v>0</v>
      </c>
      <c r="B122" t="s">
        <v>10</v>
      </c>
      <c r="C122" t="s">
        <v>12</v>
      </c>
      <c r="D122" t="s">
        <v>22</v>
      </c>
      <c r="E122" t="s">
        <v>606</v>
      </c>
      <c r="F122" t="s">
        <v>625</v>
      </c>
      <c r="H122" t="s">
        <v>632</v>
      </c>
      <c r="J122" t="s">
        <v>638</v>
      </c>
    </row>
    <row r="123" spans="1:10">
      <c r="A123" s="1">
        <f>HYPERLINK("https://lsnyc.legalserver.org/matter/dynamic-profile/view/1898135","19-1898135")</f>
        <v>0</v>
      </c>
      <c r="B123" t="s">
        <v>10</v>
      </c>
      <c r="C123" t="s">
        <v>12</v>
      </c>
      <c r="D123" t="s">
        <v>37</v>
      </c>
      <c r="E123" t="s">
        <v>606</v>
      </c>
      <c r="F123" t="s">
        <v>625</v>
      </c>
      <c r="H123" t="s">
        <v>632</v>
      </c>
      <c r="J123" t="s">
        <v>638</v>
      </c>
    </row>
    <row r="124" spans="1:10">
      <c r="A124" s="1">
        <f>HYPERLINK("https://lsnyc.legalserver.org/matter/dynamic-profile/view/1897934","19-1897934")</f>
        <v>0</v>
      </c>
      <c r="B124" t="s">
        <v>10</v>
      </c>
      <c r="C124" t="s">
        <v>12</v>
      </c>
      <c r="D124" t="s">
        <v>23</v>
      </c>
      <c r="E124" t="s">
        <v>610</v>
      </c>
      <c r="F124" t="s">
        <v>625</v>
      </c>
      <c r="H124" t="s">
        <v>632</v>
      </c>
      <c r="J124" t="s">
        <v>637</v>
      </c>
    </row>
    <row r="125" spans="1:10">
      <c r="A125" s="1">
        <f>HYPERLINK("https://lsnyc.legalserver.org/matter/dynamic-profile/view/1897935","19-1897935")</f>
        <v>0</v>
      </c>
      <c r="B125" t="s">
        <v>10</v>
      </c>
      <c r="C125" t="s">
        <v>12</v>
      </c>
      <c r="D125" t="s">
        <v>110</v>
      </c>
      <c r="E125" t="s">
        <v>601</v>
      </c>
      <c r="F125" t="s">
        <v>625</v>
      </c>
      <c r="G125" t="s">
        <v>630</v>
      </c>
      <c r="J125" t="s">
        <v>636</v>
      </c>
    </row>
    <row r="126" spans="1:10">
      <c r="A126" s="1">
        <f>HYPERLINK("https://lsnyc.legalserver.org/matter/dynamic-profile/view/1897937","19-1897937")</f>
        <v>0</v>
      </c>
      <c r="B126" t="s">
        <v>10</v>
      </c>
      <c r="C126" t="s">
        <v>12</v>
      </c>
      <c r="D126" t="s">
        <v>108</v>
      </c>
      <c r="E126" t="s">
        <v>604</v>
      </c>
      <c r="F126" t="s">
        <v>625</v>
      </c>
      <c r="H126" t="s">
        <v>632</v>
      </c>
      <c r="J126" t="s">
        <v>636</v>
      </c>
    </row>
    <row r="127" spans="1:10">
      <c r="A127" s="1">
        <f>HYPERLINK("https://lsnyc.legalserver.org/matter/dynamic-profile/view/1897233","19-1897233")</f>
        <v>0</v>
      </c>
      <c r="B127" t="s">
        <v>10</v>
      </c>
      <c r="C127" t="s">
        <v>12</v>
      </c>
      <c r="D127" t="s">
        <v>111</v>
      </c>
      <c r="E127" t="s">
        <v>610</v>
      </c>
      <c r="F127" t="s">
        <v>628</v>
      </c>
      <c r="H127" t="s">
        <v>632</v>
      </c>
      <c r="J127" t="s">
        <v>640</v>
      </c>
    </row>
    <row r="128" spans="1:10">
      <c r="A128" s="1">
        <f>HYPERLINK("https://lsnyc.legalserver.org/matter/dynamic-profile/view/1897735","19-1897735")</f>
        <v>0</v>
      </c>
      <c r="B128" t="s">
        <v>10</v>
      </c>
      <c r="C128" t="s">
        <v>12</v>
      </c>
      <c r="D128" t="s">
        <v>107</v>
      </c>
      <c r="E128" t="s">
        <v>602</v>
      </c>
      <c r="F128" t="s">
        <v>628</v>
      </c>
      <c r="H128" t="s">
        <v>632</v>
      </c>
      <c r="J128" t="s">
        <v>640</v>
      </c>
    </row>
    <row r="129" spans="1:10">
      <c r="A129" s="1">
        <f>HYPERLINK("https://lsnyc.legalserver.org/matter/dynamic-profile/view/1897545","19-1897545")</f>
        <v>0</v>
      </c>
      <c r="B129" t="s">
        <v>10</v>
      </c>
      <c r="C129" t="s">
        <v>12</v>
      </c>
      <c r="D129" t="s">
        <v>112</v>
      </c>
      <c r="E129" t="s">
        <v>602</v>
      </c>
      <c r="F129" t="s">
        <v>625</v>
      </c>
      <c r="H129" t="s">
        <v>632</v>
      </c>
      <c r="J129" t="s">
        <v>639</v>
      </c>
    </row>
    <row r="130" spans="1:10">
      <c r="A130" s="1">
        <f>HYPERLINK("https://lsnyc.legalserver.org/matter/dynamic-profile/view/1897548","19-1897548")</f>
        <v>0</v>
      </c>
      <c r="B130" t="s">
        <v>10</v>
      </c>
      <c r="C130" t="s">
        <v>12</v>
      </c>
      <c r="D130" t="s">
        <v>112</v>
      </c>
      <c r="E130" t="s">
        <v>601</v>
      </c>
      <c r="F130" t="s">
        <v>625</v>
      </c>
      <c r="G130" t="s">
        <v>630</v>
      </c>
      <c r="J130" t="s">
        <v>636</v>
      </c>
    </row>
    <row r="131" spans="1:10">
      <c r="A131" s="1">
        <f>HYPERLINK("https://lsnyc.legalserver.org/matter/dynamic-profile/view/1897565","19-1897565")</f>
        <v>0</v>
      </c>
      <c r="B131" t="s">
        <v>10</v>
      </c>
      <c r="C131" t="s">
        <v>12</v>
      </c>
      <c r="D131" t="s">
        <v>113</v>
      </c>
      <c r="E131" t="s">
        <v>601</v>
      </c>
      <c r="F131" t="s">
        <v>625</v>
      </c>
      <c r="H131" t="s">
        <v>632</v>
      </c>
      <c r="J131" t="s">
        <v>636</v>
      </c>
    </row>
    <row r="132" spans="1:10">
      <c r="A132" s="1">
        <f>HYPERLINK("https://lsnyc.legalserver.org/matter/dynamic-profile/view/1897607","19-1897607")</f>
        <v>0</v>
      </c>
      <c r="B132" t="s">
        <v>10</v>
      </c>
      <c r="C132" t="s">
        <v>12</v>
      </c>
      <c r="D132" t="s">
        <v>114</v>
      </c>
      <c r="E132" t="s">
        <v>601</v>
      </c>
      <c r="F132" t="s">
        <v>625</v>
      </c>
      <c r="H132" t="s">
        <v>632</v>
      </c>
      <c r="J132" t="s">
        <v>636</v>
      </c>
    </row>
    <row r="133" spans="1:10">
      <c r="A133" s="1">
        <f>HYPERLINK("https://lsnyc.legalserver.org/matter/dynamic-profile/view/1897524","19-1897524")</f>
        <v>0</v>
      </c>
      <c r="B133" t="s">
        <v>10</v>
      </c>
      <c r="C133" t="s">
        <v>12</v>
      </c>
      <c r="D133" t="s">
        <v>115</v>
      </c>
      <c r="E133" t="s">
        <v>610</v>
      </c>
      <c r="F133" t="s">
        <v>626</v>
      </c>
      <c r="H133" t="s">
        <v>632</v>
      </c>
      <c r="J133" t="s">
        <v>637</v>
      </c>
    </row>
    <row r="134" spans="1:10">
      <c r="A134" s="1">
        <f>HYPERLINK("https://lsnyc.legalserver.org/matter/dynamic-profile/view/1897288","19-1897288")</f>
        <v>0</v>
      </c>
      <c r="B134" t="s">
        <v>10</v>
      </c>
      <c r="C134" t="s">
        <v>12</v>
      </c>
      <c r="D134" t="s">
        <v>116</v>
      </c>
      <c r="E134" t="s">
        <v>618</v>
      </c>
      <c r="F134" t="s">
        <v>625</v>
      </c>
      <c r="H134" t="s">
        <v>632</v>
      </c>
      <c r="J134" t="s">
        <v>636</v>
      </c>
    </row>
    <row r="135" spans="1:10">
      <c r="A135" s="1">
        <f>HYPERLINK("https://lsnyc.legalserver.org/matter/dynamic-profile/view/1897300","19-1897300")</f>
        <v>0</v>
      </c>
      <c r="B135" t="s">
        <v>10</v>
      </c>
      <c r="C135" t="s">
        <v>11</v>
      </c>
      <c r="D135" t="s">
        <v>117</v>
      </c>
      <c r="E135" t="s">
        <v>618</v>
      </c>
      <c r="F135" t="s">
        <v>625</v>
      </c>
      <c r="H135" t="s">
        <v>632</v>
      </c>
      <c r="J135" t="s">
        <v>636</v>
      </c>
    </row>
    <row r="136" spans="1:10">
      <c r="A136" s="1">
        <f>HYPERLINK("https://lsnyc.legalserver.org/matter/dynamic-profile/view/1897213","19-1897213")</f>
        <v>0</v>
      </c>
      <c r="B136" t="s">
        <v>10</v>
      </c>
      <c r="C136" t="s">
        <v>11</v>
      </c>
      <c r="D136" t="s">
        <v>118</v>
      </c>
      <c r="E136" t="s">
        <v>618</v>
      </c>
      <c r="F136" t="s">
        <v>625</v>
      </c>
      <c r="H136" t="s">
        <v>632</v>
      </c>
      <c r="J136" t="s">
        <v>636</v>
      </c>
    </row>
    <row r="137" spans="1:10">
      <c r="A137" s="1">
        <f>HYPERLINK("https://lsnyc.legalserver.org/matter/dynamic-profile/view/1897242","19-1897242")</f>
        <v>0</v>
      </c>
      <c r="B137" t="s">
        <v>10</v>
      </c>
      <c r="C137" t="s">
        <v>12</v>
      </c>
      <c r="D137" t="s">
        <v>119</v>
      </c>
      <c r="E137" t="s">
        <v>610</v>
      </c>
      <c r="F137" t="s">
        <v>625</v>
      </c>
      <c r="H137" t="s">
        <v>632</v>
      </c>
      <c r="J137" t="s">
        <v>637</v>
      </c>
    </row>
    <row r="138" spans="1:10">
      <c r="A138" s="1">
        <f>HYPERLINK("https://lsnyc.legalserver.org/matter/dynamic-profile/view/1897243","19-1897243")</f>
        <v>0</v>
      </c>
      <c r="B138" t="s">
        <v>10</v>
      </c>
      <c r="C138" t="s">
        <v>12</v>
      </c>
      <c r="D138" t="s">
        <v>120</v>
      </c>
      <c r="E138" t="s">
        <v>602</v>
      </c>
      <c r="F138" t="s">
        <v>625</v>
      </c>
      <c r="H138" t="s">
        <v>632</v>
      </c>
      <c r="J138" t="s">
        <v>639</v>
      </c>
    </row>
    <row r="139" spans="1:10">
      <c r="A139" s="1">
        <f>HYPERLINK("https://lsnyc.legalserver.org/matter/dynamic-profile/view/1896737","19-1896737")</f>
        <v>0</v>
      </c>
      <c r="B139" t="s">
        <v>10</v>
      </c>
      <c r="C139" t="s">
        <v>11</v>
      </c>
      <c r="D139" t="s">
        <v>121</v>
      </c>
      <c r="E139" t="s">
        <v>618</v>
      </c>
      <c r="F139" t="s">
        <v>625</v>
      </c>
      <c r="H139" t="s">
        <v>632</v>
      </c>
      <c r="J139" t="s">
        <v>636</v>
      </c>
    </row>
    <row r="140" spans="1:10">
      <c r="A140" s="1">
        <f>HYPERLINK("https://lsnyc.legalserver.org/matter/dynamic-profile/view/1896619","19-1896619")</f>
        <v>0</v>
      </c>
      <c r="B140" t="s">
        <v>10</v>
      </c>
      <c r="C140" t="s">
        <v>12</v>
      </c>
      <c r="D140" t="s">
        <v>122</v>
      </c>
      <c r="E140" t="s">
        <v>610</v>
      </c>
      <c r="F140" t="s">
        <v>626</v>
      </c>
      <c r="H140" t="s">
        <v>632</v>
      </c>
      <c r="J140" t="s">
        <v>637</v>
      </c>
    </row>
    <row r="141" spans="1:10">
      <c r="A141" s="1">
        <f>HYPERLINK("https://lsnyc.legalserver.org/matter/dynamic-profile/view/1896628","19-1896628")</f>
        <v>0</v>
      </c>
      <c r="B141" t="s">
        <v>10</v>
      </c>
      <c r="C141" t="s">
        <v>12</v>
      </c>
      <c r="D141" t="s">
        <v>123</v>
      </c>
      <c r="E141" t="s">
        <v>602</v>
      </c>
      <c r="F141" t="s">
        <v>625</v>
      </c>
      <c r="H141" t="s">
        <v>632</v>
      </c>
      <c r="J141" t="s">
        <v>639</v>
      </c>
    </row>
    <row r="142" spans="1:10">
      <c r="A142" s="1">
        <f>HYPERLINK("https://lsnyc.legalserver.org/matter/dynamic-profile/view/1896645","19-1896645")</f>
        <v>0</v>
      </c>
      <c r="B142" t="s">
        <v>10</v>
      </c>
      <c r="C142" t="s">
        <v>12</v>
      </c>
      <c r="D142" t="s">
        <v>124</v>
      </c>
      <c r="E142" t="s">
        <v>610</v>
      </c>
      <c r="F142" t="s">
        <v>626</v>
      </c>
      <c r="H142" t="s">
        <v>632</v>
      </c>
      <c r="J142" t="s">
        <v>637</v>
      </c>
    </row>
    <row r="143" spans="1:10">
      <c r="A143" s="1">
        <f>HYPERLINK("https://lsnyc.legalserver.org/matter/dynamic-profile/view/1896662","19-1896662")</f>
        <v>0</v>
      </c>
      <c r="B143" t="s">
        <v>10</v>
      </c>
      <c r="C143" t="s">
        <v>12</v>
      </c>
      <c r="D143" t="s">
        <v>125</v>
      </c>
      <c r="E143" t="s">
        <v>610</v>
      </c>
      <c r="F143" t="s">
        <v>626</v>
      </c>
      <c r="H143" t="s">
        <v>632</v>
      </c>
      <c r="J143" t="s">
        <v>637</v>
      </c>
    </row>
    <row r="144" spans="1:10">
      <c r="A144" s="1">
        <f>HYPERLINK("https://lsnyc.legalserver.org/matter/dynamic-profile/view/1896521","19-1896521")</f>
        <v>0</v>
      </c>
      <c r="B144" t="s">
        <v>10</v>
      </c>
      <c r="C144" t="s">
        <v>13</v>
      </c>
      <c r="D144" t="s">
        <v>126</v>
      </c>
      <c r="E144" t="s">
        <v>606</v>
      </c>
      <c r="F144" t="s">
        <v>625</v>
      </c>
      <c r="H144" t="s">
        <v>632</v>
      </c>
      <c r="J144" t="s">
        <v>638</v>
      </c>
    </row>
    <row r="145" spans="1:10">
      <c r="A145" s="1">
        <f>HYPERLINK("https://lsnyc.legalserver.org/matter/dynamic-profile/view/1896558","19-1896558")</f>
        <v>0</v>
      </c>
      <c r="B145" t="s">
        <v>10</v>
      </c>
      <c r="C145" t="s">
        <v>13</v>
      </c>
      <c r="D145" t="s">
        <v>127</v>
      </c>
      <c r="E145" t="s">
        <v>618</v>
      </c>
      <c r="F145" t="s">
        <v>625</v>
      </c>
      <c r="H145" t="s">
        <v>632</v>
      </c>
      <c r="J145" t="s">
        <v>636</v>
      </c>
    </row>
    <row r="146" spans="1:10">
      <c r="A146" s="1">
        <f>HYPERLINK("https://lsnyc.legalserver.org/matter/dynamic-profile/view/1896562","19-1896562")</f>
        <v>0</v>
      </c>
      <c r="B146" t="s">
        <v>10</v>
      </c>
      <c r="C146" t="s">
        <v>11</v>
      </c>
      <c r="D146" t="s">
        <v>128</v>
      </c>
      <c r="E146" t="s">
        <v>618</v>
      </c>
      <c r="F146" t="s">
        <v>625</v>
      </c>
      <c r="H146" t="s">
        <v>632</v>
      </c>
      <c r="J146" t="s">
        <v>636</v>
      </c>
    </row>
    <row r="147" spans="1:10">
      <c r="A147" s="1">
        <f>HYPERLINK("https://lsnyc.legalserver.org/matter/dynamic-profile/view/1896577","19-1896577")</f>
        <v>0</v>
      </c>
      <c r="B147" t="s">
        <v>10</v>
      </c>
      <c r="C147" t="s">
        <v>11</v>
      </c>
      <c r="D147" t="s">
        <v>129</v>
      </c>
      <c r="E147" t="s">
        <v>618</v>
      </c>
      <c r="F147" t="s">
        <v>625</v>
      </c>
      <c r="H147" t="s">
        <v>632</v>
      </c>
      <c r="J147" t="s">
        <v>636</v>
      </c>
    </row>
    <row r="148" spans="1:10">
      <c r="A148" s="1">
        <f>HYPERLINK("https://lsnyc.legalserver.org/matter/dynamic-profile/view/1896407","19-1896407")</f>
        <v>0</v>
      </c>
      <c r="B148" t="s">
        <v>10</v>
      </c>
      <c r="C148" t="s">
        <v>12</v>
      </c>
      <c r="D148" t="s">
        <v>130</v>
      </c>
      <c r="E148" t="s">
        <v>610</v>
      </c>
      <c r="F148" t="s">
        <v>626</v>
      </c>
      <c r="H148" t="s">
        <v>632</v>
      </c>
      <c r="J148" t="s">
        <v>637</v>
      </c>
    </row>
    <row r="149" spans="1:10">
      <c r="A149" s="1">
        <f>HYPERLINK("https://lsnyc.legalserver.org/matter/dynamic-profile/view/1896180","19-1896180")</f>
        <v>0</v>
      </c>
      <c r="B149" t="s">
        <v>10</v>
      </c>
      <c r="C149" t="s">
        <v>12</v>
      </c>
      <c r="D149" t="s">
        <v>131</v>
      </c>
      <c r="E149" t="s">
        <v>606</v>
      </c>
      <c r="F149" t="s">
        <v>625</v>
      </c>
      <c r="H149" t="s">
        <v>632</v>
      </c>
      <c r="J149" t="s">
        <v>638</v>
      </c>
    </row>
    <row r="150" spans="1:10">
      <c r="A150" s="1">
        <f>HYPERLINK("https://lsnyc.legalserver.org/matter/dynamic-profile/view/1896117","19-1896117")</f>
        <v>0</v>
      </c>
      <c r="B150" t="s">
        <v>10</v>
      </c>
      <c r="C150" t="s">
        <v>12</v>
      </c>
      <c r="D150" t="s">
        <v>110</v>
      </c>
      <c r="E150" t="s">
        <v>602</v>
      </c>
      <c r="F150" t="s">
        <v>626</v>
      </c>
      <c r="H150" t="s">
        <v>632</v>
      </c>
      <c r="J150" t="s">
        <v>639</v>
      </c>
    </row>
    <row r="151" spans="1:10">
      <c r="A151" s="1">
        <f>HYPERLINK("https://lsnyc.legalserver.org/matter/dynamic-profile/view/1903448","19-1903448")</f>
        <v>0</v>
      </c>
      <c r="B151" t="s">
        <v>10</v>
      </c>
      <c r="C151" t="s">
        <v>12</v>
      </c>
      <c r="D151" t="s">
        <v>32</v>
      </c>
      <c r="E151" t="s">
        <v>602</v>
      </c>
      <c r="F151" t="s">
        <v>626</v>
      </c>
      <c r="H151" t="s">
        <v>632</v>
      </c>
      <c r="J151" t="s">
        <v>637</v>
      </c>
    </row>
    <row r="152" spans="1:10">
      <c r="A152" s="1">
        <f>HYPERLINK("https://lsnyc.legalserver.org/matter/dynamic-profile/view/1895884","19-1895884")</f>
        <v>0</v>
      </c>
      <c r="B152" t="s">
        <v>10</v>
      </c>
      <c r="C152" t="s">
        <v>11</v>
      </c>
      <c r="D152" t="s">
        <v>132</v>
      </c>
      <c r="E152" t="s">
        <v>618</v>
      </c>
      <c r="F152" t="s">
        <v>625</v>
      </c>
      <c r="H152" t="s">
        <v>632</v>
      </c>
      <c r="J152" t="s">
        <v>636</v>
      </c>
    </row>
    <row r="153" spans="1:10">
      <c r="A153" s="1">
        <f>HYPERLINK("https://lsnyc.legalserver.org/matter/dynamic-profile/view/1895896","19-1895896")</f>
        <v>0</v>
      </c>
      <c r="B153" t="s">
        <v>10</v>
      </c>
      <c r="C153" t="s">
        <v>12</v>
      </c>
      <c r="D153" t="s">
        <v>133</v>
      </c>
      <c r="E153" t="s">
        <v>609</v>
      </c>
      <c r="F153" t="s">
        <v>625</v>
      </c>
      <c r="G153" t="s">
        <v>630</v>
      </c>
      <c r="J153" t="s">
        <v>638</v>
      </c>
    </row>
    <row r="154" spans="1:10">
      <c r="A154" s="1">
        <f>HYPERLINK("https://lsnyc.legalserver.org/matter/dynamic-profile/view/1895911","19-1895911")</f>
        <v>0</v>
      </c>
      <c r="B154" t="s">
        <v>10</v>
      </c>
      <c r="C154" t="s">
        <v>12</v>
      </c>
      <c r="D154" t="s">
        <v>134</v>
      </c>
      <c r="E154" t="s">
        <v>612</v>
      </c>
      <c r="F154" t="s">
        <v>625</v>
      </c>
      <c r="H154" t="s">
        <v>632</v>
      </c>
      <c r="J154" t="s">
        <v>638</v>
      </c>
    </row>
    <row r="155" spans="1:10">
      <c r="A155" s="1">
        <f>HYPERLINK("https://lsnyc.legalserver.org/matter/dynamic-profile/view/1895914","19-1895914")</f>
        <v>0</v>
      </c>
      <c r="B155" t="s">
        <v>10</v>
      </c>
      <c r="C155" t="s">
        <v>12</v>
      </c>
      <c r="D155" t="s">
        <v>135</v>
      </c>
      <c r="E155" t="s">
        <v>612</v>
      </c>
      <c r="F155" t="s">
        <v>625</v>
      </c>
      <c r="H155" t="s">
        <v>632</v>
      </c>
      <c r="J155" t="s">
        <v>638</v>
      </c>
    </row>
    <row r="156" spans="1:10">
      <c r="A156" s="1">
        <f>HYPERLINK("https://lsnyc.legalserver.org/matter/dynamic-profile/view/1895919","19-1895919")</f>
        <v>0</v>
      </c>
      <c r="B156" t="s">
        <v>10</v>
      </c>
      <c r="C156" t="s">
        <v>12</v>
      </c>
      <c r="D156" t="s">
        <v>136</v>
      </c>
      <c r="E156" t="s">
        <v>612</v>
      </c>
      <c r="F156" t="s">
        <v>625</v>
      </c>
      <c r="H156" t="s">
        <v>632</v>
      </c>
      <c r="J156" t="s">
        <v>638</v>
      </c>
    </row>
    <row r="157" spans="1:10">
      <c r="A157" s="1">
        <f>HYPERLINK("https://lsnyc.legalserver.org/matter/dynamic-profile/view/1895727","19-1895727")</f>
        <v>0</v>
      </c>
      <c r="B157" t="s">
        <v>10</v>
      </c>
      <c r="C157" t="s">
        <v>12</v>
      </c>
      <c r="D157" t="s">
        <v>137</v>
      </c>
      <c r="F157" t="s">
        <v>624</v>
      </c>
      <c r="G157" t="s">
        <v>630</v>
      </c>
      <c r="J157" t="s">
        <v>635</v>
      </c>
    </row>
    <row r="158" spans="1:10">
      <c r="A158" s="1">
        <f>HYPERLINK("https://lsnyc.legalserver.org/matter/dynamic-profile/view/1895743","19-1895743")</f>
        <v>0</v>
      </c>
      <c r="B158" t="s">
        <v>10</v>
      </c>
      <c r="C158" t="s">
        <v>11</v>
      </c>
      <c r="D158" t="s">
        <v>138</v>
      </c>
      <c r="E158" t="s">
        <v>618</v>
      </c>
      <c r="F158" t="s">
        <v>625</v>
      </c>
      <c r="H158" t="s">
        <v>632</v>
      </c>
      <c r="J158" t="s">
        <v>636</v>
      </c>
    </row>
    <row r="159" spans="1:10">
      <c r="A159" s="1">
        <f>HYPERLINK("https://lsnyc.legalserver.org/matter/dynamic-profile/view/1895807","19-1895807")</f>
        <v>0</v>
      </c>
      <c r="B159" t="s">
        <v>10</v>
      </c>
      <c r="C159" t="s">
        <v>13</v>
      </c>
      <c r="D159" t="s">
        <v>139</v>
      </c>
      <c r="E159" t="s">
        <v>618</v>
      </c>
      <c r="F159" t="s">
        <v>625</v>
      </c>
      <c r="H159" t="s">
        <v>632</v>
      </c>
      <c r="J159" t="s">
        <v>636</v>
      </c>
    </row>
    <row r="160" spans="1:10">
      <c r="A160" s="1">
        <f>HYPERLINK("https://lsnyc.legalserver.org/matter/dynamic-profile/view/1895617","19-1895617")</f>
        <v>0</v>
      </c>
      <c r="B160" t="s">
        <v>10</v>
      </c>
      <c r="C160" t="s">
        <v>12</v>
      </c>
      <c r="D160" t="s">
        <v>140</v>
      </c>
      <c r="E160" t="s">
        <v>602</v>
      </c>
      <c r="F160" t="s">
        <v>628</v>
      </c>
      <c r="H160" t="s">
        <v>632</v>
      </c>
      <c r="J160" t="s">
        <v>640</v>
      </c>
    </row>
    <row r="161" spans="1:10">
      <c r="A161" s="1">
        <f>HYPERLINK("https://lsnyc.legalserver.org/matter/dynamic-profile/view/1895587","19-1895587")</f>
        <v>0</v>
      </c>
      <c r="B161" t="s">
        <v>10</v>
      </c>
      <c r="C161" t="s">
        <v>12</v>
      </c>
      <c r="D161" t="s">
        <v>22</v>
      </c>
      <c r="E161" t="s">
        <v>602</v>
      </c>
      <c r="F161" t="s">
        <v>626</v>
      </c>
      <c r="H161" t="s">
        <v>632</v>
      </c>
      <c r="J161" t="s">
        <v>637</v>
      </c>
    </row>
    <row r="162" spans="1:10">
      <c r="A162" s="1">
        <f>HYPERLINK("https://lsnyc.legalserver.org/matter/dynamic-profile/view/1895655","19-1895655")</f>
        <v>0</v>
      </c>
      <c r="B162" t="s">
        <v>10</v>
      </c>
      <c r="C162" t="s">
        <v>12</v>
      </c>
      <c r="D162" t="s">
        <v>37</v>
      </c>
      <c r="E162" t="s">
        <v>602</v>
      </c>
      <c r="F162" t="s">
        <v>626</v>
      </c>
      <c r="H162" t="s">
        <v>632</v>
      </c>
      <c r="J162" t="s">
        <v>637</v>
      </c>
    </row>
    <row r="163" spans="1:10">
      <c r="A163" s="1">
        <f>HYPERLINK("https://lsnyc.legalserver.org/matter/dynamic-profile/view/1895706","19-1895706")</f>
        <v>0</v>
      </c>
      <c r="B163" t="s">
        <v>10</v>
      </c>
      <c r="C163" t="s">
        <v>12</v>
      </c>
      <c r="D163" t="s">
        <v>24</v>
      </c>
      <c r="E163" t="s">
        <v>610</v>
      </c>
      <c r="F163" t="s">
        <v>626</v>
      </c>
      <c r="H163" t="s">
        <v>632</v>
      </c>
      <c r="J163" t="s">
        <v>637</v>
      </c>
    </row>
    <row r="164" spans="1:10">
      <c r="A164" s="1">
        <f>HYPERLINK("https://lsnyc.legalserver.org/matter/dynamic-profile/view/1895454","19-1895454")</f>
        <v>0</v>
      </c>
      <c r="B164" t="s">
        <v>10</v>
      </c>
      <c r="C164" t="s">
        <v>12</v>
      </c>
      <c r="D164" t="s">
        <v>141</v>
      </c>
      <c r="E164" t="s">
        <v>606</v>
      </c>
      <c r="F164" t="s">
        <v>625</v>
      </c>
      <c r="H164" t="s">
        <v>632</v>
      </c>
      <c r="J164" t="s">
        <v>638</v>
      </c>
    </row>
    <row r="165" spans="1:10">
      <c r="A165" s="1">
        <f>HYPERLINK("https://lsnyc.legalserver.org/matter/dynamic-profile/view/1895207","19-1895207")</f>
        <v>0</v>
      </c>
      <c r="B165" t="s">
        <v>10</v>
      </c>
      <c r="C165" t="s">
        <v>13</v>
      </c>
      <c r="D165" t="s">
        <v>142</v>
      </c>
      <c r="E165" t="s">
        <v>617</v>
      </c>
      <c r="F165" t="s">
        <v>625</v>
      </c>
      <c r="H165" t="s">
        <v>632</v>
      </c>
      <c r="J165" t="s">
        <v>638</v>
      </c>
    </row>
    <row r="166" spans="1:10">
      <c r="A166" s="1">
        <f>HYPERLINK("https://lsnyc.legalserver.org/matter/dynamic-profile/view/1895302","19-1895302")</f>
        <v>0</v>
      </c>
      <c r="B166" t="s">
        <v>10</v>
      </c>
      <c r="C166" t="s">
        <v>12</v>
      </c>
      <c r="D166" t="s">
        <v>143</v>
      </c>
      <c r="E166" t="s">
        <v>610</v>
      </c>
      <c r="F166" t="s">
        <v>625</v>
      </c>
      <c r="H166" t="s">
        <v>632</v>
      </c>
      <c r="J166" t="s">
        <v>637</v>
      </c>
    </row>
    <row r="167" spans="1:10">
      <c r="A167" s="1">
        <f>HYPERLINK("https://lsnyc.legalserver.org/matter/dynamic-profile/view/1895310","19-1895310")</f>
        <v>0</v>
      </c>
      <c r="B167" t="s">
        <v>10</v>
      </c>
      <c r="C167" t="s">
        <v>12</v>
      </c>
      <c r="D167" t="s">
        <v>144</v>
      </c>
      <c r="F167" t="s">
        <v>625</v>
      </c>
      <c r="H167" t="s">
        <v>632</v>
      </c>
      <c r="J167" t="s">
        <v>635</v>
      </c>
    </row>
    <row r="168" spans="1:10">
      <c r="A168" s="1">
        <f>HYPERLINK("https://lsnyc.legalserver.org/matter/dynamic-profile/view/1895360","19-1895360")</f>
        <v>0</v>
      </c>
      <c r="B168" t="s">
        <v>10</v>
      </c>
      <c r="C168" t="s">
        <v>14</v>
      </c>
      <c r="D168" t="s">
        <v>145</v>
      </c>
      <c r="E168" t="s">
        <v>610</v>
      </c>
      <c r="F168" t="s">
        <v>626</v>
      </c>
      <c r="H168" t="s">
        <v>632</v>
      </c>
      <c r="J168" t="s">
        <v>637</v>
      </c>
    </row>
    <row r="169" spans="1:10">
      <c r="A169" s="1">
        <f>HYPERLINK("https://lsnyc.legalserver.org/matter/dynamic-profile/view/1895366","19-1895366")</f>
        <v>0</v>
      </c>
      <c r="B169" t="s">
        <v>10</v>
      </c>
      <c r="C169" t="s">
        <v>14</v>
      </c>
      <c r="D169" t="s">
        <v>146</v>
      </c>
      <c r="E169" t="s">
        <v>610</v>
      </c>
      <c r="F169" t="s">
        <v>626</v>
      </c>
      <c r="H169" t="s">
        <v>632</v>
      </c>
      <c r="J169" t="s">
        <v>637</v>
      </c>
    </row>
    <row r="170" spans="1:10">
      <c r="A170" s="1">
        <f>HYPERLINK("https://lsnyc.legalserver.org/matter/dynamic-profile/view/1893054","19-1893054")</f>
        <v>0</v>
      </c>
      <c r="B170" t="s">
        <v>10</v>
      </c>
      <c r="C170" t="s">
        <v>12</v>
      </c>
      <c r="D170" t="s">
        <v>147</v>
      </c>
      <c r="F170" t="s">
        <v>625</v>
      </c>
      <c r="G170" t="s">
        <v>630</v>
      </c>
      <c r="J170" t="s">
        <v>635</v>
      </c>
    </row>
    <row r="171" spans="1:10">
      <c r="A171" s="1">
        <f>HYPERLINK("https://lsnyc.legalserver.org/matter/dynamic-profile/view/1895105","19-1895105")</f>
        <v>0</v>
      </c>
      <c r="B171" t="s">
        <v>10</v>
      </c>
      <c r="C171" t="s">
        <v>11</v>
      </c>
      <c r="D171" t="s">
        <v>148</v>
      </c>
      <c r="E171" t="s">
        <v>618</v>
      </c>
      <c r="F171" t="s">
        <v>625</v>
      </c>
      <c r="H171" t="s">
        <v>632</v>
      </c>
      <c r="J171" t="s">
        <v>636</v>
      </c>
    </row>
    <row r="172" spans="1:10">
      <c r="A172" s="1">
        <f>HYPERLINK("https://lsnyc.legalserver.org/matter/dynamic-profile/view/1895113","19-1895113")</f>
        <v>0</v>
      </c>
      <c r="B172" t="s">
        <v>10</v>
      </c>
      <c r="C172" t="s">
        <v>13</v>
      </c>
      <c r="D172" t="s">
        <v>149</v>
      </c>
      <c r="E172" t="s">
        <v>617</v>
      </c>
      <c r="F172" t="s">
        <v>625</v>
      </c>
      <c r="H172" t="s">
        <v>632</v>
      </c>
      <c r="J172" t="s">
        <v>638</v>
      </c>
    </row>
    <row r="173" spans="1:10">
      <c r="A173" s="1">
        <f>HYPERLINK("https://lsnyc.legalserver.org/matter/dynamic-profile/view/1894776","19-1894776")</f>
        <v>0</v>
      </c>
      <c r="B173" t="s">
        <v>10</v>
      </c>
      <c r="C173" t="s">
        <v>11</v>
      </c>
      <c r="D173" t="s">
        <v>150</v>
      </c>
      <c r="E173" t="s">
        <v>618</v>
      </c>
      <c r="F173" t="s">
        <v>625</v>
      </c>
      <c r="H173" t="s">
        <v>632</v>
      </c>
      <c r="J173" t="s">
        <v>636</v>
      </c>
    </row>
    <row r="174" spans="1:10">
      <c r="A174" s="1">
        <f>HYPERLINK("https://lsnyc.legalserver.org/matter/dynamic-profile/view/1894783","19-1894783")</f>
        <v>0</v>
      </c>
      <c r="B174" t="s">
        <v>10</v>
      </c>
      <c r="C174" t="s">
        <v>12</v>
      </c>
      <c r="D174" t="s">
        <v>25</v>
      </c>
      <c r="E174" t="s">
        <v>606</v>
      </c>
      <c r="F174" t="s">
        <v>626</v>
      </c>
      <c r="H174" t="s">
        <v>632</v>
      </c>
      <c r="J174" t="s">
        <v>638</v>
      </c>
    </row>
    <row r="175" spans="1:10">
      <c r="A175" s="1">
        <f>HYPERLINK("https://lsnyc.legalserver.org/matter/dynamic-profile/view/1894827","19-1894827")</f>
        <v>0</v>
      </c>
      <c r="B175" t="s">
        <v>10</v>
      </c>
      <c r="C175" t="s">
        <v>13</v>
      </c>
      <c r="D175" t="s">
        <v>151</v>
      </c>
      <c r="E175" t="s">
        <v>618</v>
      </c>
      <c r="F175" t="s">
        <v>625</v>
      </c>
      <c r="H175" t="s">
        <v>632</v>
      </c>
      <c r="J175" t="s">
        <v>636</v>
      </c>
    </row>
    <row r="176" spans="1:10">
      <c r="A176" s="1">
        <f>HYPERLINK("https://lsnyc.legalserver.org/matter/dynamic-profile/view/1894856","19-1894856")</f>
        <v>0</v>
      </c>
      <c r="B176" t="s">
        <v>10</v>
      </c>
      <c r="C176" t="s">
        <v>12</v>
      </c>
      <c r="D176" t="s">
        <v>26</v>
      </c>
      <c r="E176" t="s">
        <v>602</v>
      </c>
      <c r="F176" t="s">
        <v>626</v>
      </c>
      <c r="H176" t="s">
        <v>632</v>
      </c>
      <c r="J176" t="s">
        <v>637</v>
      </c>
    </row>
    <row r="177" spans="1:10">
      <c r="A177" s="1">
        <f>HYPERLINK("https://lsnyc.legalserver.org/matter/dynamic-profile/view/1894676","19-1894676")</f>
        <v>0</v>
      </c>
      <c r="B177" t="s">
        <v>10</v>
      </c>
      <c r="C177" t="s">
        <v>11</v>
      </c>
      <c r="D177" t="s">
        <v>152</v>
      </c>
      <c r="E177" t="s">
        <v>618</v>
      </c>
      <c r="F177" t="s">
        <v>625</v>
      </c>
      <c r="H177" t="s">
        <v>632</v>
      </c>
      <c r="J177" t="s">
        <v>640</v>
      </c>
    </row>
    <row r="178" spans="1:10">
      <c r="A178" s="1">
        <f>HYPERLINK("https://lsnyc.legalserver.org/matter/dynamic-profile/view/1894622","19-1894622")</f>
        <v>0</v>
      </c>
      <c r="B178" t="s">
        <v>10</v>
      </c>
      <c r="C178" t="s">
        <v>13</v>
      </c>
      <c r="D178" t="s">
        <v>153</v>
      </c>
      <c r="E178" t="s">
        <v>611</v>
      </c>
      <c r="F178" t="s">
        <v>625</v>
      </c>
      <c r="G178" t="s">
        <v>630</v>
      </c>
      <c r="J178" t="s">
        <v>636</v>
      </c>
    </row>
    <row r="179" spans="1:10">
      <c r="A179" s="1">
        <f>HYPERLINK("https://lsnyc.legalserver.org/matter/dynamic-profile/view/1894474","19-1894474")</f>
        <v>0</v>
      </c>
      <c r="B179" t="s">
        <v>10</v>
      </c>
      <c r="C179" t="s">
        <v>11</v>
      </c>
      <c r="D179" t="s">
        <v>154</v>
      </c>
      <c r="E179" t="s">
        <v>618</v>
      </c>
      <c r="F179" t="s">
        <v>625</v>
      </c>
      <c r="H179" t="s">
        <v>632</v>
      </c>
      <c r="J179" t="s">
        <v>636</v>
      </c>
    </row>
    <row r="180" spans="1:10">
      <c r="A180" s="1">
        <f>HYPERLINK("https://lsnyc.legalserver.org/matter/dynamic-profile/view/1894578","19-1894578")</f>
        <v>0</v>
      </c>
      <c r="B180" t="s">
        <v>10</v>
      </c>
      <c r="C180" t="s">
        <v>11</v>
      </c>
      <c r="D180" t="s">
        <v>155</v>
      </c>
      <c r="E180" t="s">
        <v>618</v>
      </c>
      <c r="F180" t="s">
        <v>625</v>
      </c>
      <c r="H180" t="s">
        <v>632</v>
      </c>
      <c r="J180" t="s">
        <v>636</v>
      </c>
    </row>
    <row r="181" spans="1:10">
      <c r="A181" s="1">
        <f>HYPERLINK("https://lsnyc.legalserver.org/matter/dynamic-profile/view/1894053","19-1894053")</f>
        <v>0</v>
      </c>
      <c r="B181" t="s">
        <v>10</v>
      </c>
      <c r="C181" t="s">
        <v>13</v>
      </c>
      <c r="D181" t="s">
        <v>156</v>
      </c>
      <c r="E181" t="s">
        <v>611</v>
      </c>
      <c r="F181" t="s">
        <v>625</v>
      </c>
      <c r="H181" t="s">
        <v>632</v>
      </c>
      <c r="J181" t="s">
        <v>636</v>
      </c>
    </row>
    <row r="182" spans="1:10">
      <c r="A182" s="1">
        <f>HYPERLINK("https://lsnyc.legalserver.org/matter/dynamic-profile/view/1894092","19-1894092")</f>
        <v>0</v>
      </c>
      <c r="B182" t="s">
        <v>10</v>
      </c>
      <c r="C182" t="s">
        <v>12</v>
      </c>
      <c r="D182" t="s">
        <v>157</v>
      </c>
      <c r="E182" t="s">
        <v>611</v>
      </c>
      <c r="F182" t="s">
        <v>625</v>
      </c>
      <c r="H182" t="s">
        <v>632</v>
      </c>
      <c r="J182" t="s">
        <v>636</v>
      </c>
    </row>
    <row r="183" spans="1:10">
      <c r="A183" s="1">
        <f>HYPERLINK("https://lsnyc.legalserver.org/matter/dynamic-profile/view/1894097","19-1894097")</f>
        <v>0</v>
      </c>
      <c r="B183" t="s">
        <v>10</v>
      </c>
      <c r="C183" t="s">
        <v>12</v>
      </c>
      <c r="D183" t="s">
        <v>157</v>
      </c>
      <c r="E183" t="s">
        <v>613</v>
      </c>
      <c r="F183" t="s">
        <v>625</v>
      </c>
      <c r="H183" t="s">
        <v>632</v>
      </c>
      <c r="J183" t="s">
        <v>636</v>
      </c>
    </row>
    <row r="184" spans="1:10">
      <c r="A184" s="1">
        <f>HYPERLINK("https://lsnyc.legalserver.org/matter/dynamic-profile/view/1894105","19-1894105")</f>
        <v>0</v>
      </c>
      <c r="B184" t="s">
        <v>10</v>
      </c>
      <c r="C184" t="s">
        <v>13</v>
      </c>
      <c r="D184" t="s">
        <v>158</v>
      </c>
      <c r="E184" t="s">
        <v>611</v>
      </c>
      <c r="F184" t="s">
        <v>625</v>
      </c>
      <c r="H184" t="s">
        <v>632</v>
      </c>
      <c r="J184" t="s">
        <v>636</v>
      </c>
    </row>
    <row r="185" spans="1:10">
      <c r="A185" s="1">
        <f>HYPERLINK("https://lsnyc.legalserver.org/matter/dynamic-profile/view/1893381","19-1893381")</f>
        <v>0</v>
      </c>
      <c r="B185" t="s">
        <v>10</v>
      </c>
      <c r="C185" t="s">
        <v>13</v>
      </c>
      <c r="D185" t="s">
        <v>159</v>
      </c>
      <c r="E185" t="s">
        <v>618</v>
      </c>
      <c r="F185" t="s">
        <v>625</v>
      </c>
      <c r="H185" t="s">
        <v>632</v>
      </c>
      <c r="J185" t="s">
        <v>636</v>
      </c>
    </row>
    <row r="186" spans="1:10">
      <c r="A186" s="1">
        <f>HYPERLINK("https://lsnyc.legalserver.org/matter/dynamic-profile/view/1893406","19-1893406")</f>
        <v>0</v>
      </c>
      <c r="B186" t="s">
        <v>10</v>
      </c>
      <c r="C186" t="s">
        <v>11</v>
      </c>
      <c r="D186" t="s">
        <v>160</v>
      </c>
      <c r="E186" t="s">
        <v>618</v>
      </c>
      <c r="F186" t="s">
        <v>625</v>
      </c>
      <c r="H186" t="s">
        <v>632</v>
      </c>
      <c r="J186" t="s">
        <v>636</v>
      </c>
    </row>
    <row r="187" spans="1:10">
      <c r="A187" s="1">
        <f>HYPERLINK("https://lsnyc.legalserver.org/matter/dynamic-profile/view/1893458","19-1893458")</f>
        <v>0</v>
      </c>
      <c r="B187" t="s">
        <v>10</v>
      </c>
      <c r="C187" t="s">
        <v>12</v>
      </c>
      <c r="D187" t="s">
        <v>161</v>
      </c>
      <c r="E187" t="s">
        <v>610</v>
      </c>
      <c r="F187" t="s">
        <v>626</v>
      </c>
      <c r="H187" t="s">
        <v>632</v>
      </c>
      <c r="J187" t="s">
        <v>639</v>
      </c>
    </row>
    <row r="188" spans="1:10">
      <c r="A188" s="1">
        <f>HYPERLINK("https://lsnyc.legalserver.org/matter/dynamic-profile/view/1893459","19-1893459")</f>
        <v>0</v>
      </c>
      <c r="B188" t="s">
        <v>10</v>
      </c>
      <c r="C188" t="s">
        <v>12</v>
      </c>
      <c r="D188" t="s">
        <v>162</v>
      </c>
      <c r="E188" t="s">
        <v>610</v>
      </c>
      <c r="F188" t="s">
        <v>626</v>
      </c>
      <c r="H188" t="s">
        <v>632</v>
      </c>
      <c r="J188" t="s">
        <v>637</v>
      </c>
    </row>
    <row r="189" spans="1:10">
      <c r="A189" s="1">
        <f>HYPERLINK("https://lsnyc.legalserver.org/matter/dynamic-profile/view/1893461","19-1893461")</f>
        <v>0</v>
      </c>
      <c r="B189" t="s">
        <v>10</v>
      </c>
      <c r="C189" t="s">
        <v>12</v>
      </c>
      <c r="D189" t="s">
        <v>27</v>
      </c>
      <c r="E189" t="s">
        <v>610</v>
      </c>
      <c r="F189" t="s">
        <v>626</v>
      </c>
      <c r="H189" t="s">
        <v>632</v>
      </c>
      <c r="J189" t="s">
        <v>637</v>
      </c>
    </row>
    <row r="190" spans="1:10">
      <c r="A190" s="1">
        <f>HYPERLINK("https://lsnyc.legalserver.org/matter/dynamic-profile/view/1893186","19-1893186")</f>
        <v>0</v>
      </c>
      <c r="B190" t="s">
        <v>10</v>
      </c>
      <c r="C190" t="s">
        <v>13</v>
      </c>
      <c r="D190" t="s">
        <v>163</v>
      </c>
      <c r="E190" t="s">
        <v>618</v>
      </c>
      <c r="F190" t="s">
        <v>625</v>
      </c>
      <c r="H190" t="s">
        <v>632</v>
      </c>
      <c r="J190" t="s">
        <v>636</v>
      </c>
    </row>
    <row r="191" spans="1:10">
      <c r="A191" s="1">
        <f>HYPERLINK("https://lsnyc.legalserver.org/matter/dynamic-profile/view/1893227","19-1893227")</f>
        <v>0</v>
      </c>
      <c r="B191" t="s">
        <v>10</v>
      </c>
      <c r="C191" t="s">
        <v>11</v>
      </c>
      <c r="D191" t="s">
        <v>164</v>
      </c>
      <c r="E191" t="s">
        <v>617</v>
      </c>
      <c r="F191" t="s">
        <v>625</v>
      </c>
      <c r="H191" t="s">
        <v>632</v>
      </c>
      <c r="J191" t="s">
        <v>638</v>
      </c>
    </row>
    <row r="192" spans="1:10">
      <c r="A192" s="1">
        <f>HYPERLINK("https://lsnyc.legalserver.org/matter/dynamic-profile/view/1893039","19-1893039")</f>
        <v>0</v>
      </c>
      <c r="B192" t="s">
        <v>10</v>
      </c>
      <c r="C192" t="s">
        <v>11</v>
      </c>
      <c r="D192" t="s">
        <v>165</v>
      </c>
      <c r="E192" t="s">
        <v>606</v>
      </c>
      <c r="F192" t="s">
        <v>628</v>
      </c>
      <c r="H192" t="s">
        <v>632</v>
      </c>
      <c r="J192" t="s">
        <v>640</v>
      </c>
    </row>
    <row r="193" spans="1:10">
      <c r="A193" s="1">
        <f>HYPERLINK("https://lsnyc.legalserver.org/matter/dynamic-profile/view/1893099","19-1893099")</f>
        <v>0</v>
      </c>
      <c r="B193" t="s">
        <v>10</v>
      </c>
      <c r="C193" t="s">
        <v>11</v>
      </c>
      <c r="D193" t="s">
        <v>166</v>
      </c>
      <c r="E193" t="s">
        <v>618</v>
      </c>
      <c r="F193" t="s">
        <v>629</v>
      </c>
      <c r="H193" t="s">
        <v>632</v>
      </c>
      <c r="J193" t="s">
        <v>640</v>
      </c>
    </row>
    <row r="194" spans="1:10">
      <c r="A194" s="1">
        <f>HYPERLINK("https://lsnyc.legalserver.org/matter/dynamic-profile/view/1892695","19-1892695")</f>
        <v>0</v>
      </c>
      <c r="B194" t="s">
        <v>10</v>
      </c>
      <c r="C194" t="s">
        <v>11</v>
      </c>
      <c r="D194" t="s">
        <v>167</v>
      </c>
      <c r="F194" t="s">
        <v>624</v>
      </c>
      <c r="H194" t="s">
        <v>632</v>
      </c>
      <c r="J194" t="s">
        <v>640</v>
      </c>
    </row>
    <row r="195" spans="1:10">
      <c r="A195" s="1">
        <f>HYPERLINK("https://lsnyc.legalserver.org/matter/dynamic-profile/view/1892400","19-1892400")</f>
        <v>0</v>
      </c>
      <c r="B195" t="s">
        <v>10</v>
      </c>
      <c r="C195" t="s">
        <v>11</v>
      </c>
      <c r="D195" t="s">
        <v>168</v>
      </c>
      <c r="E195" t="s">
        <v>618</v>
      </c>
      <c r="F195" t="s">
        <v>628</v>
      </c>
      <c r="G195" t="s">
        <v>630</v>
      </c>
      <c r="J195" t="s">
        <v>640</v>
      </c>
    </row>
    <row r="196" spans="1:10">
      <c r="A196" s="1">
        <f>HYPERLINK("https://lsnyc.legalserver.org/matter/dynamic-profile/view/1892462","19-1892462")</f>
        <v>0</v>
      </c>
      <c r="B196" t="s">
        <v>10</v>
      </c>
      <c r="C196" t="s">
        <v>11</v>
      </c>
      <c r="D196" t="s">
        <v>169</v>
      </c>
      <c r="E196" t="s">
        <v>618</v>
      </c>
      <c r="F196" t="s">
        <v>628</v>
      </c>
      <c r="H196" t="s">
        <v>632</v>
      </c>
      <c r="J196" t="s">
        <v>640</v>
      </c>
    </row>
    <row r="197" spans="1:10">
      <c r="A197" s="1">
        <f>HYPERLINK("https://lsnyc.legalserver.org/matter/dynamic-profile/view/1892396","19-1892396")</f>
        <v>0</v>
      </c>
      <c r="B197" t="s">
        <v>10</v>
      </c>
      <c r="C197" t="s">
        <v>11</v>
      </c>
      <c r="D197" t="s">
        <v>170</v>
      </c>
      <c r="E197" t="s">
        <v>618</v>
      </c>
      <c r="F197" t="s">
        <v>625</v>
      </c>
      <c r="H197" t="s">
        <v>632</v>
      </c>
      <c r="J197" t="s">
        <v>636</v>
      </c>
    </row>
    <row r="198" spans="1:10">
      <c r="A198" s="1">
        <f>HYPERLINK("https://lsnyc.legalserver.org/matter/dynamic-profile/view/1892225","19-1892225")</f>
        <v>0</v>
      </c>
      <c r="B198" t="s">
        <v>10</v>
      </c>
      <c r="C198" t="s">
        <v>11</v>
      </c>
      <c r="D198" t="s">
        <v>171</v>
      </c>
      <c r="E198" t="s">
        <v>618</v>
      </c>
      <c r="F198" t="s">
        <v>628</v>
      </c>
      <c r="H198" t="s">
        <v>632</v>
      </c>
      <c r="J198" t="s">
        <v>640</v>
      </c>
    </row>
    <row r="199" spans="1:10">
      <c r="A199" s="1">
        <f>HYPERLINK("https://lsnyc.legalserver.org/matter/dynamic-profile/view/1892209","19-1892209")</f>
        <v>0</v>
      </c>
      <c r="B199" t="s">
        <v>10</v>
      </c>
      <c r="C199" t="s">
        <v>11</v>
      </c>
      <c r="D199" t="s">
        <v>172</v>
      </c>
      <c r="E199" t="s">
        <v>617</v>
      </c>
      <c r="F199" t="s">
        <v>625</v>
      </c>
      <c r="H199" t="s">
        <v>632</v>
      </c>
      <c r="J199" t="s">
        <v>638</v>
      </c>
    </row>
    <row r="200" spans="1:10">
      <c r="A200" s="1">
        <f>HYPERLINK("https://lsnyc.legalserver.org/matter/dynamic-profile/view/1892163","19-1892163")</f>
        <v>0</v>
      </c>
      <c r="B200" t="s">
        <v>10</v>
      </c>
      <c r="C200" t="s">
        <v>12</v>
      </c>
      <c r="D200" t="s">
        <v>173</v>
      </c>
      <c r="E200" t="s">
        <v>613</v>
      </c>
      <c r="F200" t="s">
        <v>625</v>
      </c>
      <c r="H200" t="s">
        <v>632</v>
      </c>
      <c r="J200" t="s">
        <v>636</v>
      </c>
    </row>
    <row r="201" spans="1:10">
      <c r="A201" s="1">
        <f>HYPERLINK("https://lsnyc.legalserver.org/matter/dynamic-profile/view/1891955","19-1891955")</f>
        <v>0</v>
      </c>
      <c r="B201" t="s">
        <v>10</v>
      </c>
      <c r="C201" t="s">
        <v>12</v>
      </c>
      <c r="D201" t="s">
        <v>174</v>
      </c>
      <c r="E201" t="s">
        <v>618</v>
      </c>
      <c r="F201" t="s">
        <v>625</v>
      </c>
      <c r="G201" t="s">
        <v>630</v>
      </c>
      <c r="J201" t="s">
        <v>636</v>
      </c>
    </row>
    <row r="202" spans="1:10">
      <c r="A202" s="1">
        <f>HYPERLINK("https://lsnyc.legalserver.org/matter/dynamic-profile/view/1891784","19-1891784")</f>
        <v>0</v>
      </c>
      <c r="B202" t="s">
        <v>10</v>
      </c>
      <c r="C202" t="s">
        <v>11</v>
      </c>
      <c r="D202" t="s">
        <v>175</v>
      </c>
      <c r="E202" t="s">
        <v>618</v>
      </c>
      <c r="F202" t="s">
        <v>628</v>
      </c>
      <c r="H202" t="s">
        <v>632</v>
      </c>
      <c r="J202" t="s">
        <v>640</v>
      </c>
    </row>
    <row r="203" spans="1:10">
      <c r="A203" s="1">
        <f>HYPERLINK("https://lsnyc.legalserver.org/matter/dynamic-profile/view/1891785","19-1891785")</f>
        <v>0</v>
      </c>
      <c r="B203" t="s">
        <v>10</v>
      </c>
      <c r="C203" t="s">
        <v>11</v>
      </c>
      <c r="D203" t="s">
        <v>176</v>
      </c>
      <c r="E203" t="s">
        <v>617</v>
      </c>
      <c r="F203" t="s">
        <v>624</v>
      </c>
      <c r="H203" t="s">
        <v>632</v>
      </c>
      <c r="J203" t="s">
        <v>635</v>
      </c>
    </row>
    <row r="204" spans="1:10">
      <c r="A204" s="1">
        <f>HYPERLINK("https://lsnyc.legalserver.org/matter/dynamic-profile/view/1891429","19-1891429")</f>
        <v>0</v>
      </c>
      <c r="B204" t="s">
        <v>10</v>
      </c>
      <c r="C204" t="s">
        <v>12</v>
      </c>
      <c r="D204" t="s">
        <v>177</v>
      </c>
      <c r="E204" t="s">
        <v>611</v>
      </c>
      <c r="F204" t="s">
        <v>625</v>
      </c>
      <c r="H204" t="s">
        <v>632</v>
      </c>
      <c r="J204" t="s">
        <v>638</v>
      </c>
    </row>
    <row r="205" spans="1:10">
      <c r="A205" s="1">
        <f>HYPERLINK("https://lsnyc.legalserver.org/matter/dynamic-profile/view/1891437","19-1891437")</f>
        <v>0</v>
      </c>
      <c r="B205" t="s">
        <v>10</v>
      </c>
      <c r="C205" t="s">
        <v>12</v>
      </c>
      <c r="D205" t="s">
        <v>177</v>
      </c>
      <c r="E205" t="s">
        <v>613</v>
      </c>
      <c r="F205" t="s">
        <v>625</v>
      </c>
      <c r="H205" t="s">
        <v>632</v>
      </c>
      <c r="J205" t="s">
        <v>638</v>
      </c>
    </row>
    <row r="206" spans="1:10">
      <c r="A206" s="1">
        <f>HYPERLINK("https://lsnyc.legalserver.org/matter/dynamic-profile/view/1891450","19-1891450")</f>
        <v>0</v>
      </c>
      <c r="B206" t="s">
        <v>10</v>
      </c>
      <c r="C206" t="s">
        <v>12</v>
      </c>
      <c r="D206" t="s">
        <v>178</v>
      </c>
      <c r="E206" t="s">
        <v>601</v>
      </c>
      <c r="F206" t="s">
        <v>625</v>
      </c>
      <c r="H206" t="s">
        <v>632</v>
      </c>
      <c r="J206" t="s">
        <v>636</v>
      </c>
    </row>
    <row r="207" spans="1:10">
      <c r="A207" s="1">
        <f>HYPERLINK("https://lsnyc.legalserver.org/matter/dynamic-profile/view/1891474","19-1891474")</f>
        <v>0</v>
      </c>
      <c r="B207" t="s">
        <v>10</v>
      </c>
      <c r="C207" t="s">
        <v>12</v>
      </c>
      <c r="D207" t="s">
        <v>179</v>
      </c>
      <c r="E207" t="s">
        <v>604</v>
      </c>
      <c r="F207" t="s">
        <v>625</v>
      </c>
      <c r="H207" t="s">
        <v>632</v>
      </c>
      <c r="J207" t="s">
        <v>636</v>
      </c>
    </row>
    <row r="208" spans="1:10">
      <c r="A208" s="1">
        <f>HYPERLINK("https://lsnyc.legalserver.org/matter/dynamic-profile/view/1891538","19-1891538")</f>
        <v>0</v>
      </c>
      <c r="B208" t="s">
        <v>10</v>
      </c>
      <c r="C208" t="s">
        <v>11</v>
      </c>
      <c r="D208" t="s">
        <v>180</v>
      </c>
      <c r="E208" t="s">
        <v>617</v>
      </c>
      <c r="F208" t="s">
        <v>625</v>
      </c>
      <c r="H208" t="s">
        <v>632</v>
      </c>
      <c r="J208" t="s">
        <v>638</v>
      </c>
    </row>
    <row r="209" spans="1:10">
      <c r="A209" s="1">
        <f>HYPERLINK("https://lsnyc.legalserver.org/matter/dynamic-profile/view/1891380","19-1891380")</f>
        <v>0</v>
      </c>
      <c r="B209" t="s">
        <v>10</v>
      </c>
      <c r="C209" t="s">
        <v>13</v>
      </c>
      <c r="D209" t="s">
        <v>181</v>
      </c>
      <c r="E209" t="s">
        <v>611</v>
      </c>
      <c r="F209" t="s">
        <v>625</v>
      </c>
      <c r="H209" t="s">
        <v>632</v>
      </c>
      <c r="J209" t="s">
        <v>636</v>
      </c>
    </row>
    <row r="210" spans="1:10">
      <c r="A210" s="1">
        <f>HYPERLINK("https://lsnyc.legalserver.org/matter/dynamic-profile/view/1891263","19-1891263")</f>
        <v>0</v>
      </c>
      <c r="B210" t="s">
        <v>10</v>
      </c>
      <c r="C210" t="s">
        <v>11</v>
      </c>
      <c r="D210" t="s">
        <v>182</v>
      </c>
      <c r="E210" t="s">
        <v>617</v>
      </c>
      <c r="F210" t="s">
        <v>628</v>
      </c>
      <c r="H210" t="s">
        <v>632</v>
      </c>
      <c r="J210" t="s">
        <v>640</v>
      </c>
    </row>
    <row r="211" spans="1:10">
      <c r="A211" s="1">
        <f>HYPERLINK("https://lsnyc.legalserver.org/matter/dynamic-profile/view/1891181","19-1891181")</f>
        <v>0</v>
      </c>
      <c r="B211" t="s">
        <v>10</v>
      </c>
      <c r="C211" t="s">
        <v>12</v>
      </c>
      <c r="D211" t="s">
        <v>183</v>
      </c>
      <c r="E211" t="s">
        <v>618</v>
      </c>
      <c r="F211" t="s">
        <v>625</v>
      </c>
      <c r="H211" t="s">
        <v>632</v>
      </c>
      <c r="J211" t="s">
        <v>636</v>
      </c>
    </row>
    <row r="212" spans="1:10">
      <c r="A212" s="1">
        <f>HYPERLINK("https://lsnyc.legalserver.org/matter/dynamic-profile/view/1891016","19-1891016")</f>
        <v>0</v>
      </c>
      <c r="B212" t="s">
        <v>10</v>
      </c>
      <c r="C212" t="s">
        <v>15</v>
      </c>
      <c r="D212" t="s">
        <v>184</v>
      </c>
      <c r="E212" t="s">
        <v>617</v>
      </c>
      <c r="F212" t="s">
        <v>628</v>
      </c>
      <c r="H212" t="s">
        <v>632</v>
      </c>
      <c r="J212" t="s">
        <v>640</v>
      </c>
    </row>
    <row r="213" spans="1:10">
      <c r="A213" s="1">
        <f>HYPERLINK("https://lsnyc.legalserver.org/matter/dynamic-profile/view/1891080","19-1891080")</f>
        <v>0</v>
      </c>
      <c r="B213" t="s">
        <v>10</v>
      </c>
      <c r="C213" t="s">
        <v>15</v>
      </c>
      <c r="D213" t="s">
        <v>185</v>
      </c>
      <c r="E213" t="s">
        <v>618</v>
      </c>
      <c r="F213" t="s">
        <v>628</v>
      </c>
      <c r="H213" t="s">
        <v>632</v>
      </c>
      <c r="J213" t="s">
        <v>640</v>
      </c>
    </row>
    <row r="214" spans="1:10">
      <c r="A214" s="1">
        <f>HYPERLINK("https://lsnyc.legalserver.org/matter/dynamic-profile/view/1891129","19-1891129")</f>
        <v>0</v>
      </c>
      <c r="B214" t="s">
        <v>10</v>
      </c>
      <c r="C214" t="s">
        <v>12</v>
      </c>
      <c r="D214" t="s">
        <v>186</v>
      </c>
      <c r="E214" t="s">
        <v>606</v>
      </c>
      <c r="F214" t="s">
        <v>625</v>
      </c>
      <c r="H214" t="s">
        <v>632</v>
      </c>
      <c r="J214" t="s">
        <v>638</v>
      </c>
    </row>
    <row r="215" spans="1:10">
      <c r="A215" s="1">
        <f>HYPERLINK("https://lsnyc.legalserver.org/matter/dynamic-profile/view/1891130","19-1891130")</f>
        <v>0</v>
      </c>
      <c r="B215" t="s">
        <v>10</v>
      </c>
      <c r="C215" t="s">
        <v>12</v>
      </c>
      <c r="D215" t="s">
        <v>187</v>
      </c>
      <c r="E215" t="s">
        <v>606</v>
      </c>
      <c r="F215" t="s">
        <v>625</v>
      </c>
      <c r="H215" t="s">
        <v>632</v>
      </c>
      <c r="J215" t="s">
        <v>638</v>
      </c>
    </row>
    <row r="216" spans="1:10">
      <c r="A216" s="1">
        <f>HYPERLINK("https://lsnyc.legalserver.org/matter/dynamic-profile/view/1890696","19-1890696")</f>
        <v>0</v>
      </c>
      <c r="B216" t="s">
        <v>10</v>
      </c>
      <c r="C216" t="s">
        <v>11</v>
      </c>
      <c r="D216" t="s">
        <v>188</v>
      </c>
      <c r="E216" t="s">
        <v>606</v>
      </c>
      <c r="F216" t="s">
        <v>628</v>
      </c>
      <c r="H216" t="s">
        <v>632</v>
      </c>
      <c r="J216" t="s">
        <v>640</v>
      </c>
    </row>
    <row r="217" spans="1:10">
      <c r="A217" s="1">
        <f>HYPERLINK("https://lsnyc.legalserver.org/matter/dynamic-profile/view/1890642","19-1890642")</f>
        <v>0</v>
      </c>
      <c r="B217" t="s">
        <v>10</v>
      </c>
      <c r="C217" t="s">
        <v>11</v>
      </c>
      <c r="D217" t="s">
        <v>189</v>
      </c>
      <c r="E217" t="s">
        <v>606</v>
      </c>
      <c r="F217" t="s">
        <v>625</v>
      </c>
      <c r="H217" t="s">
        <v>632</v>
      </c>
      <c r="J217" t="s">
        <v>640</v>
      </c>
    </row>
    <row r="218" spans="1:10">
      <c r="A218" s="1">
        <f>HYPERLINK("https://lsnyc.legalserver.org/matter/dynamic-profile/view/1890294","19-1890294")</f>
        <v>0</v>
      </c>
      <c r="B218" t="s">
        <v>10</v>
      </c>
      <c r="C218" t="s">
        <v>11</v>
      </c>
      <c r="D218" t="s">
        <v>190</v>
      </c>
      <c r="F218" t="s">
        <v>624</v>
      </c>
      <c r="G218" t="s">
        <v>630</v>
      </c>
      <c r="J218" t="s">
        <v>635</v>
      </c>
    </row>
    <row r="219" spans="1:10">
      <c r="A219" s="1">
        <f>HYPERLINK("https://lsnyc.legalserver.org/matter/dynamic-profile/view/1890089","19-1890089")</f>
        <v>0</v>
      </c>
      <c r="B219" t="s">
        <v>10</v>
      </c>
      <c r="C219" t="s">
        <v>11</v>
      </c>
      <c r="D219" t="s">
        <v>191</v>
      </c>
      <c r="E219" t="s">
        <v>618</v>
      </c>
      <c r="F219" t="s">
        <v>628</v>
      </c>
      <c r="H219" t="s">
        <v>632</v>
      </c>
      <c r="J219" t="s">
        <v>640</v>
      </c>
    </row>
    <row r="220" spans="1:10">
      <c r="A220" s="1">
        <f>HYPERLINK("https://lsnyc.legalserver.org/matter/dynamic-profile/view/1889747","19-1889747")</f>
        <v>0</v>
      </c>
      <c r="B220" t="s">
        <v>10</v>
      </c>
      <c r="C220" t="s">
        <v>12</v>
      </c>
      <c r="D220" t="s">
        <v>192</v>
      </c>
      <c r="E220" t="s">
        <v>611</v>
      </c>
      <c r="F220" t="s">
        <v>625</v>
      </c>
      <c r="H220" t="s">
        <v>632</v>
      </c>
      <c r="J220" t="s">
        <v>638</v>
      </c>
    </row>
    <row r="221" spans="1:10">
      <c r="A221" s="1">
        <f>HYPERLINK("https://lsnyc.legalserver.org/matter/dynamic-profile/view/1889433","19-1889433")</f>
        <v>0</v>
      </c>
      <c r="B221" t="s">
        <v>10</v>
      </c>
      <c r="C221" t="s">
        <v>12</v>
      </c>
      <c r="D221" t="s">
        <v>193</v>
      </c>
      <c r="E221" t="s">
        <v>611</v>
      </c>
      <c r="F221" t="s">
        <v>625</v>
      </c>
      <c r="H221" t="s">
        <v>632</v>
      </c>
      <c r="J221" t="s">
        <v>636</v>
      </c>
    </row>
    <row r="222" spans="1:10">
      <c r="A222" s="1">
        <f>HYPERLINK("https://lsnyc.legalserver.org/matter/dynamic-profile/view/1889033","19-1889033")</f>
        <v>0</v>
      </c>
      <c r="B222" t="s">
        <v>10</v>
      </c>
      <c r="C222" t="s">
        <v>12</v>
      </c>
      <c r="D222" t="s">
        <v>194</v>
      </c>
      <c r="E222" t="s">
        <v>602</v>
      </c>
      <c r="F222" t="s">
        <v>626</v>
      </c>
      <c r="H222" t="s">
        <v>632</v>
      </c>
      <c r="J222" t="s">
        <v>639</v>
      </c>
    </row>
    <row r="223" spans="1:10">
      <c r="A223" s="1">
        <f>HYPERLINK("https://lsnyc.legalserver.org/matter/dynamic-profile/view/1888954","19-1888954")</f>
        <v>0</v>
      </c>
      <c r="B223" t="s">
        <v>10</v>
      </c>
      <c r="C223" t="s">
        <v>12</v>
      </c>
      <c r="D223" t="s">
        <v>195</v>
      </c>
      <c r="E223" t="s">
        <v>609</v>
      </c>
      <c r="F223" t="s">
        <v>625</v>
      </c>
      <c r="H223" t="s">
        <v>632</v>
      </c>
      <c r="J223" t="s">
        <v>638</v>
      </c>
    </row>
    <row r="224" spans="1:10">
      <c r="A224" s="1">
        <f>HYPERLINK("https://lsnyc.legalserver.org/matter/dynamic-profile/view/1888959","19-1888959")</f>
        <v>0</v>
      </c>
      <c r="B224" t="s">
        <v>10</v>
      </c>
      <c r="C224" t="s">
        <v>12</v>
      </c>
      <c r="D224" t="s">
        <v>196</v>
      </c>
      <c r="E224" t="s">
        <v>612</v>
      </c>
      <c r="F224" t="s">
        <v>625</v>
      </c>
      <c r="H224" t="s">
        <v>632</v>
      </c>
      <c r="J224" t="s">
        <v>638</v>
      </c>
    </row>
    <row r="225" spans="1:10">
      <c r="A225" s="1">
        <f>HYPERLINK("https://lsnyc.legalserver.org/matter/dynamic-profile/view/1888961","19-1888961")</f>
        <v>0</v>
      </c>
      <c r="B225" t="s">
        <v>10</v>
      </c>
      <c r="C225" t="s">
        <v>12</v>
      </c>
      <c r="D225" t="s">
        <v>196</v>
      </c>
      <c r="E225" t="s">
        <v>609</v>
      </c>
      <c r="F225" t="s">
        <v>625</v>
      </c>
      <c r="H225" t="s">
        <v>632</v>
      </c>
      <c r="J225" t="s">
        <v>638</v>
      </c>
    </row>
    <row r="226" spans="1:10">
      <c r="A226" s="1">
        <f>HYPERLINK("https://lsnyc.legalserver.org/matter/dynamic-profile/view/1888963","19-1888963")</f>
        <v>0</v>
      </c>
      <c r="B226" t="s">
        <v>10</v>
      </c>
      <c r="C226" t="s">
        <v>12</v>
      </c>
      <c r="D226" t="s">
        <v>195</v>
      </c>
      <c r="E226" t="s">
        <v>612</v>
      </c>
      <c r="F226" t="s">
        <v>625</v>
      </c>
      <c r="H226" t="s">
        <v>632</v>
      </c>
      <c r="J226" t="s">
        <v>638</v>
      </c>
    </row>
    <row r="227" spans="1:10">
      <c r="A227" s="1">
        <f>HYPERLINK("https://lsnyc.legalserver.org/matter/dynamic-profile/view/1888966","19-1888966")</f>
        <v>0</v>
      </c>
      <c r="B227" t="s">
        <v>10</v>
      </c>
      <c r="C227" t="s">
        <v>12</v>
      </c>
      <c r="D227" t="s">
        <v>197</v>
      </c>
      <c r="E227" t="s">
        <v>609</v>
      </c>
      <c r="F227" t="s">
        <v>625</v>
      </c>
      <c r="H227" t="s">
        <v>632</v>
      </c>
      <c r="J227" t="s">
        <v>638</v>
      </c>
    </row>
    <row r="228" spans="1:10">
      <c r="A228" s="1">
        <f>HYPERLINK("https://lsnyc.legalserver.org/matter/dynamic-profile/view/1888747","19-1888747")</f>
        <v>0</v>
      </c>
      <c r="B228" t="s">
        <v>10</v>
      </c>
      <c r="C228" t="s">
        <v>13</v>
      </c>
      <c r="D228" t="s">
        <v>198</v>
      </c>
      <c r="E228" t="s">
        <v>606</v>
      </c>
      <c r="F228" t="s">
        <v>625</v>
      </c>
      <c r="H228" t="s">
        <v>632</v>
      </c>
      <c r="J228" t="s">
        <v>638</v>
      </c>
    </row>
    <row r="229" spans="1:10">
      <c r="A229" s="1">
        <f>HYPERLINK("https://lsnyc.legalserver.org/matter/dynamic-profile/view/1888193","19-1888193")</f>
        <v>0</v>
      </c>
      <c r="B229" t="s">
        <v>10</v>
      </c>
      <c r="C229" t="s">
        <v>12</v>
      </c>
      <c r="D229" t="s">
        <v>28</v>
      </c>
      <c r="E229" t="s">
        <v>610</v>
      </c>
      <c r="F229" t="s">
        <v>626</v>
      </c>
      <c r="H229" t="s">
        <v>632</v>
      </c>
      <c r="J229" t="s">
        <v>637</v>
      </c>
    </row>
    <row r="230" spans="1:10">
      <c r="A230" s="1">
        <f>HYPERLINK("https://lsnyc.legalserver.org/matter/dynamic-profile/view/1888118","19-1888118")</f>
        <v>0</v>
      </c>
      <c r="B230" t="s">
        <v>10</v>
      </c>
      <c r="C230" t="s">
        <v>11</v>
      </c>
      <c r="D230" t="s">
        <v>199</v>
      </c>
      <c r="E230" t="s">
        <v>618</v>
      </c>
      <c r="F230" t="s">
        <v>625</v>
      </c>
      <c r="H230" t="s">
        <v>632</v>
      </c>
      <c r="J230" t="s">
        <v>636</v>
      </c>
    </row>
    <row r="231" spans="1:10">
      <c r="A231" s="1">
        <f>HYPERLINK("https://lsnyc.legalserver.org/matter/dynamic-profile/view/1887881","19-1887881")</f>
        <v>0</v>
      </c>
      <c r="B231" t="s">
        <v>10</v>
      </c>
      <c r="C231" t="s">
        <v>11</v>
      </c>
      <c r="D231" t="s">
        <v>200</v>
      </c>
      <c r="E231" t="s">
        <v>618</v>
      </c>
      <c r="F231" t="s">
        <v>624</v>
      </c>
      <c r="H231" t="s">
        <v>632</v>
      </c>
      <c r="J231" t="s">
        <v>635</v>
      </c>
    </row>
    <row r="232" spans="1:10">
      <c r="A232" s="1">
        <f>HYPERLINK("https://lsnyc.legalserver.org/matter/dynamic-profile/view/1887772","19-1887772")</f>
        <v>0</v>
      </c>
      <c r="B232" t="s">
        <v>10</v>
      </c>
      <c r="C232" t="s">
        <v>12</v>
      </c>
      <c r="D232" t="s">
        <v>44</v>
      </c>
      <c r="E232" t="s">
        <v>618</v>
      </c>
      <c r="F232" t="s">
        <v>625</v>
      </c>
      <c r="H232" t="s">
        <v>632</v>
      </c>
      <c r="J232" t="s">
        <v>636</v>
      </c>
    </row>
    <row r="233" spans="1:10">
      <c r="A233" s="1">
        <f>HYPERLINK("https://lsnyc.legalserver.org/matter/dynamic-profile/view/1887807","19-1887807")</f>
        <v>0</v>
      </c>
      <c r="B233" t="s">
        <v>10</v>
      </c>
      <c r="C233" t="s">
        <v>13</v>
      </c>
      <c r="D233" t="s">
        <v>201</v>
      </c>
      <c r="E233" t="s">
        <v>606</v>
      </c>
      <c r="F233" t="s">
        <v>625</v>
      </c>
      <c r="H233" t="s">
        <v>632</v>
      </c>
      <c r="J233" t="s">
        <v>638</v>
      </c>
    </row>
    <row r="234" spans="1:10">
      <c r="A234" s="1">
        <f>HYPERLINK("https://lsnyc.legalserver.org/matter/dynamic-profile/view/1887639","19-1887639")</f>
        <v>0</v>
      </c>
      <c r="B234" t="s">
        <v>10</v>
      </c>
      <c r="C234" t="s">
        <v>15</v>
      </c>
      <c r="D234" t="s">
        <v>202</v>
      </c>
      <c r="E234" t="s">
        <v>618</v>
      </c>
      <c r="F234" t="s">
        <v>628</v>
      </c>
      <c r="H234" t="s">
        <v>632</v>
      </c>
      <c r="J234" t="s">
        <v>640</v>
      </c>
    </row>
    <row r="235" spans="1:10">
      <c r="A235" s="1">
        <f>HYPERLINK("https://lsnyc.legalserver.org/matter/dynamic-profile/view/1887553","19-1887553")</f>
        <v>0</v>
      </c>
      <c r="B235" t="s">
        <v>10</v>
      </c>
      <c r="C235" t="s">
        <v>11</v>
      </c>
      <c r="D235" t="s">
        <v>203</v>
      </c>
      <c r="E235" t="s">
        <v>619</v>
      </c>
      <c r="F235" t="s">
        <v>625</v>
      </c>
      <c r="H235" t="s">
        <v>632</v>
      </c>
      <c r="J235" t="s">
        <v>636</v>
      </c>
    </row>
    <row r="236" spans="1:10">
      <c r="A236" s="1">
        <f>HYPERLINK("https://lsnyc.legalserver.org/matter/dynamic-profile/view/1887556","19-1887556")</f>
        <v>0</v>
      </c>
      <c r="B236" t="s">
        <v>10</v>
      </c>
      <c r="C236" t="s">
        <v>13</v>
      </c>
      <c r="D236" t="s">
        <v>204</v>
      </c>
      <c r="E236" t="s">
        <v>619</v>
      </c>
      <c r="F236" t="s">
        <v>625</v>
      </c>
      <c r="H236" t="s">
        <v>632</v>
      </c>
      <c r="J236" t="s">
        <v>636</v>
      </c>
    </row>
    <row r="237" spans="1:10">
      <c r="A237" s="1">
        <f>HYPERLINK("https://lsnyc.legalserver.org/matter/dynamic-profile/view/1887557","19-1887557")</f>
        <v>0</v>
      </c>
      <c r="B237" t="s">
        <v>10</v>
      </c>
      <c r="C237" t="s">
        <v>13</v>
      </c>
      <c r="D237" t="s">
        <v>51</v>
      </c>
      <c r="E237" t="s">
        <v>619</v>
      </c>
      <c r="F237" t="s">
        <v>625</v>
      </c>
      <c r="H237" t="s">
        <v>632</v>
      </c>
      <c r="J237" t="s">
        <v>636</v>
      </c>
    </row>
    <row r="238" spans="1:10">
      <c r="A238" s="1">
        <f>HYPERLINK("https://lsnyc.legalserver.org/matter/dynamic-profile/view/1887596","19-1887596")</f>
        <v>0</v>
      </c>
      <c r="B238" t="s">
        <v>10</v>
      </c>
      <c r="C238" t="s">
        <v>13</v>
      </c>
      <c r="D238" t="s">
        <v>205</v>
      </c>
      <c r="E238" t="s">
        <v>601</v>
      </c>
      <c r="F238" t="s">
        <v>625</v>
      </c>
      <c r="G238" t="s">
        <v>630</v>
      </c>
      <c r="H238" t="s">
        <v>632</v>
      </c>
      <c r="J238" t="s">
        <v>636</v>
      </c>
    </row>
    <row r="239" spans="1:10">
      <c r="A239" s="1">
        <f>HYPERLINK("https://lsnyc.legalserver.org/matter/dynamic-profile/view/1887607","19-1887607")</f>
        <v>0</v>
      </c>
      <c r="B239" t="s">
        <v>10</v>
      </c>
      <c r="C239" t="s">
        <v>12</v>
      </c>
      <c r="D239" t="s">
        <v>206</v>
      </c>
      <c r="E239" t="s">
        <v>611</v>
      </c>
      <c r="F239" t="s">
        <v>625</v>
      </c>
      <c r="H239" t="s">
        <v>632</v>
      </c>
      <c r="J239" t="s">
        <v>636</v>
      </c>
    </row>
    <row r="240" spans="1:10">
      <c r="A240" s="1">
        <f>HYPERLINK("https://lsnyc.legalserver.org/matter/dynamic-profile/view/1887680","19-1887680")</f>
        <v>0</v>
      </c>
      <c r="B240" t="s">
        <v>10</v>
      </c>
      <c r="C240" t="s">
        <v>13</v>
      </c>
      <c r="D240" t="s">
        <v>207</v>
      </c>
      <c r="E240" t="s">
        <v>613</v>
      </c>
      <c r="F240" t="s">
        <v>625</v>
      </c>
      <c r="H240" t="s">
        <v>632</v>
      </c>
      <c r="J240" t="s">
        <v>636</v>
      </c>
    </row>
    <row r="241" spans="1:10">
      <c r="A241" s="1">
        <f>HYPERLINK("https://lsnyc.legalserver.org/matter/dynamic-profile/view/1887481","19-1887481")</f>
        <v>0</v>
      </c>
      <c r="B241" t="s">
        <v>10</v>
      </c>
      <c r="C241" t="s">
        <v>13</v>
      </c>
      <c r="D241" t="s">
        <v>73</v>
      </c>
      <c r="E241" t="s">
        <v>618</v>
      </c>
      <c r="F241" t="s">
        <v>625</v>
      </c>
      <c r="H241" t="s">
        <v>632</v>
      </c>
      <c r="J241" t="s">
        <v>636</v>
      </c>
    </row>
    <row r="242" spans="1:10">
      <c r="A242" s="1">
        <f>HYPERLINK("https://lsnyc.legalserver.org/matter/dynamic-profile/view/1887521","19-1887521")</f>
        <v>0</v>
      </c>
      <c r="B242" t="s">
        <v>10</v>
      </c>
      <c r="C242" t="s">
        <v>11</v>
      </c>
      <c r="D242" t="s">
        <v>208</v>
      </c>
      <c r="E242" t="s">
        <v>618</v>
      </c>
      <c r="F242" t="s">
        <v>625</v>
      </c>
      <c r="H242" t="s">
        <v>632</v>
      </c>
      <c r="J242" t="s">
        <v>636</v>
      </c>
    </row>
    <row r="243" spans="1:10">
      <c r="A243" s="1">
        <f>HYPERLINK("https://lsnyc.legalserver.org/matter/dynamic-profile/view/1887332","19-1887332")</f>
        <v>0</v>
      </c>
      <c r="B243" t="s">
        <v>10</v>
      </c>
      <c r="C243" t="s">
        <v>15</v>
      </c>
      <c r="D243" t="s">
        <v>209</v>
      </c>
      <c r="E243" t="s">
        <v>618</v>
      </c>
      <c r="F243" t="s">
        <v>628</v>
      </c>
      <c r="H243" t="s">
        <v>632</v>
      </c>
      <c r="J243" t="s">
        <v>640</v>
      </c>
    </row>
    <row r="244" spans="1:10">
      <c r="A244" s="1">
        <f>HYPERLINK("https://lsnyc.legalserver.org/matter/dynamic-profile/view/1887358","19-1887358")</f>
        <v>0</v>
      </c>
      <c r="B244" t="s">
        <v>10</v>
      </c>
      <c r="C244" t="s">
        <v>13</v>
      </c>
      <c r="D244" t="s">
        <v>72</v>
      </c>
      <c r="E244" t="s">
        <v>618</v>
      </c>
      <c r="F244" t="s">
        <v>625</v>
      </c>
      <c r="H244" t="s">
        <v>632</v>
      </c>
      <c r="J244" t="s">
        <v>636</v>
      </c>
    </row>
    <row r="245" spans="1:10">
      <c r="A245" s="1">
        <f>HYPERLINK("https://lsnyc.legalserver.org/matter/dynamic-profile/view/1887359","19-1887359")</f>
        <v>0</v>
      </c>
      <c r="B245" t="s">
        <v>10</v>
      </c>
      <c r="C245" t="s">
        <v>13</v>
      </c>
      <c r="D245" t="s">
        <v>87</v>
      </c>
      <c r="E245" t="s">
        <v>618</v>
      </c>
      <c r="F245" t="s">
        <v>625</v>
      </c>
      <c r="H245" t="s">
        <v>632</v>
      </c>
      <c r="J245" t="s">
        <v>636</v>
      </c>
    </row>
    <row r="246" spans="1:10">
      <c r="A246" s="1">
        <f>HYPERLINK("https://lsnyc.legalserver.org/matter/dynamic-profile/view/1886939","19-1886939")</f>
        <v>0</v>
      </c>
      <c r="B246" t="s">
        <v>10</v>
      </c>
      <c r="C246" t="s">
        <v>12</v>
      </c>
      <c r="D246" t="s">
        <v>52</v>
      </c>
      <c r="E246" t="s">
        <v>618</v>
      </c>
      <c r="F246" t="s">
        <v>625</v>
      </c>
      <c r="H246" t="s">
        <v>632</v>
      </c>
      <c r="J246" t="s">
        <v>636</v>
      </c>
    </row>
    <row r="247" spans="1:10">
      <c r="A247" s="1">
        <f>HYPERLINK("https://lsnyc.legalserver.org/matter/dynamic-profile/view/1886813","19-1886813")</f>
        <v>0</v>
      </c>
      <c r="B247" t="s">
        <v>10</v>
      </c>
      <c r="C247" t="s">
        <v>13</v>
      </c>
      <c r="D247" t="s">
        <v>61</v>
      </c>
      <c r="E247" t="s">
        <v>619</v>
      </c>
      <c r="F247" t="s">
        <v>625</v>
      </c>
      <c r="H247" t="s">
        <v>632</v>
      </c>
      <c r="J247" t="s">
        <v>636</v>
      </c>
    </row>
    <row r="248" spans="1:10">
      <c r="A248" s="1">
        <f>HYPERLINK("https://lsnyc.legalserver.org/matter/dynamic-profile/view/1886763","18-1886763")</f>
        <v>0</v>
      </c>
      <c r="B248" t="s">
        <v>10</v>
      </c>
      <c r="C248" t="s">
        <v>12</v>
      </c>
      <c r="D248" t="s">
        <v>59</v>
      </c>
      <c r="E248" t="s">
        <v>618</v>
      </c>
      <c r="F248" t="s">
        <v>625</v>
      </c>
      <c r="H248" t="s">
        <v>632</v>
      </c>
      <c r="J248" t="s">
        <v>636</v>
      </c>
    </row>
    <row r="249" spans="1:10">
      <c r="A249" s="1">
        <f>HYPERLINK("https://lsnyc.legalserver.org/matter/dynamic-profile/view/1886681","18-1886681")</f>
        <v>0</v>
      </c>
      <c r="B249" t="s">
        <v>10</v>
      </c>
      <c r="C249" t="s">
        <v>15</v>
      </c>
      <c r="D249" t="s">
        <v>210</v>
      </c>
      <c r="E249" t="s">
        <v>618</v>
      </c>
      <c r="F249" t="s">
        <v>628</v>
      </c>
      <c r="H249" t="s">
        <v>632</v>
      </c>
      <c r="J249" t="s">
        <v>640</v>
      </c>
    </row>
    <row r="250" spans="1:10">
      <c r="A250" s="1">
        <f>HYPERLINK("https://lsnyc.legalserver.org/matter/dynamic-profile/view/1886553","18-1886553")</f>
        <v>0</v>
      </c>
      <c r="B250" t="s">
        <v>10</v>
      </c>
      <c r="C250" t="s">
        <v>13</v>
      </c>
      <c r="D250" t="s">
        <v>88</v>
      </c>
      <c r="E250" t="s">
        <v>618</v>
      </c>
      <c r="F250" t="s">
        <v>625</v>
      </c>
      <c r="G250" t="s">
        <v>630</v>
      </c>
      <c r="J250" t="s">
        <v>636</v>
      </c>
    </row>
    <row r="251" spans="1:10">
      <c r="A251" s="1">
        <f>HYPERLINK("https://lsnyc.legalserver.org/matter/dynamic-profile/view/1886608","18-1886608")</f>
        <v>0</v>
      </c>
      <c r="B251" t="s">
        <v>10</v>
      </c>
      <c r="C251" t="s">
        <v>11</v>
      </c>
      <c r="D251" t="s">
        <v>211</v>
      </c>
      <c r="E251" t="s">
        <v>618</v>
      </c>
      <c r="F251" t="s">
        <v>625</v>
      </c>
      <c r="H251" t="s">
        <v>632</v>
      </c>
      <c r="J251" t="s">
        <v>636</v>
      </c>
    </row>
    <row r="252" spans="1:10">
      <c r="A252" s="1">
        <f>HYPERLINK("https://lsnyc.legalserver.org/matter/dynamic-profile/view/1886472","18-1886472")</f>
        <v>0</v>
      </c>
      <c r="B252" t="s">
        <v>10</v>
      </c>
      <c r="C252" t="s">
        <v>11</v>
      </c>
      <c r="D252" t="s">
        <v>212</v>
      </c>
      <c r="E252" t="s">
        <v>618</v>
      </c>
      <c r="F252" t="s">
        <v>628</v>
      </c>
      <c r="H252" t="s">
        <v>632</v>
      </c>
      <c r="J252" t="s">
        <v>640</v>
      </c>
    </row>
    <row r="253" spans="1:10">
      <c r="A253" s="1">
        <f>HYPERLINK("https://lsnyc.legalserver.org/matter/dynamic-profile/view/1886058","18-1886058")</f>
        <v>0</v>
      </c>
      <c r="B253" t="s">
        <v>10</v>
      </c>
      <c r="C253" t="s">
        <v>11</v>
      </c>
      <c r="D253" t="s">
        <v>213</v>
      </c>
      <c r="E253" t="s">
        <v>618</v>
      </c>
      <c r="F253" t="s">
        <v>628</v>
      </c>
      <c r="H253" t="s">
        <v>632</v>
      </c>
      <c r="J253" t="s">
        <v>640</v>
      </c>
    </row>
    <row r="254" spans="1:10">
      <c r="A254" s="1">
        <f>HYPERLINK("https://lsnyc.legalserver.org/matter/dynamic-profile/view/1886147","18-1886147")</f>
        <v>0</v>
      </c>
      <c r="B254" t="s">
        <v>10</v>
      </c>
      <c r="C254" t="s">
        <v>13</v>
      </c>
      <c r="D254" t="s">
        <v>214</v>
      </c>
      <c r="E254" t="s">
        <v>618</v>
      </c>
      <c r="F254" t="s">
        <v>625</v>
      </c>
      <c r="H254" t="s">
        <v>632</v>
      </c>
      <c r="J254" t="s">
        <v>636</v>
      </c>
    </row>
    <row r="255" spans="1:10">
      <c r="A255" s="1">
        <f>HYPERLINK("https://lsnyc.legalserver.org/matter/dynamic-profile/view/1886041","18-1886041")</f>
        <v>0</v>
      </c>
      <c r="B255" t="s">
        <v>10</v>
      </c>
      <c r="C255" t="s">
        <v>11</v>
      </c>
      <c r="D255" t="s">
        <v>215</v>
      </c>
      <c r="E255" t="s">
        <v>618</v>
      </c>
      <c r="F255" t="s">
        <v>628</v>
      </c>
      <c r="H255" t="s">
        <v>632</v>
      </c>
      <c r="J255" t="s">
        <v>640</v>
      </c>
    </row>
    <row r="256" spans="1:10">
      <c r="A256" s="1">
        <f>HYPERLINK("https://lsnyc.legalserver.org/matter/dynamic-profile/view/1886026","18-1886026")</f>
        <v>0</v>
      </c>
      <c r="B256" t="s">
        <v>10</v>
      </c>
      <c r="C256" t="s">
        <v>13</v>
      </c>
      <c r="D256" t="s">
        <v>86</v>
      </c>
      <c r="E256" t="s">
        <v>618</v>
      </c>
      <c r="F256" t="s">
        <v>625</v>
      </c>
      <c r="H256" t="s">
        <v>632</v>
      </c>
      <c r="J256" t="s">
        <v>636</v>
      </c>
    </row>
    <row r="257" spans="1:10">
      <c r="A257" s="1">
        <f>HYPERLINK("https://lsnyc.legalserver.org/matter/dynamic-profile/view/1885759","18-1885759")</f>
        <v>0</v>
      </c>
      <c r="B257" t="s">
        <v>10</v>
      </c>
      <c r="C257" t="s">
        <v>11</v>
      </c>
      <c r="D257" t="s">
        <v>216</v>
      </c>
      <c r="E257" t="s">
        <v>618</v>
      </c>
      <c r="F257" t="s">
        <v>628</v>
      </c>
      <c r="H257" t="s">
        <v>632</v>
      </c>
      <c r="J257" t="s">
        <v>640</v>
      </c>
    </row>
    <row r="258" spans="1:10">
      <c r="A258" s="1">
        <f>HYPERLINK("https://lsnyc.legalserver.org/matter/dynamic-profile/view/1885760","18-1885760")</f>
        <v>0</v>
      </c>
      <c r="B258" t="s">
        <v>10</v>
      </c>
      <c r="C258" t="s">
        <v>13</v>
      </c>
      <c r="D258" t="s">
        <v>76</v>
      </c>
      <c r="E258" t="s">
        <v>618</v>
      </c>
      <c r="F258" t="s">
        <v>625</v>
      </c>
      <c r="H258" t="s">
        <v>632</v>
      </c>
      <c r="J258" t="s">
        <v>636</v>
      </c>
    </row>
    <row r="259" spans="1:10">
      <c r="A259" s="1">
        <f>HYPERLINK("https://lsnyc.legalserver.org/matter/dynamic-profile/view/1885556","18-1885556")</f>
        <v>0</v>
      </c>
      <c r="B259" t="s">
        <v>10</v>
      </c>
      <c r="C259" t="s">
        <v>11</v>
      </c>
      <c r="D259" t="s">
        <v>217</v>
      </c>
      <c r="E259" t="s">
        <v>606</v>
      </c>
      <c r="F259" t="s">
        <v>628</v>
      </c>
      <c r="H259" t="s">
        <v>632</v>
      </c>
      <c r="J259" t="s">
        <v>640</v>
      </c>
    </row>
    <row r="260" spans="1:10">
      <c r="A260" s="1">
        <f>HYPERLINK("https://lsnyc.legalserver.org/matter/dynamic-profile/view/1885597","18-1885597")</f>
        <v>0</v>
      </c>
      <c r="B260" t="s">
        <v>10</v>
      </c>
      <c r="C260" t="s">
        <v>11</v>
      </c>
      <c r="D260" t="s">
        <v>218</v>
      </c>
      <c r="E260" t="s">
        <v>618</v>
      </c>
      <c r="F260" t="s">
        <v>628</v>
      </c>
      <c r="H260" t="s">
        <v>632</v>
      </c>
      <c r="J260" t="s">
        <v>640</v>
      </c>
    </row>
    <row r="261" spans="1:10">
      <c r="A261" s="1">
        <f>HYPERLINK("https://lsnyc.legalserver.org/matter/dynamic-profile/view/1885538","18-1885538")</f>
        <v>0</v>
      </c>
      <c r="B261" t="s">
        <v>10</v>
      </c>
      <c r="C261" t="s">
        <v>13</v>
      </c>
      <c r="D261" t="s">
        <v>219</v>
      </c>
      <c r="E261" t="s">
        <v>611</v>
      </c>
      <c r="F261" t="s">
        <v>625</v>
      </c>
      <c r="H261" t="s">
        <v>632</v>
      </c>
      <c r="J261" t="s">
        <v>636</v>
      </c>
    </row>
    <row r="262" spans="1:10">
      <c r="A262" s="1">
        <f>HYPERLINK("https://lsnyc.legalserver.org/matter/dynamic-profile/view/1885609","18-1885609")</f>
        <v>0</v>
      </c>
      <c r="B262" t="s">
        <v>10</v>
      </c>
      <c r="C262" t="s">
        <v>11</v>
      </c>
      <c r="D262" t="s">
        <v>220</v>
      </c>
      <c r="E262" t="s">
        <v>618</v>
      </c>
      <c r="F262" t="s">
        <v>625</v>
      </c>
      <c r="H262" t="s">
        <v>632</v>
      </c>
      <c r="J262" t="s">
        <v>636</v>
      </c>
    </row>
    <row r="263" spans="1:10">
      <c r="A263" s="1">
        <f>HYPERLINK("https://lsnyc.legalserver.org/matter/dynamic-profile/view/1885617","18-1885617")</f>
        <v>0</v>
      </c>
      <c r="B263" t="s">
        <v>10</v>
      </c>
      <c r="C263" t="s">
        <v>12</v>
      </c>
      <c r="D263" t="s">
        <v>221</v>
      </c>
      <c r="E263" t="s">
        <v>618</v>
      </c>
      <c r="F263" t="s">
        <v>625</v>
      </c>
      <c r="H263" t="s">
        <v>632</v>
      </c>
      <c r="J263" t="s">
        <v>636</v>
      </c>
    </row>
    <row r="264" spans="1:10">
      <c r="A264" s="1">
        <f>HYPERLINK("https://lsnyc.legalserver.org/matter/dynamic-profile/view/1885658","18-1885658")</f>
        <v>0</v>
      </c>
      <c r="B264" t="s">
        <v>10</v>
      </c>
      <c r="C264" t="s">
        <v>11</v>
      </c>
      <c r="D264" t="s">
        <v>222</v>
      </c>
      <c r="E264" t="s">
        <v>618</v>
      </c>
      <c r="F264" t="s">
        <v>625</v>
      </c>
      <c r="H264" t="s">
        <v>632</v>
      </c>
      <c r="J264" t="s">
        <v>636</v>
      </c>
    </row>
    <row r="265" spans="1:10">
      <c r="A265" s="1">
        <f>HYPERLINK("https://lsnyc.legalserver.org/matter/dynamic-profile/view/1885417","18-1885417")</f>
        <v>0</v>
      </c>
      <c r="B265" t="s">
        <v>10</v>
      </c>
      <c r="C265" t="s">
        <v>12</v>
      </c>
      <c r="D265" t="s">
        <v>58</v>
      </c>
      <c r="E265" t="s">
        <v>618</v>
      </c>
      <c r="F265" t="s">
        <v>625</v>
      </c>
      <c r="H265" t="s">
        <v>632</v>
      </c>
      <c r="J265" t="s">
        <v>636</v>
      </c>
    </row>
    <row r="266" spans="1:10">
      <c r="A266" s="1">
        <f>HYPERLINK("https://lsnyc.legalserver.org/matter/dynamic-profile/view/1885441","18-1885441")</f>
        <v>0</v>
      </c>
      <c r="B266" t="s">
        <v>10</v>
      </c>
      <c r="C266" t="s">
        <v>12</v>
      </c>
      <c r="D266" t="s">
        <v>223</v>
      </c>
      <c r="E266" t="s">
        <v>613</v>
      </c>
      <c r="F266" t="s">
        <v>625</v>
      </c>
      <c r="H266" t="s">
        <v>632</v>
      </c>
      <c r="J266" t="s">
        <v>636</v>
      </c>
    </row>
    <row r="267" spans="1:10">
      <c r="A267" s="1">
        <f>HYPERLINK("https://lsnyc.legalserver.org/matter/dynamic-profile/view/1885524","18-1885524")</f>
        <v>0</v>
      </c>
      <c r="B267" t="s">
        <v>10</v>
      </c>
      <c r="C267" t="s">
        <v>12</v>
      </c>
      <c r="D267" t="s">
        <v>224</v>
      </c>
      <c r="E267" t="s">
        <v>606</v>
      </c>
      <c r="F267" t="s">
        <v>625</v>
      </c>
      <c r="H267" t="s">
        <v>632</v>
      </c>
      <c r="J267" t="s">
        <v>638</v>
      </c>
    </row>
    <row r="268" spans="1:10">
      <c r="A268" s="1">
        <f>HYPERLINK("https://lsnyc.legalserver.org/matter/dynamic-profile/view/1885287","18-1885287")</f>
        <v>0</v>
      </c>
      <c r="B268" t="s">
        <v>10</v>
      </c>
      <c r="C268" t="s">
        <v>12</v>
      </c>
      <c r="D268" t="s">
        <v>66</v>
      </c>
      <c r="E268" t="s">
        <v>618</v>
      </c>
      <c r="F268" t="s">
        <v>625</v>
      </c>
      <c r="H268" t="s">
        <v>632</v>
      </c>
      <c r="J268" t="s">
        <v>636</v>
      </c>
    </row>
    <row r="269" spans="1:10">
      <c r="A269" s="1">
        <f>HYPERLINK("https://lsnyc.legalserver.org/matter/dynamic-profile/view/1885298","18-1885298")</f>
        <v>0</v>
      </c>
      <c r="B269" t="s">
        <v>10</v>
      </c>
      <c r="C269" t="s">
        <v>12</v>
      </c>
      <c r="D269" t="s">
        <v>225</v>
      </c>
      <c r="E269" t="s">
        <v>606</v>
      </c>
      <c r="F269" t="s">
        <v>625</v>
      </c>
      <c r="H269" t="s">
        <v>632</v>
      </c>
      <c r="J269" t="s">
        <v>638</v>
      </c>
    </row>
    <row r="270" spans="1:10">
      <c r="A270" s="1">
        <f>HYPERLINK("https://lsnyc.legalserver.org/matter/dynamic-profile/view/1885150","18-1885150")</f>
        <v>0</v>
      </c>
      <c r="B270" t="s">
        <v>10</v>
      </c>
      <c r="C270" t="s">
        <v>12</v>
      </c>
      <c r="D270" t="s">
        <v>226</v>
      </c>
      <c r="E270" t="s">
        <v>606</v>
      </c>
      <c r="F270" t="s">
        <v>625</v>
      </c>
      <c r="H270" t="s">
        <v>632</v>
      </c>
      <c r="J270" t="s">
        <v>638</v>
      </c>
    </row>
    <row r="271" spans="1:10">
      <c r="A271" s="1">
        <f>HYPERLINK("https://lsnyc.legalserver.org/matter/dynamic-profile/view/1884980","18-1884980")</f>
        <v>0</v>
      </c>
      <c r="B271" t="s">
        <v>10</v>
      </c>
      <c r="C271" t="s">
        <v>13</v>
      </c>
      <c r="D271" t="s">
        <v>227</v>
      </c>
      <c r="E271" t="s">
        <v>618</v>
      </c>
      <c r="F271" t="s">
        <v>625</v>
      </c>
      <c r="H271" t="s">
        <v>632</v>
      </c>
      <c r="J271" t="s">
        <v>636</v>
      </c>
    </row>
    <row r="272" spans="1:10">
      <c r="A272" s="1">
        <f>HYPERLINK("https://lsnyc.legalserver.org/matter/dynamic-profile/view/1884897","18-1884897")</f>
        <v>0</v>
      </c>
      <c r="B272" t="s">
        <v>10</v>
      </c>
      <c r="C272" t="s">
        <v>13</v>
      </c>
      <c r="D272" t="s">
        <v>228</v>
      </c>
      <c r="E272" t="s">
        <v>606</v>
      </c>
      <c r="F272" t="s">
        <v>628</v>
      </c>
      <c r="H272" t="s">
        <v>632</v>
      </c>
      <c r="J272" t="s">
        <v>640</v>
      </c>
    </row>
    <row r="273" spans="1:10">
      <c r="A273" s="1">
        <f>HYPERLINK("https://lsnyc.legalserver.org/matter/dynamic-profile/view/1884820","18-1884820")</f>
        <v>0</v>
      </c>
      <c r="B273" t="s">
        <v>10</v>
      </c>
      <c r="C273" t="s">
        <v>12</v>
      </c>
      <c r="D273" t="s">
        <v>229</v>
      </c>
      <c r="E273" t="s">
        <v>606</v>
      </c>
      <c r="F273" t="s">
        <v>625</v>
      </c>
      <c r="H273" t="s">
        <v>632</v>
      </c>
      <c r="J273" t="s">
        <v>638</v>
      </c>
    </row>
    <row r="274" spans="1:10">
      <c r="A274" s="1">
        <f>HYPERLINK("https://lsnyc.legalserver.org/matter/dynamic-profile/view/1884859","18-1884859")</f>
        <v>0</v>
      </c>
      <c r="B274" t="s">
        <v>10</v>
      </c>
      <c r="C274" t="s">
        <v>12</v>
      </c>
      <c r="D274" t="s">
        <v>230</v>
      </c>
      <c r="E274" t="s">
        <v>606</v>
      </c>
      <c r="F274" t="s">
        <v>625</v>
      </c>
      <c r="H274" t="s">
        <v>632</v>
      </c>
      <c r="J274" t="s">
        <v>638</v>
      </c>
    </row>
    <row r="275" spans="1:10">
      <c r="A275" s="1">
        <f>HYPERLINK("https://lsnyc.legalserver.org/matter/dynamic-profile/view/1884672","18-1884672")</f>
        <v>0</v>
      </c>
      <c r="B275" t="s">
        <v>10</v>
      </c>
      <c r="C275" t="s">
        <v>13</v>
      </c>
      <c r="D275" t="s">
        <v>69</v>
      </c>
      <c r="E275" t="s">
        <v>618</v>
      </c>
      <c r="F275" t="s">
        <v>625</v>
      </c>
      <c r="H275" t="s">
        <v>632</v>
      </c>
      <c r="J275" t="s">
        <v>636</v>
      </c>
    </row>
    <row r="276" spans="1:10">
      <c r="A276" s="1">
        <f>HYPERLINK("https://lsnyc.legalserver.org/matter/dynamic-profile/view/1884695","18-1884695")</f>
        <v>0</v>
      </c>
      <c r="B276" t="s">
        <v>10</v>
      </c>
      <c r="C276" t="s">
        <v>11</v>
      </c>
      <c r="D276" t="s">
        <v>231</v>
      </c>
      <c r="E276" t="s">
        <v>618</v>
      </c>
      <c r="F276" t="s">
        <v>625</v>
      </c>
      <c r="H276" t="s">
        <v>632</v>
      </c>
      <c r="J276" t="s">
        <v>636</v>
      </c>
    </row>
    <row r="277" spans="1:10">
      <c r="A277" s="1">
        <f>HYPERLINK("https://lsnyc.legalserver.org/matter/dynamic-profile/view/1884530","18-1884530")</f>
        <v>0</v>
      </c>
      <c r="B277" t="s">
        <v>10</v>
      </c>
      <c r="C277" t="s">
        <v>12</v>
      </c>
      <c r="D277" t="s">
        <v>232</v>
      </c>
      <c r="E277" t="s">
        <v>606</v>
      </c>
      <c r="F277" t="s">
        <v>625</v>
      </c>
      <c r="H277" t="s">
        <v>632</v>
      </c>
      <c r="J277" t="s">
        <v>638</v>
      </c>
    </row>
    <row r="278" spans="1:10">
      <c r="A278" s="1">
        <f>HYPERLINK("https://lsnyc.legalserver.org/matter/dynamic-profile/view/1884177","18-1884177")</f>
        <v>0</v>
      </c>
      <c r="B278" t="s">
        <v>10</v>
      </c>
      <c r="C278" t="s">
        <v>13</v>
      </c>
      <c r="D278" t="s">
        <v>233</v>
      </c>
      <c r="E278" t="s">
        <v>618</v>
      </c>
      <c r="F278" t="s">
        <v>625</v>
      </c>
      <c r="H278" t="s">
        <v>632</v>
      </c>
      <c r="J278" t="s">
        <v>636</v>
      </c>
    </row>
    <row r="279" spans="1:10">
      <c r="A279" s="1">
        <f>HYPERLINK("https://lsnyc.legalserver.org/matter/dynamic-profile/view/1884201","18-1884201")</f>
        <v>0</v>
      </c>
      <c r="B279" t="s">
        <v>10</v>
      </c>
      <c r="C279" t="s">
        <v>12</v>
      </c>
      <c r="D279" t="s">
        <v>234</v>
      </c>
      <c r="E279" t="s">
        <v>604</v>
      </c>
      <c r="F279" t="s">
        <v>625</v>
      </c>
      <c r="H279" t="s">
        <v>632</v>
      </c>
      <c r="J279" t="s">
        <v>636</v>
      </c>
    </row>
    <row r="280" spans="1:10">
      <c r="A280" s="1">
        <f>HYPERLINK("https://lsnyc.legalserver.org/matter/dynamic-profile/view/1883932","18-1883932")</f>
        <v>0</v>
      </c>
      <c r="B280" t="s">
        <v>10</v>
      </c>
      <c r="C280" t="s">
        <v>12</v>
      </c>
      <c r="D280" t="s">
        <v>235</v>
      </c>
      <c r="E280" t="s">
        <v>609</v>
      </c>
      <c r="F280" t="s">
        <v>625</v>
      </c>
      <c r="H280" t="s">
        <v>632</v>
      </c>
      <c r="J280" t="s">
        <v>638</v>
      </c>
    </row>
    <row r="281" spans="1:10">
      <c r="A281" s="1">
        <f>HYPERLINK("https://lsnyc.legalserver.org/matter/dynamic-profile/view/1883937","18-1883937")</f>
        <v>0</v>
      </c>
      <c r="B281" t="s">
        <v>10</v>
      </c>
      <c r="C281" t="s">
        <v>12</v>
      </c>
      <c r="D281" t="s">
        <v>236</v>
      </c>
      <c r="E281" t="s">
        <v>612</v>
      </c>
      <c r="F281" t="s">
        <v>625</v>
      </c>
      <c r="H281" t="s">
        <v>632</v>
      </c>
      <c r="J281" t="s">
        <v>638</v>
      </c>
    </row>
    <row r="282" spans="1:10">
      <c r="A282" s="1">
        <f>HYPERLINK("https://lsnyc.legalserver.org/matter/dynamic-profile/view/1883943","18-1883943")</f>
        <v>0</v>
      </c>
      <c r="B282" t="s">
        <v>10</v>
      </c>
      <c r="C282" t="s">
        <v>12</v>
      </c>
      <c r="D282" t="s">
        <v>236</v>
      </c>
      <c r="E282" t="s">
        <v>611</v>
      </c>
      <c r="F282" t="s">
        <v>625</v>
      </c>
      <c r="H282" t="s">
        <v>632</v>
      </c>
      <c r="J282" t="s">
        <v>636</v>
      </c>
    </row>
    <row r="283" spans="1:10">
      <c r="A283" s="1">
        <f>HYPERLINK("https://lsnyc.legalserver.org/matter/dynamic-profile/view/1883982","18-1883982")</f>
        <v>0</v>
      </c>
      <c r="B283" t="s">
        <v>10</v>
      </c>
      <c r="C283" t="s">
        <v>12</v>
      </c>
      <c r="D283" t="s">
        <v>237</v>
      </c>
      <c r="E283" t="s">
        <v>604</v>
      </c>
      <c r="F283" t="s">
        <v>625</v>
      </c>
      <c r="H283" t="s">
        <v>632</v>
      </c>
      <c r="J283" t="s">
        <v>636</v>
      </c>
    </row>
    <row r="284" spans="1:10">
      <c r="A284" s="1">
        <f>HYPERLINK("https://lsnyc.legalserver.org/matter/dynamic-profile/view/1883820","18-1883820")</f>
        <v>0</v>
      </c>
      <c r="B284" t="s">
        <v>10</v>
      </c>
      <c r="C284" t="s">
        <v>11</v>
      </c>
      <c r="D284" t="s">
        <v>238</v>
      </c>
      <c r="E284" t="s">
        <v>606</v>
      </c>
      <c r="F284" t="s">
        <v>628</v>
      </c>
      <c r="H284" t="s">
        <v>632</v>
      </c>
      <c r="I284" t="s">
        <v>634</v>
      </c>
      <c r="J284" t="s">
        <v>635</v>
      </c>
    </row>
    <row r="285" spans="1:10">
      <c r="A285" s="1">
        <f>HYPERLINK("https://lsnyc.legalserver.org/matter/dynamic-profile/view/1883890","18-1883890")</f>
        <v>0</v>
      </c>
      <c r="B285" t="s">
        <v>10</v>
      </c>
      <c r="C285" t="s">
        <v>12</v>
      </c>
      <c r="D285" t="s">
        <v>239</v>
      </c>
      <c r="E285" t="s">
        <v>613</v>
      </c>
      <c r="F285" t="s">
        <v>625</v>
      </c>
      <c r="H285" t="s">
        <v>632</v>
      </c>
      <c r="J285" t="s">
        <v>636</v>
      </c>
    </row>
    <row r="286" spans="1:10">
      <c r="A286" s="1">
        <f>HYPERLINK("https://lsnyc.legalserver.org/matter/dynamic-profile/view/1881133","18-1881133")</f>
        <v>0</v>
      </c>
      <c r="B286" t="s">
        <v>10</v>
      </c>
      <c r="C286" t="s">
        <v>13</v>
      </c>
      <c r="D286" t="s">
        <v>158</v>
      </c>
      <c r="E286" t="s">
        <v>619</v>
      </c>
      <c r="F286" t="s">
        <v>625</v>
      </c>
      <c r="H286" t="s">
        <v>632</v>
      </c>
      <c r="J286" t="s">
        <v>636</v>
      </c>
    </row>
    <row r="287" spans="1:10">
      <c r="A287" s="1">
        <f>HYPERLINK("https://lsnyc.legalserver.org/matter/dynamic-profile/view/1883242","18-1883242")</f>
        <v>0</v>
      </c>
      <c r="B287" t="s">
        <v>10</v>
      </c>
      <c r="C287" t="s">
        <v>13</v>
      </c>
      <c r="D287" t="s">
        <v>240</v>
      </c>
      <c r="E287" t="s">
        <v>618</v>
      </c>
      <c r="F287" t="s">
        <v>625</v>
      </c>
      <c r="H287" t="s">
        <v>632</v>
      </c>
      <c r="J287" t="s">
        <v>636</v>
      </c>
    </row>
    <row r="288" spans="1:10">
      <c r="A288" s="1">
        <f>HYPERLINK("https://lsnyc.legalserver.org/matter/dynamic-profile/view/1882978","18-1882978")</f>
        <v>0</v>
      </c>
      <c r="B288" t="s">
        <v>10</v>
      </c>
      <c r="C288" t="s">
        <v>13</v>
      </c>
      <c r="D288" t="s">
        <v>241</v>
      </c>
      <c r="E288" t="s">
        <v>610</v>
      </c>
      <c r="F288" t="s">
        <v>628</v>
      </c>
      <c r="H288" t="s">
        <v>632</v>
      </c>
      <c r="J288" t="s">
        <v>640</v>
      </c>
    </row>
    <row r="289" spans="1:10">
      <c r="A289" s="1">
        <f>HYPERLINK("https://lsnyc.legalserver.org/matter/dynamic-profile/view/1882985","18-1882985")</f>
        <v>0</v>
      </c>
      <c r="B289" t="s">
        <v>10</v>
      </c>
      <c r="C289" t="s">
        <v>13</v>
      </c>
      <c r="D289" t="s">
        <v>242</v>
      </c>
      <c r="E289" t="s">
        <v>606</v>
      </c>
      <c r="F289" t="s">
        <v>628</v>
      </c>
      <c r="H289" t="s">
        <v>632</v>
      </c>
      <c r="J289" t="s">
        <v>640</v>
      </c>
    </row>
    <row r="290" spans="1:10">
      <c r="A290" s="1">
        <f>HYPERLINK("https://lsnyc.legalserver.org/matter/dynamic-profile/view/1882794","18-1882794")</f>
        <v>0</v>
      </c>
      <c r="B290" t="s">
        <v>10</v>
      </c>
      <c r="C290" t="s">
        <v>13</v>
      </c>
      <c r="D290" t="s">
        <v>70</v>
      </c>
      <c r="E290" t="s">
        <v>618</v>
      </c>
      <c r="F290" t="s">
        <v>625</v>
      </c>
      <c r="H290" t="s">
        <v>632</v>
      </c>
      <c r="J290" t="s">
        <v>636</v>
      </c>
    </row>
    <row r="291" spans="1:10">
      <c r="A291" s="1">
        <f>HYPERLINK("https://lsnyc.legalserver.org/matter/dynamic-profile/view/1882645","18-1882645")</f>
        <v>0</v>
      </c>
      <c r="B291" t="s">
        <v>10</v>
      </c>
      <c r="C291" t="s">
        <v>11</v>
      </c>
      <c r="D291" t="s">
        <v>243</v>
      </c>
      <c r="E291" t="s">
        <v>618</v>
      </c>
      <c r="F291" t="s">
        <v>628</v>
      </c>
      <c r="H291" t="s">
        <v>632</v>
      </c>
      <c r="J291" t="s">
        <v>640</v>
      </c>
    </row>
    <row r="292" spans="1:10">
      <c r="A292" s="1">
        <f>HYPERLINK("https://lsnyc.legalserver.org/matter/dynamic-profile/view/1882594","18-1882594")</f>
        <v>0</v>
      </c>
      <c r="B292" t="s">
        <v>10</v>
      </c>
      <c r="C292" t="s">
        <v>13</v>
      </c>
      <c r="D292" t="s">
        <v>181</v>
      </c>
      <c r="E292" t="s">
        <v>618</v>
      </c>
      <c r="F292" t="s">
        <v>625</v>
      </c>
      <c r="H292" t="s">
        <v>632</v>
      </c>
      <c r="J292" t="s">
        <v>636</v>
      </c>
    </row>
    <row r="293" spans="1:10">
      <c r="A293" s="1">
        <f>HYPERLINK("https://lsnyc.legalserver.org/matter/dynamic-profile/view/1882613","18-1882613")</f>
        <v>0</v>
      </c>
      <c r="B293" t="s">
        <v>10</v>
      </c>
      <c r="C293" t="s">
        <v>12</v>
      </c>
      <c r="D293" t="s">
        <v>244</v>
      </c>
      <c r="E293" t="s">
        <v>618</v>
      </c>
      <c r="F293" t="s">
        <v>625</v>
      </c>
      <c r="H293" t="s">
        <v>632</v>
      </c>
      <c r="J293" t="s">
        <v>636</v>
      </c>
    </row>
    <row r="294" spans="1:10">
      <c r="A294" s="1">
        <f>HYPERLINK("https://lsnyc.legalserver.org/matter/dynamic-profile/view/1882683","18-1882683")</f>
        <v>0</v>
      </c>
      <c r="B294" t="s">
        <v>10</v>
      </c>
      <c r="C294" t="s">
        <v>12</v>
      </c>
      <c r="D294" t="s">
        <v>245</v>
      </c>
      <c r="E294" t="s">
        <v>606</v>
      </c>
      <c r="F294" t="s">
        <v>625</v>
      </c>
      <c r="H294" t="s">
        <v>632</v>
      </c>
      <c r="J294" t="s">
        <v>638</v>
      </c>
    </row>
    <row r="295" spans="1:10">
      <c r="A295" s="1">
        <f>HYPERLINK("https://lsnyc.legalserver.org/matter/dynamic-profile/view/1882539","18-1882539")</f>
        <v>0</v>
      </c>
      <c r="B295" t="s">
        <v>10</v>
      </c>
      <c r="C295" t="s">
        <v>11</v>
      </c>
      <c r="D295" t="s">
        <v>246</v>
      </c>
      <c r="E295" t="s">
        <v>618</v>
      </c>
      <c r="F295" t="s">
        <v>624</v>
      </c>
      <c r="H295" t="s">
        <v>632</v>
      </c>
      <c r="J295" t="s">
        <v>640</v>
      </c>
    </row>
    <row r="296" spans="1:10">
      <c r="A296" s="1">
        <f>HYPERLINK("https://lsnyc.legalserver.org/matter/dynamic-profile/view/1882460","18-1882460")</f>
        <v>0</v>
      </c>
      <c r="B296" t="s">
        <v>10</v>
      </c>
      <c r="C296" t="s">
        <v>12</v>
      </c>
      <c r="D296" t="s">
        <v>247</v>
      </c>
      <c r="E296" t="s">
        <v>618</v>
      </c>
      <c r="F296" t="s">
        <v>625</v>
      </c>
      <c r="H296" t="s">
        <v>632</v>
      </c>
      <c r="J296" t="s">
        <v>636</v>
      </c>
    </row>
    <row r="297" spans="1:10">
      <c r="A297" s="1">
        <f>HYPERLINK("https://lsnyc.legalserver.org/matter/dynamic-profile/view/1882472","18-1882472")</f>
        <v>0</v>
      </c>
      <c r="B297" t="s">
        <v>10</v>
      </c>
      <c r="C297" t="s">
        <v>12</v>
      </c>
      <c r="D297" t="s">
        <v>248</v>
      </c>
      <c r="E297" t="s">
        <v>602</v>
      </c>
      <c r="F297" t="s">
        <v>626</v>
      </c>
      <c r="H297" t="s">
        <v>632</v>
      </c>
      <c r="J297" t="s">
        <v>639</v>
      </c>
    </row>
    <row r="298" spans="1:10">
      <c r="A298" s="1">
        <f>HYPERLINK("https://lsnyc.legalserver.org/matter/dynamic-profile/view/1882479","18-1882479")</f>
        <v>0</v>
      </c>
      <c r="B298" t="s">
        <v>10</v>
      </c>
      <c r="C298" t="s">
        <v>12</v>
      </c>
      <c r="D298" t="s">
        <v>249</v>
      </c>
      <c r="E298" t="s">
        <v>602</v>
      </c>
      <c r="F298" t="s">
        <v>626</v>
      </c>
      <c r="H298" t="s">
        <v>632</v>
      </c>
      <c r="J298" t="s">
        <v>637</v>
      </c>
    </row>
    <row r="299" spans="1:10">
      <c r="A299" s="1">
        <f>HYPERLINK("https://lsnyc.legalserver.org/matter/dynamic-profile/view/1882114","18-1882114")</f>
        <v>0</v>
      </c>
      <c r="B299" t="s">
        <v>10</v>
      </c>
      <c r="C299" t="s">
        <v>13</v>
      </c>
      <c r="D299" t="s">
        <v>91</v>
      </c>
      <c r="E299" t="s">
        <v>618</v>
      </c>
      <c r="F299" t="s">
        <v>625</v>
      </c>
      <c r="H299" t="s">
        <v>632</v>
      </c>
      <c r="J299" t="s">
        <v>636</v>
      </c>
    </row>
    <row r="300" spans="1:10">
      <c r="A300" s="1">
        <f>HYPERLINK("https://lsnyc.legalserver.org/matter/dynamic-profile/view/1882040","18-1882040")</f>
        <v>0</v>
      </c>
      <c r="B300" t="s">
        <v>10</v>
      </c>
      <c r="C300" t="s">
        <v>12</v>
      </c>
      <c r="D300" t="s">
        <v>250</v>
      </c>
      <c r="E300" t="s">
        <v>617</v>
      </c>
      <c r="F300" t="s">
        <v>625</v>
      </c>
      <c r="H300" t="s">
        <v>632</v>
      </c>
      <c r="J300" t="s">
        <v>638</v>
      </c>
    </row>
    <row r="301" spans="1:10">
      <c r="A301" s="1">
        <f>HYPERLINK("https://lsnyc.legalserver.org/matter/dynamic-profile/view/1882046","18-1882046")</f>
        <v>0</v>
      </c>
      <c r="B301" t="s">
        <v>10</v>
      </c>
      <c r="C301" t="s">
        <v>16</v>
      </c>
      <c r="D301" t="s">
        <v>251</v>
      </c>
      <c r="E301" t="s">
        <v>604</v>
      </c>
      <c r="F301" t="s">
        <v>625</v>
      </c>
      <c r="H301" t="s">
        <v>632</v>
      </c>
      <c r="J301" t="s">
        <v>636</v>
      </c>
    </row>
    <row r="302" spans="1:10">
      <c r="A302" s="1">
        <f>HYPERLINK("https://lsnyc.legalserver.org/matter/dynamic-profile/view/1882049","18-1882049")</f>
        <v>0</v>
      </c>
      <c r="B302" t="s">
        <v>10</v>
      </c>
      <c r="C302" t="s">
        <v>16</v>
      </c>
      <c r="D302" t="s">
        <v>251</v>
      </c>
      <c r="E302" t="s">
        <v>601</v>
      </c>
      <c r="F302" t="s">
        <v>625</v>
      </c>
      <c r="H302" t="s">
        <v>632</v>
      </c>
      <c r="J302" t="s">
        <v>636</v>
      </c>
    </row>
    <row r="303" spans="1:10">
      <c r="A303" s="1">
        <f>HYPERLINK("https://lsnyc.legalserver.org/matter/dynamic-profile/view/1881857","18-1881857")</f>
        <v>0</v>
      </c>
      <c r="B303" t="s">
        <v>10</v>
      </c>
      <c r="C303" t="s">
        <v>11</v>
      </c>
      <c r="D303" t="s">
        <v>252</v>
      </c>
      <c r="E303" t="s">
        <v>618</v>
      </c>
      <c r="F303" t="s">
        <v>628</v>
      </c>
      <c r="H303" t="s">
        <v>632</v>
      </c>
      <c r="J303" t="s">
        <v>640</v>
      </c>
    </row>
    <row r="304" spans="1:10">
      <c r="A304" s="1">
        <f>HYPERLINK("https://lsnyc.legalserver.org/matter/dynamic-profile/view/1881865","18-1881865")</f>
        <v>0</v>
      </c>
      <c r="B304" t="s">
        <v>10</v>
      </c>
      <c r="C304" t="s">
        <v>11</v>
      </c>
      <c r="D304" t="s">
        <v>253</v>
      </c>
      <c r="E304" t="s">
        <v>617</v>
      </c>
      <c r="F304" t="s">
        <v>628</v>
      </c>
      <c r="H304" t="s">
        <v>632</v>
      </c>
      <c r="J304" t="s">
        <v>640</v>
      </c>
    </row>
    <row r="305" spans="1:10">
      <c r="A305" s="1">
        <f>HYPERLINK("https://lsnyc.legalserver.org/matter/dynamic-profile/view/1881867","18-1881867")</f>
        <v>0</v>
      </c>
      <c r="B305" t="s">
        <v>10</v>
      </c>
      <c r="C305" t="s">
        <v>11</v>
      </c>
      <c r="D305" t="s">
        <v>254</v>
      </c>
      <c r="E305" t="s">
        <v>618</v>
      </c>
      <c r="F305" t="s">
        <v>628</v>
      </c>
      <c r="H305" t="s">
        <v>632</v>
      </c>
      <c r="J305" t="s">
        <v>640</v>
      </c>
    </row>
    <row r="306" spans="1:10">
      <c r="A306" s="1">
        <f>HYPERLINK("https://lsnyc.legalserver.org/matter/dynamic-profile/view/1881709","18-1881709")</f>
        <v>0</v>
      </c>
      <c r="B306" t="s">
        <v>10</v>
      </c>
      <c r="C306" t="s">
        <v>12</v>
      </c>
      <c r="D306" t="s">
        <v>235</v>
      </c>
      <c r="E306" t="s">
        <v>617</v>
      </c>
      <c r="F306" t="s">
        <v>625</v>
      </c>
      <c r="H306" t="s">
        <v>632</v>
      </c>
      <c r="J306" t="s">
        <v>638</v>
      </c>
    </row>
    <row r="307" spans="1:10">
      <c r="A307" s="1">
        <f>HYPERLINK("https://lsnyc.legalserver.org/matter/dynamic-profile/view/1881742","18-1881742")</f>
        <v>0</v>
      </c>
      <c r="B307" t="s">
        <v>10</v>
      </c>
      <c r="C307" t="s">
        <v>12</v>
      </c>
      <c r="D307" t="s">
        <v>102</v>
      </c>
      <c r="E307" t="s">
        <v>617</v>
      </c>
      <c r="F307" t="s">
        <v>625</v>
      </c>
      <c r="H307" t="s">
        <v>632</v>
      </c>
      <c r="J307" t="s">
        <v>638</v>
      </c>
    </row>
    <row r="308" spans="1:10">
      <c r="A308" s="1">
        <f>HYPERLINK("https://lsnyc.legalserver.org/matter/dynamic-profile/view/1881792","18-1881792")</f>
        <v>0</v>
      </c>
      <c r="B308" t="s">
        <v>10</v>
      </c>
      <c r="C308" t="s">
        <v>13</v>
      </c>
      <c r="D308" t="s">
        <v>90</v>
      </c>
      <c r="E308" t="s">
        <v>619</v>
      </c>
      <c r="F308" t="s">
        <v>625</v>
      </c>
      <c r="H308" t="s">
        <v>632</v>
      </c>
      <c r="J308" t="s">
        <v>636</v>
      </c>
    </row>
    <row r="309" spans="1:10">
      <c r="A309" s="1">
        <f>HYPERLINK("https://lsnyc.legalserver.org/matter/dynamic-profile/view/1881639","18-1881639")</f>
        <v>0</v>
      </c>
      <c r="B309" t="s">
        <v>10</v>
      </c>
      <c r="C309" t="s">
        <v>15</v>
      </c>
      <c r="D309" t="s">
        <v>255</v>
      </c>
      <c r="E309" t="s">
        <v>618</v>
      </c>
      <c r="F309" t="s">
        <v>628</v>
      </c>
      <c r="H309" t="s">
        <v>632</v>
      </c>
      <c r="J309" t="s">
        <v>640</v>
      </c>
    </row>
    <row r="310" spans="1:10">
      <c r="A310" s="1">
        <f>HYPERLINK("https://lsnyc.legalserver.org/matter/dynamic-profile/view/1881525","18-1881525")</f>
        <v>0</v>
      </c>
      <c r="B310" t="s">
        <v>10</v>
      </c>
      <c r="C310" t="s">
        <v>11</v>
      </c>
      <c r="D310" t="s">
        <v>256</v>
      </c>
      <c r="E310" t="s">
        <v>618</v>
      </c>
      <c r="F310" t="s">
        <v>624</v>
      </c>
      <c r="H310" t="s">
        <v>632</v>
      </c>
      <c r="J310" t="s">
        <v>635</v>
      </c>
    </row>
    <row r="311" spans="1:10">
      <c r="A311" s="1">
        <f>HYPERLINK("https://lsnyc.legalserver.org/matter/dynamic-profile/view/1881331","18-1881331")</f>
        <v>0</v>
      </c>
      <c r="B311" t="s">
        <v>10</v>
      </c>
      <c r="C311" t="s">
        <v>12</v>
      </c>
      <c r="D311" t="s">
        <v>29</v>
      </c>
      <c r="E311" t="s">
        <v>606</v>
      </c>
      <c r="F311" t="s">
        <v>626</v>
      </c>
      <c r="H311" t="s">
        <v>632</v>
      </c>
      <c r="J311" t="s">
        <v>638</v>
      </c>
    </row>
    <row r="312" spans="1:10">
      <c r="A312" s="1">
        <f>HYPERLINK("https://lsnyc.legalserver.org/matter/dynamic-profile/view/1881381","18-1881381")</f>
        <v>0</v>
      </c>
      <c r="B312" t="s">
        <v>10</v>
      </c>
      <c r="C312" t="s">
        <v>12</v>
      </c>
      <c r="D312" t="s">
        <v>257</v>
      </c>
      <c r="E312" t="s">
        <v>620</v>
      </c>
      <c r="F312" t="s">
        <v>625</v>
      </c>
      <c r="H312" t="s">
        <v>632</v>
      </c>
      <c r="J312" t="s">
        <v>638</v>
      </c>
    </row>
    <row r="313" spans="1:10">
      <c r="A313" s="1">
        <f>HYPERLINK("https://lsnyc.legalserver.org/matter/dynamic-profile/view/1881224","18-1881224")</f>
        <v>0</v>
      </c>
      <c r="B313" t="s">
        <v>10</v>
      </c>
      <c r="C313" t="s">
        <v>15</v>
      </c>
      <c r="D313" t="s">
        <v>258</v>
      </c>
      <c r="E313" t="s">
        <v>618</v>
      </c>
      <c r="F313" t="s">
        <v>628</v>
      </c>
      <c r="H313" t="s">
        <v>632</v>
      </c>
      <c r="J313" t="s">
        <v>640</v>
      </c>
    </row>
    <row r="314" spans="1:10">
      <c r="A314" s="1">
        <f>HYPERLINK("https://lsnyc.legalserver.org/matter/dynamic-profile/view/1880912","18-1880912")</f>
        <v>0</v>
      </c>
      <c r="B314" t="s">
        <v>10</v>
      </c>
      <c r="C314" t="s">
        <v>12</v>
      </c>
      <c r="D314" t="s">
        <v>259</v>
      </c>
      <c r="E314" t="s">
        <v>617</v>
      </c>
      <c r="F314" t="s">
        <v>625</v>
      </c>
      <c r="H314" t="s">
        <v>632</v>
      </c>
      <c r="J314" t="s">
        <v>638</v>
      </c>
    </row>
    <row r="315" spans="1:10">
      <c r="A315" s="1">
        <f>HYPERLINK("https://lsnyc.legalserver.org/matter/dynamic-profile/view/1881188","18-1881188")</f>
        <v>0</v>
      </c>
      <c r="B315" t="s">
        <v>10</v>
      </c>
      <c r="C315" t="s">
        <v>12</v>
      </c>
      <c r="D315" t="s">
        <v>63</v>
      </c>
      <c r="E315" t="s">
        <v>617</v>
      </c>
      <c r="F315" t="s">
        <v>625</v>
      </c>
      <c r="H315" t="s">
        <v>632</v>
      </c>
      <c r="J315" t="s">
        <v>638</v>
      </c>
    </row>
    <row r="316" spans="1:10">
      <c r="A316" s="1">
        <f>HYPERLINK("https://lsnyc.legalserver.org/matter/dynamic-profile/view/1881260","18-1881260")</f>
        <v>0</v>
      </c>
      <c r="B316" t="s">
        <v>10</v>
      </c>
      <c r="C316" t="s">
        <v>15</v>
      </c>
      <c r="D316" t="s">
        <v>260</v>
      </c>
      <c r="E316" t="s">
        <v>618</v>
      </c>
      <c r="F316" t="s">
        <v>624</v>
      </c>
      <c r="H316" t="s">
        <v>632</v>
      </c>
      <c r="J316" t="s">
        <v>635</v>
      </c>
    </row>
    <row r="317" spans="1:10">
      <c r="A317" s="1">
        <f>HYPERLINK("https://lsnyc.legalserver.org/matter/dynamic-profile/view/1881045","18-1881045")</f>
        <v>0</v>
      </c>
      <c r="B317" t="s">
        <v>10</v>
      </c>
      <c r="C317" t="s">
        <v>12</v>
      </c>
      <c r="D317" t="s">
        <v>261</v>
      </c>
      <c r="E317" t="s">
        <v>617</v>
      </c>
      <c r="F317" t="s">
        <v>625</v>
      </c>
      <c r="H317" t="s">
        <v>632</v>
      </c>
      <c r="J317" t="s">
        <v>638</v>
      </c>
    </row>
    <row r="318" spans="1:10">
      <c r="A318" s="1">
        <f>HYPERLINK("https://lsnyc.legalserver.org/matter/dynamic-profile/view/1880969","18-1880969")</f>
        <v>0</v>
      </c>
      <c r="B318" t="s">
        <v>10</v>
      </c>
      <c r="C318" t="s">
        <v>12</v>
      </c>
      <c r="D318" t="s">
        <v>262</v>
      </c>
      <c r="E318" t="s">
        <v>606</v>
      </c>
      <c r="F318" t="s">
        <v>625</v>
      </c>
      <c r="H318" t="s">
        <v>632</v>
      </c>
      <c r="J318" t="s">
        <v>638</v>
      </c>
    </row>
    <row r="319" spans="1:10">
      <c r="A319" s="1">
        <f>HYPERLINK("https://lsnyc.legalserver.org/matter/dynamic-profile/view/1880987","18-1880987")</f>
        <v>0</v>
      </c>
      <c r="B319" t="s">
        <v>10</v>
      </c>
      <c r="C319" t="s">
        <v>13</v>
      </c>
      <c r="D319" t="s">
        <v>263</v>
      </c>
      <c r="E319" t="s">
        <v>618</v>
      </c>
      <c r="F319" t="s">
        <v>625</v>
      </c>
      <c r="H319" t="s">
        <v>632</v>
      </c>
      <c r="J319" t="s">
        <v>636</v>
      </c>
    </row>
    <row r="320" spans="1:10">
      <c r="A320" s="1">
        <f>HYPERLINK("https://lsnyc.legalserver.org/matter/dynamic-profile/view/1881018","18-1881018")</f>
        <v>0</v>
      </c>
      <c r="B320" t="s">
        <v>10</v>
      </c>
      <c r="C320" t="s">
        <v>12</v>
      </c>
      <c r="D320" t="s">
        <v>264</v>
      </c>
      <c r="E320" t="s">
        <v>606</v>
      </c>
      <c r="F320" t="s">
        <v>625</v>
      </c>
      <c r="H320" t="s">
        <v>632</v>
      </c>
      <c r="J320" t="s">
        <v>638</v>
      </c>
    </row>
    <row r="321" spans="1:10">
      <c r="A321" s="1">
        <f>HYPERLINK("https://lsnyc.legalserver.org/matter/dynamic-profile/view/1880869","18-1880869")</f>
        <v>0</v>
      </c>
      <c r="B321" t="s">
        <v>10</v>
      </c>
      <c r="C321" t="s">
        <v>12</v>
      </c>
      <c r="D321" t="s">
        <v>206</v>
      </c>
      <c r="E321" t="s">
        <v>617</v>
      </c>
      <c r="F321" t="s">
        <v>625</v>
      </c>
      <c r="H321" t="s">
        <v>632</v>
      </c>
      <c r="J321" t="s">
        <v>638</v>
      </c>
    </row>
    <row r="322" spans="1:10">
      <c r="A322" s="1">
        <f>HYPERLINK("https://lsnyc.legalserver.org/matter/dynamic-profile/view/1880791","18-1880791")</f>
        <v>0</v>
      </c>
      <c r="B322" t="s">
        <v>10</v>
      </c>
      <c r="C322" t="s">
        <v>12</v>
      </c>
      <c r="D322" t="s">
        <v>265</v>
      </c>
      <c r="E322" t="s">
        <v>606</v>
      </c>
      <c r="F322" t="s">
        <v>628</v>
      </c>
      <c r="H322" t="s">
        <v>632</v>
      </c>
      <c r="J322" t="s">
        <v>640</v>
      </c>
    </row>
    <row r="323" spans="1:10">
      <c r="A323" s="1">
        <f>HYPERLINK("https://lsnyc.legalserver.org/matter/dynamic-profile/view/1880794","18-1880794")</f>
        <v>0</v>
      </c>
      <c r="B323" t="s">
        <v>10</v>
      </c>
      <c r="C323" t="s">
        <v>12</v>
      </c>
      <c r="D323" t="s">
        <v>266</v>
      </c>
      <c r="E323" t="s">
        <v>602</v>
      </c>
      <c r="F323" t="s">
        <v>626</v>
      </c>
      <c r="H323" t="s">
        <v>632</v>
      </c>
      <c r="J323" t="s">
        <v>637</v>
      </c>
    </row>
    <row r="324" spans="1:10">
      <c r="A324" s="1">
        <f>HYPERLINK("https://lsnyc.legalserver.org/matter/dynamic-profile/view/1880630","18-1880630")</f>
        <v>0</v>
      </c>
      <c r="B324" t="s">
        <v>10</v>
      </c>
      <c r="C324" t="s">
        <v>12</v>
      </c>
      <c r="D324" t="s">
        <v>39</v>
      </c>
      <c r="E324" t="s">
        <v>602</v>
      </c>
      <c r="F324" t="s">
        <v>626</v>
      </c>
      <c r="H324" t="s">
        <v>632</v>
      </c>
      <c r="J324" t="s">
        <v>637</v>
      </c>
    </row>
    <row r="325" spans="1:10">
      <c r="A325" s="1">
        <f>HYPERLINK("https://lsnyc.legalserver.org/matter/dynamic-profile/view/1880494","18-1880494")</f>
        <v>0</v>
      </c>
      <c r="B325" t="s">
        <v>10</v>
      </c>
      <c r="C325" t="s">
        <v>12</v>
      </c>
      <c r="D325" t="s">
        <v>133</v>
      </c>
      <c r="E325" t="s">
        <v>617</v>
      </c>
      <c r="F325" t="s">
        <v>625</v>
      </c>
      <c r="H325" t="s">
        <v>632</v>
      </c>
      <c r="J325" t="s">
        <v>638</v>
      </c>
    </row>
    <row r="326" spans="1:10">
      <c r="A326" s="1">
        <f>HYPERLINK("https://lsnyc.legalserver.org/matter/dynamic-profile/view/1880279","18-1880279")</f>
        <v>0</v>
      </c>
      <c r="B326" t="s">
        <v>10</v>
      </c>
      <c r="C326" t="s">
        <v>12</v>
      </c>
      <c r="D326" t="s">
        <v>267</v>
      </c>
      <c r="E326" t="s">
        <v>604</v>
      </c>
      <c r="F326" t="s">
        <v>625</v>
      </c>
      <c r="H326" t="s">
        <v>632</v>
      </c>
      <c r="J326" t="s">
        <v>636</v>
      </c>
    </row>
    <row r="327" spans="1:10">
      <c r="A327" s="1">
        <f>HYPERLINK("https://lsnyc.legalserver.org/matter/dynamic-profile/view/1880287","18-1880287")</f>
        <v>0</v>
      </c>
      <c r="B327" t="s">
        <v>10</v>
      </c>
      <c r="C327" t="s">
        <v>13</v>
      </c>
      <c r="D327" t="s">
        <v>64</v>
      </c>
      <c r="E327" t="s">
        <v>618</v>
      </c>
      <c r="F327" t="s">
        <v>625</v>
      </c>
      <c r="H327" t="s">
        <v>632</v>
      </c>
      <c r="J327" t="s">
        <v>636</v>
      </c>
    </row>
    <row r="328" spans="1:10">
      <c r="A328" s="1">
        <f>HYPERLINK("https://lsnyc.legalserver.org/matter/dynamic-profile/view/1880357","18-1880357")</f>
        <v>0</v>
      </c>
      <c r="B328" t="s">
        <v>10</v>
      </c>
      <c r="C328" t="s">
        <v>12</v>
      </c>
      <c r="D328" t="s">
        <v>268</v>
      </c>
      <c r="E328" t="s">
        <v>604</v>
      </c>
      <c r="F328" t="s">
        <v>625</v>
      </c>
      <c r="H328" t="s">
        <v>632</v>
      </c>
      <c r="J328" t="s">
        <v>636</v>
      </c>
    </row>
    <row r="329" spans="1:10">
      <c r="A329" s="1">
        <f>HYPERLINK("https://lsnyc.legalserver.org/matter/dynamic-profile/view/1880374","18-1880374")</f>
        <v>0</v>
      </c>
      <c r="B329" t="s">
        <v>10</v>
      </c>
      <c r="C329" t="s">
        <v>12</v>
      </c>
      <c r="D329" t="s">
        <v>269</v>
      </c>
      <c r="E329" t="s">
        <v>604</v>
      </c>
      <c r="F329" t="s">
        <v>625</v>
      </c>
      <c r="H329" t="s">
        <v>632</v>
      </c>
      <c r="J329" t="s">
        <v>636</v>
      </c>
    </row>
    <row r="330" spans="1:10">
      <c r="A330" s="1">
        <f>HYPERLINK("https://lsnyc.legalserver.org/matter/dynamic-profile/view/1880091","18-1880091")</f>
        <v>0</v>
      </c>
      <c r="B330" t="s">
        <v>10</v>
      </c>
      <c r="C330" t="s">
        <v>11</v>
      </c>
      <c r="D330" t="s">
        <v>270</v>
      </c>
      <c r="E330" t="s">
        <v>617</v>
      </c>
      <c r="F330" t="s">
        <v>625</v>
      </c>
      <c r="H330" t="s">
        <v>632</v>
      </c>
      <c r="J330" t="s">
        <v>638</v>
      </c>
    </row>
    <row r="331" spans="1:10">
      <c r="A331" s="1">
        <f>HYPERLINK("https://lsnyc.legalserver.org/matter/dynamic-profile/view/1880032","18-1880032")</f>
        <v>0</v>
      </c>
      <c r="B331" t="s">
        <v>10</v>
      </c>
      <c r="C331" t="s">
        <v>12</v>
      </c>
      <c r="D331" t="s">
        <v>271</v>
      </c>
      <c r="E331" t="s">
        <v>618</v>
      </c>
      <c r="F331" t="s">
        <v>628</v>
      </c>
      <c r="H331" t="s">
        <v>632</v>
      </c>
      <c r="J331" t="s">
        <v>640</v>
      </c>
    </row>
    <row r="332" spans="1:10">
      <c r="A332" s="1">
        <f>HYPERLINK("https://lsnyc.legalserver.org/matter/dynamic-profile/view/1880118","18-1880118")</f>
        <v>0</v>
      </c>
      <c r="B332" t="s">
        <v>10</v>
      </c>
      <c r="C332" t="s">
        <v>11</v>
      </c>
      <c r="D332" t="s">
        <v>272</v>
      </c>
      <c r="E332" t="s">
        <v>618</v>
      </c>
      <c r="F332" t="s">
        <v>628</v>
      </c>
      <c r="H332" t="s">
        <v>632</v>
      </c>
      <c r="J332" t="s">
        <v>640</v>
      </c>
    </row>
    <row r="333" spans="1:10">
      <c r="A333" s="1">
        <f>HYPERLINK("https://lsnyc.legalserver.org/matter/dynamic-profile/view/1880070","18-1880070")</f>
        <v>0</v>
      </c>
      <c r="B333" t="s">
        <v>10</v>
      </c>
      <c r="C333" t="s">
        <v>13</v>
      </c>
      <c r="D333" t="s">
        <v>153</v>
      </c>
      <c r="E333" t="s">
        <v>618</v>
      </c>
      <c r="F333" t="s">
        <v>625</v>
      </c>
      <c r="H333" t="s">
        <v>632</v>
      </c>
      <c r="J333" t="s">
        <v>636</v>
      </c>
    </row>
    <row r="334" spans="1:10">
      <c r="A334" s="1">
        <f>HYPERLINK("https://lsnyc.legalserver.org/matter/dynamic-profile/view/1879840","18-1879840")</f>
        <v>0</v>
      </c>
      <c r="B334" t="s">
        <v>10</v>
      </c>
      <c r="C334" t="s">
        <v>12</v>
      </c>
      <c r="D334" t="s">
        <v>273</v>
      </c>
      <c r="E334" t="s">
        <v>604</v>
      </c>
      <c r="F334" t="s">
        <v>625</v>
      </c>
      <c r="H334" t="s">
        <v>632</v>
      </c>
      <c r="J334" t="s">
        <v>636</v>
      </c>
    </row>
    <row r="335" spans="1:10">
      <c r="A335" s="1">
        <f>HYPERLINK("https://lsnyc.legalserver.org/matter/dynamic-profile/view/1879854","18-1879854")</f>
        <v>0</v>
      </c>
      <c r="B335" t="s">
        <v>10</v>
      </c>
      <c r="C335" t="s">
        <v>12</v>
      </c>
      <c r="D335" t="s">
        <v>274</v>
      </c>
      <c r="E335" t="s">
        <v>604</v>
      </c>
      <c r="F335" t="s">
        <v>625</v>
      </c>
      <c r="H335" t="s">
        <v>632</v>
      </c>
      <c r="J335" t="s">
        <v>636</v>
      </c>
    </row>
    <row r="336" spans="1:10">
      <c r="A336" s="1">
        <f>HYPERLINK("https://lsnyc.legalserver.org/matter/dynamic-profile/view/1879873","18-1879873")</f>
        <v>0</v>
      </c>
      <c r="B336" t="s">
        <v>10</v>
      </c>
      <c r="C336" t="s">
        <v>12</v>
      </c>
      <c r="D336" t="s">
        <v>178</v>
      </c>
      <c r="E336" t="s">
        <v>604</v>
      </c>
      <c r="F336" t="s">
        <v>625</v>
      </c>
      <c r="H336" t="s">
        <v>632</v>
      </c>
      <c r="J336" t="s">
        <v>636</v>
      </c>
    </row>
    <row r="337" spans="1:10">
      <c r="A337" s="1">
        <f>HYPERLINK("https://lsnyc.legalserver.org/matter/dynamic-profile/view/1879885","18-1879885")</f>
        <v>0</v>
      </c>
      <c r="B337" t="s">
        <v>10</v>
      </c>
      <c r="C337" t="s">
        <v>12</v>
      </c>
      <c r="D337" t="s">
        <v>275</v>
      </c>
      <c r="E337" t="s">
        <v>604</v>
      </c>
      <c r="F337" t="s">
        <v>625</v>
      </c>
      <c r="H337" t="s">
        <v>632</v>
      </c>
      <c r="J337" t="s">
        <v>636</v>
      </c>
    </row>
    <row r="338" spans="1:10">
      <c r="A338" s="1">
        <f>HYPERLINK("https://lsnyc.legalserver.org/matter/dynamic-profile/view/1879766","18-1879766")</f>
        <v>0</v>
      </c>
      <c r="B338" t="s">
        <v>10</v>
      </c>
      <c r="C338" t="s">
        <v>12</v>
      </c>
      <c r="D338" t="s">
        <v>104</v>
      </c>
      <c r="E338" t="s">
        <v>604</v>
      </c>
      <c r="F338" t="s">
        <v>625</v>
      </c>
      <c r="H338" t="s">
        <v>632</v>
      </c>
      <c r="J338" t="s">
        <v>636</v>
      </c>
    </row>
    <row r="339" spans="1:10">
      <c r="A339" s="1">
        <f>HYPERLINK("https://lsnyc.legalserver.org/matter/dynamic-profile/view/1879785","18-1879785")</f>
        <v>0</v>
      </c>
      <c r="B339" t="s">
        <v>10</v>
      </c>
      <c r="C339" t="s">
        <v>12</v>
      </c>
      <c r="D339" t="s">
        <v>276</v>
      </c>
      <c r="E339" t="s">
        <v>604</v>
      </c>
      <c r="F339" t="s">
        <v>625</v>
      </c>
      <c r="H339" t="s">
        <v>632</v>
      </c>
      <c r="I339" t="s">
        <v>634</v>
      </c>
      <c r="J339" t="s">
        <v>635</v>
      </c>
    </row>
    <row r="340" spans="1:10">
      <c r="A340" s="1">
        <f>HYPERLINK("https://lsnyc.legalserver.org/matter/dynamic-profile/view/1879618","18-1879618")</f>
        <v>0</v>
      </c>
      <c r="B340" t="s">
        <v>10</v>
      </c>
      <c r="C340" t="s">
        <v>12</v>
      </c>
      <c r="D340" t="s">
        <v>35</v>
      </c>
      <c r="E340" t="s">
        <v>602</v>
      </c>
      <c r="F340" t="s">
        <v>626</v>
      </c>
      <c r="H340" t="s">
        <v>632</v>
      </c>
      <c r="J340" t="s">
        <v>637</v>
      </c>
    </row>
    <row r="341" spans="1:10">
      <c r="A341" s="1">
        <f>HYPERLINK("https://lsnyc.legalserver.org/matter/dynamic-profile/view/1879624","18-1879624")</f>
        <v>0</v>
      </c>
      <c r="B341" t="s">
        <v>10</v>
      </c>
      <c r="C341" t="s">
        <v>12</v>
      </c>
      <c r="D341" t="s">
        <v>277</v>
      </c>
      <c r="E341" t="s">
        <v>604</v>
      </c>
      <c r="F341" t="s">
        <v>625</v>
      </c>
      <c r="H341" t="s">
        <v>632</v>
      </c>
      <c r="J341" t="s">
        <v>636</v>
      </c>
    </row>
    <row r="342" spans="1:10">
      <c r="A342" s="1">
        <f>HYPERLINK("https://lsnyc.legalserver.org/matter/dynamic-profile/view/1879626","18-1879626")</f>
        <v>0</v>
      </c>
      <c r="B342" t="s">
        <v>10</v>
      </c>
      <c r="C342" t="s">
        <v>12</v>
      </c>
      <c r="D342" t="s">
        <v>278</v>
      </c>
      <c r="E342" t="s">
        <v>617</v>
      </c>
      <c r="F342" t="s">
        <v>625</v>
      </c>
      <c r="H342" t="s">
        <v>632</v>
      </c>
      <c r="J342" t="s">
        <v>638</v>
      </c>
    </row>
    <row r="343" spans="1:10">
      <c r="A343" s="1">
        <f>HYPERLINK("https://lsnyc.legalserver.org/matter/dynamic-profile/view/1879483","18-1879483")</f>
        <v>0</v>
      </c>
      <c r="B343" t="s">
        <v>10</v>
      </c>
      <c r="C343" t="s">
        <v>13</v>
      </c>
      <c r="D343" t="s">
        <v>279</v>
      </c>
      <c r="E343" t="s">
        <v>618</v>
      </c>
      <c r="F343" t="s">
        <v>625</v>
      </c>
      <c r="H343" t="s">
        <v>632</v>
      </c>
      <c r="J343" t="s">
        <v>636</v>
      </c>
    </row>
    <row r="344" spans="1:10">
      <c r="A344" s="1">
        <f>HYPERLINK("https://lsnyc.legalserver.org/matter/dynamic-profile/view/1879493","18-1879493")</f>
        <v>0</v>
      </c>
      <c r="B344" t="s">
        <v>10</v>
      </c>
      <c r="C344" t="s">
        <v>13</v>
      </c>
      <c r="D344" t="s">
        <v>156</v>
      </c>
      <c r="E344" t="s">
        <v>618</v>
      </c>
      <c r="F344" t="s">
        <v>625</v>
      </c>
      <c r="H344" t="s">
        <v>632</v>
      </c>
      <c r="J344" t="s">
        <v>638</v>
      </c>
    </row>
    <row r="345" spans="1:10">
      <c r="A345" s="1">
        <f>HYPERLINK("https://lsnyc.legalserver.org/matter/dynamic-profile/view/1879559","18-1879559")</f>
        <v>0</v>
      </c>
      <c r="B345" t="s">
        <v>10</v>
      </c>
      <c r="C345" t="s">
        <v>12</v>
      </c>
      <c r="D345" t="s">
        <v>280</v>
      </c>
      <c r="E345" t="s">
        <v>618</v>
      </c>
      <c r="F345" t="s">
        <v>625</v>
      </c>
      <c r="H345" t="s">
        <v>632</v>
      </c>
      <c r="J345" t="s">
        <v>636</v>
      </c>
    </row>
    <row r="346" spans="1:10">
      <c r="A346" s="1">
        <f>HYPERLINK("https://lsnyc.legalserver.org/matter/dynamic-profile/view/1879319","18-1879319")</f>
        <v>0</v>
      </c>
      <c r="B346" t="s">
        <v>10</v>
      </c>
      <c r="C346" t="s">
        <v>13</v>
      </c>
      <c r="D346" t="s">
        <v>281</v>
      </c>
      <c r="E346" t="s">
        <v>618</v>
      </c>
      <c r="F346" t="s">
        <v>625</v>
      </c>
      <c r="H346" t="s">
        <v>632</v>
      </c>
      <c r="J346" t="s">
        <v>636</v>
      </c>
    </row>
    <row r="347" spans="1:10">
      <c r="A347" s="1">
        <f>HYPERLINK("https://lsnyc.legalserver.org/matter/dynamic-profile/view/1879370","18-1879370")</f>
        <v>0</v>
      </c>
      <c r="B347" t="s">
        <v>10</v>
      </c>
      <c r="C347" t="s">
        <v>12</v>
      </c>
      <c r="D347" t="s">
        <v>282</v>
      </c>
      <c r="E347" t="s">
        <v>604</v>
      </c>
      <c r="F347" t="s">
        <v>625</v>
      </c>
      <c r="H347" t="s">
        <v>632</v>
      </c>
      <c r="J347" t="s">
        <v>636</v>
      </c>
    </row>
    <row r="348" spans="1:10">
      <c r="A348" s="1">
        <f>HYPERLINK("https://lsnyc.legalserver.org/matter/dynamic-profile/view/1879401","18-1879401")</f>
        <v>0</v>
      </c>
      <c r="B348" t="s">
        <v>10</v>
      </c>
      <c r="C348" t="s">
        <v>12</v>
      </c>
      <c r="D348" t="s">
        <v>283</v>
      </c>
      <c r="E348" t="s">
        <v>618</v>
      </c>
      <c r="F348" t="s">
        <v>625</v>
      </c>
      <c r="H348" t="s">
        <v>632</v>
      </c>
      <c r="J348" t="s">
        <v>636</v>
      </c>
    </row>
    <row r="349" spans="1:10">
      <c r="A349" s="1">
        <f>HYPERLINK("https://lsnyc.legalserver.org/matter/dynamic-profile/view/1879429","18-1879429")</f>
        <v>0</v>
      </c>
      <c r="B349" t="s">
        <v>10</v>
      </c>
      <c r="C349" t="s">
        <v>13</v>
      </c>
      <c r="D349" t="s">
        <v>284</v>
      </c>
      <c r="E349" t="s">
        <v>620</v>
      </c>
      <c r="F349" t="s">
        <v>625</v>
      </c>
      <c r="H349" t="s">
        <v>632</v>
      </c>
      <c r="J349" t="s">
        <v>638</v>
      </c>
    </row>
    <row r="350" spans="1:10">
      <c r="A350" s="1">
        <f>HYPERLINK("https://lsnyc.legalserver.org/matter/dynamic-profile/view/1879249","18-1879249")</f>
        <v>0</v>
      </c>
      <c r="B350" t="s">
        <v>10</v>
      </c>
      <c r="C350" t="s">
        <v>13</v>
      </c>
      <c r="D350" t="s">
        <v>285</v>
      </c>
      <c r="E350" t="s">
        <v>618</v>
      </c>
      <c r="F350" t="s">
        <v>625</v>
      </c>
      <c r="H350" t="s">
        <v>632</v>
      </c>
      <c r="J350" t="s">
        <v>636</v>
      </c>
    </row>
    <row r="351" spans="1:10">
      <c r="A351" s="1">
        <f>HYPERLINK("https://lsnyc.legalserver.org/matter/dynamic-profile/view/1879065","18-1879065")</f>
        <v>0</v>
      </c>
      <c r="B351" t="s">
        <v>10</v>
      </c>
      <c r="C351" t="s">
        <v>11</v>
      </c>
      <c r="D351" t="s">
        <v>286</v>
      </c>
      <c r="E351" t="s">
        <v>618</v>
      </c>
      <c r="F351" t="s">
        <v>628</v>
      </c>
      <c r="H351" t="s">
        <v>632</v>
      </c>
      <c r="J351" t="s">
        <v>640</v>
      </c>
    </row>
    <row r="352" spans="1:10">
      <c r="A352" s="1">
        <f>HYPERLINK("https://lsnyc.legalserver.org/matter/dynamic-profile/view/1878962","18-1878962")</f>
        <v>0</v>
      </c>
      <c r="B352" t="s">
        <v>10</v>
      </c>
      <c r="C352" t="s">
        <v>12</v>
      </c>
      <c r="D352" t="s">
        <v>287</v>
      </c>
      <c r="E352" t="s">
        <v>618</v>
      </c>
      <c r="F352" t="s">
        <v>628</v>
      </c>
      <c r="H352" t="s">
        <v>632</v>
      </c>
      <c r="J352" t="s">
        <v>640</v>
      </c>
    </row>
    <row r="353" spans="1:10">
      <c r="A353" s="1">
        <f>HYPERLINK("https://lsnyc.legalserver.org/matter/dynamic-profile/view/1878906","18-1878906")</f>
        <v>0</v>
      </c>
      <c r="B353" t="s">
        <v>10</v>
      </c>
      <c r="C353" t="s">
        <v>12</v>
      </c>
      <c r="D353" t="s">
        <v>288</v>
      </c>
      <c r="E353" t="s">
        <v>606</v>
      </c>
      <c r="F353" t="s">
        <v>625</v>
      </c>
      <c r="H353" t="s">
        <v>632</v>
      </c>
      <c r="J353" t="s">
        <v>638</v>
      </c>
    </row>
    <row r="354" spans="1:10">
      <c r="A354" s="1">
        <f>HYPERLINK("https://lsnyc.legalserver.org/matter/dynamic-profile/view/1878773","18-1878773")</f>
        <v>0</v>
      </c>
      <c r="B354" t="s">
        <v>10</v>
      </c>
      <c r="C354" t="s">
        <v>12</v>
      </c>
      <c r="D354" t="s">
        <v>289</v>
      </c>
      <c r="E354" t="s">
        <v>606</v>
      </c>
      <c r="F354" t="s">
        <v>625</v>
      </c>
      <c r="H354" t="s">
        <v>632</v>
      </c>
      <c r="J354" t="s">
        <v>638</v>
      </c>
    </row>
    <row r="355" spans="1:10">
      <c r="A355" s="1">
        <f>HYPERLINK("https://lsnyc.legalserver.org/matter/dynamic-profile/view/1878711","18-1878711")</f>
        <v>0</v>
      </c>
      <c r="B355" t="s">
        <v>10</v>
      </c>
      <c r="C355" t="s">
        <v>13</v>
      </c>
      <c r="D355" t="s">
        <v>290</v>
      </c>
      <c r="E355" t="s">
        <v>618</v>
      </c>
      <c r="F355" t="s">
        <v>625</v>
      </c>
      <c r="H355" t="s">
        <v>632</v>
      </c>
      <c r="J355" t="s">
        <v>636</v>
      </c>
    </row>
    <row r="356" spans="1:10">
      <c r="A356" s="1">
        <f>HYPERLINK("https://lsnyc.legalserver.org/matter/dynamic-profile/view/1878483","18-1878483")</f>
        <v>0</v>
      </c>
      <c r="B356" t="s">
        <v>10</v>
      </c>
      <c r="C356" t="s">
        <v>12</v>
      </c>
      <c r="D356" t="s">
        <v>291</v>
      </c>
      <c r="E356" t="s">
        <v>606</v>
      </c>
      <c r="F356" t="s">
        <v>628</v>
      </c>
      <c r="H356" t="s">
        <v>632</v>
      </c>
      <c r="J356" t="s">
        <v>640</v>
      </c>
    </row>
    <row r="357" spans="1:10">
      <c r="A357" s="1">
        <f>HYPERLINK("https://lsnyc.legalserver.org/matter/dynamic-profile/view/1878549","18-1878549")</f>
        <v>0</v>
      </c>
      <c r="B357" t="s">
        <v>10</v>
      </c>
      <c r="C357" t="s">
        <v>11</v>
      </c>
      <c r="D357" t="s">
        <v>292</v>
      </c>
      <c r="E357" t="s">
        <v>618</v>
      </c>
      <c r="F357" t="s">
        <v>628</v>
      </c>
      <c r="H357" t="s">
        <v>632</v>
      </c>
      <c r="J357" t="s">
        <v>640</v>
      </c>
    </row>
    <row r="358" spans="1:10">
      <c r="A358" s="1">
        <f>HYPERLINK("https://lsnyc.legalserver.org/matter/dynamic-profile/view/1878547","18-1878547")</f>
        <v>0</v>
      </c>
      <c r="B358" t="s">
        <v>10</v>
      </c>
      <c r="C358" t="s">
        <v>12</v>
      </c>
      <c r="D358" t="s">
        <v>293</v>
      </c>
      <c r="E358" t="s">
        <v>606</v>
      </c>
      <c r="F358" t="s">
        <v>625</v>
      </c>
      <c r="H358" t="s">
        <v>632</v>
      </c>
      <c r="J358" t="s">
        <v>638</v>
      </c>
    </row>
    <row r="359" spans="1:10">
      <c r="A359" s="1">
        <f>HYPERLINK("https://lsnyc.legalserver.org/matter/dynamic-profile/view/1878093","18-1878093")</f>
        <v>0</v>
      </c>
      <c r="B359" t="s">
        <v>10</v>
      </c>
      <c r="C359" t="s">
        <v>12</v>
      </c>
      <c r="D359" t="s">
        <v>294</v>
      </c>
      <c r="E359" t="s">
        <v>618</v>
      </c>
      <c r="F359" t="s">
        <v>625</v>
      </c>
      <c r="H359" t="s">
        <v>632</v>
      </c>
      <c r="J359" t="s">
        <v>638</v>
      </c>
    </row>
    <row r="360" spans="1:10">
      <c r="A360" s="1">
        <f>HYPERLINK("https://lsnyc.legalserver.org/matter/dynamic-profile/view/1878110","18-1878110")</f>
        <v>0</v>
      </c>
      <c r="B360" t="s">
        <v>10</v>
      </c>
      <c r="C360" t="s">
        <v>13</v>
      </c>
      <c r="D360" t="s">
        <v>207</v>
      </c>
      <c r="E360" t="s">
        <v>618</v>
      </c>
      <c r="F360" t="s">
        <v>625</v>
      </c>
      <c r="H360" t="s">
        <v>632</v>
      </c>
      <c r="J360" t="s">
        <v>636</v>
      </c>
    </row>
    <row r="361" spans="1:10">
      <c r="A361" s="1">
        <f>HYPERLINK("https://lsnyc.legalserver.org/matter/dynamic-profile/view/1877933","18-1877933")</f>
        <v>0</v>
      </c>
      <c r="B361" t="s">
        <v>10</v>
      </c>
      <c r="C361" t="s">
        <v>12</v>
      </c>
      <c r="D361" t="s">
        <v>295</v>
      </c>
      <c r="E361" t="s">
        <v>613</v>
      </c>
      <c r="F361" t="s">
        <v>625</v>
      </c>
      <c r="G361" t="s">
        <v>630</v>
      </c>
      <c r="H361" t="s">
        <v>632</v>
      </c>
      <c r="J361" t="s">
        <v>636</v>
      </c>
    </row>
    <row r="362" spans="1:10">
      <c r="A362" s="1">
        <f>HYPERLINK("https://lsnyc.legalserver.org/matter/dynamic-profile/view/1878041","18-1878041")</f>
        <v>0</v>
      </c>
      <c r="B362" t="s">
        <v>10</v>
      </c>
      <c r="C362" t="s">
        <v>12</v>
      </c>
      <c r="D362" t="s">
        <v>296</v>
      </c>
      <c r="E362" t="s">
        <v>606</v>
      </c>
      <c r="F362" t="s">
        <v>625</v>
      </c>
      <c r="H362" t="s">
        <v>632</v>
      </c>
      <c r="J362" t="s">
        <v>638</v>
      </c>
    </row>
    <row r="363" spans="1:10">
      <c r="A363" s="1">
        <f>HYPERLINK("https://lsnyc.legalserver.org/matter/dynamic-profile/view/1877875","18-1877875")</f>
        <v>0</v>
      </c>
      <c r="B363" t="s">
        <v>10</v>
      </c>
      <c r="C363" t="s">
        <v>13</v>
      </c>
      <c r="D363" t="s">
        <v>297</v>
      </c>
      <c r="E363" t="s">
        <v>618</v>
      </c>
      <c r="F363" t="s">
        <v>625</v>
      </c>
      <c r="H363" t="s">
        <v>632</v>
      </c>
      <c r="J363" t="s">
        <v>636</v>
      </c>
    </row>
    <row r="364" spans="1:10">
      <c r="A364" s="1">
        <f>HYPERLINK("https://lsnyc.legalserver.org/matter/dynamic-profile/view/1877886","18-1877886")</f>
        <v>0</v>
      </c>
      <c r="B364" t="s">
        <v>10</v>
      </c>
      <c r="C364" t="s">
        <v>13</v>
      </c>
      <c r="D364" t="s">
        <v>298</v>
      </c>
      <c r="E364" t="s">
        <v>606</v>
      </c>
      <c r="F364" t="s">
        <v>625</v>
      </c>
      <c r="H364" t="s">
        <v>632</v>
      </c>
      <c r="J364" t="s">
        <v>638</v>
      </c>
    </row>
    <row r="365" spans="1:10">
      <c r="A365" s="1">
        <f>HYPERLINK("https://lsnyc.legalserver.org/matter/dynamic-profile/view/1877761","18-1877761")</f>
        <v>0</v>
      </c>
      <c r="B365" t="s">
        <v>10</v>
      </c>
      <c r="C365" t="s">
        <v>11</v>
      </c>
      <c r="D365" t="s">
        <v>299</v>
      </c>
      <c r="E365" t="s">
        <v>618</v>
      </c>
      <c r="F365" t="s">
        <v>628</v>
      </c>
      <c r="H365" t="s">
        <v>632</v>
      </c>
      <c r="J365" t="s">
        <v>640</v>
      </c>
    </row>
    <row r="366" spans="1:10">
      <c r="A366" s="1">
        <f>HYPERLINK("https://lsnyc.legalserver.org/matter/dynamic-profile/view/1877764","18-1877764")</f>
        <v>0</v>
      </c>
      <c r="B366" t="s">
        <v>10</v>
      </c>
      <c r="C366" t="s">
        <v>12</v>
      </c>
      <c r="D366" t="s">
        <v>300</v>
      </c>
      <c r="E366" t="s">
        <v>618</v>
      </c>
      <c r="F366" t="s">
        <v>625</v>
      </c>
      <c r="H366" t="s">
        <v>632</v>
      </c>
      <c r="J366" t="s">
        <v>636</v>
      </c>
    </row>
    <row r="367" spans="1:10">
      <c r="A367" s="1">
        <f>HYPERLINK("https://lsnyc.legalserver.org/matter/dynamic-profile/view/1877782","18-1877782")</f>
        <v>0</v>
      </c>
      <c r="B367" t="s">
        <v>10</v>
      </c>
      <c r="C367" t="s">
        <v>12</v>
      </c>
      <c r="D367" t="s">
        <v>94</v>
      </c>
      <c r="E367" t="s">
        <v>618</v>
      </c>
      <c r="F367" t="s">
        <v>625</v>
      </c>
      <c r="H367" t="s">
        <v>632</v>
      </c>
      <c r="J367" t="s">
        <v>638</v>
      </c>
    </row>
    <row r="368" spans="1:10">
      <c r="A368" s="1">
        <f>HYPERLINK("https://lsnyc.legalserver.org/matter/dynamic-profile/view/1877812","18-1877812")</f>
        <v>0</v>
      </c>
      <c r="B368" t="s">
        <v>10</v>
      </c>
      <c r="C368" t="s">
        <v>12</v>
      </c>
      <c r="D368" t="s">
        <v>112</v>
      </c>
      <c r="E368" t="s">
        <v>606</v>
      </c>
      <c r="F368" t="s">
        <v>625</v>
      </c>
      <c r="H368" t="s">
        <v>632</v>
      </c>
      <c r="J368" t="s">
        <v>638</v>
      </c>
    </row>
    <row r="369" spans="1:10">
      <c r="A369" s="1">
        <f>HYPERLINK("https://lsnyc.legalserver.org/matter/dynamic-profile/view/1877825","18-1877825")</f>
        <v>0</v>
      </c>
      <c r="B369" t="s">
        <v>10</v>
      </c>
      <c r="C369" t="s">
        <v>12</v>
      </c>
      <c r="D369" t="s">
        <v>301</v>
      </c>
      <c r="E369" t="s">
        <v>606</v>
      </c>
      <c r="F369" t="s">
        <v>625</v>
      </c>
      <c r="H369" t="s">
        <v>632</v>
      </c>
      <c r="J369" t="s">
        <v>638</v>
      </c>
    </row>
    <row r="370" spans="1:10">
      <c r="A370" s="1">
        <f>HYPERLINK("https://lsnyc.legalserver.org/matter/dynamic-profile/view/1877652","18-1877652")</f>
        <v>0</v>
      </c>
      <c r="B370" t="s">
        <v>10</v>
      </c>
      <c r="C370" t="s">
        <v>12</v>
      </c>
      <c r="D370" t="s">
        <v>302</v>
      </c>
      <c r="E370" t="s">
        <v>618</v>
      </c>
      <c r="F370" t="s">
        <v>625</v>
      </c>
      <c r="H370" t="s">
        <v>632</v>
      </c>
      <c r="J370" t="s">
        <v>638</v>
      </c>
    </row>
    <row r="371" spans="1:10">
      <c r="A371" s="1">
        <f>HYPERLINK("https://lsnyc.legalserver.org/matter/dynamic-profile/view/1877710","18-1877710")</f>
        <v>0</v>
      </c>
      <c r="B371" t="s">
        <v>10</v>
      </c>
      <c r="C371" t="s">
        <v>12</v>
      </c>
      <c r="D371" t="s">
        <v>303</v>
      </c>
      <c r="E371" t="s">
        <v>617</v>
      </c>
      <c r="F371" t="s">
        <v>625</v>
      </c>
      <c r="H371" t="s">
        <v>632</v>
      </c>
      <c r="J371" t="s">
        <v>638</v>
      </c>
    </row>
    <row r="372" spans="1:10">
      <c r="A372" s="1">
        <f>HYPERLINK("https://lsnyc.legalserver.org/matter/dynamic-profile/view/1877220","18-1877220")</f>
        <v>0</v>
      </c>
      <c r="B372" t="s">
        <v>10</v>
      </c>
      <c r="C372" t="s">
        <v>13</v>
      </c>
      <c r="D372" t="s">
        <v>304</v>
      </c>
      <c r="E372" t="s">
        <v>618</v>
      </c>
      <c r="F372" t="s">
        <v>625</v>
      </c>
      <c r="H372" t="s">
        <v>632</v>
      </c>
      <c r="J372" t="s">
        <v>636</v>
      </c>
    </row>
    <row r="373" spans="1:10">
      <c r="A373" s="1">
        <f>HYPERLINK("https://lsnyc.legalserver.org/matter/dynamic-profile/view/1877098","18-1877098")</f>
        <v>0</v>
      </c>
      <c r="B373" t="s">
        <v>10</v>
      </c>
      <c r="C373" t="s">
        <v>13</v>
      </c>
      <c r="D373" t="s">
        <v>305</v>
      </c>
      <c r="E373" t="s">
        <v>618</v>
      </c>
      <c r="F373" t="s">
        <v>625</v>
      </c>
      <c r="H373" t="s">
        <v>632</v>
      </c>
      <c r="J373" t="s">
        <v>638</v>
      </c>
    </row>
    <row r="374" spans="1:10">
      <c r="A374" s="1">
        <f>HYPERLINK("https://lsnyc.legalserver.org/matter/dynamic-profile/view/1876476","18-1876476")</f>
        <v>0</v>
      </c>
      <c r="B374" t="s">
        <v>10</v>
      </c>
      <c r="C374" t="s">
        <v>12</v>
      </c>
      <c r="D374" t="s">
        <v>306</v>
      </c>
      <c r="E374" t="s">
        <v>610</v>
      </c>
      <c r="F374" t="s">
        <v>625</v>
      </c>
      <c r="H374" t="s">
        <v>632</v>
      </c>
      <c r="J374" t="s">
        <v>639</v>
      </c>
    </row>
    <row r="375" spans="1:10">
      <c r="A375" s="1">
        <f>HYPERLINK("https://lsnyc.legalserver.org/matter/dynamic-profile/view/1876478","18-1876478")</f>
        <v>0</v>
      </c>
      <c r="B375" t="s">
        <v>10</v>
      </c>
      <c r="C375" t="s">
        <v>12</v>
      </c>
      <c r="D375" t="s">
        <v>307</v>
      </c>
      <c r="E375" t="s">
        <v>610</v>
      </c>
      <c r="F375" t="s">
        <v>625</v>
      </c>
      <c r="H375" t="s">
        <v>632</v>
      </c>
      <c r="J375" t="s">
        <v>637</v>
      </c>
    </row>
    <row r="376" spans="1:10">
      <c r="A376" s="1">
        <f>HYPERLINK("https://lsnyc.legalserver.org/matter/dynamic-profile/view/1876197","18-1876197")</f>
        <v>0</v>
      </c>
      <c r="B376" t="s">
        <v>10</v>
      </c>
      <c r="C376" t="s">
        <v>13</v>
      </c>
      <c r="D376" t="s">
        <v>308</v>
      </c>
      <c r="E376" t="s">
        <v>606</v>
      </c>
      <c r="F376" t="s">
        <v>625</v>
      </c>
      <c r="H376" t="s">
        <v>632</v>
      </c>
      <c r="J376" t="s">
        <v>638</v>
      </c>
    </row>
    <row r="377" spans="1:10">
      <c r="A377" s="1">
        <f>HYPERLINK("https://lsnyc.legalserver.org/matter/dynamic-profile/view/1875815","18-1875815")</f>
        <v>0</v>
      </c>
      <c r="B377" t="s">
        <v>10</v>
      </c>
      <c r="C377" t="s">
        <v>11</v>
      </c>
      <c r="D377" t="s">
        <v>309</v>
      </c>
      <c r="E377" t="s">
        <v>618</v>
      </c>
      <c r="F377" t="s">
        <v>628</v>
      </c>
      <c r="H377" t="s">
        <v>632</v>
      </c>
      <c r="J377" t="s">
        <v>640</v>
      </c>
    </row>
    <row r="378" spans="1:10">
      <c r="A378" s="1">
        <f>HYPERLINK("https://lsnyc.legalserver.org/matter/dynamic-profile/view/1875751","18-1875751")</f>
        <v>0</v>
      </c>
      <c r="B378" t="s">
        <v>10</v>
      </c>
      <c r="C378" t="s">
        <v>12</v>
      </c>
      <c r="D378" t="s">
        <v>310</v>
      </c>
      <c r="E378" t="s">
        <v>618</v>
      </c>
      <c r="F378" t="s">
        <v>628</v>
      </c>
      <c r="G378" t="s">
        <v>630</v>
      </c>
      <c r="J378" t="s">
        <v>640</v>
      </c>
    </row>
    <row r="379" spans="1:10">
      <c r="A379" s="1">
        <f>HYPERLINK("https://lsnyc.legalserver.org/matter/dynamic-profile/view/1875589","18-1875589")</f>
        <v>0</v>
      </c>
      <c r="B379" t="s">
        <v>10</v>
      </c>
      <c r="C379" t="s">
        <v>13</v>
      </c>
      <c r="D379" t="s">
        <v>311</v>
      </c>
      <c r="E379" t="s">
        <v>617</v>
      </c>
      <c r="F379" t="s">
        <v>625</v>
      </c>
      <c r="H379" t="s">
        <v>632</v>
      </c>
      <c r="J379" t="s">
        <v>638</v>
      </c>
    </row>
    <row r="380" spans="1:10">
      <c r="A380" s="1">
        <f>HYPERLINK("https://lsnyc.legalserver.org/matter/dynamic-profile/view/1875484","18-1875484")</f>
        <v>0</v>
      </c>
      <c r="B380" t="s">
        <v>10</v>
      </c>
      <c r="C380" t="s">
        <v>11</v>
      </c>
      <c r="D380" t="s">
        <v>312</v>
      </c>
      <c r="E380" t="s">
        <v>617</v>
      </c>
      <c r="F380" t="s">
        <v>628</v>
      </c>
      <c r="H380" t="s">
        <v>632</v>
      </c>
      <c r="J380" t="s">
        <v>640</v>
      </c>
    </row>
    <row r="381" spans="1:10">
      <c r="A381" s="1">
        <f>HYPERLINK("https://lsnyc.legalserver.org/matter/dynamic-profile/view/1875528","18-1875528")</f>
        <v>0</v>
      </c>
      <c r="B381" t="s">
        <v>10</v>
      </c>
      <c r="C381" t="s">
        <v>13</v>
      </c>
      <c r="D381" t="s">
        <v>313</v>
      </c>
      <c r="E381" t="s">
        <v>618</v>
      </c>
      <c r="F381" t="s">
        <v>625</v>
      </c>
      <c r="H381" t="s">
        <v>632</v>
      </c>
      <c r="J381" t="s">
        <v>636</v>
      </c>
    </row>
    <row r="382" spans="1:10">
      <c r="A382" s="1">
        <f>HYPERLINK("https://lsnyc.legalserver.org/matter/dynamic-profile/view/1875365","18-1875365")</f>
        <v>0</v>
      </c>
      <c r="B382" t="s">
        <v>10</v>
      </c>
      <c r="C382" t="s">
        <v>12</v>
      </c>
      <c r="D382" t="s">
        <v>314</v>
      </c>
      <c r="E382" t="s">
        <v>606</v>
      </c>
      <c r="F382" t="s">
        <v>628</v>
      </c>
      <c r="H382" t="s">
        <v>632</v>
      </c>
      <c r="J382" t="s">
        <v>640</v>
      </c>
    </row>
    <row r="383" spans="1:10">
      <c r="A383" s="1">
        <f>HYPERLINK("https://lsnyc.legalserver.org/matter/dynamic-profile/view/1875339","18-1875339")</f>
        <v>0</v>
      </c>
      <c r="B383" t="s">
        <v>10</v>
      </c>
      <c r="C383" t="s">
        <v>12</v>
      </c>
      <c r="D383" t="s">
        <v>315</v>
      </c>
      <c r="E383" t="s">
        <v>618</v>
      </c>
      <c r="F383" t="s">
        <v>628</v>
      </c>
      <c r="H383" t="s">
        <v>632</v>
      </c>
      <c r="J383" t="s">
        <v>640</v>
      </c>
    </row>
    <row r="384" spans="1:10">
      <c r="A384" s="1">
        <f>HYPERLINK("https://lsnyc.legalserver.org/matter/dynamic-profile/view/1875346","18-1875346")</f>
        <v>0</v>
      </c>
      <c r="B384" t="s">
        <v>10</v>
      </c>
      <c r="C384" t="s">
        <v>12</v>
      </c>
      <c r="D384" t="s">
        <v>316</v>
      </c>
      <c r="E384" t="s">
        <v>618</v>
      </c>
      <c r="F384" t="s">
        <v>628</v>
      </c>
      <c r="H384" t="s">
        <v>632</v>
      </c>
      <c r="J384" t="s">
        <v>640</v>
      </c>
    </row>
    <row r="385" spans="1:10">
      <c r="A385" s="1">
        <f>HYPERLINK("https://lsnyc.legalserver.org/matter/dynamic-profile/view/1875377","18-1875377")</f>
        <v>0</v>
      </c>
      <c r="B385" t="s">
        <v>10</v>
      </c>
      <c r="C385" t="s">
        <v>13</v>
      </c>
      <c r="D385" t="s">
        <v>317</v>
      </c>
      <c r="E385" t="s">
        <v>618</v>
      </c>
      <c r="F385" t="s">
        <v>625</v>
      </c>
      <c r="H385" t="s">
        <v>632</v>
      </c>
      <c r="J385" t="s">
        <v>636</v>
      </c>
    </row>
    <row r="386" spans="1:10">
      <c r="A386" s="1">
        <f>HYPERLINK("https://lsnyc.legalserver.org/matter/dynamic-profile/view/1875403","18-1875403")</f>
        <v>0</v>
      </c>
      <c r="B386" t="s">
        <v>10</v>
      </c>
      <c r="C386" t="s">
        <v>12</v>
      </c>
      <c r="D386" t="s">
        <v>318</v>
      </c>
      <c r="E386" t="s">
        <v>618</v>
      </c>
      <c r="F386" t="s">
        <v>625</v>
      </c>
      <c r="H386" t="s">
        <v>632</v>
      </c>
      <c r="J386" t="s">
        <v>638</v>
      </c>
    </row>
    <row r="387" spans="1:10">
      <c r="A387" s="1">
        <f>HYPERLINK("https://lsnyc.legalserver.org/matter/dynamic-profile/view/1875259","18-1875259")</f>
        <v>0</v>
      </c>
      <c r="B387" t="s">
        <v>10</v>
      </c>
      <c r="C387" t="s">
        <v>12</v>
      </c>
      <c r="D387" t="s">
        <v>319</v>
      </c>
      <c r="E387" t="s">
        <v>606</v>
      </c>
      <c r="F387" t="s">
        <v>625</v>
      </c>
      <c r="H387" t="s">
        <v>632</v>
      </c>
      <c r="J387" t="s">
        <v>638</v>
      </c>
    </row>
    <row r="388" spans="1:10">
      <c r="A388" s="1">
        <f>HYPERLINK("https://lsnyc.legalserver.org/matter/dynamic-profile/view/1875267","18-1875267")</f>
        <v>0</v>
      </c>
      <c r="B388" t="s">
        <v>10</v>
      </c>
      <c r="C388" t="s">
        <v>12</v>
      </c>
      <c r="D388" t="s">
        <v>320</v>
      </c>
      <c r="E388" t="s">
        <v>618</v>
      </c>
      <c r="F388" t="s">
        <v>625</v>
      </c>
      <c r="H388" t="s">
        <v>632</v>
      </c>
      <c r="J388" t="s">
        <v>636</v>
      </c>
    </row>
    <row r="389" spans="1:10">
      <c r="A389" s="1">
        <f>HYPERLINK("https://lsnyc.legalserver.org/matter/dynamic-profile/view/1875282","18-1875282")</f>
        <v>0</v>
      </c>
      <c r="B389" t="s">
        <v>10</v>
      </c>
      <c r="C389" t="s">
        <v>12</v>
      </c>
      <c r="D389" t="s">
        <v>321</v>
      </c>
      <c r="E389" t="s">
        <v>618</v>
      </c>
      <c r="F389" t="s">
        <v>625</v>
      </c>
      <c r="H389" t="s">
        <v>632</v>
      </c>
      <c r="J389" t="s">
        <v>638</v>
      </c>
    </row>
    <row r="390" spans="1:10">
      <c r="A390" s="1">
        <f>HYPERLINK("https://lsnyc.legalserver.org/matter/dynamic-profile/view/1875164","18-1875164")</f>
        <v>0</v>
      </c>
      <c r="B390" t="s">
        <v>10</v>
      </c>
      <c r="C390" t="s">
        <v>12</v>
      </c>
      <c r="D390" t="s">
        <v>322</v>
      </c>
      <c r="E390" t="s">
        <v>606</v>
      </c>
      <c r="F390" t="s">
        <v>625</v>
      </c>
      <c r="G390" t="s">
        <v>630</v>
      </c>
      <c r="H390" t="s">
        <v>632</v>
      </c>
      <c r="J390" t="s">
        <v>638</v>
      </c>
    </row>
    <row r="391" spans="1:10">
      <c r="A391" s="1">
        <f>HYPERLINK("https://lsnyc.legalserver.org/matter/dynamic-profile/view/1875035","18-1875035")</f>
        <v>0</v>
      </c>
      <c r="B391" t="s">
        <v>10</v>
      </c>
      <c r="C391" t="s">
        <v>12</v>
      </c>
      <c r="D391" t="s">
        <v>323</v>
      </c>
      <c r="E391" t="s">
        <v>618</v>
      </c>
      <c r="F391" t="s">
        <v>628</v>
      </c>
      <c r="H391" t="s">
        <v>632</v>
      </c>
      <c r="J391" t="s">
        <v>640</v>
      </c>
    </row>
    <row r="392" spans="1:10">
      <c r="A392" s="1">
        <f>HYPERLINK("https://lsnyc.legalserver.org/matter/dynamic-profile/view/1874984","18-1874984")</f>
        <v>0</v>
      </c>
      <c r="B392" t="s">
        <v>10</v>
      </c>
      <c r="C392" t="s">
        <v>12</v>
      </c>
      <c r="D392" t="s">
        <v>324</v>
      </c>
      <c r="E392" t="s">
        <v>618</v>
      </c>
      <c r="F392" t="s">
        <v>625</v>
      </c>
      <c r="H392" t="s">
        <v>632</v>
      </c>
      <c r="J392" t="s">
        <v>638</v>
      </c>
    </row>
    <row r="393" spans="1:10">
      <c r="A393" s="1">
        <f>HYPERLINK("https://lsnyc.legalserver.org/matter/dynamic-profile/view/1875044","18-1875044")</f>
        <v>0</v>
      </c>
      <c r="B393" t="s">
        <v>10</v>
      </c>
      <c r="C393" t="s">
        <v>11</v>
      </c>
      <c r="D393" t="s">
        <v>325</v>
      </c>
      <c r="E393" t="s">
        <v>618</v>
      </c>
      <c r="F393" t="s">
        <v>625</v>
      </c>
      <c r="H393" t="s">
        <v>632</v>
      </c>
      <c r="J393" t="s">
        <v>638</v>
      </c>
    </row>
    <row r="394" spans="1:10">
      <c r="A394" s="1">
        <f>HYPERLINK("https://lsnyc.legalserver.org/matter/dynamic-profile/view/1874896","18-1874896")</f>
        <v>0</v>
      </c>
      <c r="B394" t="s">
        <v>10</v>
      </c>
      <c r="C394" t="s">
        <v>13</v>
      </c>
      <c r="D394" t="s">
        <v>326</v>
      </c>
      <c r="E394" t="s">
        <v>618</v>
      </c>
      <c r="F394" t="s">
        <v>625</v>
      </c>
      <c r="H394" t="s">
        <v>632</v>
      </c>
      <c r="J394" t="s">
        <v>636</v>
      </c>
    </row>
    <row r="395" spans="1:10">
      <c r="A395" s="1">
        <f>HYPERLINK("https://lsnyc.legalserver.org/matter/dynamic-profile/view/1874928","18-1874928")</f>
        <v>0</v>
      </c>
      <c r="B395" t="s">
        <v>10</v>
      </c>
      <c r="C395" t="s">
        <v>12</v>
      </c>
      <c r="D395" t="s">
        <v>327</v>
      </c>
      <c r="E395" t="s">
        <v>620</v>
      </c>
      <c r="F395" t="s">
        <v>625</v>
      </c>
      <c r="H395" t="s">
        <v>632</v>
      </c>
      <c r="J395" t="s">
        <v>638</v>
      </c>
    </row>
    <row r="396" spans="1:10">
      <c r="A396" s="1">
        <f>HYPERLINK("https://lsnyc.legalserver.org/matter/dynamic-profile/view/1874786","18-1874786")</f>
        <v>0</v>
      </c>
      <c r="B396" t="s">
        <v>10</v>
      </c>
      <c r="C396" t="s">
        <v>12</v>
      </c>
      <c r="D396" t="s">
        <v>328</v>
      </c>
      <c r="E396" t="s">
        <v>618</v>
      </c>
      <c r="F396" t="s">
        <v>625</v>
      </c>
      <c r="H396" t="s">
        <v>632</v>
      </c>
      <c r="J396" t="s">
        <v>636</v>
      </c>
    </row>
    <row r="397" spans="1:10">
      <c r="A397" s="1">
        <f>HYPERLINK("https://lsnyc.legalserver.org/matter/dynamic-profile/view/1874804","18-1874804")</f>
        <v>0</v>
      </c>
      <c r="B397" t="s">
        <v>10</v>
      </c>
      <c r="C397" t="s">
        <v>12</v>
      </c>
      <c r="D397" t="s">
        <v>329</v>
      </c>
      <c r="E397" t="s">
        <v>617</v>
      </c>
      <c r="F397" t="s">
        <v>625</v>
      </c>
      <c r="H397" t="s">
        <v>632</v>
      </c>
      <c r="J397" t="s">
        <v>638</v>
      </c>
    </row>
    <row r="398" spans="1:10">
      <c r="A398" s="1">
        <f>HYPERLINK("https://lsnyc.legalserver.org/matter/dynamic-profile/view/1874685","18-1874685")</f>
        <v>0</v>
      </c>
      <c r="B398" t="s">
        <v>10</v>
      </c>
      <c r="C398" t="s">
        <v>12</v>
      </c>
      <c r="D398" t="s">
        <v>330</v>
      </c>
      <c r="E398" t="s">
        <v>621</v>
      </c>
      <c r="F398" t="s">
        <v>625</v>
      </c>
      <c r="H398" t="s">
        <v>632</v>
      </c>
      <c r="J398" t="s">
        <v>636</v>
      </c>
    </row>
    <row r="399" spans="1:10">
      <c r="A399" s="1">
        <f>HYPERLINK("https://lsnyc.legalserver.org/matter/dynamic-profile/view/1874701","18-1874701")</f>
        <v>0</v>
      </c>
      <c r="B399" t="s">
        <v>10</v>
      </c>
      <c r="C399" t="s">
        <v>12</v>
      </c>
      <c r="D399" t="s">
        <v>331</v>
      </c>
      <c r="E399" t="s">
        <v>606</v>
      </c>
      <c r="F399" t="s">
        <v>625</v>
      </c>
      <c r="H399" t="s">
        <v>632</v>
      </c>
      <c r="J399" t="s">
        <v>638</v>
      </c>
    </row>
    <row r="400" spans="1:10">
      <c r="A400" s="1">
        <f>HYPERLINK("https://lsnyc.legalserver.org/matter/dynamic-profile/view/1874533","18-1874533")</f>
        <v>0</v>
      </c>
      <c r="B400" t="s">
        <v>10</v>
      </c>
      <c r="C400" t="s">
        <v>12</v>
      </c>
      <c r="D400" t="s">
        <v>332</v>
      </c>
      <c r="E400" t="s">
        <v>618</v>
      </c>
      <c r="F400" t="s">
        <v>625</v>
      </c>
      <c r="H400" t="s">
        <v>632</v>
      </c>
      <c r="J400" t="s">
        <v>636</v>
      </c>
    </row>
    <row r="401" spans="1:10">
      <c r="A401" s="1">
        <f>HYPERLINK("https://lsnyc.legalserver.org/matter/dynamic-profile/view/1874404","18-1874404")</f>
        <v>0</v>
      </c>
      <c r="B401" t="s">
        <v>10</v>
      </c>
      <c r="C401" t="s">
        <v>12</v>
      </c>
      <c r="D401" t="s">
        <v>333</v>
      </c>
      <c r="E401" t="s">
        <v>618</v>
      </c>
      <c r="F401" t="s">
        <v>625</v>
      </c>
      <c r="H401" t="s">
        <v>632</v>
      </c>
      <c r="J401" t="s">
        <v>636</v>
      </c>
    </row>
    <row r="402" spans="1:10">
      <c r="A402" s="1">
        <f>HYPERLINK("https://lsnyc.legalserver.org/matter/dynamic-profile/view/1874516","18-1874516")</f>
        <v>0</v>
      </c>
      <c r="B402" t="s">
        <v>10</v>
      </c>
      <c r="C402" t="s">
        <v>12</v>
      </c>
      <c r="D402" t="s">
        <v>237</v>
      </c>
      <c r="E402" t="s">
        <v>620</v>
      </c>
      <c r="F402" t="s">
        <v>625</v>
      </c>
      <c r="H402" t="s">
        <v>632</v>
      </c>
      <c r="J402" t="s">
        <v>638</v>
      </c>
    </row>
    <row r="403" spans="1:10">
      <c r="A403" s="1">
        <f>HYPERLINK("https://lsnyc.legalserver.org/matter/dynamic-profile/view/1874331","18-1874331")</f>
        <v>0</v>
      </c>
      <c r="B403" t="s">
        <v>10</v>
      </c>
      <c r="C403" t="s">
        <v>12</v>
      </c>
      <c r="D403" t="s">
        <v>334</v>
      </c>
      <c r="E403" t="s">
        <v>606</v>
      </c>
      <c r="F403" t="s">
        <v>625</v>
      </c>
      <c r="H403" t="s">
        <v>632</v>
      </c>
      <c r="J403" t="s">
        <v>638</v>
      </c>
    </row>
    <row r="404" spans="1:10">
      <c r="A404" s="1">
        <f>HYPERLINK("https://lsnyc.legalserver.org/matter/dynamic-profile/view/1874364","18-1874364")</f>
        <v>0</v>
      </c>
      <c r="B404" t="s">
        <v>10</v>
      </c>
      <c r="C404" t="s">
        <v>12</v>
      </c>
      <c r="D404" t="s">
        <v>335</v>
      </c>
      <c r="E404" t="s">
        <v>618</v>
      </c>
      <c r="F404" t="s">
        <v>625</v>
      </c>
      <c r="H404" t="s">
        <v>632</v>
      </c>
      <c r="J404" t="s">
        <v>636</v>
      </c>
    </row>
    <row r="405" spans="1:10">
      <c r="A405" s="1">
        <f>HYPERLINK("https://lsnyc.legalserver.org/matter/dynamic-profile/view/1874250","18-1874250")</f>
        <v>0</v>
      </c>
      <c r="B405" t="s">
        <v>10</v>
      </c>
      <c r="C405" t="s">
        <v>13</v>
      </c>
      <c r="D405" t="s">
        <v>336</v>
      </c>
      <c r="E405" t="s">
        <v>606</v>
      </c>
      <c r="F405" t="s">
        <v>628</v>
      </c>
      <c r="H405" t="s">
        <v>632</v>
      </c>
      <c r="J405" t="s">
        <v>640</v>
      </c>
    </row>
    <row r="406" spans="1:10">
      <c r="A406" s="1">
        <f>HYPERLINK("https://lsnyc.legalserver.org/matter/dynamic-profile/view/1874075","18-1874075")</f>
        <v>0</v>
      </c>
      <c r="B406" t="s">
        <v>10</v>
      </c>
      <c r="C406" t="s">
        <v>12</v>
      </c>
      <c r="D406" t="s">
        <v>337</v>
      </c>
      <c r="E406" t="s">
        <v>618</v>
      </c>
      <c r="F406" t="s">
        <v>628</v>
      </c>
      <c r="H406" t="s">
        <v>632</v>
      </c>
      <c r="J406" t="s">
        <v>640</v>
      </c>
    </row>
    <row r="407" spans="1:10">
      <c r="A407" s="1">
        <f>HYPERLINK("https://lsnyc.legalserver.org/matter/dynamic-profile/view/1874042","18-1874042")</f>
        <v>0</v>
      </c>
      <c r="B407" t="s">
        <v>10</v>
      </c>
      <c r="C407" t="s">
        <v>12</v>
      </c>
      <c r="D407" t="s">
        <v>338</v>
      </c>
      <c r="E407" t="s">
        <v>618</v>
      </c>
      <c r="F407" t="s">
        <v>625</v>
      </c>
      <c r="H407" t="s">
        <v>632</v>
      </c>
      <c r="J407" t="s">
        <v>636</v>
      </c>
    </row>
    <row r="408" spans="1:10">
      <c r="A408" s="1">
        <f>HYPERLINK("https://lsnyc.legalserver.org/matter/dynamic-profile/view/1873932","18-1873932")</f>
        <v>0</v>
      </c>
      <c r="B408" t="s">
        <v>10</v>
      </c>
      <c r="C408" t="s">
        <v>12</v>
      </c>
      <c r="D408" t="s">
        <v>339</v>
      </c>
      <c r="E408" t="s">
        <v>618</v>
      </c>
      <c r="F408" t="s">
        <v>628</v>
      </c>
      <c r="G408" t="s">
        <v>630</v>
      </c>
      <c r="H408" t="s">
        <v>633</v>
      </c>
      <c r="J408" t="s">
        <v>640</v>
      </c>
    </row>
    <row r="409" spans="1:10">
      <c r="A409" s="1">
        <f>HYPERLINK("https://lsnyc.legalserver.org/matter/dynamic-profile/view/1873921","18-1873921")</f>
        <v>0</v>
      </c>
      <c r="B409" t="s">
        <v>10</v>
      </c>
      <c r="C409" t="s">
        <v>12</v>
      </c>
      <c r="D409" t="s">
        <v>340</v>
      </c>
      <c r="E409" t="s">
        <v>618</v>
      </c>
      <c r="F409" t="s">
        <v>628</v>
      </c>
      <c r="G409" t="s">
        <v>630</v>
      </c>
      <c r="H409" t="s">
        <v>633</v>
      </c>
      <c r="J409" t="s">
        <v>640</v>
      </c>
    </row>
    <row r="410" spans="1:10">
      <c r="A410" s="1">
        <f>HYPERLINK("https://lsnyc.legalserver.org/matter/dynamic-profile/view/1873864","18-1873864")</f>
        <v>0</v>
      </c>
      <c r="B410" t="s">
        <v>10</v>
      </c>
      <c r="C410" t="s">
        <v>12</v>
      </c>
      <c r="D410" t="s">
        <v>341</v>
      </c>
      <c r="E410" t="s">
        <v>618</v>
      </c>
      <c r="F410" t="s">
        <v>628</v>
      </c>
      <c r="H410" t="s">
        <v>632</v>
      </c>
      <c r="J410" t="s">
        <v>640</v>
      </c>
    </row>
    <row r="411" spans="1:10">
      <c r="A411" s="1">
        <f>HYPERLINK("https://lsnyc.legalserver.org/matter/dynamic-profile/view/1873887","18-1873887")</f>
        <v>0</v>
      </c>
      <c r="B411" t="s">
        <v>10</v>
      </c>
      <c r="C411" t="s">
        <v>12</v>
      </c>
      <c r="D411" t="s">
        <v>342</v>
      </c>
      <c r="E411" t="s">
        <v>606</v>
      </c>
      <c r="F411" t="s">
        <v>625</v>
      </c>
      <c r="H411" t="s">
        <v>632</v>
      </c>
      <c r="J411" t="s">
        <v>638</v>
      </c>
    </row>
    <row r="412" spans="1:10">
      <c r="A412" s="1">
        <f>HYPERLINK("https://lsnyc.legalserver.org/matter/dynamic-profile/view/1873904","18-1873904")</f>
        <v>0</v>
      </c>
      <c r="B412" t="s">
        <v>10</v>
      </c>
      <c r="C412" t="s">
        <v>12</v>
      </c>
      <c r="D412" t="s">
        <v>343</v>
      </c>
      <c r="E412" t="s">
        <v>618</v>
      </c>
      <c r="F412" t="s">
        <v>625</v>
      </c>
      <c r="H412" t="s">
        <v>632</v>
      </c>
      <c r="J412" t="s">
        <v>638</v>
      </c>
    </row>
    <row r="413" spans="1:10">
      <c r="A413" s="1">
        <f>HYPERLINK("https://lsnyc.legalserver.org/matter/dynamic-profile/view/1873936","18-1873936")</f>
        <v>0</v>
      </c>
      <c r="B413" t="s">
        <v>10</v>
      </c>
      <c r="C413" t="s">
        <v>12</v>
      </c>
      <c r="D413" t="s">
        <v>344</v>
      </c>
      <c r="E413" t="s">
        <v>618</v>
      </c>
      <c r="F413" t="s">
        <v>625</v>
      </c>
      <c r="H413" t="s">
        <v>632</v>
      </c>
      <c r="J413" t="s">
        <v>638</v>
      </c>
    </row>
    <row r="414" spans="1:10">
      <c r="A414" s="1">
        <f>HYPERLINK("https://lsnyc.legalserver.org/matter/dynamic-profile/view/1873938","18-1873938")</f>
        <v>0</v>
      </c>
      <c r="B414" t="s">
        <v>10</v>
      </c>
      <c r="C414" t="s">
        <v>13</v>
      </c>
      <c r="D414" t="s">
        <v>345</v>
      </c>
      <c r="E414" t="s">
        <v>618</v>
      </c>
      <c r="F414" t="s">
        <v>625</v>
      </c>
      <c r="H414" t="s">
        <v>632</v>
      </c>
      <c r="J414" t="s">
        <v>636</v>
      </c>
    </row>
    <row r="415" spans="1:10">
      <c r="A415" s="1">
        <f>HYPERLINK("https://lsnyc.legalserver.org/matter/dynamic-profile/view/1873941","18-1873941")</f>
        <v>0</v>
      </c>
      <c r="B415" t="s">
        <v>10</v>
      </c>
      <c r="C415" t="s">
        <v>12</v>
      </c>
      <c r="D415" t="s">
        <v>346</v>
      </c>
      <c r="E415" t="s">
        <v>618</v>
      </c>
      <c r="F415" t="s">
        <v>625</v>
      </c>
      <c r="H415" t="s">
        <v>632</v>
      </c>
      <c r="J415" t="s">
        <v>636</v>
      </c>
    </row>
    <row r="416" spans="1:10">
      <c r="A416" s="1">
        <f>HYPERLINK("https://lsnyc.legalserver.org/matter/dynamic-profile/view/1873970","18-1873970")</f>
        <v>0</v>
      </c>
      <c r="B416" t="s">
        <v>10</v>
      </c>
      <c r="C416" t="s">
        <v>12</v>
      </c>
      <c r="D416" t="s">
        <v>347</v>
      </c>
      <c r="E416" t="s">
        <v>606</v>
      </c>
      <c r="F416" t="s">
        <v>625</v>
      </c>
      <c r="H416" t="s">
        <v>632</v>
      </c>
      <c r="J416" t="s">
        <v>638</v>
      </c>
    </row>
    <row r="417" spans="1:10">
      <c r="A417" s="1">
        <f>HYPERLINK("https://lsnyc.legalserver.org/matter/dynamic-profile/view/1873820","18-1873820")</f>
        <v>0</v>
      </c>
      <c r="B417" t="s">
        <v>10</v>
      </c>
      <c r="C417" t="s">
        <v>12</v>
      </c>
      <c r="D417" t="s">
        <v>348</v>
      </c>
      <c r="E417" t="s">
        <v>617</v>
      </c>
      <c r="F417" t="s">
        <v>628</v>
      </c>
      <c r="H417" t="s">
        <v>632</v>
      </c>
      <c r="J417" t="s">
        <v>640</v>
      </c>
    </row>
    <row r="418" spans="1:10">
      <c r="A418" s="1">
        <f>HYPERLINK("https://lsnyc.legalserver.org/matter/dynamic-profile/view/1873723","18-1873723")</f>
        <v>0</v>
      </c>
      <c r="B418" t="s">
        <v>10</v>
      </c>
      <c r="C418" t="s">
        <v>12</v>
      </c>
      <c r="D418" t="s">
        <v>349</v>
      </c>
      <c r="E418" t="s">
        <v>606</v>
      </c>
      <c r="F418" t="s">
        <v>625</v>
      </c>
      <c r="H418" t="s">
        <v>632</v>
      </c>
      <c r="J418" t="s">
        <v>638</v>
      </c>
    </row>
    <row r="419" spans="1:10">
      <c r="A419" s="1">
        <f>HYPERLINK("https://lsnyc.legalserver.org/matter/dynamic-profile/view/1873734","18-1873734")</f>
        <v>0</v>
      </c>
      <c r="B419" t="s">
        <v>10</v>
      </c>
      <c r="C419" t="s">
        <v>12</v>
      </c>
      <c r="D419" t="s">
        <v>350</v>
      </c>
      <c r="E419" t="s">
        <v>618</v>
      </c>
      <c r="F419" t="s">
        <v>625</v>
      </c>
      <c r="H419" t="s">
        <v>632</v>
      </c>
      <c r="J419" t="s">
        <v>636</v>
      </c>
    </row>
    <row r="420" spans="1:10">
      <c r="A420" s="1">
        <f>HYPERLINK("https://lsnyc.legalserver.org/matter/dynamic-profile/view/1873654","18-1873654")</f>
        <v>0</v>
      </c>
      <c r="B420" t="s">
        <v>10</v>
      </c>
      <c r="C420" t="s">
        <v>11</v>
      </c>
      <c r="D420" t="s">
        <v>351</v>
      </c>
      <c r="E420" t="s">
        <v>618</v>
      </c>
      <c r="F420" t="s">
        <v>628</v>
      </c>
      <c r="H420" t="s">
        <v>632</v>
      </c>
      <c r="J420" t="s">
        <v>640</v>
      </c>
    </row>
    <row r="421" spans="1:10">
      <c r="A421" s="1">
        <f>HYPERLINK("https://lsnyc.legalserver.org/matter/dynamic-profile/view/1873593","18-1873593")</f>
        <v>0</v>
      </c>
      <c r="B421" t="s">
        <v>10</v>
      </c>
      <c r="C421" t="s">
        <v>11</v>
      </c>
      <c r="D421" t="s">
        <v>352</v>
      </c>
      <c r="E421" t="s">
        <v>618</v>
      </c>
      <c r="F421" t="s">
        <v>625</v>
      </c>
      <c r="H421" t="s">
        <v>632</v>
      </c>
      <c r="J421" t="s">
        <v>636</v>
      </c>
    </row>
    <row r="422" spans="1:10">
      <c r="A422" s="1">
        <f>HYPERLINK("https://lsnyc.legalserver.org/matter/dynamic-profile/view/1873637","18-1873637")</f>
        <v>0</v>
      </c>
      <c r="B422" t="s">
        <v>10</v>
      </c>
      <c r="C422" t="s">
        <v>13</v>
      </c>
      <c r="D422" t="s">
        <v>65</v>
      </c>
      <c r="E422" t="s">
        <v>618</v>
      </c>
      <c r="F422" t="s">
        <v>625</v>
      </c>
      <c r="H422" t="s">
        <v>632</v>
      </c>
      <c r="J422" t="s">
        <v>636</v>
      </c>
    </row>
    <row r="423" spans="1:10">
      <c r="A423" s="1">
        <f>HYPERLINK("https://lsnyc.legalserver.org/matter/dynamic-profile/view/1873499","18-1873499")</f>
        <v>0</v>
      </c>
      <c r="B423" t="s">
        <v>10</v>
      </c>
      <c r="C423" t="s">
        <v>12</v>
      </c>
      <c r="D423" t="s">
        <v>353</v>
      </c>
      <c r="E423" t="s">
        <v>618</v>
      </c>
      <c r="F423" t="s">
        <v>628</v>
      </c>
      <c r="G423" t="s">
        <v>630</v>
      </c>
      <c r="H423" t="s">
        <v>633</v>
      </c>
      <c r="J423" t="s">
        <v>640</v>
      </c>
    </row>
    <row r="424" spans="1:10">
      <c r="A424" s="1">
        <f>HYPERLINK("https://lsnyc.legalserver.org/matter/dynamic-profile/view/1873524","18-1873524")</f>
        <v>0</v>
      </c>
      <c r="B424" t="s">
        <v>10</v>
      </c>
      <c r="C424" t="s">
        <v>11</v>
      </c>
      <c r="D424" t="s">
        <v>354</v>
      </c>
      <c r="E424" t="s">
        <v>618</v>
      </c>
      <c r="F424" t="s">
        <v>628</v>
      </c>
      <c r="H424" t="s">
        <v>632</v>
      </c>
      <c r="J424" t="s">
        <v>640</v>
      </c>
    </row>
    <row r="425" spans="1:10">
      <c r="A425" s="1">
        <f>HYPERLINK("https://lsnyc.legalserver.org/matter/dynamic-profile/view/1873387","18-1873387")</f>
        <v>0</v>
      </c>
      <c r="B425" t="s">
        <v>10</v>
      </c>
      <c r="C425" t="s">
        <v>13</v>
      </c>
      <c r="D425" t="s">
        <v>355</v>
      </c>
      <c r="E425" t="s">
        <v>617</v>
      </c>
      <c r="F425" t="s">
        <v>625</v>
      </c>
      <c r="H425" t="s">
        <v>632</v>
      </c>
      <c r="J425" t="s">
        <v>638</v>
      </c>
    </row>
    <row r="426" spans="1:10">
      <c r="A426" s="1">
        <f>HYPERLINK("https://lsnyc.legalserver.org/matter/dynamic-profile/view/1873176","18-1873176")</f>
        <v>0</v>
      </c>
      <c r="B426" t="s">
        <v>10</v>
      </c>
      <c r="C426" t="s">
        <v>12</v>
      </c>
      <c r="D426" t="s">
        <v>356</v>
      </c>
      <c r="E426" t="s">
        <v>618</v>
      </c>
      <c r="F426" t="s">
        <v>625</v>
      </c>
      <c r="H426" t="s">
        <v>632</v>
      </c>
      <c r="J426" t="s">
        <v>636</v>
      </c>
    </row>
    <row r="427" spans="1:10">
      <c r="A427" s="1">
        <f>HYPERLINK("https://lsnyc.legalserver.org/matter/dynamic-profile/view/1872750","18-1872750")</f>
        <v>0</v>
      </c>
      <c r="B427" t="s">
        <v>10</v>
      </c>
      <c r="C427" t="s">
        <v>12</v>
      </c>
      <c r="D427" t="s">
        <v>357</v>
      </c>
      <c r="E427" t="s">
        <v>611</v>
      </c>
      <c r="F427" t="s">
        <v>625</v>
      </c>
      <c r="H427" t="s">
        <v>632</v>
      </c>
      <c r="J427" t="s">
        <v>636</v>
      </c>
    </row>
    <row r="428" spans="1:10">
      <c r="A428" s="1">
        <f>HYPERLINK("https://lsnyc.legalserver.org/matter/dynamic-profile/view/1872781","18-1872781")</f>
        <v>0</v>
      </c>
      <c r="B428" t="s">
        <v>10</v>
      </c>
      <c r="C428" t="s">
        <v>12</v>
      </c>
      <c r="D428" t="s">
        <v>358</v>
      </c>
      <c r="E428" t="s">
        <v>620</v>
      </c>
      <c r="F428" t="s">
        <v>625</v>
      </c>
      <c r="H428" t="s">
        <v>632</v>
      </c>
      <c r="J428" t="s">
        <v>638</v>
      </c>
    </row>
    <row r="429" spans="1:10">
      <c r="A429" s="1">
        <f>HYPERLINK("https://lsnyc.legalserver.org/matter/dynamic-profile/view/1872704","18-1872704")</f>
        <v>0</v>
      </c>
      <c r="B429" t="s">
        <v>10</v>
      </c>
      <c r="C429" t="s">
        <v>12</v>
      </c>
      <c r="D429" t="s">
        <v>359</v>
      </c>
      <c r="E429" t="s">
        <v>618</v>
      </c>
      <c r="F429" t="s">
        <v>628</v>
      </c>
      <c r="H429" t="s">
        <v>632</v>
      </c>
      <c r="J429" t="s">
        <v>640</v>
      </c>
    </row>
    <row r="430" spans="1:10">
      <c r="A430" s="1">
        <f>HYPERLINK("https://lsnyc.legalserver.org/matter/dynamic-profile/view/1872477","18-1872477")</f>
        <v>0</v>
      </c>
      <c r="B430" t="s">
        <v>10</v>
      </c>
      <c r="C430" t="s">
        <v>12</v>
      </c>
      <c r="D430" t="s">
        <v>360</v>
      </c>
      <c r="E430" t="s">
        <v>620</v>
      </c>
      <c r="F430" t="s">
        <v>625</v>
      </c>
      <c r="H430" t="s">
        <v>632</v>
      </c>
      <c r="J430" t="s">
        <v>638</v>
      </c>
    </row>
    <row r="431" spans="1:10">
      <c r="A431" s="1">
        <f>HYPERLINK("https://lsnyc.legalserver.org/matter/dynamic-profile/view/1872105","18-1872105")</f>
        <v>0</v>
      </c>
      <c r="B431" t="s">
        <v>10</v>
      </c>
      <c r="C431" t="s">
        <v>12</v>
      </c>
      <c r="D431" t="s">
        <v>361</v>
      </c>
      <c r="E431" t="s">
        <v>620</v>
      </c>
      <c r="F431" t="s">
        <v>625</v>
      </c>
      <c r="H431" t="s">
        <v>632</v>
      </c>
      <c r="J431" t="s">
        <v>638</v>
      </c>
    </row>
    <row r="432" spans="1:10">
      <c r="A432" s="1">
        <f>HYPERLINK("https://lsnyc.legalserver.org/matter/dynamic-profile/view/1871818","18-1871818")</f>
        <v>0</v>
      </c>
      <c r="B432" t="s">
        <v>10</v>
      </c>
      <c r="C432" t="s">
        <v>12</v>
      </c>
      <c r="D432" t="s">
        <v>362</v>
      </c>
      <c r="E432" t="s">
        <v>620</v>
      </c>
      <c r="F432" t="s">
        <v>628</v>
      </c>
      <c r="H432" t="s">
        <v>632</v>
      </c>
      <c r="J432" t="s">
        <v>640</v>
      </c>
    </row>
    <row r="433" spans="1:10">
      <c r="A433" s="1">
        <f>HYPERLINK("https://lsnyc.legalserver.org/matter/dynamic-profile/view/1871827","18-1871827")</f>
        <v>0</v>
      </c>
      <c r="B433" t="s">
        <v>10</v>
      </c>
      <c r="C433" t="s">
        <v>12</v>
      </c>
      <c r="D433" t="s">
        <v>358</v>
      </c>
      <c r="E433" t="s">
        <v>609</v>
      </c>
      <c r="F433" t="s">
        <v>625</v>
      </c>
      <c r="H433" t="s">
        <v>632</v>
      </c>
      <c r="J433" t="s">
        <v>638</v>
      </c>
    </row>
    <row r="434" spans="1:10">
      <c r="A434" s="1">
        <f>HYPERLINK("https://lsnyc.legalserver.org/matter/dynamic-profile/view/1869623","18-1869623")</f>
        <v>0</v>
      </c>
      <c r="B434" t="s">
        <v>10</v>
      </c>
      <c r="C434" t="s">
        <v>12</v>
      </c>
      <c r="D434" t="s">
        <v>277</v>
      </c>
      <c r="E434" t="s">
        <v>620</v>
      </c>
      <c r="F434" t="s">
        <v>625</v>
      </c>
      <c r="H434" t="s">
        <v>632</v>
      </c>
      <c r="J434" t="s">
        <v>638</v>
      </c>
    </row>
    <row r="435" spans="1:10">
      <c r="A435" s="1">
        <f>HYPERLINK("https://lsnyc.legalserver.org/matter/dynamic-profile/view/1871746","18-1871746")</f>
        <v>0</v>
      </c>
      <c r="B435" t="s">
        <v>10</v>
      </c>
      <c r="C435" t="s">
        <v>12</v>
      </c>
      <c r="D435" t="s">
        <v>41</v>
      </c>
      <c r="E435" t="s">
        <v>604</v>
      </c>
      <c r="F435" t="s">
        <v>625</v>
      </c>
      <c r="H435" t="s">
        <v>632</v>
      </c>
      <c r="J435" t="s">
        <v>636</v>
      </c>
    </row>
    <row r="436" spans="1:10">
      <c r="A436" s="1">
        <f>HYPERLINK("https://lsnyc.legalserver.org/matter/dynamic-profile/view/1869280","18-1869280")</f>
        <v>0</v>
      </c>
      <c r="B436" t="s">
        <v>10</v>
      </c>
      <c r="C436" t="s">
        <v>12</v>
      </c>
      <c r="D436" t="s">
        <v>363</v>
      </c>
      <c r="E436" t="s">
        <v>606</v>
      </c>
      <c r="F436" t="s">
        <v>625</v>
      </c>
      <c r="G436" t="s">
        <v>630</v>
      </c>
      <c r="H436" t="s">
        <v>633</v>
      </c>
      <c r="J436" t="s">
        <v>638</v>
      </c>
    </row>
    <row r="437" spans="1:10">
      <c r="A437" s="1">
        <f>HYPERLINK("https://lsnyc.legalserver.org/matter/dynamic-profile/view/1865601","18-1865601")</f>
        <v>0</v>
      </c>
      <c r="B437" t="s">
        <v>10</v>
      </c>
      <c r="C437" t="s">
        <v>12</v>
      </c>
      <c r="D437" t="s">
        <v>364</v>
      </c>
      <c r="E437" t="s">
        <v>618</v>
      </c>
      <c r="F437" t="s">
        <v>625</v>
      </c>
      <c r="H437" t="s">
        <v>632</v>
      </c>
      <c r="J437" t="s">
        <v>640</v>
      </c>
    </row>
    <row r="438" spans="1:10">
      <c r="A438" s="1">
        <f>HYPERLINK("https://lsnyc.legalserver.org/matter/dynamic-profile/view/1871003","18-1871003")</f>
        <v>0</v>
      </c>
      <c r="B438" t="s">
        <v>10</v>
      </c>
      <c r="C438" t="s">
        <v>12</v>
      </c>
      <c r="D438" t="s">
        <v>365</v>
      </c>
      <c r="E438" t="s">
        <v>620</v>
      </c>
      <c r="F438" t="s">
        <v>625</v>
      </c>
      <c r="G438" t="s">
        <v>631</v>
      </c>
      <c r="H438" t="s">
        <v>632</v>
      </c>
      <c r="J438" t="s">
        <v>638</v>
      </c>
    </row>
    <row r="439" spans="1:10">
      <c r="A439" s="1">
        <f>HYPERLINK("https://lsnyc.legalserver.org/matter/dynamic-profile/view/1870924","18-1870924")</f>
        <v>0</v>
      </c>
      <c r="B439" t="s">
        <v>10</v>
      </c>
      <c r="C439" t="s">
        <v>12</v>
      </c>
      <c r="D439" t="s">
        <v>366</v>
      </c>
      <c r="E439" t="s">
        <v>620</v>
      </c>
      <c r="F439" t="s">
        <v>625</v>
      </c>
      <c r="G439" t="s">
        <v>631</v>
      </c>
      <c r="J439" t="s">
        <v>640</v>
      </c>
    </row>
    <row r="440" spans="1:10">
      <c r="A440" s="1">
        <f>HYPERLINK("https://lsnyc.legalserver.org/matter/dynamic-profile/view/1870882","18-1870882")</f>
        <v>0</v>
      </c>
      <c r="B440" t="s">
        <v>10</v>
      </c>
      <c r="C440" t="s">
        <v>12</v>
      </c>
      <c r="D440" t="s">
        <v>367</v>
      </c>
      <c r="E440" t="s">
        <v>618</v>
      </c>
      <c r="F440" t="s">
        <v>625</v>
      </c>
      <c r="G440" t="s">
        <v>631</v>
      </c>
      <c r="H440" t="s">
        <v>632</v>
      </c>
      <c r="J440" t="s">
        <v>636</v>
      </c>
    </row>
    <row r="441" spans="1:10">
      <c r="A441" s="1">
        <f>HYPERLINK("https://lsnyc.legalserver.org/matter/dynamic-profile/view/1870959","18-1870959")</f>
        <v>0</v>
      </c>
      <c r="B441" t="s">
        <v>10</v>
      </c>
      <c r="C441" t="s">
        <v>12</v>
      </c>
      <c r="D441" t="s">
        <v>179</v>
      </c>
      <c r="E441" t="s">
        <v>620</v>
      </c>
      <c r="F441" t="s">
        <v>625</v>
      </c>
      <c r="G441" t="s">
        <v>631</v>
      </c>
      <c r="H441" t="s">
        <v>632</v>
      </c>
      <c r="J441" t="s">
        <v>638</v>
      </c>
    </row>
    <row r="442" spans="1:10">
      <c r="A442" s="1">
        <f>HYPERLINK("https://lsnyc.legalserver.org/matter/dynamic-profile/view/1870554","18-1870554")</f>
        <v>0</v>
      </c>
      <c r="B442" t="s">
        <v>10</v>
      </c>
      <c r="C442" t="s">
        <v>12</v>
      </c>
      <c r="D442" t="s">
        <v>368</v>
      </c>
      <c r="E442" t="s">
        <v>616</v>
      </c>
      <c r="F442" t="s">
        <v>625</v>
      </c>
      <c r="G442" t="s">
        <v>631</v>
      </c>
      <c r="H442" t="s">
        <v>632</v>
      </c>
      <c r="J442" t="s">
        <v>638</v>
      </c>
    </row>
    <row r="443" spans="1:10">
      <c r="A443" s="1">
        <f>HYPERLINK("https://lsnyc.legalserver.org/matter/dynamic-profile/view/1870555","18-1870555")</f>
        <v>0</v>
      </c>
      <c r="B443" t="s">
        <v>10</v>
      </c>
      <c r="C443" t="s">
        <v>12</v>
      </c>
      <c r="D443" t="s">
        <v>368</v>
      </c>
      <c r="E443" t="s">
        <v>614</v>
      </c>
      <c r="F443" t="s">
        <v>625</v>
      </c>
      <c r="G443" t="s">
        <v>631</v>
      </c>
      <c r="H443" t="s">
        <v>632</v>
      </c>
      <c r="J443" t="s">
        <v>636</v>
      </c>
    </row>
    <row r="444" spans="1:10">
      <c r="A444" s="1">
        <f>HYPERLINK("https://lsnyc.legalserver.org/matter/dynamic-profile/view/1870557","18-1870557")</f>
        <v>0</v>
      </c>
      <c r="B444" t="s">
        <v>10</v>
      </c>
      <c r="C444" t="s">
        <v>12</v>
      </c>
      <c r="D444" t="s">
        <v>369</v>
      </c>
      <c r="E444" t="s">
        <v>616</v>
      </c>
      <c r="F444" t="s">
        <v>625</v>
      </c>
      <c r="G444" t="s">
        <v>631</v>
      </c>
      <c r="H444" t="s">
        <v>632</v>
      </c>
      <c r="J444" t="s">
        <v>638</v>
      </c>
    </row>
    <row r="445" spans="1:10">
      <c r="A445" s="1">
        <f>HYPERLINK("https://lsnyc.legalserver.org/matter/dynamic-profile/view/1870560","18-1870560")</f>
        <v>0</v>
      </c>
      <c r="B445" t="s">
        <v>10</v>
      </c>
      <c r="C445" t="s">
        <v>12</v>
      </c>
      <c r="D445" t="s">
        <v>369</v>
      </c>
      <c r="E445" t="s">
        <v>614</v>
      </c>
      <c r="F445" t="s">
        <v>625</v>
      </c>
      <c r="G445" t="s">
        <v>631</v>
      </c>
      <c r="H445" t="s">
        <v>632</v>
      </c>
      <c r="J445" t="s">
        <v>636</v>
      </c>
    </row>
    <row r="446" spans="1:10">
      <c r="A446" s="1">
        <f>HYPERLINK("https://lsnyc.legalserver.org/matter/dynamic-profile/view/1870438","18-1870438")</f>
        <v>0</v>
      </c>
      <c r="B446" t="s">
        <v>10</v>
      </c>
      <c r="C446" t="s">
        <v>12</v>
      </c>
      <c r="D446" t="s">
        <v>370</v>
      </c>
      <c r="E446" t="s">
        <v>611</v>
      </c>
      <c r="F446" t="s">
        <v>625</v>
      </c>
      <c r="G446" t="s">
        <v>631</v>
      </c>
      <c r="H446" t="s">
        <v>632</v>
      </c>
      <c r="J446" t="s">
        <v>636</v>
      </c>
    </row>
    <row r="447" spans="1:10">
      <c r="A447" s="1">
        <f>HYPERLINK("https://lsnyc.legalserver.org/matter/dynamic-profile/view/1870550","18-1870550")</f>
        <v>0</v>
      </c>
      <c r="B447" t="s">
        <v>10</v>
      </c>
      <c r="C447" t="s">
        <v>13</v>
      </c>
      <c r="D447" t="s">
        <v>371</v>
      </c>
      <c r="E447" t="s">
        <v>617</v>
      </c>
      <c r="F447" t="s">
        <v>624</v>
      </c>
      <c r="G447" t="s">
        <v>631</v>
      </c>
      <c r="H447" t="s">
        <v>633</v>
      </c>
      <c r="J447" t="s">
        <v>635</v>
      </c>
    </row>
    <row r="448" spans="1:10">
      <c r="A448" s="1">
        <f>HYPERLINK("https://lsnyc.legalserver.org/matter/dynamic-profile/view/1870551","18-1870551")</f>
        <v>0</v>
      </c>
      <c r="B448" t="s">
        <v>10</v>
      </c>
      <c r="C448" t="s">
        <v>12</v>
      </c>
      <c r="D448" t="s">
        <v>372</v>
      </c>
      <c r="E448" t="s">
        <v>609</v>
      </c>
      <c r="F448" t="s">
        <v>625</v>
      </c>
      <c r="G448" t="s">
        <v>631</v>
      </c>
      <c r="J448" t="s">
        <v>638</v>
      </c>
    </row>
    <row r="449" spans="1:10">
      <c r="A449" s="1">
        <f>HYPERLINK("https://lsnyc.legalserver.org/matter/dynamic-profile/view/1870344","18-1870344")</f>
        <v>0</v>
      </c>
      <c r="B449" t="s">
        <v>10</v>
      </c>
      <c r="C449" t="s">
        <v>12</v>
      </c>
      <c r="D449" t="s">
        <v>373</v>
      </c>
      <c r="E449" t="s">
        <v>618</v>
      </c>
      <c r="F449" t="s">
        <v>628</v>
      </c>
      <c r="G449" t="s">
        <v>631</v>
      </c>
      <c r="J449" t="s">
        <v>640</v>
      </c>
    </row>
    <row r="450" spans="1:10">
      <c r="A450" s="1">
        <f>HYPERLINK("https://lsnyc.legalserver.org/matter/dynamic-profile/view/1870347","18-1870347")</f>
        <v>0</v>
      </c>
      <c r="B450" t="s">
        <v>10</v>
      </c>
      <c r="C450" t="s">
        <v>11</v>
      </c>
      <c r="D450" t="s">
        <v>374</v>
      </c>
      <c r="E450" t="s">
        <v>618</v>
      </c>
      <c r="F450" t="s">
        <v>628</v>
      </c>
      <c r="G450" t="s">
        <v>631</v>
      </c>
      <c r="H450" t="s">
        <v>632</v>
      </c>
      <c r="J450" t="s">
        <v>640</v>
      </c>
    </row>
    <row r="451" spans="1:10">
      <c r="A451" s="1">
        <f>HYPERLINK("https://lsnyc.legalserver.org/matter/dynamic-profile/view/1870258","18-1870258")</f>
        <v>0</v>
      </c>
      <c r="B451" t="s">
        <v>10</v>
      </c>
      <c r="C451" t="s">
        <v>12</v>
      </c>
      <c r="D451" t="s">
        <v>375</v>
      </c>
      <c r="E451" t="s">
        <v>618</v>
      </c>
      <c r="F451" t="s">
        <v>628</v>
      </c>
      <c r="G451" t="s">
        <v>631</v>
      </c>
      <c r="H451" t="s">
        <v>632</v>
      </c>
      <c r="J451" t="s">
        <v>640</v>
      </c>
    </row>
    <row r="452" spans="1:10">
      <c r="A452" s="1">
        <f>HYPERLINK("https://lsnyc.legalserver.org/matter/dynamic-profile/view/1870239","18-1870239")</f>
        <v>0</v>
      </c>
      <c r="B452" t="s">
        <v>10</v>
      </c>
      <c r="C452" t="s">
        <v>12</v>
      </c>
      <c r="D452" t="s">
        <v>376</v>
      </c>
      <c r="E452" t="s">
        <v>618</v>
      </c>
      <c r="F452" t="s">
        <v>625</v>
      </c>
      <c r="G452" t="s">
        <v>631</v>
      </c>
      <c r="H452" t="s">
        <v>632</v>
      </c>
      <c r="J452" t="s">
        <v>636</v>
      </c>
    </row>
    <row r="453" spans="1:10">
      <c r="A453" s="1">
        <f>HYPERLINK("https://lsnyc.legalserver.org/matter/dynamic-profile/view/1870108","18-1870108")</f>
        <v>0</v>
      </c>
      <c r="B453" t="s">
        <v>10</v>
      </c>
      <c r="C453" t="s">
        <v>12</v>
      </c>
      <c r="D453" t="s">
        <v>99</v>
      </c>
      <c r="E453" t="s">
        <v>606</v>
      </c>
      <c r="F453" t="s">
        <v>625</v>
      </c>
      <c r="G453" t="s">
        <v>631</v>
      </c>
      <c r="H453" t="s">
        <v>632</v>
      </c>
      <c r="J453" t="s">
        <v>638</v>
      </c>
    </row>
    <row r="454" spans="1:10">
      <c r="A454" s="1">
        <f>HYPERLINK("https://lsnyc.legalserver.org/matter/dynamic-profile/view/1870143","18-1870143")</f>
        <v>0</v>
      </c>
      <c r="B454" t="s">
        <v>10</v>
      </c>
      <c r="C454" t="s">
        <v>12</v>
      </c>
      <c r="D454" t="s">
        <v>377</v>
      </c>
      <c r="E454" t="s">
        <v>618</v>
      </c>
      <c r="F454" t="s">
        <v>625</v>
      </c>
      <c r="G454" t="s">
        <v>631</v>
      </c>
      <c r="H454" t="s">
        <v>632</v>
      </c>
      <c r="J454" t="s">
        <v>638</v>
      </c>
    </row>
    <row r="455" spans="1:10">
      <c r="A455" s="1">
        <f>HYPERLINK("https://lsnyc.legalserver.org/matter/dynamic-profile/view/1867281","18-1867281")</f>
        <v>0</v>
      </c>
      <c r="B455" t="s">
        <v>10</v>
      </c>
      <c r="C455" t="s">
        <v>12</v>
      </c>
      <c r="D455" t="s">
        <v>378</v>
      </c>
      <c r="E455" t="s">
        <v>618</v>
      </c>
      <c r="F455" t="s">
        <v>625</v>
      </c>
      <c r="G455" t="s">
        <v>631</v>
      </c>
      <c r="H455" t="s">
        <v>632</v>
      </c>
      <c r="J455" t="s">
        <v>638</v>
      </c>
    </row>
    <row r="456" spans="1:10">
      <c r="A456" s="1">
        <f>HYPERLINK("https://lsnyc.legalserver.org/matter/dynamic-profile/view/1869894","18-1869894")</f>
        <v>0</v>
      </c>
      <c r="B456" t="s">
        <v>10</v>
      </c>
      <c r="C456" t="s">
        <v>12</v>
      </c>
      <c r="D456" t="s">
        <v>379</v>
      </c>
      <c r="E456" t="s">
        <v>618</v>
      </c>
      <c r="F456" t="s">
        <v>628</v>
      </c>
      <c r="G456" t="s">
        <v>631</v>
      </c>
      <c r="J456" t="s">
        <v>640</v>
      </c>
    </row>
    <row r="457" spans="1:10">
      <c r="A457" s="1">
        <f>HYPERLINK("https://lsnyc.legalserver.org/matter/dynamic-profile/view/1869892","18-1869892")</f>
        <v>0</v>
      </c>
      <c r="B457" t="s">
        <v>10</v>
      </c>
      <c r="C457" t="s">
        <v>12</v>
      </c>
      <c r="D457" t="s">
        <v>380</v>
      </c>
      <c r="E457" t="s">
        <v>618</v>
      </c>
      <c r="F457" t="s">
        <v>625</v>
      </c>
      <c r="G457" t="s">
        <v>631</v>
      </c>
      <c r="H457" t="s">
        <v>632</v>
      </c>
      <c r="J457" t="s">
        <v>638</v>
      </c>
    </row>
    <row r="458" spans="1:10">
      <c r="A458" s="1">
        <f>HYPERLINK("https://lsnyc.legalserver.org/matter/dynamic-profile/view/1869757","18-1869757")</f>
        <v>0</v>
      </c>
      <c r="B458" t="s">
        <v>10</v>
      </c>
      <c r="C458" t="s">
        <v>11</v>
      </c>
      <c r="D458" t="s">
        <v>381</v>
      </c>
      <c r="E458" t="s">
        <v>618</v>
      </c>
      <c r="F458" t="s">
        <v>628</v>
      </c>
      <c r="G458" t="s">
        <v>631</v>
      </c>
      <c r="H458" t="s">
        <v>632</v>
      </c>
      <c r="J458" t="s">
        <v>640</v>
      </c>
    </row>
    <row r="459" spans="1:10">
      <c r="A459" s="1">
        <f>HYPERLINK("https://lsnyc.legalserver.org/matter/dynamic-profile/view/1869651","18-1869651")</f>
        <v>0</v>
      </c>
      <c r="B459" t="s">
        <v>10</v>
      </c>
      <c r="C459" t="s">
        <v>12</v>
      </c>
      <c r="D459" t="s">
        <v>382</v>
      </c>
      <c r="E459" t="s">
        <v>606</v>
      </c>
      <c r="F459" t="s">
        <v>625</v>
      </c>
      <c r="G459" t="s">
        <v>631</v>
      </c>
      <c r="H459" t="s">
        <v>632</v>
      </c>
      <c r="J459" t="s">
        <v>638</v>
      </c>
    </row>
    <row r="460" spans="1:10">
      <c r="A460" s="1">
        <f>HYPERLINK("https://lsnyc.legalserver.org/matter/dynamic-profile/view/1869514","18-1869514")</f>
        <v>0</v>
      </c>
      <c r="B460" t="s">
        <v>10</v>
      </c>
      <c r="C460" t="s">
        <v>12</v>
      </c>
      <c r="D460" t="s">
        <v>239</v>
      </c>
      <c r="E460" t="s">
        <v>618</v>
      </c>
      <c r="F460" t="s">
        <v>625</v>
      </c>
      <c r="G460" t="s">
        <v>631</v>
      </c>
      <c r="H460" t="s">
        <v>632</v>
      </c>
      <c r="J460" t="s">
        <v>636</v>
      </c>
    </row>
    <row r="461" spans="1:10">
      <c r="A461" s="1">
        <f>HYPERLINK("https://lsnyc.legalserver.org/matter/dynamic-profile/view/1869368","18-1869368")</f>
        <v>0</v>
      </c>
      <c r="B461" t="s">
        <v>10</v>
      </c>
      <c r="C461" t="s">
        <v>11</v>
      </c>
      <c r="D461" t="s">
        <v>383</v>
      </c>
      <c r="E461" t="s">
        <v>617</v>
      </c>
      <c r="F461" t="s">
        <v>628</v>
      </c>
      <c r="G461" t="s">
        <v>631</v>
      </c>
      <c r="H461" t="s">
        <v>632</v>
      </c>
      <c r="J461" t="s">
        <v>640</v>
      </c>
    </row>
    <row r="462" spans="1:10">
      <c r="A462" s="1">
        <f>HYPERLINK("https://lsnyc.legalserver.org/matter/dynamic-profile/view/1869396","18-1869396")</f>
        <v>0</v>
      </c>
      <c r="B462" t="s">
        <v>10</v>
      </c>
      <c r="C462" t="s">
        <v>12</v>
      </c>
      <c r="D462" t="s">
        <v>384</v>
      </c>
      <c r="E462" t="s">
        <v>618</v>
      </c>
      <c r="F462" t="s">
        <v>625</v>
      </c>
      <c r="G462" t="s">
        <v>631</v>
      </c>
      <c r="H462" t="s">
        <v>632</v>
      </c>
      <c r="J462" t="s">
        <v>636</v>
      </c>
    </row>
    <row r="463" spans="1:10">
      <c r="A463" s="1">
        <f>HYPERLINK("https://lsnyc.legalserver.org/matter/dynamic-profile/view/1869218","18-1869218")</f>
        <v>0</v>
      </c>
      <c r="B463" t="s">
        <v>10</v>
      </c>
      <c r="C463" t="s">
        <v>12</v>
      </c>
      <c r="D463" t="s">
        <v>385</v>
      </c>
      <c r="E463" t="s">
        <v>606</v>
      </c>
      <c r="F463" t="s">
        <v>625</v>
      </c>
      <c r="G463" t="s">
        <v>631</v>
      </c>
      <c r="H463" t="s">
        <v>632</v>
      </c>
      <c r="J463" t="s">
        <v>638</v>
      </c>
    </row>
    <row r="464" spans="1:10">
      <c r="A464" s="1">
        <f>HYPERLINK("https://lsnyc.legalserver.org/matter/dynamic-profile/view/1869233","18-1869233")</f>
        <v>0</v>
      </c>
      <c r="B464" t="s">
        <v>10</v>
      </c>
      <c r="C464" t="s">
        <v>13</v>
      </c>
      <c r="D464" t="s">
        <v>386</v>
      </c>
      <c r="E464" t="s">
        <v>618</v>
      </c>
      <c r="F464" t="s">
        <v>625</v>
      </c>
      <c r="G464" t="s">
        <v>631</v>
      </c>
      <c r="J464" t="s">
        <v>636</v>
      </c>
    </row>
    <row r="465" spans="1:10">
      <c r="A465" s="1">
        <f>HYPERLINK("https://lsnyc.legalserver.org/matter/dynamic-profile/view/1869234","18-1869234")</f>
        <v>0</v>
      </c>
      <c r="B465" t="s">
        <v>10</v>
      </c>
      <c r="C465" t="s">
        <v>12</v>
      </c>
      <c r="D465" t="s">
        <v>387</v>
      </c>
      <c r="E465" t="s">
        <v>618</v>
      </c>
      <c r="F465" t="s">
        <v>625</v>
      </c>
      <c r="G465" t="s">
        <v>631</v>
      </c>
      <c r="H465" t="s">
        <v>632</v>
      </c>
      <c r="J465" t="s">
        <v>636</v>
      </c>
    </row>
    <row r="466" spans="1:10">
      <c r="A466" s="1">
        <f>HYPERLINK("https://lsnyc.legalserver.org/matter/dynamic-profile/view/1869169","18-1869169")</f>
        <v>0</v>
      </c>
      <c r="B466" t="s">
        <v>10</v>
      </c>
      <c r="C466" t="s">
        <v>12</v>
      </c>
      <c r="D466" t="s">
        <v>388</v>
      </c>
      <c r="E466" t="s">
        <v>620</v>
      </c>
      <c r="F466" t="s">
        <v>625</v>
      </c>
      <c r="G466" t="s">
        <v>631</v>
      </c>
      <c r="H466" t="s">
        <v>632</v>
      </c>
      <c r="J466" t="s">
        <v>638</v>
      </c>
    </row>
    <row r="467" spans="1:10">
      <c r="A467" s="1">
        <f>HYPERLINK("https://lsnyc.legalserver.org/matter/dynamic-profile/view/1869036","18-1869036")</f>
        <v>0</v>
      </c>
      <c r="B467" t="s">
        <v>10</v>
      </c>
      <c r="C467" t="s">
        <v>12</v>
      </c>
      <c r="D467" t="s">
        <v>389</v>
      </c>
      <c r="E467" t="s">
        <v>618</v>
      </c>
      <c r="F467" t="s">
        <v>625</v>
      </c>
      <c r="G467" t="s">
        <v>631</v>
      </c>
      <c r="J467" t="s">
        <v>640</v>
      </c>
    </row>
    <row r="468" spans="1:10">
      <c r="A468" s="1">
        <f>HYPERLINK("https://lsnyc.legalserver.org/matter/dynamic-profile/view/1869019","18-1869019")</f>
        <v>0</v>
      </c>
      <c r="B468" t="s">
        <v>10</v>
      </c>
      <c r="C468" t="s">
        <v>12</v>
      </c>
      <c r="D468" t="s">
        <v>168</v>
      </c>
      <c r="E468" t="s">
        <v>618</v>
      </c>
      <c r="F468" t="s">
        <v>628</v>
      </c>
      <c r="G468" t="s">
        <v>631</v>
      </c>
      <c r="J468" t="s">
        <v>640</v>
      </c>
    </row>
    <row r="469" spans="1:10">
      <c r="A469" s="1">
        <f>HYPERLINK("https://lsnyc.legalserver.org/matter/dynamic-profile/view/1869053","18-1869053")</f>
        <v>0</v>
      </c>
      <c r="B469" t="s">
        <v>10</v>
      </c>
      <c r="C469" t="s">
        <v>12</v>
      </c>
      <c r="D469" t="s">
        <v>390</v>
      </c>
      <c r="E469" t="s">
        <v>618</v>
      </c>
      <c r="F469" t="s">
        <v>625</v>
      </c>
      <c r="G469" t="s">
        <v>631</v>
      </c>
      <c r="H469" t="s">
        <v>632</v>
      </c>
      <c r="J469" t="s">
        <v>640</v>
      </c>
    </row>
    <row r="470" spans="1:10">
      <c r="A470" s="1">
        <f>HYPERLINK("https://lsnyc.legalserver.org/matter/dynamic-profile/view/1868931","18-1868931")</f>
        <v>0</v>
      </c>
      <c r="B470" t="s">
        <v>10</v>
      </c>
      <c r="C470" t="s">
        <v>12</v>
      </c>
      <c r="D470" t="s">
        <v>391</v>
      </c>
      <c r="E470" t="s">
        <v>618</v>
      </c>
      <c r="F470" t="s">
        <v>625</v>
      </c>
      <c r="G470" t="s">
        <v>631</v>
      </c>
      <c r="H470" t="s">
        <v>632</v>
      </c>
      <c r="J470" t="s">
        <v>638</v>
      </c>
    </row>
    <row r="471" spans="1:10">
      <c r="A471" s="1">
        <f>HYPERLINK("https://lsnyc.legalserver.org/matter/dynamic-profile/view/1868972","18-1868972")</f>
        <v>0</v>
      </c>
      <c r="B471" t="s">
        <v>10</v>
      </c>
      <c r="C471" t="s">
        <v>12</v>
      </c>
      <c r="D471" t="s">
        <v>392</v>
      </c>
      <c r="E471" t="s">
        <v>617</v>
      </c>
      <c r="F471" t="s">
        <v>625</v>
      </c>
      <c r="G471" t="s">
        <v>631</v>
      </c>
      <c r="H471" t="s">
        <v>632</v>
      </c>
      <c r="J471" t="s">
        <v>638</v>
      </c>
    </row>
    <row r="472" spans="1:10">
      <c r="A472" s="1">
        <f>HYPERLINK("https://lsnyc.legalserver.org/matter/dynamic-profile/view/1868976","18-1868976")</f>
        <v>0</v>
      </c>
      <c r="B472" t="s">
        <v>10</v>
      </c>
      <c r="C472" t="s">
        <v>12</v>
      </c>
      <c r="D472" t="s">
        <v>393</v>
      </c>
      <c r="E472" t="s">
        <v>618</v>
      </c>
      <c r="F472" t="s">
        <v>625</v>
      </c>
      <c r="G472" t="s">
        <v>631</v>
      </c>
      <c r="H472" t="s">
        <v>632</v>
      </c>
      <c r="J472" t="s">
        <v>636</v>
      </c>
    </row>
    <row r="473" spans="1:10">
      <c r="A473" s="1">
        <f>HYPERLINK("https://lsnyc.legalserver.org/matter/dynamic-profile/view/1869035","18-1869035")</f>
        <v>0</v>
      </c>
      <c r="B473" t="s">
        <v>10</v>
      </c>
      <c r="C473" t="s">
        <v>12</v>
      </c>
      <c r="D473" t="s">
        <v>394</v>
      </c>
      <c r="E473" t="s">
        <v>618</v>
      </c>
      <c r="F473" t="s">
        <v>625</v>
      </c>
      <c r="G473" t="s">
        <v>631</v>
      </c>
      <c r="H473" t="s">
        <v>632</v>
      </c>
      <c r="J473" t="s">
        <v>636</v>
      </c>
    </row>
    <row r="474" spans="1:10">
      <c r="A474" s="1">
        <f>HYPERLINK("https://lsnyc.legalserver.org/matter/dynamic-profile/view/1869041","18-1869041")</f>
        <v>0</v>
      </c>
      <c r="B474" t="s">
        <v>10</v>
      </c>
      <c r="C474" t="s">
        <v>12</v>
      </c>
      <c r="D474" t="s">
        <v>101</v>
      </c>
      <c r="E474" t="s">
        <v>618</v>
      </c>
      <c r="F474" t="s">
        <v>625</v>
      </c>
      <c r="G474" t="s">
        <v>631</v>
      </c>
      <c r="H474" t="s">
        <v>632</v>
      </c>
      <c r="J474" t="s">
        <v>636</v>
      </c>
    </row>
    <row r="475" spans="1:10">
      <c r="A475" s="1">
        <f>HYPERLINK("https://lsnyc.legalserver.org/matter/dynamic-profile/view/1869044","18-1869044")</f>
        <v>0</v>
      </c>
      <c r="B475" t="s">
        <v>10</v>
      </c>
      <c r="C475" t="s">
        <v>12</v>
      </c>
      <c r="D475" t="s">
        <v>395</v>
      </c>
      <c r="E475" t="s">
        <v>618</v>
      </c>
      <c r="F475" t="s">
        <v>625</v>
      </c>
      <c r="G475" t="s">
        <v>631</v>
      </c>
      <c r="H475" t="s">
        <v>632</v>
      </c>
      <c r="J475" t="s">
        <v>636</v>
      </c>
    </row>
    <row r="476" spans="1:10">
      <c r="A476" s="1">
        <f>HYPERLINK("https://lsnyc.legalserver.org/matter/dynamic-profile/view/1869048","18-1869048")</f>
        <v>0</v>
      </c>
      <c r="B476" t="s">
        <v>10</v>
      </c>
      <c r="C476" t="s">
        <v>12</v>
      </c>
      <c r="D476" t="s">
        <v>396</v>
      </c>
      <c r="E476" t="s">
        <v>611</v>
      </c>
      <c r="F476" t="s">
        <v>625</v>
      </c>
      <c r="G476" t="s">
        <v>631</v>
      </c>
      <c r="H476" t="s">
        <v>632</v>
      </c>
      <c r="J476" t="s">
        <v>636</v>
      </c>
    </row>
    <row r="477" spans="1:10">
      <c r="A477" s="1">
        <f>HYPERLINK("https://lsnyc.legalserver.org/matter/dynamic-profile/view/1869050","18-1869050")</f>
        <v>0</v>
      </c>
      <c r="B477" t="s">
        <v>10</v>
      </c>
      <c r="C477" t="s">
        <v>12</v>
      </c>
      <c r="D477" t="s">
        <v>397</v>
      </c>
      <c r="E477" t="s">
        <v>611</v>
      </c>
      <c r="F477" t="s">
        <v>625</v>
      </c>
      <c r="G477" t="s">
        <v>631</v>
      </c>
      <c r="H477" t="s">
        <v>632</v>
      </c>
      <c r="J477" t="s">
        <v>638</v>
      </c>
    </row>
    <row r="478" spans="1:10">
      <c r="A478" s="1">
        <f>HYPERLINK("https://lsnyc.legalserver.org/matter/dynamic-profile/view/1869058","18-1869058")</f>
        <v>0</v>
      </c>
      <c r="B478" t="s">
        <v>10</v>
      </c>
      <c r="C478" t="s">
        <v>12</v>
      </c>
      <c r="D478" t="s">
        <v>398</v>
      </c>
      <c r="E478" t="s">
        <v>618</v>
      </c>
      <c r="F478" t="s">
        <v>625</v>
      </c>
      <c r="G478" t="s">
        <v>631</v>
      </c>
      <c r="H478" t="s">
        <v>632</v>
      </c>
      <c r="J478" t="s">
        <v>638</v>
      </c>
    </row>
    <row r="479" spans="1:10">
      <c r="A479" s="1">
        <f>HYPERLINK("https://lsnyc.legalserver.org/matter/dynamic-profile/view/1869061","18-1869061")</f>
        <v>0</v>
      </c>
      <c r="B479" t="s">
        <v>10</v>
      </c>
      <c r="C479" t="s">
        <v>12</v>
      </c>
      <c r="D479" t="s">
        <v>399</v>
      </c>
      <c r="E479" t="s">
        <v>618</v>
      </c>
      <c r="F479" t="s">
        <v>625</v>
      </c>
      <c r="G479" t="s">
        <v>631</v>
      </c>
      <c r="H479" t="s">
        <v>632</v>
      </c>
      <c r="J479" t="s">
        <v>636</v>
      </c>
    </row>
    <row r="480" spans="1:10">
      <c r="A480" s="1">
        <f>HYPERLINK("https://lsnyc.legalserver.org/matter/dynamic-profile/view/1869065","18-1869065")</f>
        <v>0</v>
      </c>
      <c r="B480" t="s">
        <v>10</v>
      </c>
      <c r="C480" t="s">
        <v>12</v>
      </c>
      <c r="D480" t="s">
        <v>400</v>
      </c>
      <c r="E480" t="s">
        <v>609</v>
      </c>
      <c r="F480" t="s">
        <v>625</v>
      </c>
      <c r="G480" t="s">
        <v>631</v>
      </c>
      <c r="H480" t="s">
        <v>632</v>
      </c>
      <c r="J480" t="s">
        <v>638</v>
      </c>
    </row>
    <row r="481" spans="1:10">
      <c r="A481" s="1">
        <f>HYPERLINK("https://lsnyc.legalserver.org/matter/dynamic-profile/view/1868930","18-1868930")</f>
        <v>0</v>
      </c>
      <c r="B481" t="s">
        <v>10</v>
      </c>
      <c r="C481" t="s">
        <v>12</v>
      </c>
      <c r="D481" t="s">
        <v>401</v>
      </c>
      <c r="E481" t="s">
        <v>617</v>
      </c>
      <c r="F481" t="s">
        <v>625</v>
      </c>
      <c r="G481" t="s">
        <v>631</v>
      </c>
      <c r="H481" t="s">
        <v>632</v>
      </c>
      <c r="J481" t="s">
        <v>638</v>
      </c>
    </row>
    <row r="482" spans="1:10">
      <c r="A482" s="1">
        <f>HYPERLINK("https://lsnyc.legalserver.org/matter/dynamic-profile/view/1868800","18-1868800")</f>
        <v>0</v>
      </c>
      <c r="B482" t="s">
        <v>10</v>
      </c>
      <c r="C482" t="s">
        <v>12</v>
      </c>
      <c r="D482" t="s">
        <v>402</v>
      </c>
      <c r="E482" t="s">
        <v>618</v>
      </c>
      <c r="F482" t="s">
        <v>628</v>
      </c>
      <c r="G482" t="s">
        <v>631</v>
      </c>
      <c r="H482" t="s">
        <v>632</v>
      </c>
      <c r="J482" t="s">
        <v>640</v>
      </c>
    </row>
    <row r="483" spans="1:10">
      <c r="A483" s="1">
        <f>HYPERLINK("https://lsnyc.legalserver.org/matter/dynamic-profile/view/1868886","18-1868886")</f>
        <v>0</v>
      </c>
      <c r="B483" t="s">
        <v>10</v>
      </c>
      <c r="C483" t="s">
        <v>12</v>
      </c>
      <c r="D483" t="s">
        <v>403</v>
      </c>
      <c r="E483" t="s">
        <v>618</v>
      </c>
      <c r="F483" t="s">
        <v>628</v>
      </c>
      <c r="G483" t="s">
        <v>631</v>
      </c>
      <c r="H483" t="s">
        <v>632</v>
      </c>
      <c r="J483" t="s">
        <v>640</v>
      </c>
    </row>
    <row r="484" spans="1:10">
      <c r="A484" s="1">
        <f>HYPERLINK("https://lsnyc.legalserver.org/matter/dynamic-profile/view/1868816","18-1868816")</f>
        <v>0</v>
      </c>
      <c r="B484" t="s">
        <v>10</v>
      </c>
      <c r="C484" t="s">
        <v>12</v>
      </c>
      <c r="D484" t="s">
        <v>404</v>
      </c>
      <c r="E484" t="s">
        <v>618</v>
      </c>
      <c r="F484" t="s">
        <v>628</v>
      </c>
      <c r="G484" t="s">
        <v>631</v>
      </c>
      <c r="H484" t="s">
        <v>632</v>
      </c>
      <c r="I484" t="s">
        <v>634</v>
      </c>
      <c r="J484" t="s">
        <v>635</v>
      </c>
    </row>
    <row r="485" spans="1:10">
      <c r="A485" s="1">
        <f>HYPERLINK("https://lsnyc.legalserver.org/matter/dynamic-profile/view/1868855","18-1868855")</f>
        <v>0</v>
      </c>
      <c r="B485" t="s">
        <v>10</v>
      </c>
      <c r="C485" t="s">
        <v>12</v>
      </c>
      <c r="D485" t="s">
        <v>405</v>
      </c>
      <c r="E485" t="s">
        <v>618</v>
      </c>
      <c r="F485" t="s">
        <v>628</v>
      </c>
      <c r="G485" t="s">
        <v>631</v>
      </c>
      <c r="J485" t="s">
        <v>640</v>
      </c>
    </row>
    <row r="486" spans="1:10">
      <c r="A486" s="1">
        <f>HYPERLINK("https://lsnyc.legalserver.org/matter/dynamic-profile/view/1868878","18-1868878")</f>
        <v>0</v>
      </c>
      <c r="B486" t="s">
        <v>10</v>
      </c>
      <c r="C486" t="s">
        <v>11</v>
      </c>
      <c r="D486" t="s">
        <v>406</v>
      </c>
      <c r="E486" t="s">
        <v>618</v>
      </c>
      <c r="F486" t="s">
        <v>628</v>
      </c>
      <c r="G486" t="s">
        <v>631</v>
      </c>
      <c r="H486" t="s">
        <v>632</v>
      </c>
      <c r="J486" t="s">
        <v>640</v>
      </c>
    </row>
    <row r="487" spans="1:10">
      <c r="A487" s="1">
        <f>HYPERLINK("https://lsnyc.legalserver.org/matter/dynamic-profile/view/1868870","18-1868870")</f>
        <v>0</v>
      </c>
      <c r="B487" t="s">
        <v>10</v>
      </c>
      <c r="C487" t="s">
        <v>11</v>
      </c>
      <c r="D487" t="s">
        <v>407</v>
      </c>
      <c r="E487" t="s">
        <v>618</v>
      </c>
      <c r="F487" t="s">
        <v>628</v>
      </c>
      <c r="G487" t="s">
        <v>631</v>
      </c>
      <c r="H487" t="s">
        <v>632</v>
      </c>
      <c r="J487" t="s">
        <v>640</v>
      </c>
    </row>
    <row r="488" spans="1:10">
      <c r="A488" s="1">
        <f>HYPERLINK("https://lsnyc.legalserver.org/matter/dynamic-profile/view/1868782","18-1868782")</f>
        <v>0</v>
      </c>
      <c r="B488" t="s">
        <v>10</v>
      </c>
      <c r="C488" t="s">
        <v>12</v>
      </c>
      <c r="D488" t="s">
        <v>98</v>
      </c>
      <c r="E488" t="s">
        <v>618</v>
      </c>
      <c r="F488" t="s">
        <v>625</v>
      </c>
      <c r="G488" t="s">
        <v>631</v>
      </c>
      <c r="H488" t="s">
        <v>632</v>
      </c>
      <c r="J488" t="s">
        <v>636</v>
      </c>
    </row>
    <row r="489" spans="1:10">
      <c r="A489" s="1">
        <f>HYPERLINK("https://lsnyc.legalserver.org/matter/dynamic-profile/view/1868810","18-1868810")</f>
        <v>0</v>
      </c>
      <c r="B489" t="s">
        <v>10</v>
      </c>
      <c r="C489" t="s">
        <v>12</v>
      </c>
      <c r="D489" t="s">
        <v>408</v>
      </c>
      <c r="E489" t="s">
        <v>618</v>
      </c>
      <c r="F489" t="s">
        <v>625</v>
      </c>
      <c r="G489" t="s">
        <v>631</v>
      </c>
      <c r="H489" t="s">
        <v>632</v>
      </c>
      <c r="J489" t="s">
        <v>636</v>
      </c>
    </row>
    <row r="490" spans="1:10">
      <c r="A490" s="1">
        <f>HYPERLINK("https://lsnyc.legalserver.org/matter/dynamic-profile/view/1868814","18-1868814")</f>
        <v>0</v>
      </c>
      <c r="B490" t="s">
        <v>10</v>
      </c>
      <c r="C490" t="s">
        <v>12</v>
      </c>
      <c r="D490" t="s">
        <v>409</v>
      </c>
      <c r="E490" t="s">
        <v>618</v>
      </c>
      <c r="F490" t="s">
        <v>625</v>
      </c>
      <c r="G490" t="s">
        <v>631</v>
      </c>
      <c r="H490" t="s">
        <v>632</v>
      </c>
      <c r="J490" t="s">
        <v>636</v>
      </c>
    </row>
    <row r="491" spans="1:10">
      <c r="A491" s="1">
        <f>HYPERLINK("https://lsnyc.legalserver.org/matter/dynamic-profile/view/1868859","18-1868859")</f>
        <v>0</v>
      </c>
      <c r="B491" t="s">
        <v>10</v>
      </c>
      <c r="C491" t="s">
        <v>12</v>
      </c>
      <c r="D491" t="s">
        <v>410</v>
      </c>
      <c r="E491" t="s">
        <v>618</v>
      </c>
      <c r="F491" t="s">
        <v>625</v>
      </c>
      <c r="G491" t="s">
        <v>631</v>
      </c>
      <c r="H491" t="s">
        <v>632</v>
      </c>
      <c r="J491" t="s">
        <v>636</v>
      </c>
    </row>
    <row r="492" spans="1:10">
      <c r="A492" s="1">
        <f>HYPERLINK("https://lsnyc.legalserver.org/matter/dynamic-profile/view/1868862","18-1868862")</f>
        <v>0</v>
      </c>
      <c r="B492" t="s">
        <v>10</v>
      </c>
      <c r="C492" t="s">
        <v>11</v>
      </c>
      <c r="D492" t="s">
        <v>411</v>
      </c>
      <c r="E492" t="s">
        <v>618</v>
      </c>
      <c r="F492" t="s">
        <v>625</v>
      </c>
      <c r="G492" t="s">
        <v>631</v>
      </c>
      <c r="H492" t="s">
        <v>632</v>
      </c>
      <c r="J492" t="s">
        <v>636</v>
      </c>
    </row>
    <row r="493" spans="1:10">
      <c r="A493" s="1">
        <f>HYPERLINK("https://lsnyc.legalserver.org/matter/dynamic-profile/view/1868907","18-1868907")</f>
        <v>0</v>
      </c>
      <c r="B493" t="s">
        <v>10</v>
      </c>
      <c r="C493" t="s">
        <v>12</v>
      </c>
      <c r="D493" t="s">
        <v>412</v>
      </c>
      <c r="E493" t="s">
        <v>606</v>
      </c>
      <c r="F493" t="s">
        <v>625</v>
      </c>
      <c r="G493" t="s">
        <v>631</v>
      </c>
      <c r="H493" t="s">
        <v>632</v>
      </c>
      <c r="I493" t="s">
        <v>634</v>
      </c>
      <c r="J493" t="s">
        <v>635</v>
      </c>
    </row>
    <row r="494" spans="1:10">
      <c r="A494" s="1">
        <f>HYPERLINK("https://lsnyc.legalserver.org/matter/dynamic-profile/view/1868708","18-1868708")</f>
        <v>0</v>
      </c>
      <c r="B494" t="s">
        <v>10</v>
      </c>
      <c r="C494" t="s">
        <v>12</v>
      </c>
      <c r="D494" t="s">
        <v>413</v>
      </c>
      <c r="E494" t="s">
        <v>618</v>
      </c>
      <c r="F494" t="s">
        <v>628</v>
      </c>
      <c r="G494" t="s">
        <v>631</v>
      </c>
      <c r="H494" t="s">
        <v>632</v>
      </c>
      <c r="J494" t="s">
        <v>640</v>
      </c>
    </row>
    <row r="495" spans="1:10">
      <c r="A495" s="1">
        <f>HYPERLINK("https://lsnyc.legalserver.org/matter/dynamic-profile/view/1868665","18-1868665")</f>
        <v>0</v>
      </c>
      <c r="B495" t="s">
        <v>10</v>
      </c>
      <c r="C495" t="s">
        <v>12</v>
      </c>
      <c r="D495" t="s">
        <v>414</v>
      </c>
      <c r="E495" t="s">
        <v>620</v>
      </c>
      <c r="F495" t="s">
        <v>625</v>
      </c>
      <c r="G495" t="s">
        <v>631</v>
      </c>
      <c r="H495" t="s">
        <v>632</v>
      </c>
      <c r="J495" t="s">
        <v>638</v>
      </c>
    </row>
    <row r="496" spans="1:10">
      <c r="A496" s="1">
        <f>HYPERLINK("https://lsnyc.legalserver.org/matter/dynamic-profile/view/1868678","18-1868678")</f>
        <v>0</v>
      </c>
      <c r="B496" t="s">
        <v>10</v>
      </c>
      <c r="C496" t="s">
        <v>12</v>
      </c>
      <c r="D496" t="s">
        <v>415</v>
      </c>
      <c r="E496" t="s">
        <v>606</v>
      </c>
      <c r="F496" t="s">
        <v>625</v>
      </c>
      <c r="G496" t="s">
        <v>631</v>
      </c>
      <c r="H496" t="s">
        <v>632</v>
      </c>
      <c r="J496" t="s">
        <v>638</v>
      </c>
    </row>
    <row r="497" spans="1:10">
      <c r="A497" s="1">
        <f>HYPERLINK("https://lsnyc.legalserver.org/matter/dynamic-profile/view/1868697","18-1868697")</f>
        <v>0</v>
      </c>
      <c r="B497" t="s">
        <v>10</v>
      </c>
      <c r="C497" t="s">
        <v>12</v>
      </c>
      <c r="D497" t="s">
        <v>416</v>
      </c>
      <c r="E497" t="s">
        <v>617</v>
      </c>
      <c r="F497" t="s">
        <v>625</v>
      </c>
      <c r="G497" t="s">
        <v>631</v>
      </c>
      <c r="H497" t="s">
        <v>632</v>
      </c>
      <c r="J497" t="s">
        <v>638</v>
      </c>
    </row>
    <row r="498" spans="1:10">
      <c r="A498" s="1">
        <f>HYPERLINK("https://lsnyc.legalserver.org/matter/dynamic-profile/view/1868717","18-1868717")</f>
        <v>0</v>
      </c>
      <c r="B498" t="s">
        <v>10</v>
      </c>
      <c r="C498" t="s">
        <v>12</v>
      </c>
      <c r="D498" t="s">
        <v>417</v>
      </c>
      <c r="E498" t="s">
        <v>618</v>
      </c>
      <c r="F498" t="s">
        <v>625</v>
      </c>
      <c r="G498" t="s">
        <v>631</v>
      </c>
      <c r="H498" t="s">
        <v>632</v>
      </c>
      <c r="J498" t="s">
        <v>638</v>
      </c>
    </row>
    <row r="499" spans="1:10">
      <c r="A499" s="1">
        <f>HYPERLINK("https://lsnyc.legalserver.org/matter/dynamic-profile/view/1868720","18-1868720")</f>
        <v>0</v>
      </c>
      <c r="B499" t="s">
        <v>10</v>
      </c>
      <c r="C499" t="s">
        <v>12</v>
      </c>
      <c r="D499" t="s">
        <v>418</v>
      </c>
      <c r="E499" t="s">
        <v>611</v>
      </c>
      <c r="F499" t="s">
        <v>625</v>
      </c>
      <c r="G499" t="s">
        <v>631</v>
      </c>
      <c r="H499" t="s">
        <v>632</v>
      </c>
      <c r="J499" t="s">
        <v>638</v>
      </c>
    </row>
    <row r="500" spans="1:10">
      <c r="A500" s="1">
        <f>HYPERLINK("https://lsnyc.legalserver.org/matter/dynamic-profile/view/1868736","18-1868736")</f>
        <v>0</v>
      </c>
      <c r="B500" t="s">
        <v>10</v>
      </c>
      <c r="C500" t="s">
        <v>12</v>
      </c>
      <c r="D500" t="s">
        <v>419</v>
      </c>
      <c r="E500" t="s">
        <v>617</v>
      </c>
      <c r="F500" t="s">
        <v>625</v>
      </c>
      <c r="G500" t="s">
        <v>631</v>
      </c>
      <c r="H500" t="s">
        <v>632</v>
      </c>
      <c r="J500" t="s">
        <v>638</v>
      </c>
    </row>
    <row r="501" spans="1:10">
      <c r="A501" s="1">
        <f>HYPERLINK("https://lsnyc.legalserver.org/matter/dynamic-profile/view/1868741","18-1868741")</f>
        <v>0</v>
      </c>
      <c r="B501" t="s">
        <v>10</v>
      </c>
      <c r="C501" t="s">
        <v>12</v>
      </c>
      <c r="D501" t="s">
        <v>419</v>
      </c>
      <c r="E501" t="s">
        <v>611</v>
      </c>
      <c r="F501" t="s">
        <v>625</v>
      </c>
      <c r="G501" t="s">
        <v>631</v>
      </c>
      <c r="H501" t="s">
        <v>632</v>
      </c>
      <c r="J501" t="s">
        <v>636</v>
      </c>
    </row>
    <row r="502" spans="1:10">
      <c r="A502" s="1">
        <f>HYPERLINK("https://lsnyc.legalserver.org/matter/dynamic-profile/view/1868755","18-1868755")</f>
        <v>0</v>
      </c>
      <c r="B502" t="s">
        <v>10</v>
      </c>
      <c r="C502" t="s">
        <v>12</v>
      </c>
      <c r="D502" t="s">
        <v>103</v>
      </c>
      <c r="E502" t="s">
        <v>618</v>
      </c>
      <c r="F502" t="s">
        <v>625</v>
      </c>
      <c r="G502" t="s">
        <v>631</v>
      </c>
      <c r="H502" t="s">
        <v>632</v>
      </c>
      <c r="J502" t="s">
        <v>636</v>
      </c>
    </row>
    <row r="503" spans="1:10">
      <c r="A503" s="1">
        <f>HYPERLINK("https://lsnyc.legalserver.org/matter/dynamic-profile/view/1868513","18-1868513")</f>
        <v>0</v>
      </c>
      <c r="B503" t="s">
        <v>10</v>
      </c>
      <c r="C503" t="s">
        <v>12</v>
      </c>
      <c r="D503" t="s">
        <v>420</v>
      </c>
      <c r="E503" t="s">
        <v>606</v>
      </c>
      <c r="F503" t="s">
        <v>625</v>
      </c>
      <c r="G503" t="s">
        <v>631</v>
      </c>
      <c r="J503" t="s">
        <v>638</v>
      </c>
    </row>
    <row r="504" spans="1:10">
      <c r="A504" s="1">
        <f>HYPERLINK("https://lsnyc.legalserver.org/matter/dynamic-profile/view/1868415","18-1868415")</f>
        <v>0</v>
      </c>
      <c r="B504" t="s">
        <v>10</v>
      </c>
      <c r="C504" t="s">
        <v>12</v>
      </c>
      <c r="D504" t="s">
        <v>421</v>
      </c>
      <c r="E504" t="s">
        <v>618</v>
      </c>
      <c r="F504" t="s">
        <v>625</v>
      </c>
      <c r="G504" t="s">
        <v>631</v>
      </c>
      <c r="J504" t="s">
        <v>640</v>
      </c>
    </row>
    <row r="505" spans="1:10">
      <c r="A505" s="1">
        <f>HYPERLINK("https://lsnyc.legalserver.org/matter/dynamic-profile/view/1868390","18-1868390")</f>
        <v>0</v>
      </c>
      <c r="B505" t="s">
        <v>10</v>
      </c>
      <c r="C505" t="s">
        <v>12</v>
      </c>
      <c r="D505" t="s">
        <v>30</v>
      </c>
      <c r="E505" t="s">
        <v>602</v>
      </c>
      <c r="F505" t="s">
        <v>625</v>
      </c>
      <c r="G505" t="s">
        <v>631</v>
      </c>
      <c r="H505" t="s">
        <v>632</v>
      </c>
      <c r="J505" t="s">
        <v>637</v>
      </c>
    </row>
    <row r="506" spans="1:10">
      <c r="A506" s="1">
        <f>HYPERLINK("https://lsnyc.legalserver.org/matter/dynamic-profile/view/1868443","18-1868443")</f>
        <v>0</v>
      </c>
      <c r="B506" t="s">
        <v>10</v>
      </c>
      <c r="C506" t="s">
        <v>12</v>
      </c>
      <c r="D506" t="s">
        <v>177</v>
      </c>
      <c r="E506" t="s">
        <v>618</v>
      </c>
      <c r="F506" t="s">
        <v>625</v>
      </c>
      <c r="G506" t="s">
        <v>631</v>
      </c>
      <c r="H506" t="s">
        <v>632</v>
      </c>
      <c r="J506" t="s">
        <v>638</v>
      </c>
    </row>
    <row r="507" spans="1:10">
      <c r="A507" s="1">
        <f>HYPERLINK("https://lsnyc.legalserver.org/matter/dynamic-profile/view/1868479","18-1868479")</f>
        <v>0</v>
      </c>
      <c r="B507" t="s">
        <v>10</v>
      </c>
      <c r="C507" t="s">
        <v>13</v>
      </c>
      <c r="D507" t="s">
        <v>93</v>
      </c>
      <c r="E507" t="s">
        <v>618</v>
      </c>
      <c r="F507" t="s">
        <v>625</v>
      </c>
      <c r="G507" t="s">
        <v>631</v>
      </c>
      <c r="H507" t="s">
        <v>632</v>
      </c>
      <c r="J507" t="s">
        <v>636</v>
      </c>
    </row>
    <row r="508" spans="1:10">
      <c r="A508" s="1">
        <f>HYPERLINK("https://lsnyc.legalserver.org/matter/dynamic-profile/view/1868318","18-1868318")</f>
        <v>0</v>
      </c>
      <c r="B508" t="s">
        <v>10</v>
      </c>
      <c r="C508" t="s">
        <v>13</v>
      </c>
      <c r="D508" t="s">
        <v>422</v>
      </c>
      <c r="E508" t="s">
        <v>606</v>
      </c>
      <c r="F508" t="s">
        <v>628</v>
      </c>
      <c r="G508" t="s">
        <v>631</v>
      </c>
      <c r="H508" t="s">
        <v>632</v>
      </c>
      <c r="J508" t="s">
        <v>640</v>
      </c>
    </row>
    <row r="509" spans="1:10">
      <c r="A509" s="1">
        <f>HYPERLINK("https://lsnyc.legalserver.org/matter/dynamic-profile/view/1868210","18-1868210")</f>
        <v>0</v>
      </c>
      <c r="B509" t="s">
        <v>10</v>
      </c>
      <c r="C509" t="s">
        <v>12</v>
      </c>
      <c r="D509" t="s">
        <v>423</v>
      </c>
      <c r="E509" t="s">
        <v>618</v>
      </c>
      <c r="F509" t="s">
        <v>628</v>
      </c>
      <c r="G509" t="s">
        <v>631</v>
      </c>
      <c r="H509" t="s">
        <v>632</v>
      </c>
      <c r="J509" t="s">
        <v>640</v>
      </c>
    </row>
    <row r="510" spans="1:10">
      <c r="A510" s="1">
        <f>HYPERLINK("https://lsnyc.legalserver.org/matter/dynamic-profile/view/1868157","18-1868157")</f>
        <v>0</v>
      </c>
      <c r="B510" t="s">
        <v>10</v>
      </c>
      <c r="C510" t="s">
        <v>12</v>
      </c>
      <c r="D510" t="s">
        <v>424</v>
      </c>
      <c r="E510" t="s">
        <v>618</v>
      </c>
      <c r="F510" t="s">
        <v>625</v>
      </c>
      <c r="G510" t="s">
        <v>631</v>
      </c>
      <c r="H510" t="s">
        <v>632</v>
      </c>
      <c r="J510" t="s">
        <v>636</v>
      </c>
    </row>
    <row r="511" spans="1:10">
      <c r="A511" s="1">
        <f>HYPERLINK("https://lsnyc.legalserver.org/matter/dynamic-profile/view/1868164","18-1868164")</f>
        <v>0</v>
      </c>
      <c r="B511" t="s">
        <v>10</v>
      </c>
      <c r="C511" t="s">
        <v>12</v>
      </c>
      <c r="D511" t="s">
        <v>223</v>
      </c>
      <c r="E511" t="s">
        <v>618</v>
      </c>
      <c r="F511" t="s">
        <v>625</v>
      </c>
      <c r="G511" t="s">
        <v>631</v>
      </c>
      <c r="H511" t="s">
        <v>632</v>
      </c>
      <c r="J511" t="s">
        <v>636</v>
      </c>
    </row>
    <row r="512" spans="1:10">
      <c r="A512" s="1">
        <f>HYPERLINK("https://lsnyc.legalserver.org/matter/dynamic-profile/view/1868185","18-1868185")</f>
        <v>0</v>
      </c>
      <c r="B512" t="s">
        <v>10</v>
      </c>
      <c r="C512" t="s">
        <v>12</v>
      </c>
      <c r="D512" t="s">
        <v>425</v>
      </c>
      <c r="E512" t="s">
        <v>609</v>
      </c>
      <c r="F512" t="s">
        <v>625</v>
      </c>
      <c r="G512" t="s">
        <v>631</v>
      </c>
      <c r="J512" t="s">
        <v>638</v>
      </c>
    </row>
    <row r="513" spans="1:10">
      <c r="A513" s="1">
        <f>HYPERLINK("https://lsnyc.legalserver.org/matter/dynamic-profile/view/1868232","18-1868232")</f>
        <v>0</v>
      </c>
      <c r="B513" t="s">
        <v>10</v>
      </c>
      <c r="C513" t="s">
        <v>12</v>
      </c>
      <c r="D513" t="s">
        <v>426</v>
      </c>
      <c r="E513" t="s">
        <v>606</v>
      </c>
      <c r="F513" t="s">
        <v>625</v>
      </c>
      <c r="G513" t="s">
        <v>631</v>
      </c>
      <c r="H513" t="s">
        <v>632</v>
      </c>
      <c r="J513" t="s">
        <v>638</v>
      </c>
    </row>
    <row r="514" spans="1:10">
      <c r="A514" s="1">
        <f>HYPERLINK("https://lsnyc.legalserver.org/matter/dynamic-profile/view/1868046","18-1868046")</f>
        <v>0</v>
      </c>
      <c r="B514" t="s">
        <v>10</v>
      </c>
      <c r="C514" t="s">
        <v>12</v>
      </c>
      <c r="D514" t="s">
        <v>427</v>
      </c>
      <c r="E514" t="s">
        <v>618</v>
      </c>
      <c r="F514" t="s">
        <v>625</v>
      </c>
      <c r="G514" t="s">
        <v>631</v>
      </c>
      <c r="H514" t="s">
        <v>632</v>
      </c>
      <c r="J514" t="s">
        <v>638</v>
      </c>
    </row>
    <row r="515" spans="1:10">
      <c r="A515" s="1">
        <f>HYPERLINK("https://lsnyc.legalserver.org/matter/dynamic-profile/view/1867960","18-1867960")</f>
        <v>0</v>
      </c>
      <c r="B515" t="s">
        <v>10</v>
      </c>
      <c r="C515" t="s">
        <v>12</v>
      </c>
      <c r="D515" t="s">
        <v>428</v>
      </c>
      <c r="E515" t="s">
        <v>606</v>
      </c>
      <c r="F515" t="s">
        <v>628</v>
      </c>
      <c r="G515" t="s">
        <v>631</v>
      </c>
      <c r="H515" t="s">
        <v>632</v>
      </c>
      <c r="J515" t="s">
        <v>640</v>
      </c>
    </row>
    <row r="516" spans="1:10">
      <c r="A516" s="1">
        <f>HYPERLINK("https://lsnyc.legalserver.org/matter/dynamic-profile/view/1867823","18-1867823")</f>
        <v>0</v>
      </c>
      <c r="B516" t="s">
        <v>10</v>
      </c>
      <c r="C516" t="s">
        <v>12</v>
      </c>
      <c r="D516" t="s">
        <v>429</v>
      </c>
      <c r="E516" t="s">
        <v>618</v>
      </c>
      <c r="F516" t="s">
        <v>628</v>
      </c>
      <c r="G516" t="s">
        <v>631</v>
      </c>
      <c r="H516" t="s">
        <v>632</v>
      </c>
      <c r="J516" t="s">
        <v>640</v>
      </c>
    </row>
    <row r="517" spans="1:10">
      <c r="A517" s="1">
        <f>HYPERLINK("https://lsnyc.legalserver.org/matter/dynamic-profile/view/1867875","18-1867875")</f>
        <v>0</v>
      </c>
      <c r="B517" t="s">
        <v>10</v>
      </c>
      <c r="C517" t="s">
        <v>12</v>
      </c>
      <c r="D517" t="s">
        <v>398</v>
      </c>
      <c r="E517" t="s">
        <v>611</v>
      </c>
      <c r="F517" t="s">
        <v>625</v>
      </c>
      <c r="G517" t="s">
        <v>631</v>
      </c>
      <c r="H517" t="s">
        <v>632</v>
      </c>
      <c r="J517" t="s">
        <v>638</v>
      </c>
    </row>
    <row r="518" spans="1:10">
      <c r="A518" s="1">
        <f>HYPERLINK("https://lsnyc.legalserver.org/matter/dynamic-profile/view/1867918","18-1867918")</f>
        <v>0</v>
      </c>
      <c r="B518" t="s">
        <v>10</v>
      </c>
      <c r="C518" t="s">
        <v>12</v>
      </c>
      <c r="D518" t="s">
        <v>430</v>
      </c>
      <c r="E518" t="s">
        <v>614</v>
      </c>
      <c r="F518" t="s">
        <v>625</v>
      </c>
      <c r="G518" t="s">
        <v>631</v>
      </c>
      <c r="H518" t="s">
        <v>632</v>
      </c>
      <c r="J518" t="s">
        <v>636</v>
      </c>
    </row>
    <row r="519" spans="1:10">
      <c r="A519" s="1">
        <f>HYPERLINK("https://lsnyc.legalserver.org/matter/dynamic-profile/view/1867930","18-1867930")</f>
        <v>0</v>
      </c>
      <c r="B519" t="s">
        <v>10</v>
      </c>
      <c r="C519" t="s">
        <v>12</v>
      </c>
      <c r="D519" t="s">
        <v>431</v>
      </c>
      <c r="E519" t="s">
        <v>614</v>
      </c>
      <c r="F519" t="s">
        <v>625</v>
      </c>
      <c r="G519" t="s">
        <v>631</v>
      </c>
      <c r="H519" t="s">
        <v>632</v>
      </c>
      <c r="J519" t="s">
        <v>636</v>
      </c>
    </row>
    <row r="520" spans="1:10">
      <c r="A520" s="1">
        <f>HYPERLINK("https://lsnyc.legalserver.org/matter/dynamic-profile/view/1867772","18-1867772")</f>
        <v>0</v>
      </c>
      <c r="B520" t="s">
        <v>10</v>
      </c>
      <c r="C520" t="s">
        <v>12</v>
      </c>
      <c r="D520" t="s">
        <v>157</v>
      </c>
      <c r="E520" t="s">
        <v>618</v>
      </c>
      <c r="F520" t="s">
        <v>625</v>
      </c>
      <c r="G520" t="s">
        <v>631</v>
      </c>
      <c r="H520" t="s">
        <v>632</v>
      </c>
      <c r="J520" t="s">
        <v>636</v>
      </c>
    </row>
    <row r="521" spans="1:10">
      <c r="A521" s="1">
        <f>HYPERLINK("https://lsnyc.legalserver.org/matter/dynamic-profile/view/1867678","18-1867678")</f>
        <v>0</v>
      </c>
      <c r="B521" t="s">
        <v>10</v>
      </c>
      <c r="C521" t="s">
        <v>12</v>
      </c>
      <c r="D521" t="s">
        <v>432</v>
      </c>
      <c r="E521" t="s">
        <v>606</v>
      </c>
      <c r="F521" t="s">
        <v>625</v>
      </c>
      <c r="G521" t="s">
        <v>631</v>
      </c>
      <c r="H521" t="s">
        <v>632</v>
      </c>
      <c r="J521" t="s">
        <v>638</v>
      </c>
    </row>
    <row r="522" spans="1:10">
      <c r="A522" s="1">
        <f>HYPERLINK("https://lsnyc.legalserver.org/matter/dynamic-profile/view/1867666","18-1867666")</f>
        <v>0</v>
      </c>
      <c r="B522" t="s">
        <v>10</v>
      </c>
      <c r="C522" t="s">
        <v>12</v>
      </c>
      <c r="D522" t="s">
        <v>433</v>
      </c>
      <c r="E522" t="s">
        <v>618</v>
      </c>
      <c r="F522" t="s">
        <v>625</v>
      </c>
      <c r="G522" t="s">
        <v>631</v>
      </c>
      <c r="H522" t="s">
        <v>632</v>
      </c>
      <c r="J522" t="s">
        <v>638</v>
      </c>
    </row>
    <row r="523" spans="1:10">
      <c r="A523" s="1">
        <f>HYPERLINK("https://lsnyc.legalserver.org/matter/dynamic-profile/view/1867674","18-1867674")</f>
        <v>0</v>
      </c>
      <c r="B523" t="s">
        <v>10</v>
      </c>
      <c r="C523" t="s">
        <v>12</v>
      </c>
      <c r="D523" t="s">
        <v>434</v>
      </c>
      <c r="E523" t="s">
        <v>618</v>
      </c>
      <c r="F523" t="s">
        <v>625</v>
      </c>
      <c r="G523" t="s">
        <v>631</v>
      </c>
      <c r="H523" t="s">
        <v>632</v>
      </c>
      <c r="J523" t="s">
        <v>636</v>
      </c>
    </row>
    <row r="524" spans="1:10">
      <c r="A524" s="1">
        <f>HYPERLINK("https://lsnyc.legalserver.org/matter/dynamic-profile/view/1867707","18-1867707")</f>
        <v>0</v>
      </c>
      <c r="B524" t="s">
        <v>10</v>
      </c>
      <c r="C524" t="s">
        <v>12</v>
      </c>
      <c r="D524" t="s">
        <v>435</v>
      </c>
      <c r="E524" t="s">
        <v>604</v>
      </c>
      <c r="F524" t="s">
        <v>625</v>
      </c>
      <c r="G524" t="s">
        <v>631</v>
      </c>
      <c r="H524" t="s">
        <v>632</v>
      </c>
      <c r="J524" t="s">
        <v>636</v>
      </c>
    </row>
    <row r="525" spans="1:10">
      <c r="A525" s="1">
        <f>HYPERLINK("https://lsnyc.legalserver.org/matter/dynamic-profile/view/1867709","18-1867709")</f>
        <v>0</v>
      </c>
      <c r="B525" t="s">
        <v>10</v>
      </c>
      <c r="C525" t="s">
        <v>12</v>
      </c>
      <c r="D525" t="s">
        <v>436</v>
      </c>
      <c r="E525" t="s">
        <v>604</v>
      </c>
      <c r="F525" t="s">
        <v>625</v>
      </c>
      <c r="G525" t="s">
        <v>631</v>
      </c>
      <c r="H525" t="s">
        <v>632</v>
      </c>
      <c r="J525" t="s">
        <v>636</v>
      </c>
    </row>
    <row r="526" spans="1:10">
      <c r="A526" s="1">
        <f>HYPERLINK("https://lsnyc.legalserver.org/matter/dynamic-profile/view/1867477","18-1867477")</f>
        <v>0</v>
      </c>
      <c r="B526" t="s">
        <v>10</v>
      </c>
      <c r="C526" t="s">
        <v>12</v>
      </c>
      <c r="D526" t="s">
        <v>437</v>
      </c>
      <c r="E526" t="s">
        <v>612</v>
      </c>
      <c r="F526" t="s">
        <v>625</v>
      </c>
      <c r="G526" t="s">
        <v>631</v>
      </c>
      <c r="H526" t="s">
        <v>632</v>
      </c>
      <c r="J526" t="s">
        <v>638</v>
      </c>
    </row>
    <row r="527" spans="1:10">
      <c r="A527" s="1">
        <f>HYPERLINK("https://lsnyc.legalserver.org/matter/dynamic-profile/view/1867483","18-1867483")</f>
        <v>0</v>
      </c>
      <c r="B527" t="s">
        <v>10</v>
      </c>
      <c r="C527" t="s">
        <v>12</v>
      </c>
      <c r="D527" t="s">
        <v>438</v>
      </c>
      <c r="E527" t="s">
        <v>612</v>
      </c>
      <c r="F527" t="s">
        <v>625</v>
      </c>
      <c r="G527" t="s">
        <v>631</v>
      </c>
      <c r="H527" t="s">
        <v>632</v>
      </c>
      <c r="J527" t="s">
        <v>638</v>
      </c>
    </row>
    <row r="528" spans="1:10">
      <c r="A528" s="1">
        <f>HYPERLINK("https://lsnyc.legalserver.org/matter/dynamic-profile/view/1867486","18-1867486")</f>
        <v>0</v>
      </c>
      <c r="B528" t="s">
        <v>10</v>
      </c>
      <c r="C528" t="s">
        <v>12</v>
      </c>
      <c r="D528" t="s">
        <v>439</v>
      </c>
      <c r="E528" t="s">
        <v>612</v>
      </c>
      <c r="F528" t="s">
        <v>625</v>
      </c>
      <c r="G528" t="s">
        <v>631</v>
      </c>
      <c r="H528" t="s">
        <v>632</v>
      </c>
      <c r="J528" t="s">
        <v>638</v>
      </c>
    </row>
    <row r="529" spans="1:10">
      <c r="A529" s="1">
        <f>HYPERLINK("https://lsnyc.legalserver.org/matter/dynamic-profile/view/1867493","18-1867493")</f>
        <v>0</v>
      </c>
      <c r="B529" t="s">
        <v>10</v>
      </c>
      <c r="C529" t="s">
        <v>12</v>
      </c>
      <c r="D529" t="s">
        <v>419</v>
      </c>
      <c r="E529" t="s">
        <v>609</v>
      </c>
      <c r="F529" t="s">
        <v>625</v>
      </c>
      <c r="G529" t="s">
        <v>631</v>
      </c>
      <c r="H529" t="s">
        <v>632</v>
      </c>
      <c r="J529" t="s">
        <v>638</v>
      </c>
    </row>
    <row r="530" spans="1:10">
      <c r="A530" s="1">
        <f>HYPERLINK("https://lsnyc.legalserver.org/matter/dynamic-profile/view/1867496","18-1867496")</f>
        <v>0</v>
      </c>
      <c r="B530" t="s">
        <v>10</v>
      </c>
      <c r="C530" t="s">
        <v>12</v>
      </c>
      <c r="D530" t="s">
        <v>440</v>
      </c>
      <c r="E530" t="s">
        <v>609</v>
      </c>
      <c r="F530" t="s">
        <v>625</v>
      </c>
      <c r="G530" t="s">
        <v>631</v>
      </c>
      <c r="H530" t="s">
        <v>632</v>
      </c>
      <c r="J530" t="s">
        <v>638</v>
      </c>
    </row>
    <row r="531" spans="1:10">
      <c r="A531" s="1">
        <f>HYPERLINK("https://lsnyc.legalserver.org/matter/dynamic-profile/view/1867502","18-1867502")</f>
        <v>0</v>
      </c>
      <c r="B531" t="s">
        <v>10</v>
      </c>
      <c r="C531" t="s">
        <v>12</v>
      </c>
      <c r="D531" t="s">
        <v>441</v>
      </c>
      <c r="E531" t="s">
        <v>614</v>
      </c>
      <c r="F531" t="s">
        <v>625</v>
      </c>
      <c r="G531" t="s">
        <v>631</v>
      </c>
      <c r="H531" t="s">
        <v>632</v>
      </c>
      <c r="J531" t="s">
        <v>636</v>
      </c>
    </row>
    <row r="532" spans="1:10">
      <c r="A532" s="1">
        <f>HYPERLINK("https://lsnyc.legalserver.org/matter/dynamic-profile/view/1867507","18-1867507")</f>
        <v>0</v>
      </c>
      <c r="B532" t="s">
        <v>10</v>
      </c>
      <c r="C532" t="s">
        <v>12</v>
      </c>
      <c r="D532" t="s">
        <v>437</v>
      </c>
      <c r="E532" t="s">
        <v>614</v>
      </c>
      <c r="F532" t="s">
        <v>625</v>
      </c>
      <c r="G532" t="s">
        <v>631</v>
      </c>
      <c r="H532" t="s">
        <v>632</v>
      </c>
      <c r="J532" t="s">
        <v>636</v>
      </c>
    </row>
    <row r="533" spans="1:10">
      <c r="A533" s="1">
        <f>HYPERLINK("https://lsnyc.legalserver.org/matter/dynamic-profile/view/1867518","18-1867518")</f>
        <v>0</v>
      </c>
      <c r="B533" t="s">
        <v>10</v>
      </c>
      <c r="C533" t="s">
        <v>12</v>
      </c>
      <c r="D533" t="s">
        <v>438</v>
      </c>
      <c r="E533" t="s">
        <v>614</v>
      </c>
      <c r="F533" t="s">
        <v>625</v>
      </c>
      <c r="G533" t="s">
        <v>631</v>
      </c>
      <c r="H533" t="s">
        <v>632</v>
      </c>
      <c r="J533" t="s">
        <v>636</v>
      </c>
    </row>
    <row r="534" spans="1:10">
      <c r="A534" s="1">
        <f>HYPERLINK("https://lsnyc.legalserver.org/matter/dynamic-profile/view/1867523","18-1867523")</f>
        <v>0</v>
      </c>
      <c r="B534" t="s">
        <v>10</v>
      </c>
      <c r="C534" t="s">
        <v>12</v>
      </c>
      <c r="D534" t="s">
        <v>439</v>
      </c>
      <c r="E534" t="s">
        <v>614</v>
      </c>
      <c r="F534" t="s">
        <v>625</v>
      </c>
      <c r="G534" t="s">
        <v>631</v>
      </c>
      <c r="H534" t="s">
        <v>632</v>
      </c>
      <c r="J534" t="s">
        <v>636</v>
      </c>
    </row>
    <row r="535" spans="1:10">
      <c r="A535" s="1">
        <f>HYPERLINK("https://lsnyc.legalserver.org/matter/dynamic-profile/view/1867527","18-1867527")</f>
        <v>0</v>
      </c>
      <c r="B535" t="s">
        <v>10</v>
      </c>
      <c r="C535" t="s">
        <v>12</v>
      </c>
      <c r="D535" t="s">
        <v>442</v>
      </c>
      <c r="E535" t="s">
        <v>618</v>
      </c>
      <c r="F535" t="s">
        <v>625</v>
      </c>
      <c r="G535" t="s">
        <v>631</v>
      </c>
      <c r="H535" t="s">
        <v>632</v>
      </c>
      <c r="J535" t="s">
        <v>638</v>
      </c>
    </row>
    <row r="536" spans="1:10">
      <c r="A536" s="1">
        <f>HYPERLINK("https://lsnyc.legalserver.org/matter/dynamic-profile/view/1867553","18-1867553")</f>
        <v>0</v>
      </c>
      <c r="B536" t="s">
        <v>10</v>
      </c>
      <c r="C536" t="s">
        <v>12</v>
      </c>
      <c r="D536" t="s">
        <v>443</v>
      </c>
      <c r="E536" t="s">
        <v>612</v>
      </c>
      <c r="F536" t="s">
        <v>625</v>
      </c>
      <c r="G536" t="s">
        <v>631</v>
      </c>
      <c r="J536" t="s">
        <v>638</v>
      </c>
    </row>
    <row r="537" spans="1:10">
      <c r="A537" s="1">
        <f>HYPERLINK("https://lsnyc.legalserver.org/matter/dynamic-profile/view/1867562","18-1867562")</f>
        <v>0</v>
      </c>
      <c r="B537" t="s">
        <v>10</v>
      </c>
      <c r="C537" t="s">
        <v>12</v>
      </c>
      <c r="D537" t="s">
        <v>430</v>
      </c>
      <c r="E537" t="s">
        <v>612</v>
      </c>
      <c r="F537" t="s">
        <v>625</v>
      </c>
      <c r="G537" t="s">
        <v>631</v>
      </c>
      <c r="H537" t="s">
        <v>632</v>
      </c>
      <c r="J537" t="s">
        <v>638</v>
      </c>
    </row>
    <row r="538" spans="1:10">
      <c r="A538" s="1">
        <f>HYPERLINK("https://lsnyc.legalserver.org/matter/dynamic-profile/view/1867568","18-1867568")</f>
        <v>0</v>
      </c>
      <c r="B538" t="s">
        <v>10</v>
      </c>
      <c r="C538" t="s">
        <v>12</v>
      </c>
      <c r="D538" t="s">
        <v>431</v>
      </c>
      <c r="E538" t="s">
        <v>612</v>
      </c>
      <c r="F538" t="s">
        <v>625</v>
      </c>
      <c r="G538" t="s">
        <v>631</v>
      </c>
      <c r="H538" t="s">
        <v>632</v>
      </c>
      <c r="J538" t="s">
        <v>638</v>
      </c>
    </row>
    <row r="539" spans="1:10">
      <c r="A539" s="1">
        <f>HYPERLINK("https://lsnyc.legalserver.org/matter/dynamic-profile/view/1867360","18-1867360")</f>
        <v>0</v>
      </c>
      <c r="B539" t="s">
        <v>10</v>
      </c>
      <c r="C539" t="s">
        <v>12</v>
      </c>
      <c r="D539" t="s">
        <v>444</v>
      </c>
      <c r="E539" t="s">
        <v>618</v>
      </c>
      <c r="F539" t="s">
        <v>625</v>
      </c>
      <c r="G539" t="s">
        <v>631</v>
      </c>
      <c r="H539" t="s">
        <v>632</v>
      </c>
      <c r="J539" t="s">
        <v>638</v>
      </c>
    </row>
    <row r="540" spans="1:10">
      <c r="A540" s="1">
        <f>HYPERLINK("https://lsnyc.legalserver.org/matter/dynamic-profile/view/1867373","18-1867373")</f>
        <v>0</v>
      </c>
      <c r="B540" t="s">
        <v>10</v>
      </c>
      <c r="C540" t="s">
        <v>12</v>
      </c>
      <c r="D540" t="s">
        <v>95</v>
      </c>
      <c r="E540" t="s">
        <v>617</v>
      </c>
      <c r="F540" t="s">
        <v>625</v>
      </c>
      <c r="G540" t="s">
        <v>631</v>
      </c>
      <c r="H540" t="s">
        <v>632</v>
      </c>
      <c r="J540" t="s">
        <v>638</v>
      </c>
    </row>
    <row r="541" spans="1:10">
      <c r="A541" s="1">
        <f>HYPERLINK("https://lsnyc.legalserver.org/matter/dynamic-profile/view/1867446","18-1867446")</f>
        <v>0</v>
      </c>
      <c r="B541" t="s">
        <v>10</v>
      </c>
      <c r="C541" t="s">
        <v>12</v>
      </c>
      <c r="D541" t="s">
        <v>445</v>
      </c>
      <c r="E541" t="s">
        <v>609</v>
      </c>
      <c r="F541" t="s">
        <v>625</v>
      </c>
      <c r="G541" t="s">
        <v>631</v>
      </c>
      <c r="H541" t="s">
        <v>632</v>
      </c>
      <c r="J541" t="s">
        <v>638</v>
      </c>
    </row>
    <row r="542" spans="1:10">
      <c r="A542" s="1">
        <f>HYPERLINK("https://lsnyc.legalserver.org/matter/dynamic-profile/view/1867455","18-1867455")</f>
        <v>0</v>
      </c>
      <c r="B542" t="s">
        <v>10</v>
      </c>
      <c r="C542" t="s">
        <v>12</v>
      </c>
      <c r="D542" t="s">
        <v>441</v>
      </c>
      <c r="E542" t="s">
        <v>612</v>
      </c>
      <c r="F542" t="s">
        <v>625</v>
      </c>
      <c r="G542" t="s">
        <v>631</v>
      </c>
      <c r="H542" t="s">
        <v>632</v>
      </c>
      <c r="J542" t="s">
        <v>638</v>
      </c>
    </row>
    <row r="543" spans="1:10">
      <c r="A543" s="1">
        <f>HYPERLINK("https://lsnyc.legalserver.org/matter/dynamic-profile/view/1867240","18-1867240")</f>
        <v>0</v>
      </c>
      <c r="B543" t="s">
        <v>10</v>
      </c>
      <c r="C543" t="s">
        <v>12</v>
      </c>
      <c r="D543" t="s">
        <v>446</v>
      </c>
      <c r="E543" t="s">
        <v>618</v>
      </c>
      <c r="F543" t="s">
        <v>628</v>
      </c>
      <c r="G543" t="s">
        <v>631</v>
      </c>
      <c r="H543" t="s">
        <v>632</v>
      </c>
      <c r="J543" t="s">
        <v>640</v>
      </c>
    </row>
    <row r="544" spans="1:10">
      <c r="A544" s="1">
        <f>HYPERLINK("https://lsnyc.legalserver.org/matter/dynamic-profile/view/1866846","18-1866846")</f>
        <v>0</v>
      </c>
      <c r="B544" t="s">
        <v>10</v>
      </c>
      <c r="C544" t="s">
        <v>12</v>
      </c>
      <c r="D544" t="s">
        <v>447</v>
      </c>
      <c r="E544" t="s">
        <v>606</v>
      </c>
      <c r="F544" t="s">
        <v>625</v>
      </c>
      <c r="G544" t="s">
        <v>631</v>
      </c>
      <c r="H544" t="s">
        <v>632</v>
      </c>
      <c r="J544" t="s">
        <v>638</v>
      </c>
    </row>
    <row r="545" spans="1:10">
      <c r="A545" s="1">
        <f>HYPERLINK("https://lsnyc.legalserver.org/matter/dynamic-profile/view/1866871","18-1866871")</f>
        <v>0</v>
      </c>
      <c r="B545" t="s">
        <v>10</v>
      </c>
      <c r="C545" t="s">
        <v>12</v>
      </c>
      <c r="D545" t="s">
        <v>448</v>
      </c>
      <c r="E545" t="s">
        <v>604</v>
      </c>
      <c r="F545" t="s">
        <v>625</v>
      </c>
      <c r="G545" t="s">
        <v>631</v>
      </c>
      <c r="H545" t="s">
        <v>632</v>
      </c>
      <c r="J545" t="s">
        <v>636</v>
      </c>
    </row>
    <row r="546" spans="1:10">
      <c r="A546" s="1">
        <f>HYPERLINK("https://lsnyc.legalserver.org/matter/dynamic-profile/view/1866879","18-1866879")</f>
        <v>0</v>
      </c>
      <c r="B546" t="s">
        <v>10</v>
      </c>
      <c r="C546" t="s">
        <v>12</v>
      </c>
      <c r="D546" t="s">
        <v>231</v>
      </c>
      <c r="E546" t="s">
        <v>604</v>
      </c>
      <c r="F546" t="s">
        <v>625</v>
      </c>
      <c r="G546" t="s">
        <v>631</v>
      </c>
      <c r="H546" t="s">
        <v>632</v>
      </c>
      <c r="J546" t="s">
        <v>636</v>
      </c>
    </row>
    <row r="547" spans="1:10">
      <c r="A547" s="1">
        <f>HYPERLINK("https://lsnyc.legalserver.org/matter/dynamic-profile/view/1866886","18-1866886")</f>
        <v>0</v>
      </c>
      <c r="B547" t="s">
        <v>10</v>
      </c>
      <c r="C547" t="s">
        <v>12</v>
      </c>
      <c r="D547" t="s">
        <v>449</v>
      </c>
      <c r="E547" t="s">
        <v>611</v>
      </c>
      <c r="F547" t="s">
        <v>625</v>
      </c>
      <c r="G547" t="s">
        <v>631</v>
      </c>
      <c r="H547" t="s">
        <v>632</v>
      </c>
      <c r="J547" t="s">
        <v>636</v>
      </c>
    </row>
    <row r="548" spans="1:10">
      <c r="A548" s="1">
        <f>HYPERLINK("https://lsnyc.legalserver.org/matter/dynamic-profile/view/1866910","18-1866910")</f>
        <v>0</v>
      </c>
      <c r="B548" t="s">
        <v>10</v>
      </c>
      <c r="C548" t="s">
        <v>12</v>
      </c>
      <c r="D548" t="s">
        <v>450</v>
      </c>
      <c r="E548" t="s">
        <v>604</v>
      </c>
      <c r="F548" t="s">
        <v>625</v>
      </c>
      <c r="G548" t="s">
        <v>631</v>
      </c>
      <c r="H548" t="s">
        <v>632</v>
      </c>
      <c r="J548" t="s">
        <v>636</v>
      </c>
    </row>
    <row r="549" spans="1:10">
      <c r="A549" s="1">
        <f>HYPERLINK("https://lsnyc.legalserver.org/matter/dynamic-profile/view/1866914","18-1866914")</f>
        <v>0</v>
      </c>
      <c r="B549" t="s">
        <v>10</v>
      </c>
      <c r="C549" t="s">
        <v>12</v>
      </c>
      <c r="D549" t="s">
        <v>451</v>
      </c>
      <c r="E549" t="s">
        <v>611</v>
      </c>
      <c r="F549" t="s">
        <v>625</v>
      </c>
      <c r="G549" t="s">
        <v>631</v>
      </c>
      <c r="H549" t="s">
        <v>632</v>
      </c>
      <c r="J549" t="s">
        <v>636</v>
      </c>
    </row>
    <row r="550" spans="1:10">
      <c r="A550" s="1">
        <f>HYPERLINK("https://lsnyc.legalserver.org/matter/dynamic-profile/view/1866926","18-1866926")</f>
        <v>0</v>
      </c>
      <c r="B550" t="s">
        <v>10</v>
      </c>
      <c r="C550" t="s">
        <v>12</v>
      </c>
      <c r="D550" t="s">
        <v>452</v>
      </c>
      <c r="E550" t="s">
        <v>611</v>
      </c>
      <c r="F550" t="s">
        <v>625</v>
      </c>
      <c r="G550" t="s">
        <v>631</v>
      </c>
      <c r="H550" t="s">
        <v>632</v>
      </c>
      <c r="J550" t="s">
        <v>636</v>
      </c>
    </row>
    <row r="551" spans="1:10">
      <c r="A551" s="1">
        <f>HYPERLINK("https://lsnyc.legalserver.org/matter/dynamic-profile/view/1866930","18-1866930")</f>
        <v>0</v>
      </c>
      <c r="B551" t="s">
        <v>10</v>
      </c>
      <c r="C551" t="s">
        <v>12</v>
      </c>
      <c r="D551" t="s">
        <v>453</v>
      </c>
      <c r="E551" t="s">
        <v>604</v>
      </c>
      <c r="F551" t="s">
        <v>625</v>
      </c>
      <c r="G551" t="s">
        <v>631</v>
      </c>
      <c r="H551" t="s">
        <v>632</v>
      </c>
      <c r="J551" t="s">
        <v>638</v>
      </c>
    </row>
    <row r="552" spans="1:10">
      <c r="A552" s="1">
        <f>HYPERLINK("https://lsnyc.legalserver.org/matter/dynamic-profile/view/1866749","18-1866749")</f>
        <v>0</v>
      </c>
      <c r="B552" t="s">
        <v>10</v>
      </c>
      <c r="C552" t="s">
        <v>12</v>
      </c>
      <c r="D552" t="s">
        <v>454</v>
      </c>
      <c r="E552" t="s">
        <v>618</v>
      </c>
      <c r="F552" t="s">
        <v>625</v>
      </c>
      <c r="G552" t="s">
        <v>631</v>
      </c>
      <c r="J552" t="s">
        <v>640</v>
      </c>
    </row>
    <row r="553" spans="1:10">
      <c r="A553" s="1">
        <f>HYPERLINK("https://lsnyc.legalserver.org/matter/dynamic-profile/view/1866638","18-1866638")</f>
        <v>0</v>
      </c>
      <c r="B553" t="s">
        <v>10</v>
      </c>
      <c r="C553" t="s">
        <v>12</v>
      </c>
      <c r="D553" t="s">
        <v>455</v>
      </c>
      <c r="E553" t="s">
        <v>611</v>
      </c>
      <c r="F553" t="s">
        <v>625</v>
      </c>
      <c r="G553" t="s">
        <v>631</v>
      </c>
      <c r="H553" t="s">
        <v>632</v>
      </c>
      <c r="J553" t="s">
        <v>638</v>
      </c>
    </row>
    <row r="554" spans="1:10">
      <c r="A554" s="1">
        <f>HYPERLINK("https://lsnyc.legalserver.org/matter/dynamic-profile/view/1866643","18-1866643")</f>
        <v>0</v>
      </c>
      <c r="B554" t="s">
        <v>10</v>
      </c>
      <c r="C554" t="s">
        <v>12</v>
      </c>
      <c r="D554" t="s">
        <v>456</v>
      </c>
      <c r="E554" t="s">
        <v>611</v>
      </c>
      <c r="F554" t="s">
        <v>625</v>
      </c>
      <c r="G554" t="s">
        <v>631</v>
      </c>
      <c r="H554" t="s">
        <v>632</v>
      </c>
      <c r="J554" t="s">
        <v>636</v>
      </c>
    </row>
    <row r="555" spans="1:10">
      <c r="A555" s="1">
        <f>HYPERLINK("https://lsnyc.legalserver.org/matter/dynamic-profile/view/1866673","18-1866673")</f>
        <v>0</v>
      </c>
      <c r="B555" t="s">
        <v>10</v>
      </c>
      <c r="C555" t="s">
        <v>12</v>
      </c>
      <c r="D555" t="s">
        <v>457</v>
      </c>
      <c r="E555" t="s">
        <v>611</v>
      </c>
      <c r="F555" t="s">
        <v>625</v>
      </c>
      <c r="G555" t="s">
        <v>631</v>
      </c>
      <c r="H555" t="s">
        <v>632</v>
      </c>
      <c r="J555" t="s">
        <v>636</v>
      </c>
    </row>
    <row r="556" spans="1:10">
      <c r="A556" s="1">
        <f>HYPERLINK("https://lsnyc.legalserver.org/matter/dynamic-profile/view/1866682","18-1866682")</f>
        <v>0</v>
      </c>
      <c r="B556" t="s">
        <v>10</v>
      </c>
      <c r="C556" t="s">
        <v>12</v>
      </c>
      <c r="D556" t="s">
        <v>458</v>
      </c>
      <c r="E556" t="s">
        <v>611</v>
      </c>
      <c r="F556" t="s">
        <v>625</v>
      </c>
      <c r="G556" t="s">
        <v>631</v>
      </c>
      <c r="H556" t="s">
        <v>632</v>
      </c>
      <c r="J556" t="s">
        <v>636</v>
      </c>
    </row>
    <row r="557" spans="1:10">
      <c r="A557" s="1">
        <f>HYPERLINK("https://lsnyc.legalserver.org/matter/dynamic-profile/view/1866690","18-1866690")</f>
        <v>0</v>
      </c>
      <c r="B557" t="s">
        <v>10</v>
      </c>
      <c r="C557" t="s">
        <v>12</v>
      </c>
      <c r="D557" t="s">
        <v>459</v>
      </c>
      <c r="E557" t="s">
        <v>611</v>
      </c>
      <c r="F557" t="s">
        <v>625</v>
      </c>
      <c r="G557" t="s">
        <v>631</v>
      </c>
      <c r="H557" t="s">
        <v>632</v>
      </c>
      <c r="J557" t="s">
        <v>636</v>
      </c>
    </row>
    <row r="558" spans="1:10">
      <c r="A558" s="1">
        <f>HYPERLINK("https://lsnyc.legalserver.org/matter/dynamic-profile/view/1866781","18-1866781")</f>
        <v>0</v>
      </c>
      <c r="B558" t="s">
        <v>10</v>
      </c>
      <c r="C558" t="s">
        <v>12</v>
      </c>
      <c r="D558" t="s">
        <v>460</v>
      </c>
      <c r="E558" t="s">
        <v>618</v>
      </c>
      <c r="F558" t="s">
        <v>625</v>
      </c>
      <c r="G558" t="s">
        <v>631</v>
      </c>
      <c r="H558" t="s">
        <v>632</v>
      </c>
      <c r="J558" t="s">
        <v>638</v>
      </c>
    </row>
    <row r="559" spans="1:10">
      <c r="A559" s="1">
        <f>HYPERLINK("https://lsnyc.legalserver.org/matter/dynamic-profile/view/1866547","18-1866547")</f>
        <v>0</v>
      </c>
      <c r="B559" t="s">
        <v>10</v>
      </c>
      <c r="C559" t="s">
        <v>13</v>
      </c>
      <c r="D559" t="s">
        <v>85</v>
      </c>
      <c r="E559" t="s">
        <v>618</v>
      </c>
      <c r="F559" t="s">
        <v>625</v>
      </c>
      <c r="G559" t="s">
        <v>631</v>
      </c>
      <c r="H559" t="s">
        <v>632</v>
      </c>
      <c r="J559" t="s">
        <v>636</v>
      </c>
    </row>
    <row r="560" spans="1:10">
      <c r="A560" s="1">
        <f>HYPERLINK("https://lsnyc.legalserver.org/matter/dynamic-profile/view/1866626","18-1866626")</f>
        <v>0</v>
      </c>
      <c r="B560" t="s">
        <v>10</v>
      </c>
      <c r="C560" t="s">
        <v>12</v>
      </c>
      <c r="D560" t="s">
        <v>461</v>
      </c>
      <c r="E560" t="s">
        <v>618</v>
      </c>
      <c r="F560" t="s">
        <v>625</v>
      </c>
      <c r="G560" t="s">
        <v>631</v>
      </c>
      <c r="H560" t="s">
        <v>632</v>
      </c>
      <c r="J560" t="s">
        <v>638</v>
      </c>
    </row>
    <row r="561" spans="1:10">
      <c r="A561" s="1">
        <f>HYPERLINK("https://lsnyc.legalserver.org/matter/dynamic-profile/view/1866277","18-1866277")</f>
        <v>0</v>
      </c>
      <c r="B561" t="s">
        <v>10</v>
      </c>
      <c r="C561" t="s">
        <v>12</v>
      </c>
      <c r="D561" t="s">
        <v>462</v>
      </c>
      <c r="E561" t="s">
        <v>617</v>
      </c>
      <c r="F561" t="s">
        <v>625</v>
      </c>
      <c r="G561" t="s">
        <v>631</v>
      </c>
      <c r="J561" t="s">
        <v>640</v>
      </c>
    </row>
    <row r="562" spans="1:10">
      <c r="A562" s="1">
        <f>HYPERLINK("https://lsnyc.legalserver.org/matter/dynamic-profile/view/1866033","18-1866033")</f>
        <v>0</v>
      </c>
      <c r="B562" t="s">
        <v>10</v>
      </c>
      <c r="C562" t="s">
        <v>12</v>
      </c>
      <c r="D562" t="s">
        <v>463</v>
      </c>
      <c r="E562" t="s">
        <v>618</v>
      </c>
      <c r="F562" t="s">
        <v>625</v>
      </c>
      <c r="G562" t="s">
        <v>631</v>
      </c>
      <c r="H562" t="s">
        <v>632</v>
      </c>
      <c r="J562" t="s">
        <v>638</v>
      </c>
    </row>
    <row r="563" spans="1:10">
      <c r="A563" s="1">
        <f>HYPERLINK("https://lsnyc.legalserver.org/matter/dynamic-profile/view/1865888","18-1865888")</f>
        <v>0</v>
      </c>
      <c r="B563" t="s">
        <v>10</v>
      </c>
      <c r="C563" t="s">
        <v>12</v>
      </c>
      <c r="D563" t="s">
        <v>464</v>
      </c>
      <c r="E563" t="s">
        <v>618</v>
      </c>
      <c r="F563" t="s">
        <v>625</v>
      </c>
      <c r="G563" t="s">
        <v>631</v>
      </c>
      <c r="J563" t="s">
        <v>640</v>
      </c>
    </row>
    <row r="564" spans="1:10">
      <c r="A564" s="1">
        <f>HYPERLINK("https://lsnyc.legalserver.org/matter/dynamic-profile/view/1865866","18-1865866")</f>
        <v>0</v>
      </c>
      <c r="B564" t="s">
        <v>10</v>
      </c>
      <c r="C564" t="s">
        <v>12</v>
      </c>
      <c r="D564" t="s">
        <v>465</v>
      </c>
      <c r="E564" t="s">
        <v>618</v>
      </c>
      <c r="F564" t="s">
        <v>625</v>
      </c>
      <c r="G564" t="s">
        <v>631</v>
      </c>
      <c r="H564" t="s">
        <v>632</v>
      </c>
      <c r="J564" t="s">
        <v>636</v>
      </c>
    </row>
    <row r="565" spans="1:10">
      <c r="A565" s="1">
        <f>HYPERLINK("https://lsnyc.legalserver.org/matter/dynamic-profile/view/1865870","18-1865870")</f>
        <v>0</v>
      </c>
      <c r="B565" t="s">
        <v>10</v>
      </c>
      <c r="C565" t="s">
        <v>12</v>
      </c>
      <c r="D565" t="s">
        <v>465</v>
      </c>
      <c r="E565" t="s">
        <v>611</v>
      </c>
      <c r="F565" t="s">
        <v>625</v>
      </c>
      <c r="G565" t="s">
        <v>631</v>
      </c>
      <c r="H565" t="s">
        <v>632</v>
      </c>
      <c r="J565" t="s">
        <v>636</v>
      </c>
    </row>
    <row r="566" spans="1:10">
      <c r="A566" s="1">
        <f>HYPERLINK("https://lsnyc.legalserver.org/matter/dynamic-profile/view/1865874","18-1865874")</f>
        <v>0</v>
      </c>
      <c r="B566" t="s">
        <v>10</v>
      </c>
      <c r="C566" t="s">
        <v>13</v>
      </c>
      <c r="D566" t="s">
        <v>77</v>
      </c>
      <c r="E566" t="s">
        <v>618</v>
      </c>
      <c r="F566" t="s">
        <v>625</v>
      </c>
      <c r="G566" t="s">
        <v>631</v>
      </c>
      <c r="H566" t="s">
        <v>632</v>
      </c>
      <c r="J566" t="s">
        <v>636</v>
      </c>
    </row>
    <row r="567" spans="1:10">
      <c r="A567" s="1">
        <f>HYPERLINK("https://lsnyc.legalserver.org/matter/dynamic-profile/view/1865800","18-1865800")</f>
        <v>0</v>
      </c>
      <c r="B567" t="s">
        <v>10</v>
      </c>
      <c r="C567" t="s">
        <v>12</v>
      </c>
      <c r="D567" t="s">
        <v>466</v>
      </c>
      <c r="E567" t="s">
        <v>618</v>
      </c>
      <c r="F567" t="s">
        <v>625</v>
      </c>
      <c r="G567" t="s">
        <v>631</v>
      </c>
      <c r="J567" t="s">
        <v>640</v>
      </c>
    </row>
    <row r="568" spans="1:10">
      <c r="A568" s="1">
        <f>HYPERLINK("https://lsnyc.legalserver.org/matter/dynamic-profile/view/1865703","18-1865703")</f>
        <v>0</v>
      </c>
      <c r="B568" t="s">
        <v>10</v>
      </c>
      <c r="C568" t="s">
        <v>12</v>
      </c>
      <c r="D568" t="s">
        <v>467</v>
      </c>
      <c r="E568" t="s">
        <v>619</v>
      </c>
      <c r="F568" t="s">
        <v>625</v>
      </c>
      <c r="G568" t="s">
        <v>631</v>
      </c>
      <c r="H568" t="s">
        <v>632</v>
      </c>
      <c r="J568" t="s">
        <v>636</v>
      </c>
    </row>
    <row r="569" spans="1:10">
      <c r="A569" s="1">
        <f>HYPERLINK("https://lsnyc.legalserver.org/matter/dynamic-profile/view/1865406","18-1865406")</f>
        <v>0</v>
      </c>
      <c r="B569" t="s">
        <v>10</v>
      </c>
      <c r="C569" t="s">
        <v>13</v>
      </c>
      <c r="D569" t="s">
        <v>468</v>
      </c>
      <c r="E569" t="s">
        <v>619</v>
      </c>
      <c r="F569" t="s">
        <v>625</v>
      </c>
      <c r="G569" t="s">
        <v>631</v>
      </c>
      <c r="H569" t="s">
        <v>632</v>
      </c>
      <c r="J569" t="s">
        <v>636</v>
      </c>
    </row>
    <row r="570" spans="1:10">
      <c r="A570" s="1">
        <f>HYPERLINK("https://lsnyc.legalserver.org/matter/dynamic-profile/view/1865451","18-1865451")</f>
        <v>0</v>
      </c>
      <c r="B570" t="s">
        <v>10</v>
      </c>
      <c r="C570" t="s">
        <v>12</v>
      </c>
      <c r="D570" t="s">
        <v>469</v>
      </c>
      <c r="E570" t="s">
        <v>618</v>
      </c>
      <c r="F570" t="s">
        <v>625</v>
      </c>
      <c r="G570" t="s">
        <v>631</v>
      </c>
      <c r="H570" t="s">
        <v>633</v>
      </c>
      <c r="J570" t="s">
        <v>636</v>
      </c>
    </row>
    <row r="571" spans="1:10">
      <c r="A571" s="1">
        <f>HYPERLINK("https://lsnyc.legalserver.org/matter/dynamic-profile/view/1865259","18-1865259")</f>
        <v>0</v>
      </c>
      <c r="B571" t="s">
        <v>10</v>
      </c>
      <c r="C571" t="s">
        <v>17</v>
      </c>
      <c r="D571" t="s">
        <v>470</v>
      </c>
      <c r="E571" t="s">
        <v>622</v>
      </c>
      <c r="F571" t="s">
        <v>625</v>
      </c>
      <c r="G571" t="s">
        <v>631</v>
      </c>
      <c r="H571" t="s">
        <v>632</v>
      </c>
      <c r="J571" t="s">
        <v>636</v>
      </c>
    </row>
    <row r="572" spans="1:10">
      <c r="A572" s="1">
        <f>HYPERLINK("https://lsnyc.legalserver.org/matter/dynamic-profile/view/1864990","18-1864990")</f>
        <v>0</v>
      </c>
      <c r="B572" t="s">
        <v>10</v>
      </c>
      <c r="C572" t="s">
        <v>13</v>
      </c>
      <c r="D572" t="s">
        <v>205</v>
      </c>
      <c r="E572" t="s">
        <v>617</v>
      </c>
      <c r="F572" t="s">
        <v>625</v>
      </c>
      <c r="G572" t="s">
        <v>631</v>
      </c>
      <c r="H572" t="s">
        <v>632</v>
      </c>
      <c r="J572" t="s">
        <v>638</v>
      </c>
    </row>
    <row r="573" spans="1:10">
      <c r="A573" s="1">
        <f>HYPERLINK("https://lsnyc.legalserver.org/matter/dynamic-profile/view/1864693","18-1864693")</f>
        <v>0</v>
      </c>
      <c r="B573" t="s">
        <v>10</v>
      </c>
      <c r="C573" t="s">
        <v>12</v>
      </c>
      <c r="D573" t="s">
        <v>471</v>
      </c>
      <c r="E573" t="s">
        <v>618</v>
      </c>
      <c r="F573" t="s">
        <v>625</v>
      </c>
      <c r="G573" t="s">
        <v>631</v>
      </c>
      <c r="H573" t="s">
        <v>632</v>
      </c>
      <c r="J573" t="s">
        <v>636</v>
      </c>
    </row>
    <row r="574" spans="1:10">
      <c r="A574" s="1">
        <f>HYPERLINK("https://lsnyc.legalserver.org/matter/dynamic-profile/view/1864288","18-1864288")</f>
        <v>0</v>
      </c>
      <c r="B574" t="s">
        <v>10</v>
      </c>
      <c r="C574" t="s">
        <v>12</v>
      </c>
      <c r="D574" t="s">
        <v>472</v>
      </c>
      <c r="E574" t="s">
        <v>618</v>
      </c>
      <c r="F574" t="s">
        <v>625</v>
      </c>
      <c r="G574" t="s">
        <v>631</v>
      </c>
      <c r="H574" t="s">
        <v>632</v>
      </c>
      <c r="J574" t="s">
        <v>638</v>
      </c>
    </row>
    <row r="575" spans="1:10">
      <c r="A575" s="1">
        <f>HYPERLINK("https://lsnyc.legalserver.org/matter/dynamic-profile/view/1864310","18-1864310")</f>
        <v>0</v>
      </c>
      <c r="B575" t="s">
        <v>10</v>
      </c>
      <c r="C575" t="s">
        <v>12</v>
      </c>
      <c r="D575" t="s">
        <v>473</v>
      </c>
      <c r="E575" t="s">
        <v>617</v>
      </c>
      <c r="F575" t="s">
        <v>625</v>
      </c>
      <c r="G575" t="s">
        <v>631</v>
      </c>
      <c r="H575" t="s">
        <v>632</v>
      </c>
      <c r="J575" t="s">
        <v>638</v>
      </c>
    </row>
    <row r="576" spans="1:10">
      <c r="A576" s="1">
        <f>HYPERLINK("https://lsnyc.legalserver.org/matter/dynamic-profile/view/1864074","18-1864074")</f>
        <v>0</v>
      </c>
      <c r="B576" t="s">
        <v>10</v>
      </c>
      <c r="C576" t="s">
        <v>12</v>
      </c>
      <c r="D576" t="s">
        <v>474</v>
      </c>
      <c r="E576" t="s">
        <v>618</v>
      </c>
      <c r="F576" t="s">
        <v>628</v>
      </c>
      <c r="G576" t="s">
        <v>631</v>
      </c>
      <c r="H576" t="s">
        <v>632</v>
      </c>
      <c r="J576" t="s">
        <v>640</v>
      </c>
    </row>
    <row r="577" spans="1:10">
      <c r="A577" s="1">
        <f>HYPERLINK("https://lsnyc.legalserver.org/matter/dynamic-profile/view/1864086","18-1864086")</f>
        <v>0</v>
      </c>
      <c r="B577" t="s">
        <v>10</v>
      </c>
      <c r="C577" t="s">
        <v>12</v>
      </c>
      <c r="D577" t="s">
        <v>475</v>
      </c>
      <c r="E577" t="s">
        <v>618</v>
      </c>
      <c r="F577" t="s">
        <v>628</v>
      </c>
      <c r="G577" t="s">
        <v>631</v>
      </c>
      <c r="H577" t="s">
        <v>632</v>
      </c>
      <c r="J577" t="s">
        <v>640</v>
      </c>
    </row>
    <row r="578" spans="1:10">
      <c r="A578" s="1">
        <f>HYPERLINK("https://lsnyc.legalserver.org/matter/dynamic-profile/view/1864169","18-1864169")</f>
        <v>0</v>
      </c>
      <c r="B578" t="s">
        <v>10</v>
      </c>
      <c r="C578" t="s">
        <v>12</v>
      </c>
      <c r="D578" t="s">
        <v>476</v>
      </c>
      <c r="E578" t="s">
        <v>618</v>
      </c>
      <c r="F578" t="s">
        <v>625</v>
      </c>
      <c r="G578" t="s">
        <v>631</v>
      </c>
      <c r="H578" t="s">
        <v>632</v>
      </c>
      <c r="J578" t="s">
        <v>636</v>
      </c>
    </row>
    <row r="579" spans="1:10">
      <c r="A579" s="1">
        <f>HYPERLINK("https://lsnyc.legalserver.org/matter/dynamic-profile/view/1863985","18-1863985")</f>
        <v>0</v>
      </c>
      <c r="B579" t="s">
        <v>10</v>
      </c>
      <c r="C579" t="s">
        <v>12</v>
      </c>
      <c r="D579" t="s">
        <v>450</v>
      </c>
      <c r="E579" t="s">
        <v>620</v>
      </c>
      <c r="F579" t="s">
        <v>625</v>
      </c>
      <c r="G579" t="s">
        <v>631</v>
      </c>
      <c r="H579" t="s">
        <v>632</v>
      </c>
      <c r="J579" t="s">
        <v>638</v>
      </c>
    </row>
    <row r="580" spans="1:10">
      <c r="A580" s="1">
        <f>HYPERLINK("https://lsnyc.legalserver.org/matter/dynamic-profile/view/1864008","18-1864008")</f>
        <v>0</v>
      </c>
      <c r="B580" t="s">
        <v>10</v>
      </c>
      <c r="C580" t="s">
        <v>12</v>
      </c>
      <c r="D580" t="s">
        <v>477</v>
      </c>
      <c r="E580" t="s">
        <v>618</v>
      </c>
      <c r="F580" t="s">
        <v>625</v>
      </c>
      <c r="G580" t="s">
        <v>631</v>
      </c>
      <c r="H580" t="s">
        <v>632</v>
      </c>
      <c r="J580" t="s">
        <v>636</v>
      </c>
    </row>
    <row r="581" spans="1:10">
      <c r="A581" s="1">
        <f>HYPERLINK("https://lsnyc.legalserver.org/matter/dynamic-profile/view/1863766","18-1863766")</f>
        <v>0</v>
      </c>
      <c r="B581" t="s">
        <v>10</v>
      </c>
      <c r="C581" t="s">
        <v>12</v>
      </c>
      <c r="D581" t="s">
        <v>478</v>
      </c>
      <c r="E581" t="s">
        <v>611</v>
      </c>
      <c r="F581" t="s">
        <v>625</v>
      </c>
      <c r="G581" t="s">
        <v>631</v>
      </c>
      <c r="H581" t="s">
        <v>632</v>
      </c>
      <c r="J581" t="s">
        <v>636</v>
      </c>
    </row>
    <row r="582" spans="1:10">
      <c r="A582" s="1">
        <f>HYPERLINK("https://lsnyc.legalserver.org/matter/dynamic-profile/view/1863772","18-1863772")</f>
        <v>0</v>
      </c>
      <c r="B582" t="s">
        <v>10</v>
      </c>
      <c r="C582" t="s">
        <v>12</v>
      </c>
      <c r="D582" t="s">
        <v>394</v>
      </c>
      <c r="E582" t="s">
        <v>611</v>
      </c>
      <c r="F582" t="s">
        <v>625</v>
      </c>
      <c r="G582" t="s">
        <v>631</v>
      </c>
      <c r="H582" t="s">
        <v>632</v>
      </c>
      <c r="J582" t="s">
        <v>636</v>
      </c>
    </row>
    <row r="583" spans="1:10">
      <c r="A583" s="1">
        <f>HYPERLINK("https://lsnyc.legalserver.org/matter/dynamic-profile/view/1863784","18-1863784")</f>
        <v>0</v>
      </c>
      <c r="B583" t="s">
        <v>10</v>
      </c>
      <c r="C583" t="s">
        <v>12</v>
      </c>
      <c r="D583" t="s">
        <v>479</v>
      </c>
      <c r="E583" t="s">
        <v>611</v>
      </c>
      <c r="F583" t="s">
        <v>625</v>
      </c>
      <c r="G583" t="s">
        <v>631</v>
      </c>
      <c r="H583" t="s">
        <v>632</v>
      </c>
      <c r="J583" t="s">
        <v>636</v>
      </c>
    </row>
    <row r="584" spans="1:10">
      <c r="A584" s="1">
        <f>HYPERLINK("https://lsnyc.legalserver.org/matter/dynamic-profile/view/1863793","18-1863793")</f>
        <v>0</v>
      </c>
      <c r="B584" t="s">
        <v>10</v>
      </c>
      <c r="C584" t="s">
        <v>12</v>
      </c>
      <c r="D584" t="s">
        <v>480</v>
      </c>
      <c r="E584" t="s">
        <v>613</v>
      </c>
      <c r="F584" t="s">
        <v>625</v>
      </c>
      <c r="G584" t="s">
        <v>631</v>
      </c>
      <c r="H584" t="s">
        <v>632</v>
      </c>
      <c r="J584" t="s">
        <v>638</v>
      </c>
    </row>
    <row r="585" spans="1:10">
      <c r="A585" s="1">
        <f>HYPERLINK("https://lsnyc.legalserver.org/matter/dynamic-profile/view/1863803","18-1863803")</f>
        <v>0</v>
      </c>
      <c r="B585" t="s">
        <v>10</v>
      </c>
      <c r="C585" t="s">
        <v>12</v>
      </c>
      <c r="D585" t="s">
        <v>481</v>
      </c>
      <c r="E585" t="s">
        <v>611</v>
      </c>
      <c r="F585" t="s">
        <v>625</v>
      </c>
      <c r="G585" t="s">
        <v>631</v>
      </c>
      <c r="H585" t="s">
        <v>632</v>
      </c>
      <c r="J585" t="s">
        <v>636</v>
      </c>
    </row>
    <row r="586" spans="1:10">
      <c r="A586" s="1">
        <f>HYPERLINK("https://lsnyc.legalserver.org/matter/dynamic-profile/view/1863804","18-1863804")</f>
        <v>0</v>
      </c>
      <c r="B586" t="s">
        <v>10</v>
      </c>
      <c r="C586" t="s">
        <v>12</v>
      </c>
      <c r="D586" t="s">
        <v>395</v>
      </c>
      <c r="E586" t="s">
        <v>611</v>
      </c>
      <c r="F586" t="s">
        <v>625</v>
      </c>
      <c r="G586" t="s">
        <v>631</v>
      </c>
      <c r="H586" t="s">
        <v>632</v>
      </c>
      <c r="J586" t="s">
        <v>636</v>
      </c>
    </row>
    <row r="587" spans="1:10">
      <c r="A587" s="1">
        <f>HYPERLINK("https://lsnyc.legalserver.org/matter/dynamic-profile/view/1863811","18-1863811")</f>
        <v>0</v>
      </c>
      <c r="B587" t="s">
        <v>10</v>
      </c>
      <c r="C587" t="s">
        <v>12</v>
      </c>
      <c r="D587" t="s">
        <v>482</v>
      </c>
      <c r="E587" t="s">
        <v>613</v>
      </c>
      <c r="F587" t="s">
        <v>625</v>
      </c>
      <c r="G587" t="s">
        <v>631</v>
      </c>
      <c r="H587" t="s">
        <v>632</v>
      </c>
      <c r="J587" t="s">
        <v>636</v>
      </c>
    </row>
    <row r="588" spans="1:10">
      <c r="A588" s="1">
        <f>HYPERLINK("https://lsnyc.legalserver.org/matter/dynamic-profile/view/1863822","18-1863822")</f>
        <v>0</v>
      </c>
      <c r="B588" t="s">
        <v>10</v>
      </c>
      <c r="C588" t="s">
        <v>12</v>
      </c>
      <c r="D588" t="s">
        <v>483</v>
      </c>
      <c r="E588" t="s">
        <v>611</v>
      </c>
      <c r="F588" t="s">
        <v>625</v>
      </c>
      <c r="G588" t="s">
        <v>631</v>
      </c>
      <c r="H588" t="s">
        <v>632</v>
      </c>
      <c r="J588" t="s">
        <v>636</v>
      </c>
    </row>
    <row r="589" spans="1:10">
      <c r="A589" s="1">
        <f>HYPERLINK("https://lsnyc.legalserver.org/matter/dynamic-profile/view/1863832","18-1863832")</f>
        <v>0</v>
      </c>
      <c r="B589" t="s">
        <v>10</v>
      </c>
      <c r="C589" t="s">
        <v>12</v>
      </c>
      <c r="D589" t="s">
        <v>484</v>
      </c>
      <c r="E589" t="s">
        <v>613</v>
      </c>
      <c r="F589" t="s">
        <v>625</v>
      </c>
      <c r="G589" t="s">
        <v>631</v>
      </c>
      <c r="H589" t="s">
        <v>632</v>
      </c>
      <c r="I589" t="s">
        <v>634</v>
      </c>
      <c r="J589" t="s">
        <v>635</v>
      </c>
    </row>
    <row r="590" spans="1:10">
      <c r="A590" s="1">
        <f>HYPERLINK("https://lsnyc.legalserver.org/matter/dynamic-profile/view/1863835","18-1863835")</f>
        <v>0</v>
      </c>
      <c r="B590" t="s">
        <v>10</v>
      </c>
      <c r="C590" t="s">
        <v>12</v>
      </c>
      <c r="D590" t="s">
        <v>485</v>
      </c>
      <c r="E590" t="s">
        <v>611</v>
      </c>
      <c r="F590" t="s">
        <v>625</v>
      </c>
      <c r="G590" t="s">
        <v>631</v>
      </c>
      <c r="H590" t="s">
        <v>632</v>
      </c>
      <c r="J590" t="s">
        <v>638</v>
      </c>
    </row>
    <row r="591" spans="1:10">
      <c r="A591" s="1">
        <f>HYPERLINK("https://lsnyc.legalserver.org/matter/dynamic-profile/view/1863859","18-1863859")</f>
        <v>0</v>
      </c>
      <c r="B591" t="s">
        <v>10</v>
      </c>
      <c r="C591" t="s">
        <v>12</v>
      </c>
      <c r="D591" t="s">
        <v>486</v>
      </c>
      <c r="E591" t="s">
        <v>611</v>
      </c>
      <c r="F591" t="s">
        <v>625</v>
      </c>
      <c r="G591" t="s">
        <v>631</v>
      </c>
      <c r="H591" t="s">
        <v>632</v>
      </c>
      <c r="J591" t="s">
        <v>636</v>
      </c>
    </row>
    <row r="592" spans="1:10">
      <c r="A592" s="1">
        <f>HYPERLINK("https://lsnyc.legalserver.org/matter/dynamic-profile/view/1863865","18-1863865")</f>
        <v>0</v>
      </c>
      <c r="B592" t="s">
        <v>10</v>
      </c>
      <c r="C592" t="s">
        <v>12</v>
      </c>
      <c r="D592" t="s">
        <v>487</v>
      </c>
      <c r="E592" t="s">
        <v>611</v>
      </c>
      <c r="F592" t="s">
        <v>625</v>
      </c>
      <c r="G592" t="s">
        <v>631</v>
      </c>
      <c r="H592" t="s">
        <v>632</v>
      </c>
      <c r="J592" t="s">
        <v>636</v>
      </c>
    </row>
    <row r="593" spans="1:10">
      <c r="A593" s="1">
        <f>HYPERLINK("https://lsnyc.legalserver.org/matter/dynamic-profile/view/1863866","18-1863866")</f>
        <v>0</v>
      </c>
      <c r="B593" t="s">
        <v>10</v>
      </c>
      <c r="C593" t="s">
        <v>12</v>
      </c>
      <c r="D593" t="s">
        <v>488</v>
      </c>
      <c r="E593" t="s">
        <v>611</v>
      </c>
      <c r="F593" t="s">
        <v>625</v>
      </c>
      <c r="G593" t="s">
        <v>631</v>
      </c>
      <c r="H593" t="s">
        <v>633</v>
      </c>
      <c r="J593" t="s">
        <v>636</v>
      </c>
    </row>
    <row r="594" spans="1:10">
      <c r="A594" s="1">
        <f>HYPERLINK("https://lsnyc.legalserver.org/matter/dynamic-profile/view/1863871","18-1863871")</f>
        <v>0</v>
      </c>
      <c r="B594" t="s">
        <v>10</v>
      </c>
      <c r="C594" t="s">
        <v>12</v>
      </c>
      <c r="D594" t="s">
        <v>489</v>
      </c>
      <c r="E594" t="s">
        <v>611</v>
      </c>
      <c r="F594" t="s">
        <v>625</v>
      </c>
      <c r="G594" t="s">
        <v>631</v>
      </c>
      <c r="H594" t="s">
        <v>632</v>
      </c>
      <c r="J594" t="s">
        <v>636</v>
      </c>
    </row>
    <row r="595" spans="1:10">
      <c r="A595" s="1">
        <f>HYPERLINK("https://lsnyc.legalserver.org/matter/dynamic-profile/view/1863874","18-1863874")</f>
        <v>0</v>
      </c>
      <c r="B595" t="s">
        <v>10</v>
      </c>
      <c r="C595" t="s">
        <v>12</v>
      </c>
      <c r="D595" t="s">
        <v>490</v>
      </c>
      <c r="E595" t="s">
        <v>609</v>
      </c>
      <c r="F595" t="s">
        <v>625</v>
      </c>
      <c r="G595" t="s">
        <v>631</v>
      </c>
      <c r="H595" t="s">
        <v>632</v>
      </c>
      <c r="J595" t="s">
        <v>638</v>
      </c>
    </row>
    <row r="596" spans="1:10">
      <c r="A596" s="1">
        <f>HYPERLINK("https://lsnyc.legalserver.org/matter/dynamic-profile/view/1863880","18-1863880")</f>
        <v>0</v>
      </c>
      <c r="B596" t="s">
        <v>10</v>
      </c>
      <c r="C596" t="s">
        <v>12</v>
      </c>
      <c r="D596" t="s">
        <v>491</v>
      </c>
      <c r="E596" t="s">
        <v>619</v>
      </c>
      <c r="F596" t="s">
        <v>628</v>
      </c>
      <c r="G596" t="s">
        <v>631</v>
      </c>
      <c r="H596" t="s">
        <v>632</v>
      </c>
      <c r="J596" t="s">
        <v>640</v>
      </c>
    </row>
    <row r="597" spans="1:10">
      <c r="A597" s="1">
        <f>HYPERLINK("https://lsnyc.legalserver.org/matter/dynamic-profile/view/1863882","18-1863882")</f>
        <v>0</v>
      </c>
      <c r="B597" t="s">
        <v>10</v>
      </c>
      <c r="C597" t="s">
        <v>12</v>
      </c>
      <c r="D597" t="s">
        <v>492</v>
      </c>
      <c r="E597" t="s">
        <v>609</v>
      </c>
      <c r="F597" t="s">
        <v>625</v>
      </c>
      <c r="G597" t="s">
        <v>631</v>
      </c>
      <c r="H597" t="s">
        <v>632</v>
      </c>
      <c r="J597" t="s">
        <v>638</v>
      </c>
    </row>
    <row r="598" spans="1:10">
      <c r="A598" s="1">
        <f>HYPERLINK("https://lsnyc.legalserver.org/matter/dynamic-profile/view/1863888","18-1863888")</f>
        <v>0</v>
      </c>
      <c r="B598" t="s">
        <v>10</v>
      </c>
      <c r="C598" t="s">
        <v>12</v>
      </c>
      <c r="D598" t="s">
        <v>493</v>
      </c>
      <c r="E598" t="s">
        <v>606</v>
      </c>
      <c r="F598" t="s">
        <v>625</v>
      </c>
      <c r="G598" t="s">
        <v>631</v>
      </c>
      <c r="H598" t="s">
        <v>632</v>
      </c>
      <c r="J598" t="s">
        <v>638</v>
      </c>
    </row>
    <row r="599" spans="1:10">
      <c r="A599" s="1">
        <f>HYPERLINK("https://lsnyc.legalserver.org/matter/dynamic-profile/view/1863892","18-1863892")</f>
        <v>0</v>
      </c>
      <c r="B599" t="s">
        <v>10</v>
      </c>
      <c r="C599" t="s">
        <v>12</v>
      </c>
      <c r="D599" t="s">
        <v>416</v>
      </c>
      <c r="E599" t="s">
        <v>609</v>
      </c>
      <c r="F599" t="s">
        <v>625</v>
      </c>
      <c r="G599" t="s">
        <v>631</v>
      </c>
      <c r="H599" t="s">
        <v>632</v>
      </c>
      <c r="J599" t="s">
        <v>638</v>
      </c>
    </row>
    <row r="600" spans="1:10">
      <c r="A600" s="1">
        <f>HYPERLINK("https://lsnyc.legalserver.org/matter/dynamic-profile/view/1863893","18-1863893")</f>
        <v>0</v>
      </c>
      <c r="B600" t="s">
        <v>10</v>
      </c>
      <c r="C600" t="s">
        <v>12</v>
      </c>
      <c r="D600" t="s">
        <v>401</v>
      </c>
      <c r="E600" t="s">
        <v>609</v>
      </c>
      <c r="F600" t="s">
        <v>625</v>
      </c>
      <c r="G600" t="s">
        <v>631</v>
      </c>
      <c r="H600" t="s">
        <v>632</v>
      </c>
      <c r="J600" t="s">
        <v>638</v>
      </c>
    </row>
    <row r="601" spans="1:10">
      <c r="A601" s="1">
        <f>HYPERLINK("https://lsnyc.legalserver.org/matter/dynamic-profile/view/1863895","18-1863895")</f>
        <v>0</v>
      </c>
      <c r="B601" t="s">
        <v>10</v>
      </c>
      <c r="C601" t="s">
        <v>12</v>
      </c>
      <c r="D601" t="s">
        <v>392</v>
      </c>
      <c r="E601" t="s">
        <v>609</v>
      </c>
      <c r="F601" t="s">
        <v>625</v>
      </c>
      <c r="G601" t="s">
        <v>631</v>
      </c>
      <c r="J601" t="s">
        <v>638</v>
      </c>
    </row>
    <row r="602" spans="1:10">
      <c r="A602" s="1">
        <f>HYPERLINK("https://lsnyc.legalserver.org/matter/dynamic-profile/view/1863511","18-1863511")</f>
        <v>0</v>
      </c>
      <c r="B602" t="s">
        <v>10</v>
      </c>
      <c r="C602" t="s">
        <v>12</v>
      </c>
      <c r="D602" t="s">
        <v>494</v>
      </c>
      <c r="E602" t="s">
        <v>606</v>
      </c>
      <c r="F602" t="s">
        <v>625</v>
      </c>
      <c r="G602" t="s">
        <v>631</v>
      </c>
      <c r="H602" t="s">
        <v>632</v>
      </c>
      <c r="J602" t="s">
        <v>638</v>
      </c>
    </row>
    <row r="603" spans="1:10">
      <c r="A603" s="1">
        <f>HYPERLINK("https://lsnyc.legalserver.org/matter/dynamic-profile/view/1863550","18-1863550")</f>
        <v>0</v>
      </c>
      <c r="B603" t="s">
        <v>10</v>
      </c>
      <c r="C603" t="s">
        <v>12</v>
      </c>
      <c r="D603" t="s">
        <v>495</v>
      </c>
      <c r="E603" t="s">
        <v>618</v>
      </c>
      <c r="F603" t="s">
        <v>625</v>
      </c>
      <c r="G603" t="s">
        <v>631</v>
      </c>
      <c r="H603" t="s">
        <v>632</v>
      </c>
      <c r="J603" t="s">
        <v>636</v>
      </c>
    </row>
    <row r="604" spans="1:10">
      <c r="A604" s="1">
        <f>HYPERLINK("https://lsnyc.legalserver.org/matter/dynamic-profile/view/1863561","18-1863561")</f>
        <v>0</v>
      </c>
      <c r="B604" t="s">
        <v>10</v>
      </c>
      <c r="C604" t="s">
        <v>12</v>
      </c>
      <c r="D604" t="s">
        <v>496</v>
      </c>
      <c r="E604" t="s">
        <v>618</v>
      </c>
      <c r="F604" t="s">
        <v>625</v>
      </c>
      <c r="G604" t="s">
        <v>631</v>
      </c>
      <c r="H604" t="s">
        <v>632</v>
      </c>
      <c r="J604" t="s">
        <v>636</v>
      </c>
    </row>
    <row r="605" spans="1:10">
      <c r="A605" s="1">
        <f>HYPERLINK("https://lsnyc.legalserver.org/matter/dynamic-profile/view/1863582","18-1863582")</f>
        <v>0</v>
      </c>
      <c r="B605" t="s">
        <v>10</v>
      </c>
      <c r="C605" t="s">
        <v>12</v>
      </c>
      <c r="D605" t="s">
        <v>357</v>
      </c>
      <c r="E605" t="s">
        <v>618</v>
      </c>
      <c r="F605" t="s">
        <v>625</v>
      </c>
      <c r="G605" t="s">
        <v>631</v>
      </c>
      <c r="H605" t="s">
        <v>632</v>
      </c>
      <c r="J605" t="s">
        <v>636</v>
      </c>
    </row>
    <row r="606" spans="1:10">
      <c r="A606" s="1">
        <f>HYPERLINK("https://lsnyc.legalserver.org/matter/dynamic-profile/view/1863585","18-1863585")</f>
        <v>0</v>
      </c>
      <c r="B606" t="s">
        <v>10</v>
      </c>
      <c r="C606" t="s">
        <v>12</v>
      </c>
      <c r="D606" t="s">
        <v>497</v>
      </c>
      <c r="E606" t="s">
        <v>622</v>
      </c>
      <c r="F606" t="s">
        <v>626</v>
      </c>
      <c r="G606" t="s">
        <v>631</v>
      </c>
      <c r="J606" t="s">
        <v>636</v>
      </c>
    </row>
    <row r="607" spans="1:10">
      <c r="A607" s="1">
        <f>HYPERLINK("https://lsnyc.legalserver.org/matter/dynamic-profile/view/1863596","18-1863596")</f>
        <v>0</v>
      </c>
      <c r="B607" t="s">
        <v>10</v>
      </c>
      <c r="C607" t="s">
        <v>12</v>
      </c>
      <c r="D607" t="s">
        <v>498</v>
      </c>
      <c r="E607" t="s">
        <v>606</v>
      </c>
      <c r="F607" t="s">
        <v>625</v>
      </c>
      <c r="G607" t="s">
        <v>631</v>
      </c>
      <c r="J607" t="s">
        <v>638</v>
      </c>
    </row>
    <row r="608" spans="1:10">
      <c r="A608" s="1">
        <f>HYPERLINK("https://lsnyc.legalserver.org/matter/dynamic-profile/view/1863445","18-1863445")</f>
        <v>0</v>
      </c>
      <c r="B608" t="s">
        <v>10</v>
      </c>
      <c r="C608" t="s">
        <v>12</v>
      </c>
      <c r="D608" t="s">
        <v>499</v>
      </c>
      <c r="E608" t="s">
        <v>618</v>
      </c>
      <c r="F608" t="s">
        <v>625</v>
      </c>
      <c r="G608" t="s">
        <v>631</v>
      </c>
      <c r="H608" t="s">
        <v>632</v>
      </c>
      <c r="J608" t="s">
        <v>638</v>
      </c>
    </row>
    <row r="609" spans="1:10">
      <c r="A609" s="1">
        <f>HYPERLINK("https://lsnyc.legalserver.org/matter/dynamic-profile/view/1863446","18-1863446")</f>
        <v>0</v>
      </c>
      <c r="B609" t="s">
        <v>10</v>
      </c>
      <c r="C609" t="s">
        <v>12</v>
      </c>
      <c r="D609" t="s">
        <v>500</v>
      </c>
      <c r="E609" t="s">
        <v>618</v>
      </c>
      <c r="F609" t="s">
        <v>625</v>
      </c>
      <c r="G609" t="s">
        <v>631</v>
      </c>
      <c r="H609" t="s">
        <v>632</v>
      </c>
      <c r="J609" t="s">
        <v>636</v>
      </c>
    </row>
    <row r="610" spans="1:10">
      <c r="A610" s="1">
        <f>HYPERLINK("https://lsnyc.legalserver.org/matter/dynamic-profile/view/1863502","18-1863502")</f>
        <v>0</v>
      </c>
      <c r="B610" t="s">
        <v>10</v>
      </c>
      <c r="C610" t="s">
        <v>12</v>
      </c>
      <c r="D610" t="s">
        <v>501</v>
      </c>
      <c r="E610" t="s">
        <v>621</v>
      </c>
      <c r="F610" t="s">
        <v>625</v>
      </c>
      <c r="G610" t="s">
        <v>631</v>
      </c>
      <c r="H610" t="s">
        <v>632</v>
      </c>
      <c r="J610" t="s">
        <v>636</v>
      </c>
    </row>
    <row r="611" spans="1:10">
      <c r="A611" s="1">
        <f>HYPERLINK("https://lsnyc.legalserver.org/matter/dynamic-profile/view/1863343","18-1863343")</f>
        <v>0</v>
      </c>
      <c r="B611" t="s">
        <v>10</v>
      </c>
      <c r="C611" t="s">
        <v>12</v>
      </c>
      <c r="D611" t="s">
        <v>502</v>
      </c>
      <c r="E611" t="s">
        <v>618</v>
      </c>
      <c r="F611" t="s">
        <v>625</v>
      </c>
      <c r="G611" t="s">
        <v>631</v>
      </c>
      <c r="H611" t="s">
        <v>632</v>
      </c>
      <c r="J611" t="s">
        <v>640</v>
      </c>
    </row>
    <row r="612" spans="1:10">
      <c r="A612" s="1">
        <f>HYPERLINK("https://lsnyc.legalserver.org/matter/dynamic-profile/view/1851360","17-1851360")</f>
        <v>0</v>
      </c>
      <c r="B612" t="s">
        <v>10</v>
      </c>
      <c r="C612" t="s">
        <v>12</v>
      </c>
      <c r="D612" t="s">
        <v>503</v>
      </c>
      <c r="E612" t="s">
        <v>611</v>
      </c>
      <c r="F612" t="s">
        <v>625</v>
      </c>
      <c r="G612" t="s">
        <v>631</v>
      </c>
      <c r="J612" t="s">
        <v>636</v>
      </c>
    </row>
    <row r="613" spans="1:10">
      <c r="A613" s="1">
        <f>HYPERLINK("https://lsnyc.legalserver.org/matter/dynamic-profile/view/1862992","18-1862992")</f>
        <v>0</v>
      </c>
      <c r="B613" t="s">
        <v>10</v>
      </c>
      <c r="C613" t="s">
        <v>12</v>
      </c>
      <c r="D613" t="s">
        <v>504</v>
      </c>
      <c r="E613" t="s">
        <v>611</v>
      </c>
      <c r="F613" t="s">
        <v>625</v>
      </c>
      <c r="G613" t="s">
        <v>631</v>
      </c>
      <c r="J613" t="s">
        <v>636</v>
      </c>
    </row>
    <row r="614" spans="1:10">
      <c r="A614" s="1">
        <f>HYPERLINK("https://lsnyc.legalserver.org/matter/dynamic-profile/view/1863035","18-1863035")</f>
        <v>0</v>
      </c>
      <c r="B614" t="s">
        <v>10</v>
      </c>
      <c r="C614" t="s">
        <v>18</v>
      </c>
      <c r="D614" t="s">
        <v>505</v>
      </c>
      <c r="E614" t="s">
        <v>618</v>
      </c>
      <c r="F614" t="s">
        <v>625</v>
      </c>
      <c r="G614" t="s">
        <v>631</v>
      </c>
      <c r="H614" t="s">
        <v>632</v>
      </c>
      <c r="J614" t="s">
        <v>636</v>
      </c>
    </row>
    <row r="615" spans="1:10">
      <c r="A615" s="1">
        <f>HYPERLINK("https://lsnyc.legalserver.org/matter/dynamic-profile/view/1862932","18-1862932")</f>
        <v>0</v>
      </c>
      <c r="B615" t="s">
        <v>10</v>
      </c>
      <c r="C615" t="s">
        <v>12</v>
      </c>
      <c r="D615" t="s">
        <v>506</v>
      </c>
      <c r="E615" t="s">
        <v>606</v>
      </c>
      <c r="F615" t="s">
        <v>625</v>
      </c>
      <c r="G615" t="s">
        <v>631</v>
      </c>
      <c r="H615" t="s">
        <v>632</v>
      </c>
      <c r="J615" t="s">
        <v>638</v>
      </c>
    </row>
    <row r="616" spans="1:10">
      <c r="A616" s="1">
        <f>HYPERLINK("https://lsnyc.legalserver.org/matter/dynamic-profile/view/1862665","18-1862665")</f>
        <v>0</v>
      </c>
      <c r="B616" t="s">
        <v>10</v>
      </c>
      <c r="C616" t="s">
        <v>12</v>
      </c>
      <c r="D616" t="s">
        <v>507</v>
      </c>
      <c r="E616" t="s">
        <v>602</v>
      </c>
      <c r="F616" t="s">
        <v>625</v>
      </c>
      <c r="G616" t="s">
        <v>631</v>
      </c>
      <c r="H616" t="s">
        <v>632</v>
      </c>
      <c r="J616" t="s">
        <v>638</v>
      </c>
    </row>
    <row r="617" spans="1:10">
      <c r="A617" s="1">
        <f>HYPERLINK("https://lsnyc.legalserver.org/matter/dynamic-profile/view/1863166","18-1863166")</f>
        <v>0</v>
      </c>
      <c r="B617" t="s">
        <v>10</v>
      </c>
      <c r="C617" t="s">
        <v>12</v>
      </c>
      <c r="D617" t="s">
        <v>436</v>
      </c>
      <c r="E617" t="s">
        <v>620</v>
      </c>
      <c r="F617" t="s">
        <v>625</v>
      </c>
      <c r="G617" t="s">
        <v>631</v>
      </c>
      <c r="H617" t="s">
        <v>632</v>
      </c>
      <c r="J617" t="s">
        <v>638</v>
      </c>
    </row>
    <row r="618" spans="1:10">
      <c r="A618" s="1">
        <f>HYPERLINK("https://lsnyc.legalserver.org/matter/dynamic-profile/view/1862438","18-1862438")</f>
        <v>0</v>
      </c>
      <c r="B618" t="s">
        <v>10</v>
      </c>
      <c r="C618" t="s">
        <v>12</v>
      </c>
      <c r="D618" t="s">
        <v>445</v>
      </c>
      <c r="E618" t="s">
        <v>617</v>
      </c>
      <c r="F618" t="s">
        <v>625</v>
      </c>
      <c r="G618" t="s">
        <v>631</v>
      </c>
      <c r="H618" t="s">
        <v>632</v>
      </c>
      <c r="J618" t="s">
        <v>638</v>
      </c>
    </row>
    <row r="619" spans="1:10">
      <c r="A619" s="1">
        <f>HYPERLINK("https://lsnyc.legalserver.org/matter/dynamic-profile/view/1862395","18-1862395")</f>
        <v>0</v>
      </c>
      <c r="B619" t="s">
        <v>10</v>
      </c>
      <c r="C619" t="s">
        <v>12</v>
      </c>
      <c r="D619" t="s">
        <v>508</v>
      </c>
      <c r="E619" t="s">
        <v>617</v>
      </c>
      <c r="F619" t="s">
        <v>625</v>
      </c>
      <c r="G619" t="s">
        <v>631</v>
      </c>
      <c r="H619" t="s">
        <v>632</v>
      </c>
      <c r="J619" t="s">
        <v>638</v>
      </c>
    </row>
    <row r="620" spans="1:10">
      <c r="A620" s="1">
        <f>HYPERLINK("https://lsnyc.legalserver.org/matter/dynamic-profile/view/1862399","18-1862399")</f>
        <v>0</v>
      </c>
      <c r="B620" t="s">
        <v>10</v>
      </c>
      <c r="C620" t="s">
        <v>12</v>
      </c>
      <c r="D620" t="s">
        <v>509</v>
      </c>
      <c r="E620" t="s">
        <v>617</v>
      </c>
      <c r="F620" t="s">
        <v>625</v>
      </c>
      <c r="G620" t="s">
        <v>631</v>
      </c>
      <c r="H620" t="s">
        <v>632</v>
      </c>
      <c r="J620" t="s">
        <v>638</v>
      </c>
    </row>
    <row r="621" spans="1:10">
      <c r="A621" s="1">
        <f>HYPERLINK("https://lsnyc.legalserver.org/matter/dynamic-profile/view/1862005","18-1862005")</f>
        <v>0</v>
      </c>
      <c r="B621" t="s">
        <v>10</v>
      </c>
      <c r="C621" t="s">
        <v>12</v>
      </c>
      <c r="D621" t="s">
        <v>510</v>
      </c>
      <c r="E621" t="s">
        <v>606</v>
      </c>
      <c r="F621" t="s">
        <v>625</v>
      </c>
      <c r="G621" t="s">
        <v>631</v>
      </c>
      <c r="H621" t="s">
        <v>632</v>
      </c>
      <c r="J621" t="s">
        <v>638</v>
      </c>
    </row>
    <row r="622" spans="1:10">
      <c r="A622" s="1">
        <f>HYPERLINK("https://lsnyc.legalserver.org/matter/dynamic-profile/view/1861520","18-1861520")</f>
        <v>0</v>
      </c>
      <c r="B622" t="s">
        <v>10</v>
      </c>
      <c r="C622" t="s">
        <v>12</v>
      </c>
      <c r="D622" t="s">
        <v>511</v>
      </c>
      <c r="E622" t="s">
        <v>618</v>
      </c>
      <c r="F622" t="s">
        <v>625</v>
      </c>
      <c r="G622" t="s">
        <v>631</v>
      </c>
      <c r="H622" t="s">
        <v>632</v>
      </c>
      <c r="I622" t="s">
        <v>634</v>
      </c>
      <c r="J622" t="s">
        <v>635</v>
      </c>
    </row>
    <row r="623" spans="1:10">
      <c r="A623" s="1">
        <f>HYPERLINK("https://lsnyc.legalserver.org/matter/dynamic-profile/view/1861464","18-1861464")</f>
        <v>0</v>
      </c>
      <c r="B623" t="s">
        <v>10</v>
      </c>
      <c r="C623" t="s">
        <v>12</v>
      </c>
      <c r="D623" t="s">
        <v>512</v>
      </c>
      <c r="E623" t="s">
        <v>617</v>
      </c>
      <c r="F623" t="s">
        <v>628</v>
      </c>
      <c r="G623" t="s">
        <v>631</v>
      </c>
      <c r="J623" t="s">
        <v>640</v>
      </c>
    </row>
    <row r="624" spans="1:10">
      <c r="A624" s="1">
        <f>HYPERLINK("https://lsnyc.legalserver.org/matter/dynamic-profile/view/1861462","18-1861462")</f>
        <v>0</v>
      </c>
      <c r="B624" t="s">
        <v>10</v>
      </c>
      <c r="C624" t="s">
        <v>12</v>
      </c>
      <c r="D624" t="s">
        <v>435</v>
      </c>
      <c r="E624" t="s">
        <v>620</v>
      </c>
      <c r="F624" t="s">
        <v>625</v>
      </c>
      <c r="G624" t="s">
        <v>631</v>
      </c>
      <c r="H624" t="s">
        <v>632</v>
      </c>
      <c r="J624" t="s">
        <v>638</v>
      </c>
    </row>
    <row r="625" spans="1:10">
      <c r="A625" s="1">
        <f>HYPERLINK("https://lsnyc.legalserver.org/matter/dynamic-profile/view/1863372","18-1863372")</f>
        <v>0</v>
      </c>
      <c r="B625" t="s">
        <v>10</v>
      </c>
      <c r="C625" t="s">
        <v>12</v>
      </c>
      <c r="D625" t="s">
        <v>71</v>
      </c>
      <c r="E625" t="s">
        <v>623</v>
      </c>
      <c r="F625" t="s">
        <v>625</v>
      </c>
      <c r="G625" t="s">
        <v>631</v>
      </c>
      <c r="H625" t="s">
        <v>633</v>
      </c>
      <c r="J625" t="s">
        <v>636</v>
      </c>
    </row>
    <row r="626" spans="1:10">
      <c r="A626" s="1">
        <f>HYPERLINK("https://lsnyc.legalserver.org/matter/dynamic-profile/view/1861325","18-1861325")</f>
        <v>0</v>
      </c>
      <c r="B626" t="s">
        <v>10</v>
      </c>
      <c r="C626" t="s">
        <v>12</v>
      </c>
      <c r="D626" t="s">
        <v>490</v>
      </c>
      <c r="E626" t="s">
        <v>608</v>
      </c>
      <c r="F626" t="s">
        <v>625</v>
      </c>
      <c r="G626" t="s">
        <v>631</v>
      </c>
      <c r="H626" t="s">
        <v>632</v>
      </c>
      <c r="J626" t="s">
        <v>638</v>
      </c>
    </row>
    <row r="627" spans="1:10">
      <c r="A627" s="1">
        <f>HYPERLINK("https://lsnyc.legalserver.org/matter/dynamic-profile/view/1860902","18-1860902")</f>
        <v>0</v>
      </c>
      <c r="B627" t="s">
        <v>10</v>
      </c>
      <c r="C627" t="s">
        <v>13</v>
      </c>
      <c r="D627" t="s">
        <v>513</v>
      </c>
      <c r="E627" t="s">
        <v>618</v>
      </c>
      <c r="F627" t="s">
        <v>628</v>
      </c>
      <c r="G627" t="s">
        <v>631</v>
      </c>
      <c r="H627" t="s">
        <v>632</v>
      </c>
      <c r="J627" t="s">
        <v>640</v>
      </c>
    </row>
    <row r="628" spans="1:10">
      <c r="A628" s="1">
        <f>HYPERLINK("https://lsnyc.legalserver.org/matter/dynamic-profile/view/1860861","18-1860861")</f>
        <v>0</v>
      </c>
      <c r="B628" t="s">
        <v>10</v>
      </c>
      <c r="C628" t="s">
        <v>12</v>
      </c>
      <c r="D628" t="s">
        <v>448</v>
      </c>
      <c r="E628" t="s">
        <v>620</v>
      </c>
      <c r="F628" t="s">
        <v>625</v>
      </c>
      <c r="G628" t="s">
        <v>631</v>
      </c>
      <c r="H628" t="s">
        <v>632</v>
      </c>
      <c r="J628" t="s">
        <v>638</v>
      </c>
    </row>
    <row r="629" spans="1:10">
      <c r="A629" s="1">
        <f>HYPERLINK("https://lsnyc.legalserver.org/matter/dynamic-profile/view/1860854","18-1860854")</f>
        <v>0</v>
      </c>
      <c r="B629" t="s">
        <v>10</v>
      </c>
      <c r="C629" t="s">
        <v>12</v>
      </c>
      <c r="D629" t="s">
        <v>514</v>
      </c>
      <c r="E629" t="s">
        <v>606</v>
      </c>
      <c r="F629" t="s">
        <v>625</v>
      </c>
      <c r="G629" t="s">
        <v>631</v>
      </c>
      <c r="H629" t="s">
        <v>632</v>
      </c>
      <c r="J629" t="s">
        <v>638</v>
      </c>
    </row>
    <row r="630" spans="1:10">
      <c r="A630" s="1">
        <f>HYPERLINK("https://lsnyc.legalserver.org/matter/dynamic-profile/view/1860613","18-1860613")</f>
        <v>0</v>
      </c>
      <c r="B630" t="s">
        <v>10</v>
      </c>
      <c r="C630" t="s">
        <v>12</v>
      </c>
      <c r="D630" t="s">
        <v>515</v>
      </c>
      <c r="E630" t="s">
        <v>606</v>
      </c>
      <c r="F630" t="s">
        <v>625</v>
      </c>
      <c r="G630" t="s">
        <v>631</v>
      </c>
      <c r="H630" t="s">
        <v>632</v>
      </c>
      <c r="J630" t="s">
        <v>638</v>
      </c>
    </row>
    <row r="631" spans="1:10">
      <c r="A631" s="1">
        <f>HYPERLINK("https://lsnyc.legalserver.org/matter/dynamic-profile/view/1860680","18-1860680")</f>
        <v>0</v>
      </c>
      <c r="B631" t="s">
        <v>10</v>
      </c>
      <c r="C631" t="s">
        <v>12</v>
      </c>
      <c r="D631" t="s">
        <v>456</v>
      </c>
      <c r="E631" t="s">
        <v>618</v>
      </c>
      <c r="F631" t="s">
        <v>625</v>
      </c>
      <c r="G631" t="s">
        <v>631</v>
      </c>
      <c r="H631" t="s">
        <v>632</v>
      </c>
      <c r="J631" t="s">
        <v>636</v>
      </c>
    </row>
    <row r="632" spans="1:10">
      <c r="A632" s="1">
        <f>HYPERLINK("https://lsnyc.legalserver.org/matter/dynamic-profile/view/1860690","18-1860690")</f>
        <v>0</v>
      </c>
      <c r="B632" t="s">
        <v>10</v>
      </c>
      <c r="C632" t="s">
        <v>12</v>
      </c>
      <c r="D632" t="s">
        <v>516</v>
      </c>
      <c r="E632" t="s">
        <v>618</v>
      </c>
      <c r="F632" t="s">
        <v>625</v>
      </c>
      <c r="G632" t="s">
        <v>631</v>
      </c>
      <c r="H632" t="s">
        <v>632</v>
      </c>
      <c r="J632" t="s">
        <v>636</v>
      </c>
    </row>
    <row r="633" spans="1:10">
      <c r="A633" s="1">
        <f>HYPERLINK("https://lsnyc.legalserver.org/matter/dynamic-profile/view/1860518","18-1860518")</f>
        <v>0</v>
      </c>
      <c r="B633" t="s">
        <v>10</v>
      </c>
      <c r="C633" t="s">
        <v>12</v>
      </c>
      <c r="D633" t="s">
        <v>517</v>
      </c>
      <c r="E633" t="s">
        <v>618</v>
      </c>
      <c r="F633" t="s">
        <v>625</v>
      </c>
      <c r="G633" t="s">
        <v>631</v>
      </c>
      <c r="H633" t="s">
        <v>632</v>
      </c>
      <c r="J633" t="s">
        <v>638</v>
      </c>
    </row>
    <row r="634" spans="1:10">
      <c r="A634" s="1">
        <f>HYPERLINK("https://lsnyc.legalserver.org/matter/dynamic-profile/view/1860376","18-1860376")</f>
        <v>0</v>
      </c>
      <c r="B634" t="s">
        <v>10</v>
      </c>
      <c r="C634" t="s">
        <v>12</v>
      </c>
      <c r="D634" t="s">
        <v>518</v>
      </c>
      <c r="E634" t="s">
        <v>618</v>
      </c>
      <c r="F634" t="s">
        <v>628</v>
      </c>
      <c r="G634" t="s">
        <v>631</v>
      </c>
      <c r="J634" t="s">
        <v>640</v>
      </c>
    </row>
    <row r="635" spans="1:10">
      <c r="A635" s="1">
        <f>HYPERLINK("https://lsnyc.legalserver.org/matter/dynamic-profile/view/1860386","18-1860386")</f>
        <v>0</v>
      </c>
      <c r="B635" t="s">
        <v>10</v>
      </c>
      <c r="C635" t="s">
        <v>12</v>
      </c>
      <c r="D635" t="s">
        <v>519</v>
      </c>
      <c r="F635" t="s">
        <v>625</v>
      </c>
      <c r="G635" t="s">
        <v>631</v>
      </c>
      <c r="H635" t="s">
        <v>632</v>
      </c>
      <c r="J635" t="s">
        <v>640</v>
      </c>
    </row>
    <row r="636" spans="1:10">
      <c r="A636" s="1">
        <f>HYPERLINK("https://lsnyc.legalserver.org/matter/dynamic-profile/view/1860296","18-1860296")</f>
        <v>0</v>
      </c>
      <c r="B636" t="s">
        <v>10</v>
      </c>
      <c r="C636" t="s">
        <v>12</v>
      </c>
      <c r="D636" t="s">
        <v>520</v>
      </c>
      <c r="E636" t="s">
        <v>618</v>
      </c>
      <c r="F636" t="s">
        <v>625</v>
      </c>
      <c r="G636" t="s">
        <v>631</v>
      </c>
      <c r="H636" t="s">
        <v>632</v>
      </c>
      <c r="I636" t="s">
        <v>634</v>
      </c>
      <c r="J636" t="s">
        <v>635</v>
      </c>
    </row>
    <row r="637" spans="1:10">
      <c r="A637" s="1">
        <f>HYPERLINK("https://lsnyc.legalserver.org/matter/dynamic-profile/view/1860338","18-1860338")</f>
        <v>0</v>
      </c>
      <c r="B637" t="s">
        <v>10</v>
      </c>
      <c r="C637" t="s">
        <v>12</v>
      </c>
      <c r="D637" t="s">
        <v>521</v>
      </c>
      <c r="E637" t="s">
        <v>618</v>
      </c>
      <c r="F637" t="s">
        <v>625</v>
      </c>
      <c r="G637" t="s">
        <v>631</v>
      </c>
      <c r="H637" t="s">
        <v>632</v>
      </c>
      <c r="J637" t="s">
        <v>636</v>
      </c>
    </row>
    <row r="638" spans="1:10">
      <c r="A638" s="1">
        <f>HYPERLINK("https://lsnyc.legalserver.org/matter/dynamic-profile/view/1860150","18-1860150")</f>
        <v>0</v>
      </c>
      <c r="B638" t="s">
        <v>10</v>
      </c>
      <c r="C638" t="s">
        <v>19</v>
      </c>
      <c r="D638" t="s">
        <v>522</v>
      </c>
      <c r="E638" t="s">
        <v>618</v>
      </c>
      <c r="F638" t="s">
        <v>625</v>
      </c>
      <c r="G638" t="s">
        <v>631</v>
      </c>
      <c r="H638" t="s">
        <v>632</v>
      </c>
      <c r="J638" t="s">
        <v>636</v>
      </c>
    </row>
    <row r="639" spans="1:10">
      <c r="A639" s="1">
        <f>HYPERLINK("https://lsnyc.legalserver.org/matter/dynamic-profile/view/1860101","18-1860101")</f>
        <v>0</v>
      </c>
      <c r="B639" t="s">
        <v>10</v>
      </c>
      <c r="C639" t="s">
        <v>12</v>
      </c>
      <c r="D639" t="s">
        <v>497</v>
      </c>
      <c r="E639" t="s">
        <v>614</v>
      </c>
      <c r="F639" t="s">
        <v>626</v>
      </c>
      <c r="G639" t="s">
        <v>631</v>
      </c>
      <c r="I639" t="s">
        <v>634</v>
      </c>
      <c r="J639" t="s">
        <v>635</v>
      </c>
    </row>
    <row r="640" spans="1:10">
      <c r="A640" s="1">
        <f>HYPERLINK("https://lsnyc.legalserver.org/matter/dynamic-profile/view/1859877","18-1859877")</f>
        <v>0</v>
      </c>
      <c r="B640" t="s">
        <v>10</v>
      </c>
      <c r="C640" t="s">
        <v>12</v>
      </c>
      <c r="D640" t="s">
        <v>370</v>
      </c>
      <c r="E640" t="s">
        <v>618</v>
      </c>
      <c r="F640" t="s">
        <v>625</v>
      </c>
      <c r="G640" t="s">
        <v>631</v>
      </c>
      <c r="H640" t="s">
        <v>632</v>
      </c>
      <c r="J640" t="s">
        <v>636</v>
      </c>
    </row>
    <row r="641" spans="1:10">
      <c r="A641" s="1">
        <f>HYPERLINK("https://lsnyc.legalserver.org/matter/dynamic-profile/view/1859761","18-1859761")</f>
        <v>0</v>
      </c>
      <c r="B641" t="s">
        <v>10</v>
      </c>
      <c r="C641" t="s">
        <v>12</v>
      </c>
      <c r="D641" t="s">
        <v>523</v>
      </c>
      <c r="E641" t="s">
        <v>618</v>
      </c>
      <c r="F641" t="s">
        <v>625</v>
      </c>
      <c r="G641" t="s">
        <v>631</v>
      </c>
      <c r="H641" t="s">
        <v>632</v>
      </c>
      <c r="J641" t="s">
        <v>638</v>
      </c>
    </row>
    <row r="642" spans="1:10">
      <c r="A642" s="1">
        <f>HYPERLINK("https://lsnyc.legalserver.org/matter/dynamic-profile/view/1859782","18-1859782")</f>
        <v>0</v>
      </c>
      <c r="B642" t="s">
        <v>10</v>
      </c>
      <c r="C642" t="s">
        <v>12</v>
      </c>
      <c r="D642" t="s">
        <v>451</v>
      </c>
      <c r="E642" t="s">
        <v>621</v>
      </c>
      <c r="F642" t="s">
        <v>625</v>
      </c>
      <c r="G642" t="s">
        <v>631</v>
      </c>
      <c r="H642" t="s">
        <v>632</v>
      </c>
      <c r="J642" t="s">
        <v>636</v>
      </c>
    </row>
    <row r="643" spans="1:10">
      <c r="A643" s="1">
        <f>HYPERLINK("https://lsnyc.legalserver.org/matter/dynamic-profile/view/1859710","18-1859710")</f>
        <v>0</v>
      </c>
      <c r="B643" t="s">
        <v>10</v>
      </c>
      <c r="C643" t="s">
        <v>12</v>
      </c>
      <c r="D643" t="s">
        <v>524</v>
      </c>
      <c r="E643" t="s">
        <v>618</v>
      </c>
      <c r="F643" t="s">
        <v>625</v>
      </c>
      <c r="G643" t="s">
        <v>631</v>
      </c>
      <c r="J643" t="s">
        <v>636</v>
      </c>
    </row>
    <row r="644" spans="1:10">
      <c r="A644" s="1">
        <f>HYPERLINK("https://lsnyc.legalserver.org/matter/dynamic-profile/view/1859346","18-1859346")</f>
        <v>0</v>
      </c>
      <c r="B644" t="s">
        <v>10</v>
      </c>
      <c r="C644" t="s">
        <v>12</v>
      </c>
      <c r="D644" t="s">
        <v>525</v>
      </c>
      <c r="E644" t="s">
        <v>606</v>
      </c>
      <c r="F644" t="s">
        <v>625</v>
      </c>
      <c r="G644" t="s">
        <v>631</v>
      </c>
      <c r="H644" t="s">
        <v>632</v>
      </c>
      <c r="J644" t="s">
        <v>638</v>
      </c>
    </row>
    <row r="645" spans="1:10">
      <c r="A645" s="1">
        <f>HYPERLINK("https://lsnyc.legalserver.org/matter/dynamic-profile/view/1859179","18-1859179")</f>
        <v>0</v>
      </c>
      <c r="B645" t="s">
        <v>10</v>
      </c>
      <c r="C645" t="s">
        <v>12</v>
      </c>
      <c r="D645" t="s">
        <v>526</v>
      </c>
      <c r="E645" t="s">
        <v>618</v>
      </c>
      <c r="F645" t="s">
        <v>625</v>
      </c>
      <c r="G645" t="s">
        <v>631</v>
      </c>
      <c r="H645" t="s">
        <v>632</v>
      </c>
      <c r="J645" t="s">
        <v>638</v>
      </c>
    </row>
    <row r="646" spans="1:10">
      <c r="A646" s="1">
        <f>HYPERLINK("https://lsnyc.legalserver.org/matter/dynamic-profile/view/1859051","18-1859051")</f>
        <v>0</v>
      </c>
      <c r="B646" t="s">
        <v>10</v>
      </c>
      <c r="C646" t="s">
        <v>12</v>
      </c>
      <c r="D646" t="s">
        <v>527</v>
      </c>
      <c r="E646" t="s">
        <v>618</v>
      </c>
      <c r="F646" t="s">
        <v>625</v>
      </c>
      <c r="G646" t="s">
        <v>631</v>
      </c>
      <c r="H646" t="s">
        <v>632</v>
      </c>
      <c r="J646" t="s">
        <v>636</v>
      </c>
    </row>
    <row r="647" spans="1:10">
      <c r="A647" s="1">
        <f>HYPERLINK("https://lsnyc.legalserver.org/matter/dynamic-profile/view/1859083","18-1859083")</f>
        <v>0</v>
      </c>
      <c r="B647" t="s">
        <v>10</v>
      </c>
      <c r="C647" t="s">
        <v>12</v>
      </c>
      <c r="D647" t="s">
        <v>60</v>
      </c>
      <c r="E647" t="s">
        <v>618</v>
      </c>
      <c r="F647" t="s">
        <v>625</v>
      </c>
      <c r="G647" t="s">
        <v>631</v>
      </c>
      <c r="H647" t="s">
        <v>632</v>
      </c>
      <c r="J647" t="s">
        <v>636</v>
      </c>
    </row>
    <row r="648" spans="1:10">
      <c r="A648" s="1">
        <f>HYPERLINK("https://lsnyc.legalserver.org/matter/dynamic-profile/view/1858859","18-1858859")</f>
        <v>0</v>
      </c>
      <c r="B648" t="s">
        <v>10</v>
      </c>
      <c r="C648" t="s">
        <v>12</v>
      </c>
      <c r="D648" t="s">
        <v>453</v>
      </c>
      <c r="E648" t="s">
        <v>620</v>
      </c>
      <c r="F648" t="s">
        <v>625</v>
      </c>
      <c r="G648" t="s">
        <v>631</v>
      </c>
      <c r="H648" t="s">
        <v>632</v>
      </c>
      <c r="J648" t="s">
        <v>638</v>
      </c>
    </row>
    <row r="649" spans="1:10">
      <c r="A649" s="1">
        <f>HYPERLINK("https://lsnyc.legalserver.org/matter/dynamic-profile/view/1858865","18-1858865")</f>
        <v>0</v>
      </c>
      <c r="B649" t="s">
        <v>10</v>
      </c>
      <c r="C649" t="s">
        <v>12</v>
      </c>
      <c r="D649" t="s">
        <v>528</v>
      </c>
      <c r="E649" t="s">
        <v>618</v>
      </c>
      <c r="F649" t="s">
        <v>625</v>
      </c>
      <c r="G649" t="s">
        <v>631</v>
      </c>
      <c r="J649" t="s">
        <v>636</v>
      </c>
    </row>
    <row r="650" spans="1:10">
      <c r="A650" s="1">
        <f>HYPERLINK("https://lsnyc.legalserver.org/matter/dynamic-profile/view/1858909","18-1858909")</f>
        <v>0</v>
      </c>
      <c r="B650" t="s">
        <v>10</v>
      </c>
      <c r="C650" t="s">
        <v>12</v>
      </c>
      <c r="D650" t="s">
        <v>529</v>
      </c>
      <c r="E650" t="s">
        <v>618</v>
      </c>
      <c r="F650" t="s">
        <v>625</v>
      </c>
      <c r="G650" t="s">
        <v>631</v>
      </c>
      <c r="H650" t="s">
        <v>632</v>
      </c>
      <c r="J650" t="s">
        <v>636</v>
      </c>
    </row>
    <row r="651" spans="1:10">
      <c r="A651" s="1">
        <f>HYPERLINK("https://lsnyc.legalserver.org/matter/dynamic-profile/view/1858995","18-1858995")</f>
        <v>0</v>
      </c>
      <c r="B651" t="s">
        <v>10</v>
      </c>
      <c r="C651" t="s">
        <v>12</v>
      </c>
      <c r="D651" t="s">
        <v>449</v>
      </c>
      <c r="E651" t="s">
        <v>621</v>
      </c>
      <c r="F651" t="s">
        <v>625</v>
      </c>
      <c r="G651" t="s">
        <v>631</v>
      </c>
      <c r="H651" t="s">
        <v>632</v>
      </c>
      <c r="J651" t="s">
        <v>636</v>
      </c>
    </row>
    <row r="652" spans="1:10">
      <c r="A652" s="1">
        <f>HYPERLINK("https://lsnyc.legalserver.org/matter/dynamic-profile/view/1858676","18-1858676")</f>
        <v>0</v>
      </c>
      <c r="B652" t="s">
        <v>10</v>
      </c>
      <c r="C652" t="s">
        <v>12</v>
      </c>
      <c r="D652" t="s">
        <v>231</v>
      </c>
      <c r="E652" t="s">
        <v>611</v>
      </c>
      <c r="F652" t="s">
        <v>625</v>
      </c>
      <c r="G652" t="s">
        <v>631</v>
      </c>
      <c r="J652" t="s">
        <v>636</v>
      </c>
    </row>
    <row r="653" spans="1:10">
      <c r="A653" s="1">
        <f>HYPERLINK("https://lsnyc.legalserver.org/matter/dynamic-profile/view/1858684","18-1858684")</f>
        <v>0</v>
      </c>
      <c r="B653" t="s">
        <v>10</v>
      </c>
      <c r="C653" t="s">
        <v>12</v>
      </c>
      <c r="D653" t="s">
        <v>231</v>
      </c>
      <c r="E653" t="s">
        <v>620</v>
      </c>
      <c r="F653" t="s">
        <v>625</v>
      </c>
      <c r="G653" t="s">
        <v>631</v>
      </c>
      <c r="H653" t="s">
        <v>632</v>
      </c>
      <c r="J653" t="s">
        <v>638</v>
      </c>
    </row>
    <row r="654" spans="1:10">
      <c r="A654" s="1">
        <f>HYPERLINK("https://lsnyc.legalserver.org/matter/dynamic-profile/view/1858696","18-1858696")</f>
        <v>0</v>
      </c>
      <c r="B654" t="s">
        <v>10</v>
      </c>
      <c r="C654" t="s">
        <v>12</v>
      </c>
      <c r="D654" t="s">
        <v>197</v>
      </c>
      <c r="E654" t="s">
        <v>617</v>
      </c>
      <c r="F654" t="s">
        <v>625</v>
      </c>
      <c r="G654" t="s">
        <v>631</v>
      </c>
      <c r="H654" t="s">
        <v>632</v>
      </c>
      <c r="J654" t="s">
        <v>638</v>
      </c>
    </row>
    <row r="655" spans="1:10">
      <c r="A655" s="1">
        <f>HYPERLINK("https://lsnyc.legalserver.org/matter/dynamic-profile/view/1858753","18-1858753")</f>
        <v>0</v>
      </c>
      <c r="B655" t="s">
        <v>10</v>
      </c>
      <c r="C655" t="s">
        <v>12</v>
      </c>
      <c r="D655" t="s">
        <v>530</v>
      </c>
      <c r="E655" t="s">
        <v>618</v>
      </c>
      <c r="F655" t="s">
        <v>625</v>
      </c>
      <c r="G655" t="s">
        <v>631</v>
      </c>
      <c r="H655" t="s">
        <v>632</v>
      </c>
      <c r="J655" t="s">
        <v>636</v>
      </c>
    </row>
    <row r="656" spans="1:10">
      <c r="A656" s="1">
        <f>HYPERLINK("https://lsnyc.legalserver.org/matter/dynamic-profile/view/1858260","18-1858260")</f>
        <v>0</v>
      </c>
      <c r="B656" t="s">
        <v>10</v>
      </c>
      <c r="C656" t="s">
        <v>12</v>
      </c>
      <c r="D656" t="s">
        <v>531</v>
      </c>
      <c r="E656" t="s">
        <v>609</v>
      </c>
      <c r="F656" t="s">
        <v>625</v>
      </c>
      <c r="G656" t="s">
        <v>631</v>
      </c>
      <c r="H656" t="s">
        <v>632</v>
      </c>
      <c r="J656" t="s">
        <v>638</v>
      </c>
    </row>
    <row r="657" spans="1:10">
      <c r="A657" s="1">
        <f>HYPERLINK("https://lsnyc.legalserver.org/matter/dynamic-profile/view/1858627","18-1858627")</f>
        <v>0</v>
      </c>
      <c r="B657" t="s">
        <v>10</v>
      </c>
      <c r="C657" t="s">
        <v>12</v>
      </c>
      <c r="D657" t="s">
        <v>532</v>
      </c>
      <c r="E657" t="s">
        <v>606</v>
      </c>
      <c r="F657" t="s">
        <v>628</v>
      </c>
      <c r="G657" t="s">
        <v>631</v>
      </c>
      <c r="J657" t="s">
        <v>640</v>
      </c>
    </row>
    <row r="658" spans="1:10">
      <c r="A658" s="1">
        <f>HYPERLINK("https://lsnyc.legalserver.org/matter/dynamic-profile/view/1858398","18-1858398")</f>
        <v>0</v>
      </c>
      <c r="B658" t="s">
        <v>10</v>
      </c>
      <c r="C658" t="s">
        <v>12</v>
      </c>
      <c r="D658" t="s">
        <v>458</v>
      </c>
      <c r="E658" t="s">
        <v>618</v>
      </c>
      <c r="F658" t="s">
        <v>625</v>
      </c>
      <c r="G658" t="s">
        <v>631</v>
      </c>
      <c r="H658" t="s">
        <v>632</v>
      </c>
      <c r="J658" t="s">
        <v>636</v>
      </c>
    </row>
    <row r="659" spans="1:10">
      <c r="A659" s="1">
        <f>HYPERLINK("https://lsnyc.legalserver.org/matter/dynamic-profile/view/1858404","18-1858404")</f>
        <v>0</v>
      </c>
      <c r="B659" t="s">
        <v>10</v>
      </c>
      <c r="C659" t="s">
        <v>12</v>
      </c>
      <c r="D659" t="s">
        <v>457</v>
      </c>
      <c r="E659" t="s">
        <v>618</v>
      </c>
      <c r="F659" t="s">
        <v>625</v>
      </c>
      <c r="G659" t="s">
        <v>631</v>
      </c>
      <c r="H659" t="s">
        <v>632</v>
      </c>
      <c r="J659" t="s">
        <v>636</v>
      </c>
    </row>
    <row r="660" spans="1:10">
      <c r="A660" s="1">
        <f>HYPERLINK("https://lsnyc.legalserver.org/matter/dynamic-profile/view/1858414","18-1858414")</f>
        <v>0</v>
      </c>
      <c r="B660" t="s">
        <v>10</v>
      </c>
      <c r="C660" t="s">
        <v>12</v>
      </c>
      <c r="D660" t="s">
        <v>533</v>
      </c>
      <c r="E660" t="s">
        <v>618</v>
      </c>
      <c r="F660" t="s">
        <v>625</v>
      </c>
      <c r="G660" t="s">
        <v>631</v>
      </c>
      <c r="H660" t="s">
        <v>632</v>
      </c>
      <c r="J660" t="s">
        <v>636</v>
      </c>
    </row>
    <row r="661" spans="1:10">
      <c r="A661" s="1">
        <f>HYPERLINK("https://lsnyc.legalserver.org/matter/dynamic-profile/view/1857989","18-1857989")</f>
        <v>0</v>
      </c>
      <c r="B661" t="s">
        <v>10</v>
      </c>
      <c r="C661" t="s">
        <v>12</v>
      </c>
      <c r="D661" t="s">
        <v>485</v>
      </c>
      <c r="E661" t="s">
        <v>618</v>
      </c>
      <c r="F661" t="s">
        <v>625</v>
      </c>
      <c r="G661" t="s">
        <v>631</v>
      </c>
      <c r="H661" t="s">
        <v>632</v>
      </c>
      <c r="J661" t="s">
        <v>638</v>
      </c>
    </row>
    <row r="662" spans="1:10">
      <c r="A662" s="1">
        <f>HYPERLINK("https://lsnyc.legalserver.org/matter/dynamic-profile/view/1857830","18-1857830")</f>
        <v>0</v>
      </c>
      <c r="B662" t="s">
        <v>10</v>
      </c>
      <c r="C662" t="s">
        <v>12</v>
      </c>
      <c r="D662" t="s">
        <v>534</v>
      </c>
      <c r="E662" t="s">
        <v>606</v>
      </c>
      <c r="F662" t="s">
        <v>625</v>
      </c>
      <c r="G662" t="s">
        <v>631</v>
      </c>
      <c r="H662" t="s">
        <v>632</v>
      </c>
      <c r="J662" t="s">
        <v>638</v>
      </c>
    </row>
    <row r="663" spans="1:10">
      <c r="A663" s="1">
        <f>HYPERLINK("https://lsnyc.legalserver.org/matter/dynamic-profile/view/1857597","18-1857597")</f>
        <v>0</v>
      </c>
      <c r="B663" t="s">
        <v>10</v>
      </c>
      <c r="C663" t="s">
        <v>12</v>
      </c>
      <c r="D663" t="s">
        <v>484</v>
      </c>
      <c r="E663" t="s">
        <v>618</v>
      </c>
      <c r="F663" t="s">
        <v>625</v>
      </c>
      <c r="G663" t="s">
        <v>631</v>
      </c>
      <c r="H663" t="s">
        <v>632</v>
      </c>
      <c r="I663" t="s">
        <v>634</v>
      </c>
      <c r="J663" t="s">
        <v>635</v>
      </c>
    </row>
    <row r="664" spans="1:10">
      <c r="A664" s="1">
        <f>HYPERLINK("https://lsnyc.legalserver.org/matter/dynamic-profile/view/1857721","18-1857721")</f>
        <v>0</v>
      </c>
      <c r="B664" t="s">
        <v>10</v>
      </c>
      <c r="C664" t="s">
        <v>12</v>
      </c>
      <c r="D664" t="s">
        <v>535</v>
      </c>
      <c r="E664" t="s">
        <v>617</v>
      </c>
      <c r="F664" t="s">
        <v>625</v>
      </c>
      <c r="G664" t="s">
        <v>631</v>
      </c>
      <c r="H664" t="s">
        <v>632</v>
      </c>
      <c r="J664" t="s">
        <v>638</v>
      </c>
    </row>
    <row r="665" spans="1:10">
      <c r="A665" s="1">
        <f>HYPERLINK("https://lsnyc.legalserver.org/matter/dynamic-profile/view/1856912","18-1856912")</f>
        <v>0</v>
      </c>
      <c r="B665" t="s">
        <v>10</v>
      </c>
      <c r="C665" t="s">
        <v>12</v>
      </c>
      <c r="D665" t="s">
        <v>536</v>
      </c>
      <c r="E665" t="s">
        <v>618</v>
      </c>
      <c r="F665" t="s">
        <v>625</v>
      </c>
      <c r="G665" t="s">
        <v>631</v>
      </c>
      <c r="J665" t="s">
        <v>636</v>
      </c>
    </row>
    <row r="666" spans="1:10">
      <c r="A666" s="1">
        <f>HYPERLINK("https://lsnyc.legalserver.org/matter/dynamic-profile/view/1857541","18-1857541")</f>
        <v>0</v>
      </c>
      <c r="B666" t="s">
        <v>10</v>
      </c>
      <c r="C666" t="s">
        <v>12</v>
      </c>
      <c r="D666" t="s">
        <v>537</v>
      </c>
      <c r="E666" t="s">
        <v>618</v>
      </c>
      <c r="F666" t="s">
        <v>625</v>
      </c>
      <c r="G666" t="s">
        <v>631</v>
      </c>
      <c r="J666" t="s">
        <v>636</v>
      </c>
    </row>
    <row r="667" spans="1:10">
      <c r="A667" s="1">
        <f>HYPERLINK("https://lsnyc.legalserver.org/matter/dynamic-profile/view/1857328","18-1857328")</f>
        <v>0</v>
      </c>
      <c r="B667" t="s">
        <v>10</v>
      </c>
      <c r="C667" t="s">
        <v>12</v>
      </c>
      <c r="D667" t="s">
        <v>113</v>
      </c>
      <c r="E667" t="s">
        <v>606</v>
      </c>
      <c r="F667" t="s">
        <v>625</v>
      </c>
      <c r="G667" t="s">
        <v>631</v>
      </c>
      <c r="H667" t="s">
        <v>632</v>
      </c>
      <c r="J667" t="s">
        <v>638</v>
      </c>
    </row>
    <row r="668" spans="1:10">
      <c r="A668" s="1">
        <f>HYPERLINK("https://lsnyc.legalserver.org/matter/dynamic-profile/view/1856963","18-1856963")</f>
        <v>0</v>
      </c>
      <c r="B668" t="s">
        <v>10</v>
      </c>
      <c r="C668" t="s">
        <v>12</v>
      </c>
      <c r="D668" t="s">
        <v>538</v>
      </c>
      <c r="E668" t="s">
        <v>618</v>
      </c>
      <c r="F668" t="s">
        <v>625</v>
      </c>
      <c r="G668" t="s">
        <v>631</v>
      </c>
      <c r="H668" t="s">
        <v>632</v>
      </c>
      <c r="J668" t="s">
        <v>636</v>
      </c>
    </row>
    <row r="669" spans="1:10">
      <c r="A669" s="1">
        <f>HYPERLINK("https://lsnyc.legalserver.org/matter/dynamic-profile/view/1856628","18-1856628")</f>
        <v>0</v>
      </c>
      <c r="B669" t="s">
        <v>10</v>
      </c>
      <c r="C669" t="s">
        <v>12</v>
      </c>
      <c r="D669" t="s">
        <v>539</v>
      </c>
      <c r="E669" t="s">
        <v>618</v>
      </c>
      <c r="F669" t="s">
        <v>625</v>
      </c>
      <c r="G669" t="s">
        <v>631</v>
      </c>
      <c r="H669" t="s">
        <v>632</v>
      </c>
      <c r="J669" t="s">
        <v>638</v>
      </c>
    </row>
    <row r="670" spans="1:10">
      <c r="A670" s="1">
        <f>HYPERLINK("https://lsnyc.legalserver.org/matter/dynamic-profile/view/1856476","18-1856476")</f>
        <v>0</v>
      </c>
      <c r="B670" t="s">
        <v>10</v>
      </c>
      <c r="C670" t="s">
        <v>12</v>
      </c>
      <c r="D670" t="s">
        <v>540</v>
      </c>
      <c r="E670" t="s">
        <v>618</v>
      </c>
      <c r="F670" t="s">
        <v>628</v>
      </c>
      <c r="G670" t="s">
        <v>631</v>
      </c>
      <c r="J670" t="s">
        <v>640</v>
      </c>
    </row>
    <row r="671" spans="1:10">
      <c r="A671" s="1">
        <f>HYPERLINK("https://lsnyc.legalserver.org/matter/dynamic-profile/view/1856534","18-1856534")</f>
        <v>0</v>
      </c>
      <c r="B671" t="s">
        <v>10</v>
      </c>
      <c r="C671" t="s">
        <v>12</v>
      </c>
      <c r="D671" t="s">
        <v>488</v>
      </c>
      <c r="E671" t="s">
        <v>618</v>
      </c>
      <c r="F671" t="s">
        <v>625</v>
      </c>
      <c r="G671" t="s">
        <v>631</v>
      </c>
      <c r="J671" t="s">
        <v>636</v>
      </c>
    </row>
    <row r="672" spans="1:10">
      <c r="A672" s="1">
        <f>HYPERLINK("https://lsnyc.legalserver.org/matter/dynamic-profile/view/1856545","18-1856545")</f>
        <v>0</v>
      </c>
      <c r="B672" t="s">
        <v>10</v>
      </c>
      <c r="C672" t="s">
        <v>13</v>
      </c>
      <c r="D672" t="s">
        <v>541</v>
      </c>
      <c r="E672" t="s">
        <v>619</v>
      </c>
      <c r="F672" t="s">
        <v>625</v>
      </c>
      <c r="G672" t="s">
        <v>631</v>
      </c>
      <c r="H672" t="s">
        <v>632</v>
      </c>
      <c r="J672" t="s">
        <v>638</v>
      </c>
    </row>
    <row r="673" spans="1:10">
      <c r="A673" s="1">
        <f>HYPERLINK("https://lsnyc.legalserver.org/matter/dynamic-profile/view/1856077","18-1856077")</f>
        <v>0</v>
      </c>
      <c r="B673" t="s">
        <v>10</v>
      </c>
      <c r="C673" t="s">
        <v>12</v>
      </c>
      <c r="D673" t="s">
        <v>542</v>
      </c>
      <c r="E673" t="s">
        <v>618</v>
      </c>
      <c r="F673" t="s">
        <v>625</v>
      </c>
      <c r="G673" t="s">
        <v>631</v>
      </c>
      <c r="H673" t="s">
        <v>632</v>
      </c>
      <c r="J673" t="s">
        <v>636</v>
      </c>
    </row>
    <row r="674" spans="1:10">
      <c r="A674" s="1">
        <f>HYPERLINK("https://lsnyc.legalserver.org/matter/dynamic-profile/view/1855689","18-1855689")</f>
        <v>0</v>
      </c>
      <c r="B674" t="s">
        <v>10</v>
      </c>
      <c r="C674" t="s">
        <v>12</v>
      </c>
      <c r="D674" t="s">
        <v>543</v>
      </c>
      <c r="E674" t="s">
        <v>618</v>
      </c>
      <c r="F674" t="s">
        <v>625</v>
      </c>
      <c r="G674" t="s">
        <v>631</v>
      </c>
      <c r="H674" t="s">
        <v>632</v>
      </c>
      <c r="J674" t="s">
        <v>638</v>
      </c>
    </row>
    <row r="675" spans="1:10">
      <c r="A675" s="1">
        <f>HYPERLINK("https://lsnyc.legalserver.org/matter/dynamic-profile/view/1855513","18-1855513")</f>
        <v>0</v>
      </c>
      <c r="B675" t="s">
        <v>10</v>
      </c>
      <c r="C675" t="s">
        <v>12</v>
      </c>
      <c r="D675" t="s">
        <v>544</v>
      </c>
      <c r="E675" t="s">
        <v>606</v>
      </c>
      <c r="F675" t="s">
        <v>625</v>
      </c>
      <c r="G675" t="s">
        <v>631</v>
      </c>
      <c r="H675" t="s">
        <v>632</v>
      </c>
      <c r="J675" t="s">
        <v>638</v>
      </c>
    </row>
    <row r="676" spans="1:10">
      <c r="A676" s="1">
        <f>HYPERLINK("https://lsnyc.legalserver.org/matter/dynamic-profile/view/1855543","18-1855543")</f>
        <v>0</v>
      </c>
      <c r="B676" t="s">
        <v>10</v>
      </c>
      <c r="C676" t="s">
        <v>12</v>
      </c>
      <c r="D676" t="s">
        <v>545</v>
      </c>
      <c r="E676" t="s">
        <v>619</v>
      </c>
      <c r="F676" t="s">
        <v>625</v>
      </c>
      <c r="G676" t="s">
        <v>631</v>
      </c>
      <c r="J676" t="s">
        <v>636</v>
      </c>
    </row>
    <row r="677" spans="1:10">
      <c r="A677" s="1">
        <f>HYPERLINK("https://lsnyc.legalserver.org/matter/dynamic-profile/view/1855605","18-1855605")</f>
        <v>0</v>
      </c>
      <c r="B677" t="s">
        <v>10</v>
      </c>
      <c r="C677" t="s">
        <v>12</v>
      </c>
      <c r="D677" t="s">
        <v>192</v>
      </c>
      <c r="E677" t="s">
        <v>619</v>
      </c>
      <c r="F677" t="s">
        <v>625</v>
      </c>
      <c r="G677" t="s">
        <v>631</v>
      </c>
      <c r="H677" t="s">
        <v>632</v>
      </c>
      <c r="J677" t="s">
        <v>638</v>
      </c>
    </row>
    <row r="678" spans="1:10">
      <c r="A678" s="1">
        <f>HYPERLINK("https://lsnyc.legalserver.org/matter/dynamic-profile/view/1855394","18-1855394")</f>
        <v>0</v>
      </c>
      <c r="B678" t="s">
        <v>10</v>
      </c>
      <c r="C678" t="s">
        <v>11</v>
      </c>
      <c r="D678" t="s">
        <v>546</v>
      </c>
      <c r="E678" t="s">
        <v>618</v>
      </c>
      <c r="F678" t="s">
        <v>628</v>
      </c>
      <c r="G678" t="s">
        <v>631</v>
      </c>
      <c r="H678" t="s">
        <v>632</v>
      </c>
      <c r="J678" t="s">
        <v>640</v>
      </c>
    </row>
    <row r="679" spans="1:10">
      <c r="A679" s="1">
        <f>HYPERLINK("https://lsnyc.legalserver.org/matter/dynamic-profile/view/1852725","17-1852725")</f>
        <v>0</v>
      </c>
      <c r="B679" t="s">
        <v>10</v>
      </c>
      <c r="C679" t="s">
        <v>12</v>
      </c>
      <c r="D679" t="s">
        <v>295</v>
      </c>
      <c r="E679" t="s">
        <v>618</v>
      </c>
      <c r="F679" t="s">
        <v>625</v>
      </c>
      <c r="G679" t="s">
        <v>631</v>
      </c>
      <c r="H679" t="s">
        <v>632</v>
      </c>
      <c r="J679" t="s">
        <v>638</v>
      </c>
    </row>
    <row r="680" spans="1:10">
      <c r="A680" s="1">
        <f>HYPERLINK("https://lsnyc.legalserver.org/matter/dynamic-profile/view/1855379","18-1855379")</f>
        <v>0</v>
      </c>
      <c r="B680" t="s">
        <v>10</v>
      </c>
      <c r="C680" t="s">
        <v>12</v>
      </c>
      <c r="D680" t="s">
        <v>547</v>
      </c>
      <c r="E680" t="s">
        <v>606</v>
      </c>
      <c r="F680" t="s">
        <v>625</v>
      </c>
      <c r="G680" t="s">
        <v>631</v>
      </c>
      <c r="H680" t="s">
        <v>632</v>
      </c>
      <c r="J680" t="s">
        <v>638</v>
      </c>
    </row>
    <row r="681" spans="1:10">
      <c r="A681" s="1">
        <f>HYPERLINK("https://lsnyc.legalserver.org/matter/dynamic-profile/view/1854936","18-1854936")</f>
        <v>0</v>
      </c>
      <c r="B681" t="s">
        <v>10</v>
      </c>
      <c r="C681" t="s">
        <v>12</v>
      </c>
      <c r="D681" t="s">
        <v>397</v>
      </c>
      <c r="E681" t="s">
        <v>618</v>
      </c>
      <c r="F681" t="s">
        <v>625</v>
      </c>
      <c r="G681" t="s">
        <v>631</v>
      </c>
      <c r="H681" t="s">
        <v>632</v>
      </c>
      <c r="J681" t="s">
        <v>638</v>
      </c>
    </row>
    <row r="682" spans="1:10">
      <c r="A682" s="1">
        <f>HYPERLINK("https://lsnyc.legalserver.org/matter/dynamic-profile/view/1854155","17-1854155")</f>
        <v>0</v>
      </c>
      <c r="B682" t="s">
        <v>10</v>
      </c>
      <c r="C682" t="s">
        <v>12</v>
      </c>
      <c r="D682" t="s">
        <v>193</v>
      </c>
      <c r="E682" t="s">
        <v>618</v>
      </c>
      <c r="F682" t="s">
        <v>625</v>
      </c>
      <c r="G682" t="s">
        <v>631</v>
      </c>
      <c r="H682" t="s">
        <v>632</v>
      </c>
      <c r="J682" t="s">
        <v>636</v>
      </c>
    </row>
    <row r="683" spans="1:10">
      <c r="A683" s="1">
        <f>HYPERLINK("https://lsnyc.legalserver.org/matter/dynamic-profile/view/1854195","17-1854195")</f>
        <v>0</v>
      </c>
      <c r="B683" t="s">
        <v>10</v>
      </c>
      <c r="C683" t="s">
        <v>12</v>
      </c>
      <c r="D683" t="s">
        <v>486</v>
      </c>
      <c r="E683" t="s">
        <v>618</v>
      </c>
      <c r="F683" t="s">
        <v>625</v>
      </c>
      <c r="G683" t="s">
        <v>631</v>
      </c>
      <c r="H683" t="s">
        <v>632</v>
      </c>
      <c r="J683" t="s">
        <v>636</v>
      </c>
    </row>
    <row r="684" spans="1:10">
      <c r="A684" s="1">
        <f>HYPERLINK("https://lsnyc.legalserver.org/matter/dynamic-profile/view/1854006","17-1854006")</f>
        <v>0</v>
      </c>
      <c r="B684" t="s">
        <v>10</v>
      </c>
      <c r="C684" t="s">
        <v>12</v>
      </c>
      <c r="D684" t="s">
        <v>548</v>
      </c>
      <c r="E684" t="s">
        <v>606</v>
      </c>
      <c r="F684" t="s">
        <v>625</v>
      </c>
      <c r="G684" t="s">
        <v>631</v>
      </c>
      <c r="H684" t="s">
        <v>632</v>
      </c>
      <c r="J684" t="s">
        <v>638</v>
      </c>
    </row>
    <row r="685" spans="1:10">
      <c r="A685" s="1">
        <f>HYPERLINK("https://lsnyc.legalserver.org/matter/dynamic-profile/view/1853948","17-1853948")</f>
        <v>0</v>
      </c>
      <c r="B685" t="s">
        <v>10</v>
      </c>
      <c r="C685" t="s">
        <v>12</v>
      </c>
      <c r="D685" t="s">
        <v>549</v>
      </c>
      <c r="E685" t="s">
        <v>606</v>
      </c>
      <c r="F685" t="s">
        <v>625</v>
      </c>
      <c r="G685" t="s">
        <v>631</v>
      </c>
      <c r="H685" t="s">
        <v>632</v>
      </c>
      <c r="J685" t="s">
        <v>638</v>
      </c>
    </row>
    <row r="686" spans="1:10">
      <c r="A686" s="1">
        <f>HYPERLINK("https://lsnyc.legalserver.org/matter/dynamic-profile/view/1853828","17-1853828")</f>
        <v>0</v>
      </c>
      <c r="B686" t="s">
        <v>10</v>
      </c>
      <c r="C686" t="s">
        <v>12</v>
      </c>
      <c r="D686" t="s">
        <v>550</v>
      </c>
      <c r="E686" t="s">
        <v>606</v>
      </c>
      <c r="F686" t="s">
        <v>625</v>
      </c>
      <c r="G686" t="s">
        <v>631</v>
      </c>
      <c r="H686" t="s">
        <v>632</v>
      </c>
      <c r="J686" t="s">
        <v>638</v>
      </c>
    </row>
    <row r="687" spans="1:10">
      <c r="A687" s="1">
        <f>HYPERLINK("https://lsnyc.legalserver.org/matter/dynamic-profile/view/1853837","17-1853837")</f>
        <v>0</v>
      </c>
      <c r="B687" t="s">
        <v>10</v>
      </c>
      <c r="C687" t="s">
        <v>12</v>
      </c>
      <c r="D687" t="s">
        <v>551</v>
      </c>
      <c r="E687" t="s">
        <v>606</v>
      </c>
      <c r="F687" t="s">
        <v>625</v>
      </c>
      <c r="G687" t="s">
        <v>631</v>
      </c>
      <c r="H687" t="s">
        <v>632</v>
      </c>
      <c r="J687" t="s">
        <v>638</v>
      </c>
    </row>
    <row r="688" spans="1:10">
      <c r="A688" s="1">
        <f>HYPERLINK("https://lsnyc.legalserver.org/matter/dynamic-profile/view/1853007","17-1853007")</f>
        <v>0</v>
      </c>
      <c r="B688" t="s">
        <v>10</v>
      </c>
      <c r="C688" t="s">
        <v>12</v>
      </c>
      <c r="D688" t="s">
        <v>552</v>
      </c>
      <c r="E688" t="s">
        <v>606</v>
      </c>
      <c r="F688" t="s">
        <v>625</v>
      </c>
      <c r="G688" t="s">
        <v>631</v>
      </c>
      <c r="H688" t="s">
        <v>632</v>
      </c>
      <c r="J688" t="s">
        <v>638</v>
      </c>
    </row>
    <row r="689" spans="1:10">
      <c r="A689" s="1">
        <f>HYPERLINK("https://lsnyc.legalserver.org/matter/dynamic-profile/view/1852559","17-1852559")</f>
        <v>0</v>
      </c>
      <c r="B689" t="s">
        <v>10</v>
      </c>
      <c r="C689" t="s">
        <v>12</v>
      </c>
      <c r="D689" t="s">
        <v>553</v>
      </c>
      <c r="E689" t="s">
        <v>602</v>
      </c>
      <c r="F689" t="s">
        <v>625</v>
      </c>
      <c r="G689" t="s">
        <v>631</v>
      </c>
      <c r="H689" t="s">
        <v>632</v>
      </c>
      <c r="J689" t="s">
        <v>638</v>
      </c>
    </row>
    <row r="690" spans="1:10">
      <c r="A690" s="1">
        <f>HYPERLINK("https://lsnyc.legalserver.org/matter/dynamic-profile/view/1852459","17-1852459")</f>
        <v>0</v>
      </c>
      <c r="B690" t="s">
        <v>10</v>
      </c>
      <c r="C690" t="s">
        <v>12</v>
      </c>
      <c r="D690" t="s">
        <v>554</v>
      </c>
      <c r="E690" t="s">
        <v>618</v>
      </c>
      <c r="F690" t="s">
        <v>628</v>
      </c>
      <c r="G690" t="s">
        <v>631</v>
      </c>
      <c r="J690" t="s">
        <v>640</v>
      </c>
    </row>
    <row r="691" spans="1:10">
      <c r="A691" s="1">
        <f>HYPERLINK("https://lsnyc.legalserver.org/matter/dynamic-profile/view/1853173","17-1853173")</f>
        <v>0</v>
      </c>
      <c r="B691" t="s">
        <v>10</v>
      </c>
      <c r="C691" t="s">
        <v>12</v>
      </c>
      <c r="D691" t="s">
        <v>452</v>
      </c>
      <c r="E691" t="s">
        <v>621</v>
      </c>
      <c r="F691" t="s">
        <v>625</v>
      </c>
      <c r="G691" t="s">
        <v>631</v>
      </c>
      <c r="H691" t="s">
        <v>632</v>
      </c>
      <c r="J691" t="s">
        <v>636</v>
      </c>
    </row>
    <row r="692" spans="1:10">
      <c r="A692" s="1">
        <f>HYPERLINK("https://lsnyc.legalserver.org/matter/dynamic-profile/view/1852061","17-1852061")</f>
        <v>0</v>
      </c>
      <c r="B692" t="s">
        <v>10</v>
      </c>
      <c r="C692" t="s">
        <v>12</v>
      </c>
      <c r="D692" t="s">
        <v>555</v>
      </c>
      <c r="E692" t="s">
        <v>606</v>
      </c>
      <c r="F692" t="s">
        <v>625</v>
      </c>
      <c r="G692" t="s">
        <v>631</v>
      </c>
      <c r="H692" t="s">
        <v>632</v>
      </c>
      <c r="J692" t="s">
        <v>638</v>
      </c>
    </row>
    <row r="693" spans="1:10">
      <c r="A693" s="1">
        <f>HYPERLINK("https://lsnyc.legalserver.org/matter/dynamic-profile/view/1852062","17-1852062")</f>
        <v>0</v>
      </c>
      <c r="B693" t="s">
        <v>10</v>
      </c>
      <c r="C693" t="s">
        <v>12</v>
      </c>
      <c r="D693" t="s">
        <v>507</v>
      </c>
      <c r="E693" t="s">
        <v>617</v>
      </c>
      <c r="F693" t="s">
        <v>625</v>
      </c>
      <c r="G693" t="s">
        <v>631</v>
      </c>
      <c r="H693" t="s">
        <v>632</v>
      </c>
      <c r="J693" t="s">
        <v>638</v>
      </c>
    </row>
    <row r="694" spans="1:10">
      <c r="A694" s="1">
        <f>HYPERLINK("https://lsnyc.legalserver.org/matter/dynamic-profile/view/1851855","17-1851855")</f>
        <v>0</v>
      </c>
      <c r="B694" t="s">
        <v>10</v>
      </c>
      <c r="C694" t="s">
        <v>18</v>
      </c>
      <c r="D694" t="s">
        <v>556</v>
      </c>
      <c r="E694" t="s">
        <v>618</v>
      </c>
      <c r="F694" t="s">
        <v>625</v>
      </c>
      <c r="G694" t="s">
        <v>631</v>
      </c>
      <c r="J694" t="s">
        <v>636</v>
      </c>
    </row>
    <row r="695" spans="1:10">
      <c r="A695" s="1">
        <f>HYPERLINK("https://lsnyc.legalserver.org/matter/dynamic-profile/view/1851452","17-1851452")</f>
        <v>0</v>
      </c>
      <c r="B695" t="s">
        <v>10</v>
      </c>
      <c r="C695" t="s">
        <v>12</v>
      </c>
      <c r="D695" t="s">
        <v>557</v>
      </c>
      <c r="E695" t="s">
        <v>606</v>
      </c>
      <c r="F695" t="s">
        <v>625</v>
      </c>
      <c r="G695" t="s">
        <v>631</v>
      </c>
      <c r="H695" t="s">
        <v>632</v>
      </c>
      <c r="J695" t="s">
        <v>638</v>
      </c>
    </row>
    <row r="696" spans="1:10">
      <c r="A696" s="1">
        <f>HYPERLINK("https://lsnyc.legalserver.org/matter/dynamic-profile/view/1851338","17-1851338")</f>
        <v>0</v>
      </c>
      <c r="B696" t="s">
        <v>10</v>
      </c>
      <c r="C696" t="s">
        <v>12</v>
      </c>
      <c r="D696" t="s">
        <v>503</v>
      </c>
      <c r="E696" t="s">
        <v>618</v>
      </c>
      <c r="F696" t="s">
        <v>625</v>
      </c>
      <c r="G696" t="s">
        <v>631</v>
      </c>
      <c r="H696" t="s">
        <v>632</v>
      </c>
      <c r="J696" t="s">
        <v>636</v>
      </c>
    </row>
    <row r="697" spans="1:10">
      <c r="A697" s="1">
        <f>HYPERLINK("https://lsnyc.legalserver.org/matter/dynamic-profile/view/1851340","17-1851340")</f>
        <v>0</v>
      </c>
      <c r="B697" t="s">
        <v>10</v>
      </c>
      <c r="C697" t="s">
        <v>13</v>
      </c>
      <c r="D697" t="s">
        <v>558</v>
      </c>
      <c r="E697" t="s">
        <v>619</v>
      </c>
      <c r="F697" t="s">
        <v>625</v>
      </c>
      <c r="G697" t="s">
        <v>631</v>
      </c>
      <c r="H697" t="s">
        <v>632</v>
      </c>
      <c r="J697" t="s">
        <v>638</v>
      </c>
    </row>
    <row r="698" spans="1:10">
      <c r="A698" s="1">
        <f>HYPERLINK("https://lsnyc.legalserver.org/matter/dynamic-profile/view/1851269","17-1851269")</f>
        <v>0</v>
      </c>
      <c r="B698" t="s">
        <v>10</v>
      </c>
      <c r="C698" t="s">
        <v>12</v>
      </c>
      <c r="D698" t="s">
        <v>504</v>
      </c>
      <c r="E698" t="s">
        <v>621</v>
      </c>
      <c r="F698" t="s">
        <v>625</v>
      </c>
      <c r="G698" t="s">
        <v>631</v>
      </c>
      <c r="H698" t="s">
        <v>632</v>
      </c>
      <c r="J698" t="s">
        <v>636</v>
      </c>
    </row>
    <row r="699" spans="1:10">
      <c r="A699" s="1">
        <f>HYPERLINK("https://lsnyc.legalserver.org/matter/dynamic-profile/view/1851132","17-1851132")</f>
        <v>0</v>
      </c>
      <c r="B699" t="s">
        <v>10</v>
      </c>
      <c r="C699" t="s">
        <v>20</v>
      </c>
      <c r="D699" t="s">
        <v>559</v>
      </c>
      <c r="E699" t="s">
        <v>618</v>
      </c>
      <c r="F699" t="s">
        <v>625</v>
      </c>
      <c r="G699" t="s">
        <v>631</v>
      </c>
      <c r="H699" t="s">
        <v>632</v>
      </c>
      <c r="J699" t="s">
        <v>640</v>
      </c>
    </row>
    <row r="700" spans="1:10">
      <c r="A700" s="1">
        <f>HYPERLINK("https://lsnyc.legalserver.org/matter/dynamic-profile/view/1849352","17-1849352")</f>
        <v>0</v>
      </c>
      <c r="B700" t="s">
        <v>10</v>
      </c>
      <c r="C700" t="s">
        <v>19</v>
      </c>
      <c r="D700" t="s">
        <v>560</v>
      </c>
      <c r="E700" t="s">
        <v>619</v>
      </c>
      <c r="F700" t="s">
        <v>624</v>
      </c>
      <c r="G700" t="s">
        <v>631</v>
      </c>
      <c r="J700" t="s">
        <v>635</v>
      </c>
    </row>
    <row r="701" spans="1:10">
      <c r="A701" s="1">
        <f>HYPERLINK("https://lsnyc.legalserver.org/matter/dynamic-profile/view/1850788","17-1850788")</f>
        <v>0</v>
      </c>
      <c r="B701" t="s">
        <v>10</v>
      </c>
      <c r="C701" t="s">
        <v>12</v>
      </c>
      <c r="D701" t="s">
        <v>487</v>
      </c>
      <c r="E701" t="s">
        <v>618</v>
      </c>
      <c r="F701" t="s">
        <v>625</v>
      </c>
      <c r="G701" t="s">
        <v>631</v>
      </c>
      <c r="H701" t="s">
        <v>632</v>
      </c>
      <c r="J701" t="s">
        <v>636</v>
      </c>
    </row>
    <row r="702" spans="1:10">
      <c r="A702" s="1">
        <f>HYPERLINK("https://lsnyc.legalserver.org/matter/dynamic-profile/view/1850659","17-1850659")</f>
        <v>0</v>
      </c>
      <c r="B702" t="s">
        <v>10</v>
      </c>
      <c r="C702" t="s">
        <v>12</v>
      </c>
      <c r="D702" t="s">
        <v>372</v>
      </c>
      <c r="E702" t="s">
        <v>617</v>
      </c>
      <c r="F702" t="s">
        <v>625</v>
      </c>
      <c r="G702" t="s">
        <v>631</v>
      </c>
      <c r="H702" t="s">
        <v>632</v>
      </c>
      <c r="J702" t="s">
        <v>638</v>
      </c>
    </row>
    <row r="703" spans="1:10">
      <c r="A703" s="1">
        <f>HYPERLINK("https://lsnyc.legalserver.org/matter/dynamic-profile/view/1850691","17-1850691")</f>
        <v>0</v>
      </c>
      <c r="B703" t="s">
        <v>10</v>
      </c>
      <c r="C703" t="s">
        <v>13</v>
      </c>
      <c r="D703" t="s">
        <v>92</v>
      </c>
      <c r="E703" t="s">
        <v>618</v>
      </c>
      <c r="F703" t="s">
        <v>625</v>
      </c>
      <c r="G703" t="s">
        <v>631</v>
      </c>
      <c r="H703" t="s">
        <v>632</v>
      </c>
      <c r="J703" t="s">
        <v>636</v>
      </c>
    </row>
    <row r="704" spans="1:10">
      <c r="A704" s="1">
        <f>HYPERLINK("https://lsnyc.legalserver.org/matter/dynamic-profile/view/1850246","17-1850246")</f>
        <v>0</v>
      </c>
      <c r="B704" t="s">
        <v>10</v>
      </c>
      <c r="C704" t="s">
        <v>12</v>
      </c>
      <c r="D704" t="s">
        <v>483</v>
      </c>
      <c r="E704" t="s">
        <v>618</v>
      </c>
      <c r="F704" t="s">
        <v>625</v>
      </c>
      <c r="G704" t="s">
        <v>631</v>
      </c>
      <c r="H704" t="s">
        <v>632</v>
      </c>
      <c r="J704" t="s">
        <v>636</v>
      </c>
    </row>
    <row r="705" spans="1:10">
      <c r="A705" s="1">
        <f>HYPERLINK("https://lsnyc.legalserver.org/matter/dynamic-profile/view/1849635","17-1849635")</f>
        <v>0</v>
      </c>
      <c r="B705" t="s">
        <v>10</v>
      </c>
      <c r="C705" t="s">
        <v>12</v>
      </c>
      <c r="D705" t="s">
        <v>418</v>
      </c>
      <c r="E705" t="s">
        <v>618</v>
      </c>
      <c r="F705" t="s">
        <v>625</v>
      </c>
      <c r="G705" t="s">
        <v>631</v>
      </c>
      <c r="H705" t="s">
        <v>632</v>
      </c>
      <c r="J705" t="s">
        <v>638</v>
      </c>
    </row>
    <row r="706" spans="1:10">
      <c r="A706" s="1">
        <f>HYPERLINK("https://lsnyc.legalserver.org/matter/dynamic-profile/view/1849293","17-1849293")</f>
        <v>0</v>
      </c>
      <c r="B706" t="s">
        <v>10</v>
      </c>
      <c r="C706" t="s">
        <v>12</v>
      </c>
      <c r="D706" t="s">
        <v>481</v>
      </c>
      <c r="E706" t="s">
        <v>618</v>
      </c>
      <c r="F706" t="s">
        <v>625</v>
      </c>
      <c r="G706" t="s">
        <v>631</v>
      </c>
      <c r="H706" t="s">
        <v>632</v>
      </c>
      <c r="J706" t="s">
        <v>636</v>
      </c>
    </row>
    <row r="707" spans="1:10">
      <c r="A707" s="1">
        <f>HYPERLINK("https://lsnyc.legalserver.org/matter/dynamic-profile/view/1848725","17-1848725")</f>
        <v>0</v>
      </c>
      <c r="B707" t="s">
        <v>10</v>
      </c>
      <c r="C707" t="s">
        <v>12</v>
      </c>
      <c r="D707" t="s">
        <v>561</v>
      </c>
      <c r="E707" t="s">
        <v>618</v>
      </c>
      <c r="F707" t="s">
        <v>625</v>
      </c>
      <c r="G707" t="s">
        <v>631</v>
      </c>
      <c r="H707" t="s">
        <v>632</v>
      </c>
      <c r="J707" t="s">
        <v>636</v>
      </c>
    </row>
    <row r="708" spans="1:10">
      <c r="A708" s="1">
        <f>HYPERLINK("https://lsnyc.legalserver.org/matter/dynamic-profile/view/1848726","17-1848726")</f>
        <v>0</v>
      </c>
      <c r="B708" t="s">
        <v>10</v>
      </c>
      <c r="C708" t="s">
        <v>12</v>
      </c>
      <c r="D708" t="s">
        <v>562</v>
      </c>
      <c r="E708" t="s">
        <v>618</v>
      </c>
      <c r="F708" t="s">
        <v>625</v>
      </c>
      <c r="G708" t="s">
        <v>631</v>
      </c>
      <c r="H708" t="s">
        <v>632</v>
      </c>
      <c r="J708" t="s">
        <v>636</v>
      </c>
    </row>
    <row r="709" spans="1:10">
      <c r="A709" s="1">
        <f>HYPERLINK("https://lsnyc.legalserver.org/matter/dynamic-profile/view/1848610","17-1848610")</f>
        <v>0</v>
      </c>
      <c r="B709" t="s">
        <v>10</v>
      </c>
      <c r="C709" t="s">
        <v>12</v>
      </c>
      <c r="D709" t="s">
        <v>563</v>
      </c>
      <c r="E709" t="s">
        <v>618</v>
      </c>
      <c r="F709" t="s">
        <v>628</v>
      </c>
      <c r="G709" t="s">
        <v>631</v>
      </c>
      <c r="J709" t="s">
        <v>640</v>
      </c>
    </row>
    <row r="710" spans="1:10">
      <c r="A710" s="1">
        <f>HYPERLINK("https://lsnyc.legalserver.org/matter/dynamic-profile/view/1848142","17-1848142")</f>
        <v>0</v>
      </c>
      <c r="B710" t="s">
        <v>10</v>
      </c>
      <c r="C710" t="s">
        <v>12</v>
      </c>
      <c r="D710" t="s">
        <v>396</v>
      </c>
      <c r="E710" t="s">
        <v>618</v>
      </c>
      <c r="F710" t="s">
        <v>625</v>
      </c>
      <c r="G710" t="s">
        <v>631</v>
      </c>
      <c r="H710" t="s">
        <v>632</v>
      </c>
      <c r="J710" t="s">
        <v>636</v>
      </c>
    </row>
    <row r="711" spans="1:10">
      <c r="A711" s="1">
        <f>HYPERLINK("https://lsnyc.legalserver.org/matter/dynamic-profile/view/1848182","17-1848182")</f>
        <v>0</v>
      </c>
      <c r="B711" t="s">
        <v>10</v>
      </c>
      <c r="C711" t="s">
        <v>12</v>
      </c>
      <c r="D711" t="s">
        <v>482</v>
      </c>
      <c r="E711" t="s">
        <v>618</v>
      </c>
      <c r="F711" t="s">
        <v>625</v>
      </c>
      <c r="G711" t="s">
        <v>631</v>
      </c>
      <c r="H711" t="s">
        <v>632</v>
      </c>
      <c r="J711" t="s">
        <v>636</v>
      </c>
    </row>
    <row r="712" spans="1:10">
      <c r="A712" s="1">
        <f>HYPERLINK("https://lsnyc.legalserver.org/matter/dynamic-profile/view/1848025","17-1848025")</f>
        <v>0</v>
      </c>
      <c r="B712" t="s">
        <v>10</v>
      </c>
      <c r="C712" t="s">
        <v>12</v>
      </c>
      <c r="D712" t="s">
        <v>564</v>
      </c>
      <c r="E712" t="s">
        <v>618</v>
      </c>
      <c r="F712" t="s">
        <v>628</v>
      </c>
      <c r="G712" t="s">
        <v>631</v>
      </c>
      <c r="J712" t="s">
        <v>640</v>
      </c>
    </row>
    <row r="713" spans="1:10">
      <c r="A713" s="1">
        <f>HYPERLINK("https://lsnyc.legalserver.org/matter/dynamic-profile/view/1847948","17-1847948")</f>
        <v>0</v>
      </c>
      <c r="B713" t="s">
        <v>10</v>
      </c>
      <c r="C713" t="s">
        <v>12</v>
      </c>
      <c r="D713" t="s">
        <v>565</v>
      </c>
      <c r="E713" t="s">
        <v>618</v>
      </c>
      <c r="F713" t="s">
        <v>625</v>
      </c>
      <c r="G713" t="s">
        <v>631</v>
      </c>
      <c r="H713" t="s">
        <v>632</v>
      </c>
      <c r="J713" t="s">
        <v>638</v>
      </c>
    </row>
    <row r="714" spans="1:10">
      <c r="A714" s="1">
        <f>HYPERLINK("https://lsnyc.legalserver.org/matter/dynamic-profile/view/1847965","17-1847965")</f>
        <v>0</v>
      </c>
      <c r="B714" t="s">
        <v>10</v>
      </c>
      <c r="C714" t="s">
        <v>13</v>
      </c>
      <c r="D714" t="s">
        <v>48</v>
      </c>
      <c r="E714" t="s">
        <v>618</v>
      </c>
      <c r="F714" t="s">
        <v>625</v>
      </c>
      <c r="G714" t="s">
        <v>631</v>
      </c>
      <c r="H714" t="s">
        <v>632</v>
      </c>
      <c r="J714" t="s">
        <v>636</v>
      </c>
    </row>
    <row r="715" spans="1:10">
      <c r="A715" s="1">
        <f>HYPERLINK("https://lsnyc.legalserver.org/matter/dynamic-profile/view/1848003","17-1848003")</f>
        <v>0</v>
      </c>
      <c r="B715" t="s">
        <v>10</v>
      </c>
      <c r="C715" t="s">
        <v>12</v>
      </c>
      <c r="D715" t="s">
        <v>566</v>
      </c>
      <c r="E715" t="s">
        <v>618</v>
      </c>
      <c r="F715" t="s">
        <v>625</v>
      </c>
      <c r="G715" t="s">
        <v>631</v>
      </c>
      <c r="H715" t="s">
        <v>632</v>
      </c>
      <c r="J715" t="s">
        <v>636</v>
      </c>
    </row>
    <row r="716" spans="1:10">
      <c r="A716" s="1">
        <f>HYPERLINK("https://lsnyc.legalserver.org/matter/dynamic-profile/view/1848049","17-1848049")</f>
        <v>0</v>
      </c>
      <c r="B716" t="s">
        <v>10</v>
      </c>
      <c r="C716" t="s">
        <v>12</v>
      </c>
      <c r="D716" t="s">
        <v>567</v>
      </c>
      <c r="E716" t="s">
        <v>619</v>
      </c>
      <c r="F716" t="s">
        <v>625</v>
      </c>
      <c r="G716" t="s">
        <v>631</v>
      </c>
      <c r="J716" t="s">
        <v>636</v>
      </c>
    </row>
    <row r="717" spans="1:10">
      <c r="A717" s="1">
        <f>HYPERLINK("https://lsnyc.legalserver.org/matter/dynamic-profile/view/1846559","17-1846559")</f>
        <v>0</v>
      </c>
      <c r="B717" t="s">
        <v>10</v>
      </c>
      <c r="C717" t="s">
        <v>12</v>
      </c>
      <c r="D717" t="s">
        <v>459</v>
      </c>
      <c r="E717" t="s">
        <v>618</v>
      </c>
      <c r="F717" t="s">
        <v>625</v>
      </c>
      <c r="G717" t="s">
        <v>631</v>
      </c>
      <c r="H717" t="s">
        <v>632</v>
      </c>
      <c r="J717" t="s">
        <v>636</v>
      </c>
    </row>
    <row r="718" spans="1:10">
      <c r="A718" s="1">
        <f>HYPERLINK("https://lsnyc.legalserver.org/matter/dynamic-profile/view/1846496","17-1846496")</f>
        <v>0</v>
      </c>
      <c r="B718" t="s">
        <v>10</v>
      </c>
      <c r="C718" t="s">
        <v>12</v>
      </c>
      <c r="D718" t="s">
        <v>80</v>
      </c>
      <c r="E718" t="s">
        <v>617</v>
      </c>
      <c r="F718" t="s">
        <v>625</v>
      </c>
      <c r="G718" t="s">
        <v>631</v>
      </c>
      <c r="H718" t="s">
        <v>632</v>
      </c>
      <c r="J718" t="s">
        <v>638</v>
      </c>
    </row>
    <row r="719" spans="1:10">
      <c r="A719" s="1">
        <f>HYPERLINK("https://lsnyc.legalserver.org/matter/dynamic-profile/view/1846389","17-1846389")</f>
        <v>0</v>
      </c>
      <c r="B719" t="s">
        <v>10</v>
      </c>
      <c r="C719" t="s">
        <v>12</v>
      </c>
      <c r="D719" t="s">
        <v>568</v>
      </c>
      <c r="E719" t="s">
        <v>618</v>
      </c>
      <c r="F719" t="s">
        <v>628</v>
      </c>
      <c r="G719" t="s">
        <v>631</v>
      </c>
      <c r="J719" t="s">
        <v>640</v>
      </c>
    </row>
    <row r="720" spans="1:10">
      <c r="A720" s="1">
        <f>HYPERLINK("https://lsnyc.legalserver.org/matter/dynamic-profile/view/1846371","17-1846371")</f>
        <v>0</v>
      </c>
      <c r="B720" t="s">
        <v>10</v>
      </c>
      <c r="C720" t="s">
        <v>13</v>
      </c>
      <c r="D720" t="s">
        <v>82</v>
      </c>
      <c r="E720" t="s">
        <v>618</v>
      </c>
      <c r="F720" t="s">
        <v>625</v>
      </c>
      <c r="G720" t="s">
        <v>631</v>
      </c>
      <c r="H720" t="s">
        <v>632</v>
      </c>
      <c r="J720" t="s">
        <v>636</v>
      </c>
    </row>
    <row r="721" spans="1:10">
      <c r="A721" s="1">
        <f>HYPERLINK("https://lsnyc.legalserver.org/matter/dynamic-profile/view/1846376","17-1846376")</f>
        <v>0</v>
      </c>
      <c r="B721" t="s">
        <v>10</v>
      </c>
      <c r="C721" t="s">
        <v>12</v>
      </c>
      <c r="D721" t="s">
        <v>400</v>
      </c>
      <c r="E721" t="s">
        <v>617</v>
      </c>
      <c r="F721" t="s">
        <v>625</v>
      </c>
      <c r="G721" t="s">
        <v>631</v>
      </c>
      <c r="H721" t="s">
        <v>632</v>
      </c>
      <c r="J721" t="s">
        <v>638</v>
      </c>
    </row>
    <row r="722" spans="1:10">
      <c r="A722" s="1">
        <f>HYPERLINK("https://lsnyc.legalserver.org/matter/dynamic-profile/view/1845951","17-1845951")</f>
        <v>0</v>
      </c>
      <c r="B722" t="s">
        <v>10</v>
      </c>
      <c r="C722" t="s">
        <v>12</v>
      </c>
      <c r="D722" t="s">
        <v>569</v>
      </c>
      <c r="E722" t="s">
        <v>618</v>
      </c>
      <c r="F722" t="s">
        <v>628</v>
      </c>
      <c r="G722" t="s">
        <v>631</v>
      </c>
      <c r="J722" t="s">
        <v>640</v>
      </c>
    </row>
    <row r="723" spans="1:10">
      <c r="A723" s="1">
        <f>HYPERLINK("https://lsnyc.legalserver.org/matter/dynamic-profile/view/1845877","17-1845877")</f>
        <v>0</v>
      </c>
      <c r="B723" t="s">
        <v>10</v>
      </c>
      <c r="C723" t="s">
        <v>18</v>
      </c>
      <c r="D723" t="s">
        <v>570</v>
      </c>
      <c r="E723" t="s">
        <v>618</v>
      </c>
      <c r="F723" t="s">
        <v>625</v>
      </c>
      <c r="G723" t="s">
        <v>631</v>
      </c>
      <c r="H723" t="s">
        <v>632</v>
      </c>
      <c r="J723" t="s">
        <v>638</v>
      </c>
    </row>
    <row r="724" spans="1:10">
      <c r="A724" s="1">
        <f>HYPERLINK("https://lsnyc.legalserver.org/matter/dynamic-profile/view/1845167","17-1845167")</f>
        <v>0</v>
      </c>
      <c r="B724" t="s">
        <v>10</v>
      </c>
      <c r="C724" t="s">
        <v>12</v>
      </c>
      <c r="D724" t="s">
        <v>571</v>
      </c>
      <c r="E724" t="s">
        <v>618</v>
      </c>
      <c r="F724" t="s">
        <v>628</v>
      </c>
      <c r="G724" t="s">
        <v>631</v>
      </c>
      <c r="J724" t="s">
        <v>640</v>
      </c>
    </row>
    <row r="725" spans="1:10">
      <c r="A725" s="1">
        <f>HYPERLINK("https://lsnyc.legalserver.org/matter/dynamic-profile/view/1845156","17-1845156")</f>
        <v>0</v>
      </c>
      <c r="B725" t="s">
        <v>10</v>
      </c>
      <c r="C725" t="s">
        <v>12</v>
      </c>
      <c r="D725" t="s">
        <v>572</v>
      </c>
      <c r="E725" t="s">
        <v>618</v>
      </c>
      <c r="F725" t="s">
        <v>625</v>
      </c>
      <c r="G725" t="s">
        <v>631</v>
      </c>
      <c r="H725" t="s">
        <v>632</v>
      </c>
      <c r="J725" t="s">
        <v>638</v>
      </c>
    </row>
    <row r="726" spans="1:10">
      <c r="A726" s="1">
        <f>HYPERLINK("https://lsnyc.legalserver.org/matter/dynamic-profile/view/1844510","17-1844510")</f>
        <v>0</v>
      </c>
      <c r="B726" t="s">
        <v>10</v>
      </c>
      <c r="C726" t="s">
        <v>12</v>
      </c>
      <c r="D726" t="s">
        <v>455</v>
      </c>
      <c r="E726" t="s">
        <v>618</v>
      </c>
      <c r="F726" t="s">
        <v>625</v>
      </c>
      <c r="G726" t="s">
        <v>631</v>
      </c>
      <c r="H726" t="s">
        <v>632</v>
      </c>
      <c r="J726" t="s">
        <v>638</v>
      </c>
    </row>
    <row r="727" spans="1:10">
      <c r="A727" s="1">
        <f>HYPERLINK("https://lsnyc.legalserver.org/matter/dynamic-profile/view/1844402","17-1844402")</f>
        <v>0</v>
      </c>
      <c r="B727" t="s">
        <v>10</v>
      </c>
      <c r="C727" t="s">
        <v>13</v>
      </c>
      <c r="D727" t="s">
        <v>573</v>
      </c>
      <c r="E727" t="s">
        <v>618</v>
      </c>
      <c r="F727" t="s">
        <v>625</v>
      </c>
      <c r="G727" t="s">
        <v>631</v>
      </c>
      <c r="H727" t="s">
        <v>632</v>
      </c>
      <c r="J727" t="s">
        <v>636</v>
      </c>
    </row>
    <row r="728" spans="1:10">
      <c r="A728" s="1">
        <f>HYPERLINK("https://lsnyc.legalserver.org/matter/dynamic-profile/view/1844136","17-1844136")</f>
        <v>0</v>
      </c>
      <c r="B728" t="s">
        <v>10</v>
      </c>
      <c r="C728" t="s">
        <v>12</v>
      </c>
      <c r="D728" t="s">
        <v>574</v>
      </c>
      <c r="E728" t="s">
        <v>618</v>
      </c>
      <c r="F728" t="s">
        <v>628</v>
      </c>
      <c r="G728" t="s">
        <v>631</v>
      </c>
      <c r="J728" t="s">
        <v>640</v>
      </c>
    </row>
    <row r="729" spans="1:10">
      <c r="A729" s="1">
        <f>HYPERLINK("https://lsnyc.legalserver.org/matter/dynamic-profile/view/1844163","17-1844163")</f>
        <v>0</v>
      </c>
      <c r="B729" t="s">
        <v>10</v>
      </c>
      <c r="C729" t="s">
        <v>12</v>
      </c>
      <c r="D729" t="s">
        <v>575</v>
      </c>
      <c r="E729" t="s">
        <v>618</v>
      </c>
      <c r="F729" t="s">
        <v>625</v>
      </c>
      <c r="G729" t="s">
        <v>631</v>
      </c>
      <c r="H729" t="s">
        <v>632</v>
      </c>
      <c r="J729" t="s">
        <v>636</v>
      </c>
    </row>
    <row r="730" spans="1:10">
      <c r="A730" s="1">
        <f>HYPERLINK("https://lsnyc.legalserver.org/matter/dynamic-profile/view/1843740","17-1843740")</f>
        <v>0</v>
      </c>
      <c r="B730" t="s">
        <v>10</v>
      </c>
      <c r="C730" t="s">
        <v>12</v>
      </c>
      <c r="D730" t="s">
        <v>173</v>
      </c>
      <c r="E730" t="s">
        <v>618</v>
      </c>
      <c r="F730" t="s">
        <v>625</v>
      </c>
      <c r="G730" t="s">
        <v>631</v>
      </c>
      <c r="H730" t="s">
        <v>632</v>
      </c>
      <c r="J730" t="s">
        <v>636</v>
      </c>
    </row>
    <row r="731" spans="1:10">
      <c r="A731" s="1">
        <f>HYPERLINK("https://lsnyc.legalserver.org/matter/dynamic-profile/view/1843435","17-1843435")</f>
        <v>0</v>
      </c>
      <c r="B731" t="s">
        <v>10</v>
      </c>
      <c r="C731" t="s">
        <v>12</v>
      </c>
      <c r="D731" t="s">
        <v>576</v>
      </c>
      <c r="E731" t="s">
        <v>618</v>
      </c>
      <c r="F731" t="s">
        <v>628</v>
      </c>
      <c r="G731" t="s">
        <v>631</v>
      </c>
      <c r="J731" t="s">
        <v>640</v>
      </c>
    </row>
    <row r="732" spans="1:10">
      <c r="A732" s="1">
        <f>HYPERLINK("https://lsnyc.legalserver.org/matter/dynamic-profile/view/1843218","17-1843218")</f>
        <v>0</v>
      </c>
      <c r="B732" t="s">
        <v>10</v>
      </c>
      <c r="C732" t="s">
        <v>13</v>
      </c>
      <c r="D732" t="s">
        <v>577</v>
      </c>
      <c r="E732" t="s">
        <v>618</v>
      </c>
      <c r="F732" t="s">
        <v>625</v>
      </c>
      <c r="G732" t="s">
        <v>631</v>
      </c>
      <c r="H732" t="s">
        <v>632</v>
      </c>
      <c r="J732" t="s">
        <v>636</v>
      </c>
    </row>
    <row r="733" spans="1:10">
      <c r="A733" s="1">
        <f>HYPERLINK("https://lsnyc.legalserver.org/matter/dynamic-profile/view/1843235","17-1843235")</f>
        <v>0</v>
      </c>
      <c r="B733" t="s">
        <v>10</v>
      </c>
      <c r="C733" t="s">
        <v>12</v>
      </c>
      <c r="D733" t="s">
        <v>578</v>
      </c>
      <c r="E733" t="s">
        <v>618</v>
      </c>
      <c r="F733" t="s">
        <v>625</v>
      </c>
      <c r="G733" t="s">
        <v>631</v>
      </c>
      <c r="J733" t="s">
        <v>636</v>
      </c>
    </row>
    <row r="734" spans="1:10">
      <c r="A734" s="1">
        <f>HYPERLINK("https://lsnyc.legalserver.org/matter/dynamic-profile/view/1843141","17-1843141")</f>
        <v>0</v>
      </c>
      <c r="B734" t="s">
        <v>10</v>
      </c>
      <c r="C734" t="s">
        <v>11</v>
      </c>
      <c r="D734" t="s">
        <v>579</v>
      </c>
      <c r="E734" t="s">
        <v>618</v>
      </c>
      <c r="F734" t="s">
        <v>625</v>
      </c>
      <c r="G734" t="s">
        <v>631</v>
      </c>
      <c r="J734" t="s">
        <v>636</v>
      </c>
    </row>
    <row r="735" spans="1:10">
      <c r="A735" s="1">
        <f>HYPERLINK("https://lsnyc.legalserver.org/matter/dynamic-profile/view/1843038","17-1843038")</f>
        <v>0</v>
      </c>
      <c r="B735" t="s">
        <v>10</v>
      </c>
      <c r="C735" t="s">
        <v>13</v>
      </c>
      <c r="D735" t="s">
        <v>580</v>
      </c>
      <c r="E735" t="s">
        <v>618</v>
      </c>
      <c r="F735" t="s">
        <v>625</v>
      </c>
      <c r="G735" t="s">
        <v>631</v>
      </c>
      <c r="H735" t="s">
        <v>632</v>
      </c>
      <c r="J735" t="s">
        <v>636</v>
      </c>
    </row>
    <row r="736" spans="1:10">
      <c r="A736" s="1">
        <f>HYPERLINK("https://lsnyc.legalserver.org/matter/dynamic-profile/view/1842737","17-1842737")</f>
        <v>0</v>
      </c>
      <c r="B736" t="s">
        <v>10</v>
      </c>
      <c r="C736" t="s">
        <v>12</v>
      </c>
      <c r="D736" t="s">
        <v>479</v>
      </c>
      <c r="E736" t="s">
        <v>618</v>
      </c>
      <c r="F736" t="s">
        <v>625</v>
      </c>
      <c r="G736" t="s">
        <v>631</v>
      </c>
      <c r="H736" t="s">
        <v>632</v>
      </c>
      <c r="J736" t="s">
        <v>636</v>
      </c>
    </row>
    <row r="737" spans="1:10">
      <c r="A737" s="1">
        <f>HYPERLINK("https://lsnyc.legalserver.org/matter/dynamic-profile/view/1842744","17-1842744")</f>
        <v>0</v>
      </c>
      <c r="B737" t="s">
        <v>10</v>
      </c>
      <c r="C737" t="s">
        <v>12</v>
      </c>
      <c r="D737" t="s">
        <v>478</v>
      </c>
      <c r="E737" t="s">
        <v>618</v>
      </c>
      <c r="F737" t="s">
        <v>625</v>
      </c>
      <c r="G737" t="s">
        <v>631</v>
      </c>
      <c r="H737" t="s">
        <v>632</v>
      </c>
      <c r="J737" t="s">
        <v>636</v>
      </c>
    </row>
    <row r="738" spans="1:10">
      <c r="A738" s="1">
        <f>HYPERLINK("https://lsnyc.legalserver.org/matter/dynamic-profile/view/1842579","17-1842579")</f>
        <v>0</v>
      </c>
      <c r="B738" t="s">
        <v>10</v>
      </c>
      <c r="C738" t="s">
        <v>13</v>
      </c>
      <c r="D738" t="s">
        <v>89</v>
      </c>
      <c r="E738" t="s">
        <v>618</v>
      </c>
      <c r="F738" t="s">
        <v>625</v>
      </c>
      <c r="G738" t="s">
        <v>631</v>
      </c>
      <c r="H738" t="s">
        <v>632</v>
      </c>
      <c r="J738" t="s">
        <v>636</v>
      </c>
    </row>
    <row r="739" spans="1:10">
      <c r="A739" s="1">
        <f>HYPERLINK("https://lsnyc.legalserver.org/matter/dynamic-profile/view/1840248","17-1840248")</f>
        <v>0</v>
      </c>
      <c r="B739" t="s">
        <v>10</v>
      </c>
      <c r="C739" t="s">
        <v>12</v>
      </c>
      <c r="D739" t="s">
        <v>581</v>
      </c>
      <c r="E739" t="s">
        <v>618</v>
      </c>
      <c r="F739" t="s">
        <v>628</v>
      </c>
      <c r="G739" t="s">
        <v>631</v>
      </c>
      <c r="J739" t="s">
        <v>640</v>
      </c>
    </row>
    <row r="740" spans="1:10">
      <c r="A740" s="1">
        <f>HYPERLINK("https://lsnyc.legalserver.org/matter/dynamic-profile/view/1840274","17-1840274")</f>
        <v>0</v>
      </c>
      <c r="B740" t="s">
        <v>10</v>
      </c>
      <c r="C740" t="s">
        <v>12</v>
      </c>
      <c r="D740" t="s">
        <v>582</v>
      </c>
      <c r="E740" t="s">
        <v>618</v>
      </c>
      <c r="F740" t="s">
        <v>625</v>
      </c>
      <c r="G740" t="s">
        <v>631</v>
      </c>
      <c r="H740" t="s">
        <v>632</v>
      </c>
      <c r="J740" t="s">
        <v>636</v>
      </c>
    </row>
    <row r="741" spans="1:10">
      <c r="A741" s="1">
        <f>HYPERLINK("https://lsnyc.legalserver.org/matter/dynamic-profile/view/1839963","17-1839963")</f>
        <v>0</v>
      </c>
      <c r="B741" t="s">
        <v>10</v>
      </c>
      <c r="C741" t="s">
        <v>12</v>
      </c>
      <c r="D741" t="s">
        <v>583</v>
      </c>
      <c r="E741" t="s">
        <v>618</v>
      </c>
      <c r="F741" t="s">
        <v>625</v>
      </c>
      <c r="G741" t="s">
        <v>631</v>
      </c>
      <c r="H741" t="s">
        <v>632</v>
      </c>
      <c r="J741" t="s">
        <v>636</v>
      </c>
    </row>
    <row r="742" spans="1:10">
      <c r="A742" s="1">
        <f>HYPERLINK("https://lsnyc.legalserver.org/matter/dynamic-profile/view/1840039","17-1840039")</f>
        <v>0</v>
      </c>
      <c r="B742" t="s">
        <v>10</v>
      </c>
      <c r="C742" t="s">
        <v>13</v>
      </c>
      <c r="D742" t="s">
        <v>219</v>
      </c>
      <c r="E742" t="s">
        <v>618</v>
      </c>
      <c r="F742" t="s">
        <v>625</v>
      </c>
      <c r="G742" t="s">
        <v>631</v>
      </c>
      <c r="H742" t="s">
        <v>632</v>
      </c>
      <c r="J742" t="s">
        <v>636</v>
      </c>
    </row>
    <row r="743" spans="1:10">
      <c r="A743" s="1">
        <f>HYPERLINK("https://lsnyc.legalserver.org/matter/dynamic-profile/view/1839379","17-1839379")</f>
        <v>0</v>
      </c>
      <c r="B743" t="s">
        <v>10</v>
      </c>
      <c r="C743" t="s">
        <v>12</v>
      </c>
      <c r="D743" t="s">
        <v>584</v>
      </c>
      <c r="E743" t="s">
        <v>618</v>
      </c>
      <c r="F743" t="s">
        <v>625</v>
      </c>
      <c r="G743" t="s">
        <v>631</v>
      </c>
      <c r="J743" t="s">
        <v>636</v>
      </c>
    </row>
    <row r="744" spans="1:10">
      <c r="A744" s="1">
        <f>HYPERLINK("https://lsnyc.legalserver.org/matter/dynamic-profile/view/1839087","17-1839087")</f>
        <v>0</v>
      </c>
      <c r="B744" t="s">
        <v>10</v>
      </c>
      <c r="C744" t="s">
        <v>12</v>
      </c>
      <c r="D744" t="s">
        <v>585</v>
      </c>
      <c r="E744" t="s">
        <v>618</v>
      </c>
      <c r="F744" t="s">
        <v>628</v>
      </c>
      <c r="G744" t="s">
        <v>631</v>
      </c>
      <c r="J744" t="s">
        <v>640</v>
      </c>
    </row>
    <row r="745" spans="1:10">
      <c r="A745" s="1">
        <f>HYPERLINK("https://lsnyc.legalserver.org/matter/dynamic-profile/view/1838858","17-1838858")</f>
        <v>0</v>
      </c>
      <c r="B745" t="s">
        <v>10</v>
      </c>
      <c r="C745" t="s">
        <v>12</v>
      </c>
      <c r="D745" t="s">
        <v>586</v>
      </c>
      <c r="E745" t="s">
        <v>618</v>
      </c>
      <c r="F745" t="s">
        <v>625</v>
      </c>
      <c r="G745" t="s">
        <v>631</v>
      </c>
      <c r="H745" t="s">
        <v>632</v>
      </c>
      <c r="J745" t="s">
        <v>636</v>
      </c>
    </row>
    <row r="746" spans="1:10">
      <c r="A746" s="1">
        <f>HYPERLINK("https://lsnyc.legalserver.org/matter/dynamic-profile/view/1838730","17-1838730")</f>
        <v>0</v>
      </c>
      <c r="B746" t="s">
        <v>10</v>
      </c>
      <c r="C746" t="s">
        <v>12</v>
      </c>
      <c r="D746" t="s">
        <v>587</v>
      </c>
      <c r="E746" t="s">
        <v>618</v>
      </c>
      <c r="F746" t="s">
        <v>625</v>
      </c>
      <c r="G746" t="s">
        <v>631</v>
      </c>
      <c r="H746" t="s">
        <v>632</v>
      </c>
      <c r="J746" t="s">
        <v>636</v>
      </c>
    </row>
    <row r="747" spans="1:10">
      <c r="A747" s="1">
        <f>HYPERLINK("https://lsnyc.legalserver.org/matter/dynamic-profile/view/1838001","17-1838001")</f>
        <v>0</v>
      </c>
      <c r="B747" t="s">
        <v>10</v>
      </c>
      <c r="C747" t="s">
        <v>13</v>
      </c>
      <c r="D747" t="s">
        <v>83</v>
      </c>
      <c r="E747" t="s">
        <v>619</v>
      </c>
      <c r="F747" t="s">
        <v>625</v>
      </c>
      <c r="G747" t="s">
        <v>631</v>
      </c>
      <c r="H747" t="s">
        <v>632</v>
      </c>
      <c r="J747" t="s">
        <v>636</v>
      </c>
    </row>
    <row r="748" spans="1:10">
      <c r="A748" s="1">
        <f>HYPERLINK("https://lsnyc.legalserver.org/matter/dynamic-profile/view/1837391","17-1837391")</f>
        <v>0</v>
      </c>
      <c r="B748" t="s">
        <v>10</v>
      </c>
      <c r="C748" t="s">
        <v>12</v>
      </c>
      <c r="D748" t="s">
        <v>588</v>
      </c>
      <c r="E748" t="s">
        <v>618</v>
      </c>
      <c r="F748" t="s">
        <v>628</v>
      </c>
      <c r="G748" t="s">
        <v>631</v>
      </c>
      <c r="J748" t="s">
        <v>640</v>
      </c>
    </row>
    <row r="749" spans="1:10">
      <c r="A749" s="1">
        <f>HYPERLINK("https://lsnyc.legalserver.org/matter/dynamic-profile/view/1837358","17-1837358")</f>
        <v>0</v>
      </c>
      <c r="B749" t="s">
        <v>10</v>
      </c>
      <c r="C749" t="s">
        <v>12</v>
      </c>
      <c r="D749" t="s">
        <v>589</v>
      </c>
      <c r="E749" t="s">
        <v>618</v>
      </c>
      <c r="F749" t="s">
        <v>628</v>
      </c>
      <c r="G749" t="s">
        <v>631</v>
      </c>
      <c r="J749" t="s">
        <v>640</v>
      </c>
    </row>
    <row r="750" spans="1:10">
      <c r="A750" s="1">
        <f>HYPERLINK("https://lsnyc.legalserver.org/matter/dynamic-profile/view/1836313","17-1836313")</f>
        <v>0</v>
      </c>
      <c r="B750" t="s">
        <v>10</v>
      </c>
      <c r="C750" t="s">
        <v>12</v>
      </c>
      <c r="D750" t="s">
        <v>590</v>
      </c>
      <c r="E750" t="s">
        <v>618</v>
      </c>
      <c r="F750" t="s">
        <v>628</v>
      </c>
      <c r="G750" t="s">
        <v>631</v>
      </c>
      <c r="J750" t="s">
        <v>640</v>
      </c>
    </row>
    <row r="751" spans="1:10">
      <c r="A751" s="1">
        <f>HYPERLINK("https://lsnyc.legalserver.org/matter/dynamic-profile/view/1835840","17-1835840")</f>
        <v>0</v>
      </c>
      <c r="B751" t="s">
        <v>10</v>
      </c>
      <c r="C751" t="s">
        <v>12</v>
      </c>
      <c r="D751" t="s">
        <v>591</v>
      </c>
      <c r="E751" t="s">
        <v>618</v>
      </c>
      <c r="F751" t="s">
        <v>628</v>
      </c>
      <c r="G751" t="s">
        <v>631</v>
      </c>
      <c r="J751" t="s">
        <v>640</v>
      </c>
    </row>
    <row r="752" spans="1:10">
      <c r="A752" s="1">
        <f>HYPERLINK("https://lsnyc.legalserver.org/matter/dynamic-profile/view/1835785","17-1835785")</f>
        <v>0</v>
      </c>
      <c r="B752" t="s">
        <v>10</v>
      </c>
      <c r="C752" t="s">
        <v>13</v>
      </c>
      <c r="D752" t="s">
        <v>74</v>
      </c>
      <c r="E752" t="s">
        <v>618</v>
      </c>
      <c r="F752" t="s">
        <v>625</v>
      </c>
      <c r="G752" t="s">
        <v>631</v>
      </c>
      <c r="H752" t="s">
        <v>632</v>
      </c>
      <c r="J752" t="s">
        <v>636</v>
      </c>
    </row>
    <row r="753" spans="1:10">
      <c r="A753" s="1">
        <f>HYPERLINK("https://lsnyc.legalserver.org/matter/dynamic-profile/view/1835315","17-1835315")</f>
        <v>0</v>
      </c>
      <c r="B753" t="s">
        <v>10</v>
      </c>
      <c r="C753" t="s">
        <v>13</v>
      </c>
      <c r="D753" t="s">
        <v>592</v>
      </c>
      <c r="E753" t="s">
        <v>618</v>
      </c>
      <c r="F753" t="s">
        <v>625</v>
      </c>
      <c r="G753" t="s">
        <v>631</v>
      </c>
      <c r="H753" t="s">
        <v>632</v>
      </c>
      <c r="J753" t="s">
        <v>636</v>
      </c>
    </row>
    <row r="754" spans="1:10">
      <c r="A754" s="1">
        <f>HYPERLINK("https://lsnyc.legalserver.org/matter/dynamic-profile/view/1834807","17-1834807")</f>
        <v>0</v>
      </c>
      <c r="B754" t="s">
        <v>10</v>
      </c>
      <c r="C754" t="s">
        <v>12</v>
      </c>
      <c r="D754" t="s">
        <v>489</v>
      </c>
      <c r="E754" t="s">
        <v>619</v>
      </c>
      <c r="F754" t="s">
        <v>625</v>
      </c>
      <c r="G754" t="s">
        <v>631</v>
      </c>
      <c r="H754" t="s">
        <v>632</v>
      </c>
      <c r="J754" t="s">
        <v>636</v>
      </c>
    </row>
    <row r="755" spans="1:10">
      <c r="A755" s="1">
        <f>HYPERLINK("https://lsnyc.legalserver.org/matter/dynamic-profile/view/1834727","17-1834727")</f>
        <v>0</v>
      </c>
      <c r="B755" t="s">
        <v>10</v>
      </c>
      <c r="C755" t="s">
        <v>19</v>
      </c>
      <c r="D755" t="s">
        <v>593</v>
      </c>
      <c r="E755" t="s">
        <v>618</v>
      </c>
      <c r="F755" t="s">
        <v>624</v>
      </c>
      <c r="G755" t="s">
        <v>631</v>
      </c>
      <c r="I755" t="s">
        <v>634</v>
      </c>
      <c r="J755" t="s">
        <v>635</v>
      </c>
    </row>
    <row r="756" spans="1:10">
      <c r="A756" s="1">
        <f>HYPERLINK("https://lsnyc.legalserver.org/matter/dynamic-profile/view/1833930","17-1833930")</f>
        <v>0</v>
      </c>
      <c r="B756" t="s">
        <v>10</v>
      </c>
      <c r="C756" t="s">
        <v>11</v>
      </c>
      <c r="D756" t="s">
        <v>594</v>
      </c>
      <c r="E756" t="s">
        <v>618</v>
      </c>
      <c r="F756" t="s">
        <v>625</v>
      </c>
      <c r="G756" t="s">
        <v>631</v>
      </c>
      <c r="H756" t="s">
        <v>632</v>
      </c>
      <c r="J756" t="s">
        <v>640</v>
      </c>
    </row>
    <row r="757" spans="1:10">
      <c r="A757" s="1">
        <f>HYPERLINK("https://lsnyc.legalserver.org/matter/dynamic-profile/view/0832847","17-0832847")</f>
        <v>0</v>
      </c>
      <c r="B757" t="s">
        <v>10</v>
      </c>
      <c r="C757" t="s">
        <v>12</v>
      </c>
      <c r="D757" t="s">
        <v>480</v>
      </c>
      <c r="E757" t="s">
        <v>618</v>
      </c>
      <c r="F757" t="s">
        <v>625</v>
      </c>
      <c r="G757" t="s">
        <v>631</v>
      </c>
      <c r="H757" t="s">
        <v>632</v>
      </c>
      <c r="J757" t="s">
        <v>638</v>
      </c>
    </row>
    <row r="758" spans="1:10">
      <c r="A758" s="1">
        <f>HYPERLINK("https://lsnyc.legalserver.org/matter/dynamic-profile/view/0832501","17-0832501")</f>
        <v>0</v>
      </c>
      <c r="B758" t="s">
        <v>10</v>
      </c>
      <c r="C758" t="s">
        <v>12</v>
      </c>
      <c r="D758" t="s">
        <v>595</v>
      </c>
      <c r="E758" t="s">
        <v>618</v>
      </c>
      <c r="F758" t="s">
        <v>628</v>
      </c>
      <c r="G758" t="s">
        <v>631</v>
      </c>
      <c r="J758" t="s">
        <v>640</v>
      </c>
    </row>
    <row r="759" spans="1:10">
      <c r="A759" s="1">
        <f>HYPERLINK("https://lsnyc.legalserver.org/matter/dynamic-profile/view/0831317","17-0831317")</f>
        <v>0</v>
      </c>
      <c r="B759" t="s">
        <v>10</v>
      </c>
      <c r="C759" t="s">
        <v>12</v>
      </c>
      <c r="D759" t="s">
        <v>596</v>
      </c>
      <c r="E759" t="s">
        <v>618</v>
      </c>
      <c r="F759" t="s">
        <v>625</v>
      </c>
      <c r="G759" t="s">
        <v>631</v>
      </c>
      <c r="H759" t="s">
        <v>632</v>
      </c>
      <c r="J759" t="s">
        <v>638</v>
      </c>
    </row>
    <row r="760" spans="1:10">
      <c r="A760" s="1">
        <f>HYPERLINK("https://lsnyc.legalserver.org/matter/dynamic-profile/view/0828869","17-0828869")</f>
        <v>0</v>
      </c>
      <c r="B760" t="s">
        <v>10</v>
      </c>
      <c r="C760" t="s">
        <v>12</v>
      </c>
      <c r="D760" t="s">
        <v>597</v>
      </c>
      <c r="E760" t="s">
        <v>613</v>
      </c>
      <c r="F760" t="s">
        <v>625</v>
      </c>
      <c r="G760" t="s">
        <v>631</v>
      </c>
      <c r="J760" t="s">
        <v>636</v>
      </c>
    </row>
    <row r="761" spans="1:10">
      <c r="A761" s="1">
        <f>HYPERLINK("https://lsnyc.legalserver.org/matter/dynamic-profile/view/0827997","17-0827997")</f>
        <v>0</v>
      </c>
      <c r="B761" t="s">
        <v>10</v>
      </c>
      <c r="C761" t="s">
        <v>12</v>
      </c>
      <c r="D761" t="s">
        <v>492</v>
      </c>
      <c r="E761" t="s">
        <v>617</v>
      </c>
      <c r="F761" t="s">
        <v>625</v>
      </c>
      <c r="G761" t="s">
        <v>631</v>
      </c>
      <c r="H761" t="s">
        <v>632</v>
      </c>
      <c r="J761" t="s">
        <v>638</v>
      </c>
    </row>
    <row r="762" spans="1:10">
      <c r="A762" s="1">
        <f>HYPERLINK("https://lsnyc.legalserver.org/matter/dynamic-profile/view/0827203","17-0827203")</f>
        <v>0</v>
      </c>
      <c r="B762" t="s">
        <v>10</v>
      </c>
      <c r="C762" t="s">
        <v>12</v>
      </c>
      <c r="D762" t="s">
        <v>440</v>
      </c>
      <c r="E762" t="s">
        <v>617</v>
      </c>
      <c r="F762" t="s">
        <v>625</v>
      </c>
      <c r="G762" t="s">
        <v>631</v>
      </c>
      <c r="H762" t="s">
        <v>632</v>
      </c>
      <c r="J762" t="s">
        <v>638</v>
      </c>
    </row>
    <row r="763" spans="1:10">
      <c r="A763" s="1">
        <f>HYPERLINK("https://lsnyc.legalserver.org/matter/dynamic-profile/view/0826134","17-0826134")</f>
        <v>0</v>
      </c>
      <c r="B763" t="s">
        <v>10</v>
      </c>
      <c r="C763" t="s">
        <v>13</v>
      </c>
      <c r="D763" t="s">
        <v>57</v>
      </c>
      <c r="E763" t="s">
        <v>618</v>
      </c>
      <c r="F763" t="s">
        <v>625</v>
      </c>
      <c r="G763" t="s">
        <v>631</v>
      </c>
      <c r="H763" t="s">
        <v>632</v>
      </c>
      <c r="J763" t="s">
        <v>638</v>
      </c>
    </row>
    <row r="764" spans="1:10">
      <c r="A764" s="1">
        <f>HYPERLINK("https://lsnyc.legalserver.org/matter/dynamic-profile/view/0822528","16-0822528")</f>
        <v>0</v>
      </c>
      <c r="B764" t="s">
        <v>10</v>
      </c>
      <c r="C764" t="s">
        <v>12</v>
      </c>
      <c r="D764" t="s">
        <v>531</v>
      </c>
      <c r="E764" t="s">
        <v>617</v>
      </c>
      <c r="F764" t="s">
        <v>625</v>
      </c>
      <c r="G764" t="s">
        <v>631</v>
      </c>
      <c r="J764" t="s">
        <v>638</v>
      </c>
    </row>
    <row r="765" spans="1:10">
      <c r="A765" s="1">
        <f>HYPERLINK("https://lsnyc.legalserver.org/matter/dynamic-profile/view/0822545","16-0822545")</f>
        <v>0</v>
      </c>
      <c r="B765" t="s">
        <v>10</v>
      </c>
      <c r="C765" t="s">
        <v>12</v>
      </c>
      <c r="D765" t="s">
        <v>598</v>
      </c>
      <c r="E765" t="s">
        <v>613</v>
      </c>
      <c r="F765" t="s">
        <v>625</v>
      </c>
      <c r="G765" t="s">
        <v>631</v>
      </c>
      <c r="J765" t="s">
        <v>640</v>
      </c>
    </row>
    <row r="766" spans="1:10">
      <c r="A766" s="1">
        <f>HYPERLINK("https://lsnyc.legalserver.org/matter/dynamic-profile/view/0820866","16-0820866")</f>
        <v>0</v>
      </c>
      <c r="B766" t="s">
        <v>10</v>
      </c>
      <c r="C766" t="s">
        <v>12</v>
      </c>
      <c r="D766" t="s">
        <v>599</v>
      </c>
      <c r="E766" t="s">
        <v>618</v>
      </c>
      <c r="F766" t="s">
        <v>625</v>
      </c>
      <c r="G766" t="s">
        <v>631</v>
      </c>
      <c r="J766" t="s">
        <v>636</v>
      </c>
    </row>
    <row r="767" spans="1:10">
      <c r="A767" s="1">
        <f>HYPERLINK("https://lsnyc.legalserver.org/matter/dynamic-profile/view/0793862","15-0793862")</f>
        <v>0</v>
      </c>
      <c r="B767" t="s">
        <v>10</v>
      </c>
      <c r="C767" t="s">
        <v>12</v>
      </c>
      <c r="D767" t="s">
        <v>600</v>
      </c>
      <c r="E767" t="s">
        <v>610</v>
      </c>
      <c r="F767" t="s">
        <v>626</v>
      </c>
      <c r="G767" t="s">
        <v>631</v>
      </c>
      <c r="J767" t="s">
        <v>639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2019-07-01T15:34:32Z</dcterms:created>
  <dcterms:modified xsi:type="dcterms:W3CDTF">2019-07-01T15:34:32Z</dcterms:modified>
</cp:coreProperties>
</file>