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LS Draft Affirmative Litigatio" sheetId="1" r:id="rId1"/>
  </sheets>
  <calcPr calcId="124519" fullCalcOnLoad="1"/>
</workbook>
</file>

<file path=xl/sharedStrings.xml><?xml version="1.0" encoding="utf-8"?>
<sst xmlns="http://schemas.openxmlformats.org/spreadsheetml/2006/main" count="1615" uniqueCount="580">
  <si>
    <t>Hyperlinked Case #</t>
  </si>
  <si>
    <t>Does this case involve affirmative litigation?</t>
  </si>
  <si>
    <t>Assigned Office</t>
  </si>
  <si>
    <t>Client First Name</t>
  </si>
  <si>
    <t>Client Last Name</t>
  </si>
  <si>
    <t>Street Address</t>
  </si>
  <si>
    <t>State</t>
  </si>
  <si>
    <t>Zip Code</t>
  </si>
  <si>
    <t>Adverse Party Summary</t>
  </si>
  <si>
    <t>Street Address.1</t>
  </si>
  <si>
    <t>City</t>
  </si>
  <si>
    <t>State.1</t>
  </si>
  <si>
    <t>Zip Code.1</t>
  </si>
  <si>
    <t>Legal Problem Code</t>
  </si>
  <si>
    <t>Special Legal Problem Code</t>
  </si>
  <si>
    <t>County of Dispute</t>
  </si>
  <si>
    <t>Assigned Branch/CC</t>
  </si>
  <si>
    <t>Primary Funding Code</t>
  </si>
  <si>
    <t>Primary Assignment</t>
  </si>
  <si>
    <t>Intake User</t>
  </si>
  <si>
    <t>Intake Type</t>
  </si>
  <si>
    <t>Date Opened</t>
  </si>
  <si>
    <t>Case Disposition</t>
  </si>
  <si>
    <t>Main Benefit</t>
  </si>
  <si>
    <t>Outcome</t>
  </si>
  <si>
    <t>Close Reason</t>
  </si>
  <si>
    <t>Custom Gen Case Index Number</t>
  </si>
  <si>
    <t>Housing Level of Service</t>
  </si>
  <si>
    <t>Gen Pub Assist Case Number</t>
  </si>
  <si>
    <t>Housing Type Of Case</t>
  </si>
  <si>
    <t>Yes</t>
  </si>
  <si>
    <t>SILS</t>
  </si>
  <si>
    <t>BLS</t>
  </si>
  <si>
    <t>MLS</t>
  </si>
  <si>
    <t>Bronx-Main</t>
  </si>
  <si>
    <t>QLS</t>
  </si>
  <si>
    <t>LSU</t>
  </si>
  <si>
    <t>Godwill</t>
  </si>
  <si>
    <t>devorah</t>
  </si>
  <si>
    <t>Roxanna</t>
  </si>
  <si>
    <t>Saddiyah</t>
  </si>
  <si>
    <t>Gueye</t>
  </si>
  <si>
    <t>Carlos</t>
  </si>
  <si>
    <t>Nasser</t>
  </si>
  <si>
    <t>umara</t>
  </si>
  <si>
    <t>Theophilus</t>
  </si>
  <si>
    <t>Jenny</t>
  </si>
  <si>
    <t>Milly</t>
  </si>
  <si>
    <t>Charles</t>
  </si>
  <si>
    <t>Evelyn</t>
  </si>
  <si>
    <t>Tavika</t>
  </si>
  <si>
    <t>Alonso</t>
  </si>
  <si>
    <t>Karen</t>
  </si>
  <si>
    <t>Donald</t>
  </si>
  <si>
    <t>Maria</t>
  </si>
  <si>
    <t>Carmen</t>
  </si>
  <si>
    <t>Candida</t>
  </si>
  <si>
    <t>Patricia</t>
  </si>
  <si>
    <t>Lucille</t>
  </si>
  <si>
    <t>Luz</t>
  </si>
  <si>
    <t>Tony</t>
  </si>
  <si>
    <t>Jose</t>
  </si>
  <si>
    <t>Sebastián</t>
  </si>
  <si>
    <t>Betty</t>
  </si>
  <si>
    <t>Ramsey</t>
  </si>
  <si>
    <t>Lorraine</t>
  </si>
  <si>
    <t>Paola</t>
  </si>
  <si>
    <t>Alix</t>
  </si>
  <si>
    <t>Elizabeth</t>
  </si>
  <si>
    <t>Amparo</t>
  </si>
  <si>
    <t>Marce</t>
  </si>
  <si>
    <t>Arina</t>
  </si>
  <si>
    <t>Anthony</t>
  </si>
  <si>
    <t>Geri</t>
  </si>
  <si>
    <t>Hazel</t>
  </si>
  <si>
    <t>Beverly</t>
  </si>
  <si>
    <t>Ventesa</t>
  </si>
  <si>
    <t>Latania</t>
  </si>
  <si>
    <t>Felipe</t>
  </si>
  <si>
    <t>Monirul</t>
  </si>
  <si>
    <t>Jennifer</t>
  </si>
  <si>
    <t>Tyree</t>
  </si>
  <si>
    <t>Myra</t>
  </si>
  <si>
    <t>Nancy</t>
  </si>
  <si>
    <t>Rachel</t>
  </si>
  <si>
    <t>Antron</t>
  </si>
  <si>
    <t>Anita</t>
  </si>
  <si>
    <t>Vickey</t>
  </si>
  <si>
    <t>Charity</t>
  </si>
  <si>
    <t>chela</t>
  </si>
  <si>
    <t>Beatrice</t>
  </si>
  <si>
    <t>Diana</t>
  </si>
  <si>
    <t>Pearlina</t>
  </si>
  <si>
    <t>Isabella</t>
  </si>
  <si>
    <t>Fouzia</t>
  </si>
  <si>
    <t>Sara</t>
  </si>
  <si>
    <t>Monica</t>
  </si>
  <si>
    <t>Marthe</t>
  </si>
  <si>
    <t>Andrea</t>
  </si>
  <si>
    <t>Mark</t>
  </si>
  <si>
    <t>Darkhan</t>
  </si>
  <si>
    <t>Haysa</t>
  </si>
  <si>
    <t>Claudia</t>
  </si>
  <si>
    <t>Tiquanna</t>
  </si>
  <si>
    <t>Sharbie</t>
  </si>
  <si>
    <t>Humberto</t>
  </si>
  <si>
    <t>Jean Robert</t>
  </si>
  <si>
    <t>Clair</t>
  </si>
  <si>
    <t>Arturo</t>
  </si>
  <si>
    <t>Amanda</t>
  </si>
  <si>
    <t>Himat</t>
  </si>
  <si>
    <t>Jeanette</t>
  </si>
  <si>
    <t>Wakina</t>
  </si>
  <si>
    <t>Larsen</t>
  </si>
  <si>
    <t>Abel</t>
  </si>
  <si>
    <t>aboud</t>
  </si>
  <si>
    <t>Abreu de Fuentes</t>
  </si>
  <si>
    <t>Ali</t>
  </si>
  <si>
    <t>Alkhassane</t>
  </si>
  <si>
    <t>Alvarez Rosales</t>
  </si>
  <si>
    <t>Amadou</t>
  </si>
  <si>
    <t>amin</t>
  </si>
  <si>
    <t>Ankomah</t>
  </si>
  <si>
    <t>Aquino</t>
  </si>
  <si>
    <t>Arroyo</t>
  </si>
  <si>
    <t>Bancroft</t>
  </si>
  <si>
    <t>Banquet</t>
  </si>
  <si>
    <t>Benjamin</t>
  </si>
  <si>
    <t>Borja</t>
  </si>
  <si>
    <t>Bowen</t>
  </si>
  <si>
    <t>Browne</t>
  </si>
  <si>
    <t>Buenrostro</t>
  </si>
  <si>
    <t>Cabrera</t>
  </si>
  <si>
    <t>Cardenas</t>
  </si>
  <si>
    <t>Cervantes</t>
  </si>
  <si>
    <t>Chong</t>
  </si>
  <si>
    <t>Cipriano</t>
  </si>
  <si>
    <t>Clanton</t>
  </si>
  <si>
    <t>Colon</t>
  </si>
  <si>
    <t>Cordero Bravo</t>
  </si>
  <si>
    <t>Crawford</t>
  </si>
  <si>
    <t>Dapun</t>
  </si>
  <si>
    <t>Dargan</t>
  </si>
  <si>
    <t>Francisquini</t>
  </si>
  <si>
    <t>Francois</t>
  </si>
  <si>
    <t>Galindez</t>
  </si>
  <si>
    <t>Garcia</t>
  </si>
  <si>
    <t>Gladysheva</t>
  </si>
  <si>
    <t>Harrell</t>
  </si>
  <si>
    <t>Hawkins</t>
  </si>
  <si>
    <t>Hazell</t>
  </si>
  <si>
    <t>Henry</t>
  </si>
  <si>
    <t>Hewitt</t>
  </si>
  <si>
    <t>Horton</t>
  </si>
  <si>
    <t>Howell</t>
  </si>
  <si>
    <t>Huarneck</t>
  </si>
  <si>
    <t>Islam</t>
  </si>
  <si>
    <t>Jimenez</t>
  </si>
  <si>
    <t>Kenny</t>
  </si>
  <si>
    <t>Key</t>
  </si>
  <si>
    <t>Lebron</t>
  </si>
  <si>
    <t>Levenson</t>
  </si>
  <si>
    <t>Lewis</t>
  </si>
  <si>
    <t>Long</t>
  </si>
  <si>
    <t>Lorenzi</t>
  </si>
  <si>
    <t>Manigault</t>
  </si>
  <si>
    <t>mayorga</t>
  </si>
  <si>
    <t>McCants</t>
  </si>
  <si>
    <t>McNear</t>
  </si>
  <si>
    <t>McQueen</t>
  </si>
  <si>
    <t>Mendoza</t>
  </si>
  <si>
    <t>Naveed</t>
  </si>
  <si>
    <t>Negrette</t>
  </si>
  <si>
    <t>Negron</t>
  </si>
  <si>
    <t>Nord</t>
  </si>
  <si>
    <t>Nunez</t>
  </si>
  <si>
    <t>Nwokoro</t>
  </si>
  <si>
    <t>Orazbayev</t>
  </si>
  <si>
    <t>Pina</t>
  </si>
  <si>
    <t>Preciado Scarpetta</t>
  </si>
  <si>
    <t>Ramirez</t>
  </si>
  <si>
    <t>Rivaz-Guzman</t>
  </si>
  <si>
    <t>Rodriguez</t>
  </si>
  <si>
    <t>Romero</t>
  </si>
  <si>
    <t>Saint-Jean</t>
  </si>
  <si>
    <t>Sandy</t>
  </si>
  <si>
    <t>Santos</t>
  </si>
  <si>
    <t>Silvera</t>
  </si>
  <si>
    <t>Singh</t>
  </si>
  <si>
    <t>Small</t>
  </si>
  <si>
    <t>Ward</t>
  </si>
  <si>
    <t>Wenzel</t>
  </si>
  <si>
    <t>2948 Richmond Ter</t>
  </si>
  <si>
    <t>1820 E 14th St</t>
  </si>
  <si>
    <t>2119 60th St</t>
  </si>
  <si>
    <t>733 Arnow Ave</t>
  </si>
  <si>
    <t>990 Anderson Ave</t>
  </si>
  <si>
    <t>151 Brighton Ave</t>
  </si>
  <si>
    <t>1176 Walton Ave</t>
  </si>
  <si>
    <t>9013 133rd Ave</t>
  </si>
  <si>
    <t>3216 Decatur Ave</t>
  </si>
  <si>
    <t>563 Cauldwell Ave</t>
  </si>
  <si>
    <t>325 E 194th St</t>
  </si>
  <si>
    <t>10609 Guy R Brewer Blvd</t>
  </si>
  <si>
    <t>187 Cleveland Ave</t>
  </si>
  <si>
    <t>2095 Mohegan Ave</t>
  </si>
  <si>
    <t>49 Broadway</t>
  </si>
  <si>
    <t>332 Rogers Ave</t>
  </si>
  <si>
    <t>465 Elton St</t>
  </si>
  <si>
    <t>31 Post Ave</t>
  </si>
  <si>
    <t>101 Victory Blvd</t>
  </si>
  <si>
    <t>1325 Lafayette Ave</t>
  </si>
  <si>
    <t>120 Ocean Pkwy</t>
  </si>
  <si>
    <t>1448 Leland Ave</t>
  </si>
  <si>
    <t>755 Narrows Rd N</t>
  </si>
  <si>
    <t>1334 Jefferson Ave</t>
  </si>
  <si>
    <t>2111 Southern Blvd</t>
  </si>
  <si>
    <t>662 Port Richmond Ave</t>
  </si>
  <si>
    <t>392 Rockaway Pkwy</t>
  </si>
  <si>
    <t>117 Sherman Ave</t>
  </si>
  <si>
    <t>1672 Davidson Ave</t>
  </si>
  <si>
    <t>54 E 130th St</t>
  </si>
  <si>
    <t>192 Steinway Ave</t>
  </si>
  <si>
    <t>827 Bay Ridge Ave</t>
  </si>
  <si>
    <t>2454 Webb Ave</t>
  </si>
  <si>
    <t>1415 Bristow St</t>
  </si>
  <si>
    <t>558 Ralph Ave</t>
  </si>
  <si>
    <t>1634 Saint Marks Ave</t>
  </si>
  <si>
    <t>1461 Commonwealth Ave</t>
  </si>
  <si>
    <t>385 Chestnut St</t>
  </si>
  <si>
    <t>1638 Saint Peters Ave</t>
  </si>
  <si>
    <t>85 Lexington Ave</t>
  </si>
  <si>
    <t>3366 Decatur Ave</t>
  </si>
  <si>
    <t>4089 Ocean Ave</t>
  </si>
  <si>
    <t>1212 Grand Concourse</t>
  </si>
  <si>
    <t>2837 linden blvd</t>
  </si>
  <si>
    <t>606 56th St</t>
  </si>
  <si>
    <t>45 Twin Pines Dr</t>
  </si>
  <si>
    <t>1392 Sterling Pl</t>
  </si>
  <si>
    <t>192 N Burgher Ave</t>
  </si>
  <si>
    <t>2682 W 2nd St</t>
  </si>
  <si>
    <t>699 W 239th St</t>
  </si>
  <si>
    <t>70 Lenox Ave</t>
  </si>
  <si>
    <t>901 Washington Ave</t>
  </si>
  <si>
    <t>12 Rosewood Pl</t>
  </si>
  <si>
    <t>15 Edgar Ter</t>
  </si>
  <si>
    <t>167 Hagaman Pl</t>
  </si>
  <si>
    <t>1289 Saint Johns Pl</t>
  </si>
  <si>
    <t>3240 Richmond Ter</t>
  </si>
  <si>
    <t>2037 Hughes Ave</t>
  </si>
  <si>
    <t>454 E 179th St</t>
  </si>
  <si>
    <t>735 Ocean Ave</t>
  </si>
  <si>
    <t>1618 Benson St</t>
  </si>
  <si>
    <t>1145 E 80th St</t>
  </si>
  <si>
    <t>245 Midwood St</t>
  </si>
  <si>
    <t>10256 184th St</t>
  </si>
  <si>
    <t>9119 97th Ave</t>
  </si>
  <si>
    <t>1040 E 57th St</t>
  </si>
  <si>
    <t>1350 Park Pl</t>
  </si>
  <si>
    <t>914 Jefferson Ave</t>
  </si>
  <si>
    <t>NY</t>
  </si>
  <si>
    <t>Michael Antonio Richardson (Spouse)</t>
  </si>
  <si>
    <t>abraham  aboud (Spouse)</t>
  </si>
  <si>
    <t>Carlos  Fuentes Rios (Ex-Spouse)</t>
  </si>
  <si>
    <t>Uport LLC (Landlord)</t>
  </si>
  <si>
    <t>Landlord (Landlord)</t>
  </si>
  <si>
    <t>USCIS</t>
  </si>
  <si>
    <t>Novella Opria Richardson (Spouse)</t>
  </si>
  <si>
    <t>asad  hussain (Spouse)</t>
  </si>
  <si>
    <t>Internal Revenue Service</t>
  </si>
  <si>
    <t>GMZ Properties LLC (Landlord)</t>
  </si>
  <si>
    <t>Ruhel  Chowdhury (Landlord)</t>
  </si>
  <si>
    <t>Ismael  Banquet (Spouse)</t>
  </si>
  <si>
    <t>2095 Mohegan  Realty LLC (Landlord)</t>
  </si>
  <si>
    <t>332 PROPERTY LLC (Landlord),
HPD</t>
  </si>
  <si>
    <t>Group: 465 Elton III Corp (Landlord)</t>
  </si>
  <si>
    <t>Reuven Holding LTD (Landlord)</t>
  </si>
  <si>
    <t>Angel  Marrero (Spouse)</t>
  </si>
  <si>
    <t>Sari Realty LLC Ronald Ronald (Landlord)</t>
  </si>
  <si>
    <t>Juan Manual Ortega (Spouse)</t>
  </si>
  <si>
    <t>Dwight  Chambers (Spouse)</t>
  </si>
  <si>
    <t>392 ROCK CORP. (Landlord)</t>
  </si>
  <si>
    <t>465 ELTON III CORP (Landlord)</t>
  </si>
  <si>
    <t>Oleg  Ovcharenko (Spouse)</t>
  </si>
  <si>
    <t>216 Macon  Street LLC (Landlord)</t>
  </si>
  <si>
    <t>392 Rockaway Parkway Realty LLC (Landlord)</t>
  </si>
  <si>
    <t>REALITY INC (Landlord)</t>
  </si>
  <si>
    <t>643 Southern Boulevard Realty Corp (Landlord)</t>
  </si>
  <si>
    <t>BISH Corp (Landlord)</t>
  </si>
  <si>
    <t>Healthfirst, Inc. (Work/Business Acquaintance)</t>
  </si>
  <si>
    <t>Benjamin  Rohr (Spouse)</t>
  </si>
  <si>
    <t>465 Elton III Corp. (Landlord)</t>
  </si>
  <si>
    <t>hector  tubon (Spouse)</t>
  </si>
  <si>
    <t>Wilfredo  Toro (Landlord)</t>
  </si>
  <si>
    <t>Rubin  Dukler (Landlord),
Rikud Realty (Landlord)</t>
  </si>
  <si>
    <t>Ghulam  Baig</t>
  </si>
  <si>
    <t>Brian  Negrette (Spouse)</t>
  </si>
  <si>
    <t>Leon  Thomas (Spouse)</t>
  </si>
  <si>
    <t>901 BKLYN Realty LLC (Landlord)</t>
  </si>
  <si>
    <t>Lenin  Narvaez (Children in Common - Separate from Intimate Relationship)</t>
  </si>
  <si>
    <t>Luis Alfonso Trujillo Troncoso (Spouse)</t>
  </si>
  <si>
    <t>John  Frazier (Spouse)</t>
  </si>
  <si>
    <t>1681 Benson LLC (Landlord)</t>
  </si>
  <si>
    <t>Group Mid Kay LLC (Landlord)</t>
  </si>
  <si>
    <t>New York State Department of Taxation and Finance</t>
  </si>
  <si>
    <t>Park Monroe Housing D. (Landlord)</t>
  </si>
  <si>
    <t>3821 Mills Crossing Dr</t>
  </si>
  <si>
    <t>1624 Webster Ave</t>
  </si>
  <si>
    <t>86 Hugh Grant Circle</t>
  </si>
  <si>
    <t>328 Ovington Ave</t>
  </si>
  <si>
    <t>399 Ocean Pkwy</t>
  </si>
  <si>
    <t>100 Church St</t>
  </si>
  <si>
    <t>1329 E 22nd St</t>
  </si>
  <si>
    <t>341 Swiss Hill Rd N</t>
  </si>
  <si>
    <t>4108 10th St</t>
  </si>
  <si>
    <t>4620 S Rio Grande Ave</t>
  </si>
  <si>
    <t>Laurel</t>
  </si>
  <si>
    <t>Indianapolis</t>
  </si>
  <si>
    <t>Bronx</t>
  </si>
  <si>
    <t>Little Neck</t>
  </si>
  <si>
    <t>Brooklyn</t>
  </si>
  <si>
    <t>New York</t>
  </si>
  <si>
    <t>Jeffersonvlle</t>
  </si>
  <si>
    <t>Long Island City</t>
  </si>
  <si>
    <t>Orlando</t>
  </si>
  <si>
    <t>MD</t>
  </si>
  <si>
    <t>IN</t>
  </si>
  <si>
    <t>FL</t>
  </si>
  <si>
    <t>81 Immigration/Naturalization</t>
  </si>
  <si>
    <t>32 Divorce/Sep./Annul.</t>
  </si>
  <si>
    <t>63 Private Landlord/Tenant</t>
  </si>
  <si>
    <t>44 Minor Guardianship / Conservatorship</t>
  </si>
  <si>
    <t>24 Taxes (Not EITC)</t>
  </si>
  <si>
    <t>69 Other Housing</t>
  </si>
  <si>
    <t>68 Mortgage Predatory Lending/Practices</t>
  </si>
  <si>
    <t>34 Name Change</t>
  </si>
  <si>
    <t>33 Adult Guardianship / Conservatorship</t>
  </si>
  <si>
    <t>66 Housing Discrimination</t>
  </si>
  <si>
    <t>21 Employment Discrimination</t>
  </si>
  <si>
    <t>94 Torts</t>
  </si>
  <si>
    <t>37 Domestic Abuse</t>
  </si>
  <si>
    <t>31 Custody/Visitation</t>
  </si>
  <si>
    <t>19 Other Education</t>
  </si>
  <si>
    <t>29 Other Employment</t>
  </si>
  <si>
    <t>I-751</t>
  </si>
  <si>
    <t>3202 Petitioner (Abuse with Custody and Property)</t>
  </si>
  <si>
    <t>327 Uncontested Divorce</t>
  </si>
  <si>
    <t>632 Private LL/T Repairs</t>
  </si>
  <si>
    <t>3200 Petitioner (Abuse No Cusotdy No Property)</t>
  </si>
  <si>
    <t>I-130</t>
  </si>
  <si>
    <t>3201 Petitioner (Abuse with Custody No Property</t>
  </si>
  <si>
    <t>340 Name Change</t>
  </si>
  <si>
    <t>330 Guardianship Children</t>
  </si>
  <si>
    <t>320 Divorce Petitioner</t>
  </si>
  <si>
    <t>Fair Housing Litigation</t>
  </si>
  <si>
    <t>213 Disability Discrimination</t>
  </si>
  <si>
    <t>I-589 Affirmative</t>
  </si>
  <si>
    <t>940 Torts</t>
  </si>
  <si>
    <t>372 Protective Order - Victim</t>
  </si>
  <si>
    <t>Contested Divorce</t>
  </si>
  <si>
    <t>311 Custody</t>
  </si>
  <si>
    <t>628 HP Clinic</t>
  </si>
  <si>
    <t>29-2 Other Employment</t>
  </si>
  <si>
    <t>Kings</t>
  </si>
  <si>
    <t>Richmond</t>
  </si>
  <si>
    <t>Queens</t>
  </si>
  <si>
    <t>Staten Island Legal Services</t>
  </si>
  <si>
    <t>Brooklyn Legal Services</t>
  </si>
  <si>
    <t>Manhattan Legal Services</t>
  </si>
  <si>
    <t>Bronx Legal Services</t>
  </si>
  <si>
    <t>Queens Legal Services</t>
  </si>
  <si>
    <t>Legal Support Unit</t>
  </si>
  <si>
    <t>3459 Immigrant Opportunities Initiative (IOI) #2 ("IOI 2")</t>
  </si>
  <si>
    <t>4307 Safe Horizon Inc. - Domestic Violence Empowerment</t>
  </si>
  <si>
    <t>3114 HRA-HPLP-Homelessness Prevention Law Project</t>
  </si>
  <si>
    <t>3018 Tenant Rights Coalition (TRC)</t>
  </si>
  <si>
    <t>3473 IOI 3-Immigrant Youth</t>
  </si>
  <si>
    <t>2557 VOCA Victim assistance Program # 3</t>
  </si>
  <si>
    <t>1304 VAWA-Legal Assistance for Victims QLS</t>
  </si>
  <si>
    <t>1204 LITC-Low Income Tax Payers Clinic</t>
  </si>
  <si>
    <t>3124 Universal Access to Counsel – (UAC)</t>
  </si>
  <si>
    <t>4305 Safe Horizon Domestic Violence Empowerment (DoVE)</t>
  </si>
  <si>
    <t>3112 HPLP-Homelessness Prevention Law Project</t>
  </si>
  <si>
    <t>2558 VOCA Victim Assistance Program: Attorney Services</t>
  </si>
  <si>
    <t>3401 DFTA - Services Program for the Elderly</t>
  </si>
  <si>
    <t>5437 CNYCN - Foreclosure</t>
  </si>
  <si>
    <t>2157 OCA-City-wide Civil Legal Services Grant</t>
  </si>
  <si>
    <t>5239 Staten Island Foundation  - Immigration Advocacy Project</t>
  </si>
  <si>
    <t>4000 LSC - Basic Grant</t>
  </si>
  <si>
    <t>5059 Skadden Fellow/LGBTQ work</t>
  </si>
  <si>
    <t>2202 DCJS-DV</t>
  </si>
  <si>
    <t>1418 HUD Fair Housing PEI</t>
  </si>
  <si>
    <t>3474 IOI Employment</t>
  </si>
  <si>
    <t>2171 NYS Dept. of Health- HHS for LGBT Individuals, Families &amp; Communities</t>
  </si>
  <si>
    <t>4300 Shalom Task Force LAV</t>
  </si>
  <si>
    <t>2091 AG-HOPP-CNYCN</t>
  </si>
  <si>
    <t>1307 VAWA-Legal Assistance for Victims</t>
  </si>
  <si>
    <t>4100 IOLA - General</t>
  </si>
  <si>
    <t>Patel, Kinjal</t>
  </si>
  <si>
    <t>Dunlop-German, Allison</t>
  </si>
  <si>
    <t>Guerra, Yolanda</t>
  </si>
  <si>
    <t>Caldwell-Kuru, Hazel</t>
  </si>
  <si>
    <t>Norton, Carolyn</t>
  </si>
  <si>
    <t>Eugenio, Rosanna</t>
  </si>
  <si>
    <t>Cruz Pearson, Elsa</t>
  </si>
  <si>
    <t>Dworkin, Brian</t>
  </si>
  <si>
    <t>Schryver, Erik</t>
  </si>
  <si>
    <t>Chen, Eugene</t>
  </si>
  <si>
    <t>Schafler, Eliza</t>
  </si>
  <si>
    <t>Casey, Jonnelle</t>
  </si>
  <si>
    <t>Ortiz, Adrienne</t>
  </si>
  <si>
    <t>Cappellini, Bianca</t>
  </si>
  <si>
    <t>Armentrout, Lynn</t>
  </si>
  <si>
    <t>Marchena, Ivan</t>
  </si>
  <si>
    <t>Vega, Rita</t>
  </si>
  <si>
    <t>Jing, Lulu</t>
  </si>
  <si>
    <t>Succop, Steven</t>
  </si>
  <si>
    <t>Gonzalez, Gabriela</t>
  </si>
  <si>
    <t>Baldwin, Sarah</t>
  </si>
  <si>
    <t>Ortiz, Andrew</t>
  </si>
  <si>
    <t>Reardon, Elizabeth</t>
  </si>
  <si>
    <t>Briggs, John</t>
  </si>
  <si>
    <t>Rosario Rodriguez, Luis</t>
  </si>
  <si>
    <t>Diamanti, Anna Maria</t>
  </si>
  <si>
    <t>Tongo, Salima</t>
  </si>
  <si>
    <t>Hecht-Felella, Laura</t>
  </si>
  <si>
    <t>Geballe, Rachel</t>
  </si>
  <si>
    <t>DeVolld, Angela</t>
  </si>
  <si>
    <t>Farrell, Emily</t>
  </si>
  <si>
    <t>Cook, Veronica</t>
  </si>
  <si>
    <t>Ocana, Johanna</t>
  </si>
  <si>
    <t>McCormick, James</t>
  </si>
  <si>
    <t>Roman, Melissa</t>
  </si>
  <si>
    <t>Stone, Gary</t>
  </si>
  <si>
    <t>Caban-Gandhi, Celina</t>
  </si>
  <si>
    <t>Johnson, Chantal</t>
  </si>
  <si>
    <t>Serra, Natalie</t>
  </si>
  <si>
    <t>Minovi, Michelle</t>
  </si>
  <si>
    <t>Salk, Nicole</t>
  </si>
  <si>
    <t>Carter, Corinthia</t>
  </si>
  <si>
    <t>Leipziger, Amy</t>
  </si>
  <si>
    <t>Odoemene, Udoka</t>
  </si>
  <si>
    <t>Goncharov-Cruickshnk, Natalie</t>
  </si>
  <si>
    <t>Sampert, Monica</t>
  </si>
  <si>
    <t>Then, Laura</t>
  </si>
  <si>
    <t>Rookwood, Shardae</t>
  </si>
  <si>
    <t>Torres, Elizabeth</t>
  </si>
  <si>
    <t>Pierre, Haenley</t>
  </si>
  <si>
    <t>Bernardez, Florencita</t>
  </si>
  <si>
    <t>Castillo, Angel</t>
  </si>
  <si>
    <t>Savinon, Clara</t>
  </si>
  <si>
    <t>Wilson-Wieland, Cherille</t>
  </si>
  <si>
    <t>St. Louis, Bianca</t>
  </si>
  <si>
    <t>Escobar, Sarah</t>
  </si>
  <si>
    <t>Baez, Jeaneshia</t>
  </si>
  <si>
    <t>Vergeli, Evelyn</t>
  </si>
  <si>
    <t>Acevedo, Tiffany</t>
  </si>
  <si>
    <t>Santana, Bridgette</t>
  </si>
  <si>
    <t>Pettit, Stephanie</t>
  </si>
  <si>
    <t>Nicholson, Jami</t>
  </si>
  <si>
    <t>Pacheco, Joe</t>
  </si>
  <si>
    <t>Benitez, Vicenta</t>
  </si>
  <si>
    <t>Baldova, Maria</t>
  </si>
  <si>
    <t>Prado, Steven</t>
  </si>
  <si>
    <t>Calderon, Milta</t>
  </si>
  <si>
    <t>Cisneros, Marisol</t>
  </si>
  <si>
    <t>Telephone</t>
  </si>
  <si>
    <t>In Person</t>
  </si>
  <si>
    <t>ACD Hotline</t>
  </si>
  <si>
    <t>Home Visit</t>
  </si>
  <si>
    <t>03/27/2019</t>
  </si>
  <si>
    <t>02/28/2019</t>
  </si>
  <si>
    <t>02/19/2019</t>
  </si>
  <si>
    <t>01/30/2019</t>
  </si>
  <si>
    <t>01/24/2019</t>
  </si>
  <si>
    <t>01/17/2019</t>
  </si>
  <si>
    <t>03/04/2019</t>
  </si>
  <si>
    <t>01/10/2019</t>
  </si>
  <si>
    <t>03/20/2019</t>
  </si>
  <si>
    <t>04/30/2019</t>
  </si>
  <si>
    <t>03/15/2019</t>
  </si>
  <si>
    <t>01/15/2019</t>
  </si>
  <si>
    <t>06/13/2019</t>
  </si>
  <si>
    <t>02/21/2019</t>
  </si>
  <si>
    <t>04/22/2019</t>
  </si>
  <si>
    <t>02/26/2019</t>
  </si>
  <si>
    <t>02/15/2019</t>
  </si>
  <si>
    <t>04/02/2019</t>
  </si>
  <si>
    <t>05/29/2019</t>
  </si>
  <si>
    <t>02/11/2019</t>
  </si>
  <si>
    <t>03/05/2019</t>
  </si>
  <si>
    <t>01/03/2019</t>
  </si>
  <si>
    <t>04/04/2019</t>
  </si>
  <si>
    <t>02/06/2019</t>
  </si>
  <si>
    <t>04/24/2019</t>
  </si>
  <si>
    <t>02/27/2019</t>
  </si>
  <si>
    <t>06/03/2019</t>
  </si>
  <si>
    <t>04/01/2019</t>
  </si>
  <si>
    <t>03/01/2019</t>
  </si>
  <si>
    <t>03/14/2019</t>
  </si>
  <si>
    <t>01/18/2019</t>
  </si>
  <si>
    <t>01/08/2019</t>
  </si>
  <si>
    <t>04/10/2019</t>
  </si>
  <si>
    <t>06/30/2019</t>
  </si>
  <si>
    <t>06/19/2019</t>
  </si>
  <si>
    <t>01/25/2019</t>
  </si>
  <si>
    <t>01/11/2019</t>
  </si>
  <si>
    <t>02/04/2019</t>
  </si>
  <si>
    <t>04/09/2019</t>
  </si>
  <si>
    <t>05/17/2019</t>
  </si>
  <si>
    <t>05/02/2019</t>
  </si>
  <si>
    <t>02/25/2019</t>
  </si>
  <si>
    <t>04/12/2019</t>
  </si>
  <si>
    <t>05/10/2019</t>
  </si>
  <si>
    <t>03/12/2019</t>
  </si>
  <si>
    <t>05/23/2019</t>
  </si>
  <si>
    <t>04/17/2019</t>
  </si>
  <si>
    <t>02/14/2019</t>
  </si>
  <si>
    <t>06/05/2019</t>
  </si>
  <si>
    <t>05/01/2019</t>
  </si>
  <si>
    <t>01/14/2019</t>
  </si>
  <si>
    <t>Open</t>
  </si>
  <si>
    <t>Closed</t>
  </si>
  <si>
    <t>3019-Obtained advice and counsel on a Family matter</t>
  </si>
  <si>
    <t>6014-Obtained advice and counsel on a Housing matter</t>
  </si>
  <si>
    <t>9003-Obtained name change</t>
  </si>
  <si>
    <t>3029-Provided full representation in a Family matter, but no legal benefit achieved for the client</t>
  </si>
  <si>
    <t>6002-Prevented eviction from private housing</t>
  </si>
  <si>
    <t>3022-Obtained other benefit on a Family matter</t>
  </si>
  <si>
    <t>6015-Obtained non-litgation advocacy services on a Housing  matter</t>
  </si>
  <si>
    <t>2008-Obtained advice and counsel  Employment matter</t>
  </si>
  <si>
    <t>A - Counsel and Advice</t>
  </si>
  <si>
    <t>G - Negotiated Settlement with Litigation</t>
  </si>
  <si>
    <t>IA - Uncontested Court Decision</t>
  </si>
  <si>
    <t>F - Negotiated Settlement w/out Litigation</t>
  </si>
  <si>
    <t>B - Limited Action (Brief Service)</t>
  </si>
  <si>
    <t>LT-006249-19/BX</t>
  </si>
  <si>
    <t>042106/2019</t>
  </si>
  <si>
    <t>LT-010237-19/QU</t>
  </si>
  <si>
    <t>LT-002718-19/BX</t>
  </si>
  <si>
    <t>LT-001142-19/KI</t>
  </si>
  <si>
    <t>LT-003413-17/KI</t>
  </si>
  <si>
    <t>LT-027121-19/BX</t>
  </si>
  <si>
    <t>L&amp;T-0441-19/KI</t>
  </si>
  <si>
    <t>1579/2017</t>
  </si>
  <si>
    <t>LT-000467-19/NY</t>
  </si>
  <si>
    <t>none</t>
  </si>
  <si>
    <t>LT-058007-18/BX</t>
  </si>
  <si>
    <t>0042106/2019</t>
  </si>
  <si>
    <t>LT-007876-19/BX</t>
  </si>
  <si>
    <t>No Case</t>
  </si>
  <si>
    <t>LT-014802-19/KI</t>
  </si>
  <si>
    <t>LT-000287-19/KI</t>
  </si>
  <si>
    <t>HP 772/19</t>
  </si>
  <si>
    <t>M-H-G-17-27485</t>
  </si>
  <si>
    <t>HO-610065-R</t>
  </si>
  <si>
    <t>HP-617719-19</t>
  </si>
  <si>
    <t>LT-003477-18/KI</t>
  </si>
  <si>
    <t>Representation - Admin. Agency</t>
  </si>
  <si>
    <t>Representation - State Court</t>
  </si>
  <si>
    <t>Hold For Review</t>
  </si>
  <si>
    <t>Advice</t>
  </si>
  <si>
    <t>Representation - Federal Court</t>
  </si>
  <si>
    <t>Brief Service</t>
  </si>
  <si>
    <t>Out-of-Court Advocacy</t>
  </si>
  <si>
    <t>000438475G</t>
  </si>
  <si>
    <t>N./A</t>
  </si>
  <si>
    <t>005098432H</t>
  </si>
  <si>
    <t>1710750J</t>
  </si>
  <si>
    <t>00037170575H</t>
  </si>
  <si>
    <t>000339447F</t>
  </si>
  <si>
    <t>0036982304-01-02</t>
  </si>
  <si>
    <t>036835696A</t>
  </si>
  <si>
    <t>HP Action</t>
  </si>
  <si>
    <t>Affirmative Litigation Supreme</t>
  </si>
  <si>
    <t>Illegal Lockout</t>
  </si>
  <si>
    <t>Other Civil Court</t>
  </si>
  <si>
    <t>Affirmative Litigation Federal</t>
  </si>
  <si>
    <t>Human Rights Complaint</t>
  </si>
  <si>
    <t>DHCR Administrative Action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</si>
</sst>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85"/>
  <sheetViews>
    <sheetView tabSelected="1" workbookViewId="0"/>
  </sheetViews>
  <sheetFormatPr defaultRowHeight="15"/>
  <cols>
    <col min="1" max="1" width="20.7109375" style="1" customWidth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>
      <c r="A2" s="1">
        <f>HYPERLINK("https://lsnyc.legalserver.org/matter/dynamic-profile/view/1894459","19-1894459")</f>
        <v>0</v>
      </c>
      <c r="B2" t="s">
        <v>30</v>
      </c>
      <c r="C2" t="s">
        <v>31</v>
      </c>
      <c r="D2" t="s">
        <v>37</v>
      </c>
      <c r="E2" t="s">
        <v>114</v>
      </c>
      <c r="F2" t="s">
        <v>192</v>
      </c>
      <c r="G2" t="s">
        <v>260</v>
      </c>
      <c r="H2">
        <v>10303</v>
      </c>
      <c r="I2" t="s">
        <v>261</v>
      </c>
      <c r="K2" t="s">
        <v>316</v>
      </c>
      <c r="L2" t="s">
        <v>325</v>
      </c>
      <c r="M2">
        <v>20707</v>
      </c>
      <c r="N2" t="s">
        <v>328</v>
      </c>
      <c r="O2" t="s">
        <v>344</v>
      </c>
      <c r="Q2" t="s">
        <v>366</v>
      </c>
      <c r="R2" t="s">
        <v>372</v>
      </c>
      <c r="S2" t="s">
        <v>398</v>
      </c>
      <c r="T2" t="s">
        <v>443</v>
      </c>
      <c r="U2" t="s">
        <v>466</v>
      </c>
      <c r="V2" t="s">
        <v>470</v>
      </c>
      <c r="W2" t="s">
        <v>521</v>
      </c>
      <c r="AB2" t="s">
        <v>558</v>
      </c>
    </row>
    <row r="3" spans="1:30">
      <c r="A3" s="1">
        <f>HYPERLINK("https://lsnyc.legalserver.org/matter/dynamic-profile/view/1892204","19-1892204")</f>
        <v>0</v>
      </c>
      <c r="B3" t="s">
        <v>30</v>
      </c>
      <c r="C3" t="s">
        <v>32</v>
      </c>
      <c r="D3" t="s">
        <v>38</v>
      </c>
      <c r="E3" t="s">
        <v>115</v>
      </c>
      <c r="F3" t="s">
        <v>193</v>
      </c>
      <c r="G3" t="s">
        <v>260</v>
      </c>
      <c r="H3">
        <v>11229</v>
      </c>
      <c r="I3" t="s">
        <v>262</v>
      </c>
      <c r="L3" t="s">
        <v>260</v>
      </c>
      <c r="N3" t="s">
        <v>329</v>
      </c>
      <c r="O3" t="s">
        <v>345</v>
      </c>
      <c r="Q3" t="s">
        <v>367</v>
      </c>
      <c r="R3" t="s">
        <v>373</v>
      </c>
      <c r="S3" t="s">
        <v>399</v>
      </c>
      <c r="T3" t="s">
        <v>399</v>
      </c>
      <c r="U3" t="s">
        <v>467</v>
      </c>
      <c r="V3" t="s">
        <v>471</v>
      </c>
      <c r="W3" t="s">
        <v>522</v>
      </c>
      <c r="Y3" t="s">
        <v>523</v>
      </c>
      <c r="Z3" t="s">
        <v>531</v>
      </c>
    </row>
    <row r="4" spans="1:30">
      <c r="A4" s="1">
        <f>HYPERLINK("https://lsnyc.legalserver.org/matter/dynamic-profile/view/1891187","19-1891187")</f>
        <v>0</v>
      </c>
      <c r="B4" t="s">
        <v>30</v>
      </c>
      <c r="C4" t="s">
        <v>33</v>
      </c>
      <c r="D4" t="s">
        <v>39</v>
      </c>
      <c r="E4" t="s">
        <v>116</v>
      </c>
      <c r="F4" t="s">
        <v>194</v>
      </c>
      <c r="G4" t="s">
        <v>260</v>
      </c>
      <c r="H4">
        <v>11204</v>
      </c>
      <c r="I4" t="s">
        <v>263</v>
      </c>
      <c r="L4" t="s">
        <v>260</v>
      </c>
      <c r="N4" t="s">
        <v>329</v>
      </c>
      <c r="O4" t="s">
        <v>346</v>
      </c>
      <c r="P4" t="s">
        <v>363</v>
      </c>
      <c r="Q4" t="s">
        <v>368</v>
      </c>
      <c r="R4" t="s">
        <v>372</v>
      </c>
      <c r="S4" t="s">
        <v>400</v>
      </c>
      <c r="T4" t="s">
        <v>400</v>
      </c>
      <c r="U4" t="s">
        <v>467</v>
      </c>
      <c r="V4" t="s">
        <v>472</v>
      </c>
      <c r="W4" t="s">
        <v>521</v>
      </c>
      <c r="AB4" t="s">
        <v>559</v>
      </c>
    </row>
    <row r="5" spans="1:30">
      <c r="A5" s="1">
        <f>HYPERLINK("https://lsnyc.legalserver.org/matter/dynamic-profile/view/1889406","19-1889406")</f>
        <v>0</v>
      </c>
      <c r="B5" t="s">
        <v>30</v>
      </c>
      <c r="C5" t="s">
        <v>34</v>
      </c>
      <c r="D5" t="s">
        <v>40</v>
      </c>
      <c r="E5" t="s">
        <v>117</v>
      </c>
      <c r="F5" t="s">
        <v>195</v>
      </c>
      <c r="G5" t="s">
        <v>260</v>
      </c>
      <c r="H5">
        <v>10467</v>
      </c>
      <c r="I5" t="s">
        <v>264</v>
      </c>
      <c r="L5" t="s">
        <v>260</v>
      </c>
      <c r="N5" t="s">
        <v>330</v>
      </c>
      <c r="O5" t="s">
        <v>347</v>
      </c>
      <c r="P5" t="s">
        <v>318</v>
      </c>
      <c r="Q5" t="s">
        <v>369</v>
      </c>
      <c r="R5" t="s">
        <v>374</v>
      </c>
      <c r="S5" t="s">
        <v>401</v>
      </c>
      <c r="T5" t="s">
        <v>444</v>
      </c>
      <c r="U5" t="s">
        <v>467</v>
      </c>
      <c r="V5" t="s">
        <v>473</v>
      </c>
      <c r="W5" t="s">
        <v>521</v>
      </c>
      <c r="AA5" t="s">
        <v>536</v>
      </c>
      <c r="AB5" t="s">
        <v>559</v>
      </c>
      <c r="AD5" t="s">
        <v>573</v>
      </c>
    </row>
    <row r="6" spans="1:30">
      <c r="A6" s="1">
        <f>HYPERLINK("https://lsnyc.legalserver.org/matter/dynamic-profile/view/1888941","19-1888941")</f>
        <v>0</v>
      </c>
      <c r="B6" t="s">
        <v>30</v>
      </c>
      <c r="C6" t="s">
        <v>34</v>
      </c>
      <c r="D6" t="s">
        <v>41</v>
      </c>
      <c r="E6" t="s">
        <v>118</v>
      </c>
      <c r="F6" t="s">
        <v>196</v>
      </c>
      <c r="G6" t="s">
        <v>260</v>
      </c>
      <c r="H6">
        <v>10452</v>
      </c>
      <c r="I6" t="s">
        <v>265</v>
      </c>
      <c r="L6" t="s">
        <v>260</v>
      </c>
      <c r="N6" t="s">
        <v>330</v>
      </c>
      <c r="P6" t="s">
        <v>318</v>
      </c>
      <c r="Q6" t="s">
        <v>369</v>
      </c>
      <c r="R6" t="s">
        <v>375</v>
      </c>
      <c r="S6" t="s">
        <v>402</v>
      </c>
      <c r="T6" t="s">
        <v>445</v>
      </c>
      <c r="U6" t="s">
        <v>467</v>
      </c>
      <c r="V6" t="s">
        <v>474</v>
      </c>
      <c r="W6" t="s">
        <v>521</v>
      </c>
      <c r="AA6" t="s">
        <v>537</v>
      </c>
      <c r="AB6" t="s">
        <v>559</v>
      </c>
      <c r="AD6" t="s">
        <v>574</v>
      </c>
    </row>
    <row r="7" spans="1:30">
      <c r="A7" s="1">
        <f>HYPERLINK("https://lsnyc.legalserver.org/matter/dynamic-profile/view/1888498","19-1888498")</f>
        <v>0</v>
      </c>
      <c r="B7" t="s">
        <v>30</v>
      </c>
      <c r="C7" t="s">
        <v>31</v>
      </c>
      <c r="D7" t="s">
        <v>42</v>
      </c>
      <c r="E7" t="s">
        <v>119</v>
      </c>
      <c r="F7" t="s">
        <v>197</v>
      </c>
      <c r="G7" t="s">
        <v>260</v>
      </c>
      <c r="H7">
        <v>10301</v>
      </c>
      <c r="I7" t="s">
        <v>266</v>
      </c>
      <c r="N7" t="s">
        <v>331</v>
      </c>
      <c r="P7" t="s">
        <v>364</v>
      </c>
      <c r="Q7" t="s">
        <v>366</v>
      </c>
      <c r="R7" t="s">
        <v>376</v>
      </c>
      <c r="S7" t="s">
        <v>403</v>
      </c>
      <c r="T7" t="s">
        <v>446</v>
      </c>
      <c r="U7" t="s">
        <v>468</v>
      </c>
      <c r="V7" t="s">
        <v>475</v>
      </c>
      <c r="W7" t="s">
        <v>521</v>
      </c>
      <c r="AB7" t="s">
        <v>559</v>
      </c>
    </row>
    <row r="8" spans="1:30">
      <c r="A8" s="1">
        <f>HYPERLINK("https://lsnyc.legalserver.org/matter/dynamic-profile/view/1892620","19-1892620")</f>
        <v>0</v>
      </c>
      <c r="B8" t="s">
        <v>30</v>
      </c>
      <c r="C8" t="s">
        <v>34</v>
      </c>
      <c r="D8" t="s">
        <v>43</v>
      </c>
      <c r="E8" t="s">
        <v>120</v>
      </c>
      <c r="F8" t="s">
        <v>198</v>
      </c>
      <c r="G8" t="s">
        <v>260</v>
      </c>
      <c r="H8">
        <v>10452</v>
      </c>
      <c r="I8" t="s">
        <v>267</v>
      </c>
      <c r="J8" t="s">
        <v>306</v>
      </c>
      <c r="K8" t="s">
        <v>317</v>
      </c>
      <c r="L8" t="s">
        <v>326</v>
      </c>
      <c r="M8">
        <v>46205</v>
      </c>
      <c r="N8" t="s">
        <v>329</v>
      </c>
      <c r="O8" t="s">
        <v>348</v>
      </c>
      <c r="P8" t="s">
        <v>318</v>
      </c>
      <c r="Q8" t="s">
        <v>369</v>
      </c>
      <c r="R8" t="s">
        <v>377</v>
      </c>
      <c r="S8" t="s">
        <v>404</v>
      </c>
      <c r="T8" t="s">
        <v>404</v>
      </c>
      <c r="U8" t="s">
        <v>468</v>
      </c>
      <c r="V8" t="s">
        <v>476</v>
      </c>
      <c r="W8" t="s">
        <v>521</v>
      </c>
    </row>
    <row r="9" spans="1:30">
      <c r="A9" s="1">
        <f>HYPERLINK("https://lsnyc.legalserver.org/matter/dynamic-profile/view/1887617","19-1887617")</f>
        <v>0</v>
      </c>
      <c r="B9" t="s">
        <v>30</v>
      </c>
      <c r="C9" t="s">
        <v>35</v>
      </c>
      <c r="D9" t="s">
        <v>44</v>
      </c>
      <c r="E9" t="s">
        <v>121</v>
      </c>
      <c r="F9" t="s">
        <v>199</v>
      </c>
      <c r="G9" t="s">
        <v>260</v>
      </c>
      <c r="H9">
        <v>11417</v>
      </c>
      <c r="I9" t="s">
        <v>268</v>
      </c>
      <c r="L9" t="s">
        <v>260</v>
      </c>
      <c r="N9" t="s">
        <v>329</v>
      </c>
      <c r="P9" t="s">
        <v>365</v>
      </c>
      <c r="Q9" t="s">
        <v>370</v>
      </c>
      <c r="R9" t="s">
        <v>378</v>
      </c>
      <c r="S9" t="s">
        <v>405</v>
      </c>
      <c r="T9" t="s">
        <v>405</v>
      </c>
      <c r="V9" t="s">
        <v>477</v>
      </c>
      <c r="W9" t="s">
        <v>521</v>
      </c>
      <c r="AB9" t="s">
        <v>559</v>
      </c>
    </row>
    <row r="10" spans="1:30">
      <c r="A10" s="1">
        <f>HYPERLINK("https://lsnyc.legalserver.org/matter/dynamic-profile/view/1894428","19-1894428")</f>
        <v>0</v>
      </c>
      <c r="B10" t="s">
        <v>30</v>
      </c>
      <c r="C10" t="s">
        <v>34</v>
      </c>
      <c r="D10" t="s">
        <v>45</v>
      </c>
      <c r="E10" t="s">
        <v>122</v>
      </c>
      <c r="F10" t="s">
        <v>200</v>
      </c>
      <c r="G10" t="s">
        <v>260</v>
      </c>
      <c r="H10">
        <v>10467</v>
      </c>
      <c r="I10" t="s">
        <v>269</v>
      </c>
      <c r="N10" t="s">
        <v>332</v>
      </c>
      <c r="P10" t="s">
        <v>318</v>
      </c>
      <c r="Q10" t="s">
        <v>369</v>
      </c>
      <c r="R10" t="s">
        <v>379</v>
      </c>
      <c r="S10" t="s">
        <v>406</v>
      </c>
      <c r="T10" t="s">
        <v>447</v>
      </c>
      <c r="U10" t="s">
        <v>468</v>
      </c>
      <c r="V10" t="s">
        <v>478</v>
      </c>
      <c r="W10" t="s">
        <v>521</v>
      </c>
    </row>
    <row r="11" spans="1:30">
      <c r="A11" s="1">
        <f>HYPERLINK("https://lsnyc.legalserver.org/matter/dynamic-profile/view/1898492","19-1898492")</f>
        <v>0</v>
      </c>
      <c r="B11" t="s">
        <v>30</v>
      </c>
      <c r="C11" t="s">
        <v>34</v>
      </c>
      <c r="D11" t="s">
        <v>46</v>
      </c>
      <c r="E11" t="s">
        <v>123</v>
      </c>
      <c r="F11" t="s">
        <v>201</v>
      </c>
      <c r="G11" t="s">
        <v>260</v>
      </c>
      <c r="H11">
        <v>10455</v>
      </c>
      <c r="I11" t="s">
        <v>270</v>
      </c>
      <c r="L11" t="s">
        <v>260</v>
      </c>
      <c r="N11" t="s">
        <v>330</v>
      </c>
      <c r="P11" t="s">
        <v>318</v>
      </c>
      <c r="Q11" t="s">
        <v>369</v>
      </c>
      <c r="R11" t="s">
        <v>375</v>
      </c>
      <c r="S11" t="s">
        <v>407</v>
      </c>
      <c r="V11" t="s">
        <v>479</v>
      </c>
      <c r="W11" t="s">
        <v>521</v>
      </c>
      <c r="AB11" t="s">
        <v>560</v>
      </c>
    </row>
    <row r="12" spans="1:30">
      <c r="A12" s="1">
        <f>HYPERLINK("https://lsnyc.legalserver.org/matter/dynamic-profile/view/1893963","19-1893963")</f>
        <v>0</v>
      </c>
      <c r="B12" t="s">
        <v>30</v>
      </c>
      <c r="C12" t="s">
        <v>34</v>
      </c>
      <c r="D12" t="s">
        <v>47</v>
      </c>
      <c r="E12" t="s">
        <v>124</v>
      </c>
      <c r="F12" t="s">
        <v>202</v>
      </c>
      <c r="G12" t="s">
        <v>260</v>
      </c>
      <c r="H12">
        <v>10458</v>
      </c>
      <c r="I12" t="s">
        <v>265</v>
      </c>
      <c r="L12" t="s">
        <v>260</v>
      </c>
      <c r="N12" t="s">
        <v>330</v>
      </c>
      <c r="P12" t="s">
        <v>318</v>
      </c>
      <c r="Q12" t="s">
        <v>369</v>
      </c>
      <c r="R12" t="s">
        <v>375</v>
      </c>
      <c r="S12" t="s">
        <v>408</v>
      </c>
      <c r="T12" t="s">
        <v>445</v>
      </c>
      <c r="U12" t="s">
        <v>467</v>
      </c>
      <c r="V12" t="s">
        <v>480</v>
      </c>
      <c r="W12" t="s">
        <v>521</v>
      </c>
      <c r="AB12" t="s">
        <v>559</v>
      </c>
      <c r="AD12" t="s">
        <v>573</v>
      </c>
    </row>
    <row r="13" spans="1:30">
      <c r="A13" s="1">
        <f>HYPERLINK("https://lsnyc.legalserver.org/matter/dynamic-profile/view/1888060","19-1888060")</f>
        <v>0</v>
      </c>
      <c r="B13" t="s">
        <v>30</v>
      </c>
      <c r="C13" t="s">
        <v>35</v>
      </c>
      <c r="D13" t="s">
        <v>48</v>
      </c>
      <c r="E13" t="s">
        <v>125</v>
      </c>
      <c r="F13" t="s">
        <v>203</v>
      </c>
      <c r="G13" t="s">
        <v>260</v>
      </c>
      <c r="H13">
        <v>11433</v>
      </c>
      <c r="I13" t="s">
        <v>271</v>
      </c>
      <c r="L13" t="s">
        <v>260</v>
      </c>
      <c r="N13" t="s">
        <v>330</v>
      </c>
      <c r="P13" t="s">
        <v>365</v>
      </c>
      <c r="Q13" t="s">
        <v>370</v>
      </c>
      <c r="R13" t="s">
        <v>380</v>
      </c>
      <c r="S13" t="s">
        <v>409</v>
      </c>
      <c r="T13" t="s">
        <v>448</v>
      </c>
      <c r="U13" t="s">
        <v>467</v>
      </c>
      <c r="V13" t="s">
        <v>481</v>
      </c>
      <c r="W13" t="s">
        <v>522</v>
      </c>
      <c r="Y13" t="s">
        <v>524</v>
      </c>
      <c r="Z13" t="s">
        <v>531</v>
      </c>
      <c r="AA13" t="s">
        <v>538</v>
      </c>
      <c r="AB13" t="s">
        <v>561</v>
      </c>
      <c r="AD13" t="s">
        <v>575</v>
      </c>
    </row>
    <row r="14" spans="1:30">
      <c r="A14" s="1">
        <f>HYPERLINK("https://lsnyc.legalserver.org/matter/dynamic-profile/view/1887648","19-1887648")</f>
        <v>0</v>
      </c>
      <c r="B14" t="s">
        <v>30</v>
      </c>
      <c r="C14" t="s">
        <v>35</v>
      </c>
      <c r="D14" t="s">
        <v>49</v>
      </c>
      <c r="E14" t="s">
        <v>126</v>
      </c>
      <c r="F14" t="s">
        <v>204</v>
      </c>
      <c r="G14" t="s">
        <v>260</v>
      </c>
      <c r="H14">
        <v>11501</v>
      </c>
      <c r="I14" t="s">
        <v>272</v>
      </c>
      <c r="L14" t="s">
        <v>260</v>
      </c>
      <c r="N14" t="s">
        <v>329</v>
      </c>
      <c r="O14" t="s">
        <v>348</v>
      </c>
      <c r="Q14" t="s">
        <v>370</v>
      </c>
      <c r="R14" t="s">
        <v>381</v>
      </c>
      <c r="S14" t="s">
        <v>410</v>
      </c>
      <c r="T14" t="s">
        <v>410</v>
      </c>
      <c r="U14" t="s">
        <v>466</v>
      </c>
      <c r="V14" t="s">
        <v>477</v>
      </c>
      <c r="W14" t="s">
        <v>521</v>
      </c>
      <c r="AB14" t="s">
        <v>559</v>
      </c>
    </row>
    <row r="15" spans="1:30">
      <c r="A15" s="1">
        <f>HYPERLINK("https://lsnyc.legalserver.org/matter/dynamic-profile/view/1902269","19-1902269")</f>
        <v>0</v>
      </c>
      <c r="B15" t="s">
        <v>30</v>
      </c>
      <c r="C15" t="s">
        <v>34</v>
      </c>
      <c r="D15" t="s">
        <v>50</v>
      </c>
      <c r="E15" t="s">
        <v>127</v>
      </c>
      <c r="F15" t="s">
        <v>205</v>
      </c>
      <c r="G15" t="s">
        <v>260</v>
      </c>
      <c r="H15">
        <v>10460</v>
      </c>
      <c r="I15" t="s">
        <v>273</v>
      </c>
      <c r="L15" t="s">
        <v>260</v>
      </c>
      <c r="N15" t="s">
        <v>330</v>
      </c>
      <c r="P15" t="s">
        <v>318</v>
      </c>
      <c r="Q15" t="s">
        <v>369</v>
      </c>
      <c r="R15" t="s">
        <v>375</v>
      </c>
      <c r="S15" t="s">
        <v>411</v>
      </c>
      <c r="T15" t="s">
        <v>449</v>
      </c>
      <c r="U15" t="s">
        <v>467</v>
      </c>
      <c r="V15" t="s">
        <v>482</v>
      </c>
      <c r="W15" t="s">
        <v>521</v>
      </c>
      <c r="AA15" t="s">
        <v>539</v>
      </c>
      <c r="AB15" t="s">
        <v>559</v>
      </c>
      <c r="AC15" t="s">
        <v>565</v>
      </c>
      <c r="AD15" t="s">
        <v>573</v>
      </c>
    </row>
    <row r="16" spans="1:30">
      <c r="A16" s="1">
        <f>HYPERLINK("https://lsnyc.legalserver.org/matter/dynamic-profile/view/1889375","19-1889375")</f>
        <v>0</v>
      </c>
      <c r="B16" t="s">
        <v>30</v>
      </c>
      <c r="C16" t="s">
        <v>31</v>
      </c>
      <c r="D16" t="s">
        <v>51</v>
      </c>
      <c r="E16" t="s">
        <v>128</v>
      </c>
      <c r="F16" t="s">
        <v>206</v>
      </c>
      <c r="G16" t="s">
        <v>260</v>
      </c>
      <c r="H16">
        <v>10310</v>
      </c>
      <c r="N16" t="s">
        <v>328</v>
      </c>
      <c r="O16" t="s">
        <v>349</v>
      </c>
      <c r="Q16" t="s">
        <v>366</v>
      </c>
      <c r="R16" t="s">
        <v>372</v>
      </c>
      <c r="S16" t="s">
        <v>398</v>
      </c>
      <c r="T16" t="s">
        <v>450</v>
      </c>
      <c r="U16" t="s">
        <v>466</v>
      </c>
      <c r="V16" t="s">
        <v>483</v>
      </c>
      <c r="W16" t="s">
        <v>521</v>
      </c>
      <c r="AB16" t="s">
        <v>558</v>
      </c>
    </row>
    <row r="17" spans="1:30">
      <c r="A17" s="1">
        <f>HYPERLINK("https://lsnyc.legalserver.org/matter/dynamic-profile/view/1897641","19-1897641")</f>
        <v>0</v>
      </c>
      <c r="B17" t="s">
        <v>30</v>
      </c>
      <c r="C17" t="s">
        <v>32</v>
      </c>
      <c r="D17" t="s">
        <v>52</v>
      </c>
      <c r="E17" t="s">
        <v>129</v>
      </c>
      <c r="F17" t="s">
        <v>207</v>
      </c>
      <c r="G17" t="s">
        <v>260</v>
      </c>
      <c r="H17">
        <v>11225</v>
      </c>
      <c r="I17" t="s">
        <v>274</v>
      </c>
      <c r="L17" t="s">
        <v>260</v>
      </c>
      <c r="N17" t="s">
        <v>330</v>
      </c>
      <c r="P17" t="s">
        <v>363</v>
      </c>
      <c r="Q17" t="s">
        <v>367</v>
      </c>
      <c r="R17" t="s">
        <v>382</v>
      </c>
      <c r="S17" t="s">
        <v>412</v>
      </c>
      <c r="T17" t="s">
        <v>451</v>
      </c>
      <c r="V17" t="s">
        <v>484</v>
      </c>
      <c r="W17" t="s">
        <v>522</v>
      </c>
      <c r="Y17" t="s">
        <v>524</v>
      </c>
      <c r="Z17" t="s">
        <v>531</v>
      </c>
      <c r="AA17" t="s">
        <v>540</v>
      </c>
      <c r="AB17" t="s">
        <v>561</v>
      </c>
      <c r="AD17" t="s">
        <v>573</v>
      </c>
    </row>
    <row r="18" spans="1:30">
      <c r="A18" s="1">
        <f>HYPERLINK("https://lsnyc.legalserver.org/matter/dynamic-profile/view/1897641","19-1897641")</f>
        <v>0</v>
      </c>
      <c r="B18" t="s">
        <v>30</v>
      </c>
      <c r="C18" t="s">
        <v>32</v>
      </c>
      <c r="D18" t="s">
        <v>52</v>
      </c>
      <c r="E18" t="s">
        <v>129</v>
      </c>
      <c r="F18" t="s">
        <v>207</v>
      </c>
      <c r="G18" t="s">
        <v>260</v>
      </c>
      <c r="H18">
        <v>11225</v>
      </c>
      <c r="I18" t="s">
        <v>274</v>
      </c>
      <c r="L18" t="s">
        <v>260</v>
      </c>
      <c r="N18" t="s">
        <v>330</v>
      </c>
      <c r="P18" t="s">
        <v>363</v>
      </c>
      <c r="Q18" t="s">
        <v>367</v>
      </c>
      <c r="R18" t="s">
        <v>382</v>
      </c>
      <c r="S18" t="s">
        <v>412</v>
      </c>
      <c r="T18" t="s">
        <v>451</v>
      </c>
      <c r="V18" t="s">
        <v>484</v>
      </c>
      <c r="W18" t="s">
        <v>522</v>
      </c>
      <c r="Y18" t="s">
        <v>524</v>
      </c>
      <c r="Z18" t="s">
        <v>531</v>
      </c>
      <c r="AA18" t="s">
        <v>540</v>
      </c>
      <c r="AB18" t="s">
        <v>561</v>
      </c>
      <c r="AD18" t="s">
        <v>573</v>
      </c>
    </row>
    <row r="19" spans="1:30">
      <c r="A19" s="1">
        <f>HYPERLINK("https://lsnyc.legalserver.org/matter/dynamic-profile/view/1893960","19-1893960")</f>
        <v>0</v>
      </c>
      <c r="B19" t="s">
        <v>30</v>
      </c>
      <c r="C19" t="s">
        <v>34</v>
      </c>
      <c r="D19" t="s">
        <v>53</v>
      </c>
      <c r="E19" t="s">
        <v>130</v>
      </c>
      <c r="F19" t="s">
        <v>202</v>
      </c>
      <c r="G19" t="s">
        <v>260</v>
      </c>
      <c r="H19">
        <v>10458</v>
      </c>
      <c r="I19" t="s">
        <v>265</v>
      </c>
      <c r="L19" t="s">
        <v>260</v>
      </c>
      <c r="N19" t="s">
        <v>330</v>
      </c>
      <c r="P19" t="s">
        <v>318</v>
      </c>
      <c r="Q19" t="s">
        <v>369</v>
      </c>
      <c r="R19" t="s">
        <v>375</v>
      </c>
      <c r="S19" t="s">
        <v>408</v>
      </c>
      <c r="T19" t="s">
        <v>445</v>
      </c>
      <c r="U19" t="s">
        <v>467</v>
      </c>
      <c r="V19" t="s">
        <v>480</v>
      </c>
      <c r="W19" t="s">
        <v>521</v>
      </c>
      <c r="AB19" t="s">
        <v>559</v>
      </c>
      <c r="AD19" t="s">
        <v>573</v>
      </c>
    </row>
    <row r="20" spans="1:30">
      <c r="A20" s="1">
        <f>HYPERLINK("https://lsnyc.legalserver.org/matter/dynamic-profile/view/1891998","19-1891998")</f>
        <v>0</v>
      </c>
      <c r="B20" t="s">
        <v>30</v>
      </c>
      <c r="C20" t="s">
        <v>32</v>
      </c>
      <c r="D20" t="s">
        <v>54</v>
      </c>
      <c r="E20" t="s">
        <v>131</v>
      </c>
      <c r="F20" t="s">
        <v>208</v>
      </c>
      <c r="G20" t="s">
        <v>260</v>
      </c>
      <c r="H20">
        <v>11208</v>
      </c>
      <c r="I20" t="s">
        <v>275</v>
      </c>
      <c r="L20" t="s">
        <v>260</v>
      </c>
      <c r="N20" t="s">
        <v>330</v>
      </c>
      <c r="P20" t="s">
        <v>363</v>
      </c>
      <c r="Q20" t="s">
        <v>367</v>
      </c>
      <c r="R20" t="s">
        <v>375</v>
      </c>
      <c r="S20" t="s">
        <v>413</v>
      </c>
      <c r="T20" t="s">
        <v>452</v>
      </c>
      <c r="U20" t="s">
        <v>467</v>
      </c>
      <c r="V20" t="s">
        <v>485</v>
      </c>
      <c r="W20" t="s">
        <v>522</v>
      </c>
      <c r="Y20" t="s">
        <v>524</v>
      </c>
      <c r="Z20" t="s">
        <v>532</v>
      </c>
      <c r="AA20" t="s">
        <v>541</v>
      </c>
      <c r="AB20" t="s">
        <v>559</v>
      </c>
      <c r="AD20" t="s">
        <v>573</v>
      </c>
    </row>
    <row r="21" spans="1:30">
      <c r="A21" s="1">
        <f>HYPERLINK("https://lsnyc.legalserver.org/matter/dynamic-profile/view/1891010","19-1891010")</f>
        <v>0</v>
      </c>
      <c r="B21" t="s">
        <v>30</v>
      </c>
      <c r="C21" t="s">
        <v>33</v>
      </c>
      <c r="D21" t="s">
        <v>55</v>
      </c>
      <c r="E21" t="s">
        <v>132</v>
      </c>
      <c r="F21" t="s">
        <v>209</v>
      </c>
      <c r="G21" t="s">
        <v>260</v>
      </c>
      <c r="H21">
        <v>10034</v>
      </c>
      <c r="I21" t="s">
        <v>276</v>
      </c>
      <c r="J21" t="s">
        <v>307</v>
      </c>
      <c r="K21" t="s">
        <v>318</v>
      </c>
      <c r="L21" t="s">
        <v>260</v>
      </c>
      <c r="M21">
        <v>10457</v>
      </c>
      <c r="N21" t="s">
        <v>330</v>
      </c>
      <c r="Q21" t="s">
        <v>368</v>
      </c>
      <c r="R21" t="s">
        <v>375</v>
      </c>
      <c r="S21" t="s">
        <v>414</v>
      </c>
      <c r="T21" t="s">
        <v>414</v>
      </c>
      <c r="U21" t="s">
        <v>467</v>
      </c>
      <c r="V21" t="s">
        <v>486</v>
      </c>
      <c r="W21" t="s">
        <v>521</v>
      </c>
      <c r="AB21" t="s">
        <v>559</v>
      </c>
      <c r="AD21" t="s">
        <v>574</v>
      </c>
    </row>
    <row r="22" spans="1:30">
      <c r="A22" s="1">
        <f>HYPERLINK("https://lsnyc.legalserver.org/matter/dynamic-profile/view/1895670","19-1895670")</f>
        <v>0</v>
      </c>
      <c r="B22" t="s">
        <v>30</v>
      </c>
      <c r="C22" t="s">
        <v>31</v>
      </c>
      <c r="D22" t="s">
        <v>56</v>
      </c>
      <c r="E22" t="s">
        <v>133</v>
      </c>
      <c r="F22" t="s">
        <v>210</v>
      </c>
      <c r="G22" t="s">
        <v>260</v>
      </c>
      <c r="H22">
        <v>10301</v>
      </c>
      <c r="I22" t="s">
        <v>277</v>
      </c>
      <c r="L22" t="s">
        <v>260</v>
      </c>
      <c r="N22" t="s">
        <v>329</v>
      </c>
      <c r="Q22" t="s">
        <v>366</v>
      </c>
      <c r="R22" t="s">
        <v>383</v>
      </c>
      <c r="S22" t="s">
        <v>415</v>
      </c>
      <c r="T22" t="s">
        <v>446</v>
      </c>
      <c r="U22" t="s">
        <v>467</v>
      </c>
      <c r="V22" t="s">
        <v>487</v>
      </c>
      <c r="W22" t="s">
        <v>521</v>
      </c>
    </row>
    <row r="23" spans="1:30">
      <c r="A23" s="1">
        <f>HYPERLINK("https://lsnyc.legalserver.org/matter/dynamic-profile/view/1901037","19-1901037")</f>
        <v>0</v>
      </c>
      <c r="B23" t="s">
        <v>30</v>
      </c>
      <c r="C23" t="s">
        <v>34</v>
      </c>
      <c r="D23" t="s">
        <v>57</v>
      </c>
      <c r="E23" t="s">
        <v>134</v>
      </c>
      <c r="F23" t="s">
        <v>211</v>
      </c>
      <c r="G23" t="s">
        <v>260</v>
      </c>
      <c r="H23">
        <v>10474</v>
      </c>
      <c r="N23" t="s">
        <v>330</v>
      </c>
      <c r="P23" t="s">
        <v>318</v>
      </c>
      <c r="Q23" t="s">
        <v>369</v>
      </c>
      <c r="R23" t="s">
        <v>375</v>
      </c>
      <c r="S23" t="s">
        <v>416</v>
      </c>
      <c r="T23" t="s">
        <v>449</v>
      </c>
      <c r="U23" t="s">
        <v>467</v>
      </c>
      <c r="V23" t="s">
        <v>488</v>
      </c>
      <c r="W23" t="s">
        <v>521</v>
      </c>
      <c r="AA23" t="s">
        <v>542</v>
      </c>
      <c r="AB23" t="s">
        <v>559</v>
      </c>
      <c r="AD23" t="s">
        <v>573</v>
      </c>
    </row>
    <row r="24" spans="1:30">
      <c r="A24" s="1">
        <f>HYPERLINK("https://lsnyc.legalserver.org/matter/dynamic-profile/view/1890597","19-1890597")</f>
        <v>0</v>
      </c>
      <c r="B24" t="s">
        <v>30</v>
      </c>
      <c r="C24" t="s">
        <v>32</v>
      </c>
      <c r="D24" t="s">
        <v>58</v>
      </c>
      <c r="E24" t="s">
        <v>135</v>
      </c>
      <c r="F24" t="s">
        <v>212</v>
      </c>
      <c r="G24" t="s">
        <v>260</v>
      </c>
      <c r="H24">
        <v>11218</v>
      </c>
      <c r="I24" t="s">
        <v>278</v>
      </c>
      <c r="K24" t="s">
        <v>319</v>
      </c>
      <c r="L24" t="s">
        <v>260</v>
      </c>
      <c r="M24">
        <v>11362</v>
      </c>
      <c r="N24" t="s">
        <v>333</v>
      </c>
      <c r="P24" t="s">
        <v>363</v>
      </c>
      <c r="Q24" t="s">
        <v>367</v>
      </c>
      <c r="R24" t="s">
        <v>384</v>
      </c>
      <c r="S24" t="s">
        <v>417</v>
      </c>
      <c r="T24" t="s">
        <v>453</v>
      </c>
      <c r="U24" t="s">
        <v>467</v>
      </c>
      <c r="V24" t="s">
        <v>489</v>
      </c>
      <c r="W24" t="s">
        <v>522</v>
      </c>
      <c r="Y24" t="s">
        <v>524</v>
      </c>
      <c r="Z24" t="s">
        <v>531</v>
      </c>
      <c r="AA24" t="s">
        <v>543</v>
      </c>
      <c r="AB24" t="s">
        <v>561</v>
      </c>
      <c r="AC24" t="s">
        <v>566</v>
      </c>
      <c r="AD24" t="s">
        <v>576</v>
      </c>
    </row>
    <row r="25" spans="1:30">
      <c r="A25" s="1">
        <f>HYPERLINK("https://lsnyc.legalserver.org/matter/dynamic-profile/view/1892796","19-1892796")</f>
        <v>0</v>
      </c>
      <c r="B25" t="s">
        <v>30</v>
      </c>
      <c r="C25" t="s">
        <v>34</v>
      </c>
      <c r="D25" t="s">
        <v>59</v>
      </c>
      <c r="E25" t="s">
        <v>136</v>
      </c>
      <c r="F25" t="s">
        <v>213</v>
      </c>
      <c r="G25" t="s">
        <v>260</v>
      </c>
      <c r="H25">
        <v>10460</v>
      </c>
      <c r="I25" t="s">
        <v>279</v>
      </c>
      <c r="J25" t="s">
        <v>308</v>
      </c>
      <c r="K25" t="s">
        <v>318</v>
      </c>
      <c r="L25" t="s">
        <v>260</v>
      </c>
      <c r="M25">
        <v>10472</v>
      </c>
      <c r="N25" t="s">
        <v>329</v>
      </c>
      <c r="O25" t="s">
        <v>350</v>
      </c>
      <c r="Q25" t="s">
        <v>369</v>
      </c>
      <c r="R25" t="s">
        <v>377</v>
      </c>
      <c r="S25" t="s">
        <v>404</v>
      </c>
      <c r="T25" t="s">
        <v>404</v>
      </c>
      <c r="U25" t="s">
        <v>467</v>
      </c>
      <c r="V25" t="s">
        <v>490</v>
      </c>
      <c r="W25" t="s">
        <v>521</v>
      </c>
    </row>
    <row r="26" spans="1:30">
      <c r="A26" s="1">
        <f>HYPERLINK("https://lsnyc.legalserver.org/matter/dynamic-profile/view/1886990","19-1886990")</f>
        <v>0</v>
      </c>
      <c r="B26" t="s">
        <v>30</v>
      </c>
      <c r="C26" t="s">
        <v>31</v>
      </c>
      <c r="D26" t="s">
        <v>60</v>
      </c>
      <c r="E26" t="s">
        <v>137</v>
      </c>
      <c r="F26" t="s">
        <v>214</v>
      </c>
      <c r="G26" t="s">
        <v>260</v>
      </c>
      <c r="H26">
        <v>10304</v>
      </c>
      <c r="N26" t="s">
        <v>334</v>
      </c>
      <c r="Q26" t="s">
        <v>366</v>
      </c>
      <c r="R26" t="s">
        <v>385</v>
      </c>
      <c r="S26" t="s">
        <v>418</v>
      </c>
      <c r="T26" t="s">
        <v>443</v>
      </c>
      <c r="U26" t="s">
        <v>466</v>
      </c>
      <c r="V26" t="s">
        <v>491</v>
      </c>
      <c r="W26" t="s">
        <v>521</v>
      </c>
    </row>
    <row r="27" spans="1:30">
      <c r="A27" s="1">
        <f>HYPERLINK("https://lsnyc.legalserver.org/matter/dynamic-profile/view/1895909","19-1895909")</f>
        <v>0</v>
      </c>
      <c r="B27" t="s">
        <v>30</v>
      </c>
      <c r="C27" t="s">
        <v>34</v>
      </c>
      <c r="D27" t="s">
        <v>61</v>
      </c>
      <c r="E27" t="s">
        <v>138</v>
      </c>
      <c r="F27" t="s">
        <v>202</v>
      </c>
      <c r="G27" t="s">
        <v>260</v>
      </c>
      <c r="H27">
        <v>10458</v>
      </c>
      <c r="I27" t="s">
        <v>265</v>
      </c>
      <c r="L27" t="s">
        <v>260</v>
      </c>
      <c r="N27" t="s">
        <v>330</v>
      </c>
      <c r="P27" t="s">
        <v>318</v>
      </c>
      <c r="Q27" t="s">
        <v>369</v>
      </c>
      <c r="R27" t="s">
        <v>375</v>
      </c>
      <c r="S27" t="s">
        <v>408</v>
      </c>
      <c r="T27" t="s">
        <v>445</v>
      </c>
      <c r="U27" t="s">
        <v>467</v>
      </c>
      <c r="V27" t="s">
        <v>492</v>
      </c>
      <c r="W27" t="s">
        <v>521</v>
      </c>
      <c r="AB27" t="s">
        <v>559</v>
      </c>
      <c r="AC27" t="s">
        <v>567</v>
      </c>
      <c r="AD27" t="s">
        <v>573</v>
      </c>
    </row>
    <row r="28" spans="1:30">
      <c r="A28" s="1">
        <f>HYPERLINK("https://lsnyc.legalserver.org/matter/dynamic-profile/view/1893888","19-1893888")</f>
        <v>0</v>
      </c>
      <c r="B28" t="s">
        <v>30</v>
      </c>
      <c r="C28" t="s">
        <v>34</v>
      </c>
      <c r="D28" t="s">
        <v>61</v>
      </c>
      <c r="E28" t="s">
        <v>138</v>
      </c>
      <c r="F28" t="s">
        <v>202</v>
      </c>
      <c r="G28" t="s">
        <v>260</v>
      </c>
      <c r="H28">
        <v>10458</v>
      </c>
      <c r="I28" t="s">
        <v>265</v>
      </c>
      <c r="L28" t="s">
        <v>260</v>
      </c>
      <c r="N28" t="s">
        <v>330</v>
      </c>
      <c r="P28" t="s">
        <v>318</v>
      </c>
      <c r="Q28" t="s">
        <v>369</v>
      </c>
      <c r="R28" t="s">
        <v>375</v>
      </c>
      <c r="S28" t="s">
        <v>408</v>
      </c>
      <c r="T28" t="s">
        <v>445</v>
      </c>
      <c r="U28" t="s">
        <v>467</v>
      </c>
      <c r="V28" t="s">
        <v>480</v>
      </c>
      <c r="W28" t="s">
        <v>521</v>
      </c>
      <c r="AB28" t="s">
        <v>559</v>
      </c>
      <c r="AC28" t="s">
        <v>567</v>
      </c>
      <c r="AD28" t="s">
        <v>573</v>
      </c>
    </row>
    <row r="29" spans="1:30">
      <c r="A29" s="1">
        <f>HYPERLINK("https://lsnyc.legalserver.org/matter/dynamic-profile/view/1890213","19-1890213")</f>
        <v>0</v>
      </c>
      <c r="B29" t="s">
        <v>30</v>
      </c>
      <c r="C29" t="s">
        <v>32</v>
      </c>
      <c r="D29" t="s">
        <v>62</v>
      </c>
      <c r="E29" t="s">
        <v>139</v>
      </c>
      <c r="F29" t="s">
        <v>215</v>
      </c>
      <c r="G29" t="s">
        <v>260</v>
      </c>
      <c r="H29">
        <v>11221</v>
      </c>
      <c r="N29" t="s">
        <v>335</v>
      </c>
      <c r="O29" t="s">
        <v>351</v>
      </c>
      <c r="P29" t="s">
        <v>363</v>
      </c>
      <c r="Q29" t="s">
        <v>367</v>
      </c>
      <c r="R29" t="s">
        <v>386</v>
      </c>
      <c r="S29" t="s">
        <v>419</v>
      </c>
      <c r="T29" t="s">
        <v>419</v>
      </c>
      <c r="U29" t="s">
        <v>467</v>
      </c>
      <c r="V29" t="s">
        <v>493</v>
      </c>
      <c r="W29" t="s">
        <v>522</v>
      </c>
      <c r="Y29" t="s">
        <v>525</v>
      </c>
      <c r="Z29" t="s">
        <v>533</v>
      </c>
    </row>
    <row r="30" spans="1:30">
      <c r="A30" s="1">
        <f>HYPERLINK("https://lsnyc.legalserver.org/matter/dynamic-profile/view/1897886","19-1897886")</f>
        <v>0</v>
      </c>
      <c r="B30" t="s">
        <v>30</v>
      </c>
      <c r="C30" t="s">
        <v>34</v>
      </c>
      <c r="D30" t="s">
        <v>63</v>
      </c>
      <c r="E30" t="s">
        <v>140</v>
      </c>
      <c r="F30" t="s">
        <v>216</v>
      </c>
      <c r="G30" t="s">
        <v>260</v>
      </c>
      <c r="H30">
        <v>10460</v>
      </c>
      <c r="I30" t="s">
        <v>280</v>
      </c>
      <c r="L30" t="s">
        <v>260</v>
      </c>
      <c r="N30" t="s">
        <v>329</v>
      </c>
      <c r="P30" t="s">
        <v>318</v>
      </c>
      <c r="Q30" t="s">
        <v>369</v>
      </c>
      <c r="R30" t="s">
        <v>377</v>
      </c>
      <c r="S30" t="s">
        <v>404</v>
      </c>
      <c r="T30" t="s">
        <v>454</v>
      </c>
      <c r="U30" t="s">
        <v>468</v>
      </c>
      <c r="V30" t="s">
        <v>494</v>
      </c>
      <c r="W30" t="s">
        <v>521</v>
      </c>
    </row>
    <row r="31" spans="1:30">
      <c r="A31" s="1">
        <f>HYPERLINK("https://lsnyc.legalserver.org/matter/dynamic-profile/view/1890744","19-1890744")</f>
        <v>0</v>
      </c>
      <c r="B31" t="s">
        <v>30</v>
      </c>
      <c r="C31" t="s">
        <v>31</v>
      </c>
      <c r="D31" t="s">
        <v>64</v>
      </c>
      <c r="E31" t="s">
        <v>141</v>
      </c>
      <c r="F31" t="s">
        <v>217</v>
      </c>
      <c r="G31" t="s">
        <v>260</v>
      </c>
      <c r="H31">
        <v>10302</v>
      </c>
      <c r="N31" t="s">
        <v>328</v>
      </c>
      <c r="Q31" t="s">
        <v>366</v>
      </c>
      <c r="R31" t="s">
        <v>387</v>
      </c>
      <c r="S31" t="s">
        <v>398</v>
      </c>
      <c r="T31" t="s">
        <v>443</v>
      </c>
      <c r="U31" t="s">
        <v>466</v>
      </c>
      <c r="V31" t="s">
        <v>495</v>
      </c>
      <c r="W31" t="s">
        <v>521</v>
      </c>
    </row>
    <row r="32" spans="1:30">
      <c r="A32" s="1">
        <f>HYPERLINK("https://lsnyc.legalserver.org/matter/dynamic-profile/view/1901300","19-1901300")</f>
        <v>0</v>
      </c>
      <c r="B32" t="s">
        <v>30</v>
      </c>
      <c r="C32" t="s">
        <v>32</v>
      </c>
      <c r="D32" t="s">
        <v>65</v>
      </c>
      <c r="E32" t="s">
        <v>142</v>
      </c>
      <c r="F32" t="s">
        <v>218</v>
      </c>
      <c r="G32" t="s">
        <v>260</v>
      </c>
      <c r="H32">
        <v>11212</v>
      </c>
      <c r="I32" t="s">
        <v>281</v>
      </c>
      <c r="L32" t="s">
        <v>260</v>
      </c>
      <c r="N32" t="s">
        <v>330</v>
      </c>
      <c r="Q32" t="s">
        <v>367</v>
      </c>
      <c r="R32" t="s">
        <v>375</v>
      </c>
      <c r="S32" t="s">
        <v>420</v>
      </c>
      <c r="T32" t="s">
        <v>452</v>
      </c>
      <c r="U32" t="s">
        <v>467</v>
      </c>
      <c r="V32" t="s">
        <v>496</v>
      </c>
      <c r="W32" t="s">
        <v>521</v>
      </c>
      <c r="AA32" t="s">
        <v>544</v>
      </c>
      <c r="AB32" t="s">
        <v>559</v>
      </c>
      <c r="AD32" t="s">
        <v>574</v>
      </c>
    </row>
    <row r="33" spans="1:30">
      <c r="A33" s="1">
        <f>HYPERLINK("https://lsnyc.legalserver.org/matter/dynamic-profile/view/1895540","19-1895540")</f>
        <v>0</v>
      </c>
      <c r="B33" t="s">
        <v>30</v>
      </c>
      <c r="C33" t="s">
        <v>33</v>
      </c>
      <c r="D33" t="s">
        <v>66</v>
      </c>
      <c r="E33" t="s">
        <v>143</v>
      </c>
      <c r="F33" t="s">
        <v>219</v>
      </c>
      <c r="G33" t="s">
        <v>260</v>
      </c>
      <c r="H33">
        <v>10034</v>
      </c>
      <c r="N33" t="s">
        <v>330</v>
      </c>
      <c r="P33" t="s">
        <v>321</v>
      </c>
      <c r="Q33" t="s">
        <v>368</v>
      </c>
      <c r="R33" t="s">
        <v>375</v>
      </c>
      <c r="S33" t="s">
        <v>421</v>
      </c>
      <c r="T33" t="s">
        <v>455</v>
      </c>
      <c r="U33" t="s">
        <v>467</v>
      </c>
      <c r="V33" t="s">
        <v>497</v>
      </c>
      <c r="W33" t="s">
        <v>521</v>
      </c>
      <c r="AA33" t="s">
        <v>545</v>
      </c>
      <c r="AB33" t="s">
        <v>559</v>
      </c>
      <c r="AD33" t="s">
        <v>573</v>
      </c>
    </row>
    <row r="34" spans="1:30">
      <c r="A34" s="1">
        <f>HYPERLINK("https://lsnyc.legalserver.org/matter/dynamic-profile/view/1891990","19-1891990")</f>
        <v>0</v>
      </c>
      <c r="B34" t="s">
        <v>30</v>
      </c>
      <c r="C34" t="s">
        <v>32</v>
      </c>
      <c r="D34" t="s">
        <v>67</v>
      </c>
      <c r="E34" t="s">
        <v>144</v>
      </c>
      <c r="F34" t="s">
        <v>208</v>
      </c>
      <c r="G34" t="s">
        <v>260</v>
      </c>
      <c r="H34">
        <v>11208</v>
      </c>
      <c r="I34" t="s">
        <v>282</v>
      </c>
      <c r="L34" t="s">
        <v>260</v>
      </c>
      <c r="N34" t="s">
        <v>330</v>
      </c>
      <c r="Q34" t="s">
        <v>367</v>
      </c>
      <c r="R34" t="s">
        <v>375</v>
      </c>
      <c r="S34" t="s">
        <v>413</v>
      </c>
      <c r="T34" t="s">
        <v>452</v>
      </c>
      <c r="U34" t="s">
        <v>467</v>
      </c>
      <c r="V34" t="s">
        <v>485</v>
      </c>
      <c r="W34" t="s">
        <v>522</v>
      </c>
      <c r="Y34" t="s">
        <v>524</v>
      </c>
      <c r="Z34" t="s">
        <v>532</v>
      </c>
      <c r="AA34" t="s">
        <v>541</v>
      </c>
      <c r="AB34" t="s">
        <v>559</v>
      </c>
      <c r="AD34" t="s">
        <v>573</v>
      </c>
    </row>
    <row r="35" spans="1:30">
      <c r="A35" s="1">
        <f>HYPERLINK("https://lsnyc.legalserver.org/matter/dynamic-profile/view/1889456","19-1889456")</f>
        <v>0</v>
      </c>
      <c r="B35" t="s">
        <v>30</v>
      </c>
      <c r="C35" t="s">
        <v>34</v>
      </c>
      <c r="D35" t="s">
        <v>68</v>
      </c>
      <c r="E35" t="s">
        <v>145</v>
      </c>
      <c r="F35" t="s">
        <v>220</v>
      </c>
      <c r="G35" t="s">
        <v>260</v>
      </c>
      <c r="H35">
        <v>10453</v>
      </c>
      <c r="N35" t="s">
        <v>330</v>
      </c>
      <c r="P35" t="s">
        <v>318</v>
      </c>
      <c r="Q35" t="s">
        <v>369</v>
      </c>
      <c r="R35" t="s">
        <v>388</v>
      </c>
      <c r="S35" t="s">
        <v>401</v>
      </c>
      <c r="T35" t="s">
        <v>444</v>
      </c>
      <c r="U35" t="s">
        <v>469</v>
      </c>
      <c r="V35" t="s">
        <v>473</v>
      </c>
      <c r="W35" t="s">
        <v>521</v>
      </c>
      <c r="AA35" t="s">
        <v>546</v>
      </c>
      <c r="AB35" t="s">
        <v>562</v>
      </c>
      <c r="AC35" t="s">
        <v>568</v>
      </c>
      <c r="AD35" t="s">
        <v>577</v>
      </c>
    </row>
    <row r="36" spans="1:30">
      <c r="A36" s="1">
        <f>HYPERLINK("https://lsnyc.legalserver.org/matter/dynamic-profile/view/1892417","19-1892417")</f>
        <v>0</v>
      </c>
      <c r="B36" t="s">
        <v>30</v>
      </c>
      <c r="C36" t="s">
        <v>34</v>
      </c>
      <c r="D36" t="s">
        <v>69</v>
      </c>
      <c r="E36" t="s">
        <v>146</v>
      </c>
      <c r="F36" t="s">
        <v>221</v>
      </c>
      <c r="G36" t="s">
        <v>260</v>
      </c>
      <c r="H36">
        <v>10037</v>
      </c>
      <c r="N36" t="s">
        <v>336</v>
      </c>
      <c r="O36" t="s">
        <v>352</v>
      </c>
      <c r="P36" t="s">
        <v>318</v>
      </c>
      <c r="Q36" t="s">
        <v>369</v>
      </c>
      <c r="R36" t="s">
        <v>372</v>
      </c>
      <c r="S36" t="s">
        <v>422</v>
      </c>
      <c r="T36" t="s">
        <v>456</v>
      </c>
      <c r="U36" t="s">
        <v>467</v>
      </c>
      <c r="V36" t="s">
        <v>498</v>
      </c>
      <c r="W36" t="s">
        <v>522</v>
      </c>
      <c r="Y36" t="s">
        <v>526</v>
      </c>
      <c r="Z36" t="s">
        <v>531</v>
      </c>
      <c r="AB36" t="s">
        <v>559</v>
      </c>
    </row>
    <row r="37" spans="1:30">
      <c r="A37" s="1">
        <f>HYPERLINK("https://lsnyc.legalserver.org/matter/dynamic-profile/view/1893862","19-1893862")</f>
        <v>0</v>
      </c>
      <c r="B37" t="s">
        <v>30</v>
      </c>
      <c r="C37" t="s">
        <v>31</v>
      </c>
      <c r="D37" t="s">
        <v>70</v>
      </c>
      <c r="E37" t="s">
        <v>146</v>
      </c>
      <c r="F37" t="s">
        <v>222</v>
      </c>
      <c r="G37" t="s">
        <v>260</v>
      </c>
      <c r="H37">
        <v>10314</v>
      </c>
      <c r="I37" t="s">
        <v>266</v>
      </c>
      <c r="L37" t="s">
        <v>260</v>
      </c>
      <c r="N37" t="s">
        <v>335</v>
      </c>
      <c r="Q37" t="s">
        <v>366</v>
      </c>
      <c r="R37" t="s">
        <v>389</v>
      </c>
      <c r="S37" t="s">
        <v>398</v>
      </c>
      <c r="T37" t="s">
        <v>446</v>
      </c>
      <c r="U37" t="s">
        <v>466</v>
      </c>
      <c r="V37" t="s">
        <v>499</v>
      </c>
      <c r="W37" t="s">
        <v>521</v>
      </c>
    </row>
    <row r="38" spans="1:30">
      <c r="A38" s="1">
        <f>HYPERLINK("https://lsnyc.legalserver.org/matter/dynamic-profile/view/1888521","19-1888521")</f>
        <v>0</v>
      </c>
      <c r="B38" t="s">
        <v>30</v>
      </c>
      <c r="C38" t="s">
        <v>32</v>
      </c>
      <c r="D38" t="s">
        <v>71</v>
      </c>
      <c r="E38" t="s">
        <v>147</v>
      </c>
      <c r="F38" t="s">
        <v>223</v>
      </c>
      <c r="G38" t="s">
        <v>260</v>
      </c>
      <c r="H38">
        <v>11220</v>
      </c>
      <c r="I38" t="s">
        <v>283</v>
      </c>
      <c r="J38" t="s">
        <v>309</v>
      </c>
      <c r="K38" t="s">
        <v>320</v>
      </c>
      <c r="L38" t="s">
        <v>260</v>
      </c>
      <c r="M38">
        <v>11209</v>
      </c>
      <c r="N38" t="s">
        <v>329</v>
      </c>
      <c r="O38" t="s">
        <v>353</v>
      </c>
      <c r="Q38" t="s">
        <v>367</v>
      </c>
      <c r="R38" t="s">
        <v>390</v>
      </c>
      <c r="S38" t="s">
        <v>423</v>
      </c>
      <c r="T38" t="s">
        <v>423</v>
      </c>
      <c r="U38" t="s">
        <v>466</v>
      </c>
      <c r="V38" t="s">
        <v>500</v>
      </c>
      <c r="W38" t="s">
        <v>521</v>
      </c>
    </row>
    <row r="39" spans="1:30">
      <c r="A39" s="1">
        <f>HYPERLINK("https://lsnyc.legalserver.org/matter/dynamic-profile/view/1893913","19-1893913")</f>
        <v>0</v>
      </c>
      <c r="B39" t="s">
        <v>30</v>
      </c>
      <c r="C39" t="s">
        <v>34</v>
      </c>
      <c r="D39" t="s">
        <v>72</v>
      </c>
      <c r="E39" t="s">
        <v>148</v>
      </c>
      <c r="F39" t="s">
        <v>224</v>
      </c>
      <c r="G39" t="s">
        <v>260</v>
      </c>
      <c r="H39">
        <v>10468</v>
      </c>
      <c r="I39" t="s">
        <v>284</v>
      </c>
      <c r="L39" t="s">
        <v>260</v>
      </c>
      <c r="N39" t="s">
        <v>330</v>
      </c>
      <c r="P39" t="s">
        <v>318</v>
      </c>
      <c r="Q39" t="s">
        <v>369</v>
      </c>
      <c r="R39" t="s">
        <v>374</v>
      </c>
      <c r="S39" t="s">
        <v>424</v>
      </c>
      <c r="T39" t="s">
        <v>457</v>
      </c>
      <c r="U39" t="s">
        <v>467</v>
      </c>
      <c r="V39" t="s">
        <v>480</v>
      </c>
      <c r="W39" t="s">
        <v>521</v>
      </c>
      <c r="AA39" t="s">
        <v>547</v>
      </c>
      <c r="AB39" t="s">
        <v>559</v>
      </c>
      <c r="AC39" t="s">
        <v>569</v>
      </c>
      <c r="AD39" t="s">
        <v>573</v>
      </c>
    </row>
    <row r="40" spans="1:30">
      <c r="A40" s="1">
        <f>HYPERLINK("https://lsnyc.legalserver.org/matter/dynamic-profile/view/1888048","19-1888048")</f>
        <v>0</v>
      </c>
      <c r="B40" t="s">
        <v>30</v>
      </c>
      <c r="C40" t="s">
        <v>34</v>
      </c>
      <c r="D40" t="s">
        <v>73</v>
      </c>
      <c r="E40" t="s">
        <v>149</v>
      </c>
      <c r="F40" t="s">
        <v>196</v>
      </c>
      <c r="G40" t="s">
        <v>260</v>
      </c>
      <c r="H40">
        <v>10452</v>
      </c>
      <c r="I40" t="s">
        <v>265</v>
      </c>
      <c r="L40" t="s">
        <v>260</v>
      </c>
      <c r="N40" t="s">
        <v>330</v>
      </c>
      <c r="P40" t="s">
        <v>318</v>
      </c>
      <c r="Q40" t="s">
        <v>369</v>
      </c>
      <c r="R40" t="s">
        <v>375</v>
      </c>
      <c r="S40" t="s">
        <v>402</v>
      </c>
      <c r="T40" t="s">
        <v>445</v>
      </c>
      <c r="U40" t="s">
        <v>467</v>
      </c>
      <c r="V40" t="s">
        <v>481</v>
      </c>
      <c r="W40" t="s">
        <v>521</v>
      </c>
      <c r="AA40" t="s">
        <v>537</v>
      </c>
      <c r="AB40" t="s">
        <v>559</v>
      </c>
      <c r="AD40" t="s">
        <v>574</v>
      </c>
    </row>
    <row r="41" spans="1:30">
      <c r="A41" s="1">
        <f>HYPERLINK("https://lsnyc.legalserver.org/matter/dynamic-profile/view/1901313","19-1901313")</f>
        <v>0</v>
      </c>
      <c r="B41" t="s">
        <v>30</v>
      </c>
      <c r="C41" t="s">
        <v>32</v>
      </c>
      <c r="D41" t="s">
        <v>74</v>
      </c>
      <c r="E41" t="s">
        <v>150</v>
      </c>
      <c r="F41" t="s">
        <v>218</v>
      </c>
      <c r="G41" t="s">
        <v>260</v>
      </c>
      <c r="H41">
        <v>11212</v>
      </c>
      <c r="I41" t="s">
        <v>285</v>
      </c>
      <c r="L41" t="s">
        <v>260</v>
      </c>
      <c r="N41" t="s">
        <v>330</v>
      </c>
      <c r="P41" t="s">
        <v>363</v>
      </c>
      <c r="Q41" t="s">
        <v>367</v>
      </c>
      <c r="R41" t="s">
        <v>375</v>
      </c>
      <c r="S41" t="s">
        <v>420</v>
      </c>
      <c r="T41" t="s">
        <v>452</v>
      </c>
      <c r="U41" t="s">
        <v>466</v>
      </c>
      <c r="V41" t="s">
        <v>496</v>
      </c>
      <c r="W41" t="s">
        <v>521</v>
      </c>
      <c r="AA41" t="s">
        <v>544</v>
      </c>
      <c r="AB41" t="s">
        <v>559</v>
      </c>
      <c r="AD41" t="s">
        <v>574</v>
      </c>
    </row>
    <row r="42" spans="1:30">
      <c r="A42" s="1">
        <f>HYPERLINK("https://lsnyc.legalserver.org/matter/dynamic-profile/view/1888917","19-1888917")</f>
        <v>0</v>
      </c>
      <c r="B42" t="s">
        <v>30</v>
      </c>
      <c r="C42" t="s">
        <v>34</v>
      </c>
      <c r="D42" t="s">
        <v>75</v>
      </c>
      <c r="E42" t="s">
        <v>151</v>
      </c>
      <c r="F42" t="s">
        <v>196</v>
      </c>
      <c r="G42" t="s">
        <v>260</v>
      </c>
      <c r="H42">
        <v>10452</v>
      </c>
      <c r="I42" t="s">
        <v>265</v>
      </c>
      <c r="L42" t="s">
        <v>260</v>
      </c>
      <c r="N42" t="s">
        <v>330</v>
      </c>
      <c r="P42" t="s">
        <v>318</v>
      </c>
      <c r="Q42" t="s">
        <v>369</v>
      </c>
      <c r="R42" t="s">
        <v>375</v>
      </c>
      <c r="S42" t="s">
        <v>402</v>
      </c>
      <c r="T42" t="s">
        <v>445</v>
      </c>
      <c r="U42" t="s">
        <v>467</v>
      </c>
      <c r="V42" t="s">
        <v>474</v>
      </c>
      <c r="W42" t="s">
        <v>521</v>
      </c>
      <c r="AA42" t="s">
        <v>548</v>
      </c>
      <c r="AB42" t="s">
        <v>559</v>
      </c>
      <c r="AD42" t="s">
        <v>574</v>
      </c>
    </row>
    <row r="43" spans="1:30">
      <c r="A43" s="1">
        <f>HYPERLINK("https://lsnyc.legalserver.org/matter/dynamic-profile/view/1887301","19-1887301")</f>
        <v>0</v>
      </c>
      <c r="B43" t="s">
        <v>30</v>
      </c>
      <c r="C43" t="s">
        <v>34</v>
      </c>
      <c r="D43" t="s">
        <v>76</v>
      </c>
      <c r="E43" t="s">
        <v>152</v>
      </c>
      <c r="F43" t="s">
        <v>225</v>
      </c>
      <c r="G43" t="s">
        <v>260</v>
      </c>
      <c r="H43">
        <v>10459</v>
      </c>
      <c r="N43" t="s">
        <v>330</v>
      </c>
      <c r="P43" t="s">
        <v>318</v>
      </c>
      <c r="Q43" t="s">
        <v>369</v>
      </c>
      <c r="R43" t="s">
        <v>375</v>
      </c>
      <c r="S43" t="s">
        <v>408</v>
      </c>
      <c r="T43" t="s">
        <v>457</v>
      </c>
      <c r="U43" t="s">
        <v>467</v>
      </c>
      <c r="V43" t="s">
        <v>501</v>
      </c>
      <c r="W43" t="s">
        <v>521</v>
      </c>
      <c r="AA43" t="s">
        <v>549</v>
      </c>
      <c r="AB43" t="s">
        <v>559</v>
      </c>
      <c r="AC43" t="s">
        <v>570</v>
      </c>
      <c r="AD43" t="s">
        <v>573</v>
      </c>
    </row>
    <row r="44" spans="1:30">
      <c r="A44" s="1">
        <f>HYPERLINK("https://lsnyc.legalserver.org/matter/dynamic-profile/view/1896502","19-1896502")</f>
        <v>0</v>
      </c>
      <c r="B44" t="s">
        <v>30</v>
      </c>
      <c r="C44" t="s">
        <v>32</v>
      </c>
      <c r="D44" t="s">
        <v>77</v>
      </c>
      <c r="E44" t="s">
        <v>153</v>
      </c>
      <c r="F44" t="s">
        <v>226</v>
      </c>
      <c r="G44" t="s">
        <v>260</v>
      </c>
      <c r="H44">
        <v>11233</v>
      </c>
      <c r="I44" t="s">
        <v>286</v>
      </c>
      <c r="J44" t="s">
        <v>310</v>
      </c>
      <c r="K44" t="s">
        <v>320</v>
      </c>
      <c r="L44" t="s">
        <v>260</v>
      </c>
      <c r="M44">
        <v>11218</v>
      </c>
      <c r="N44" t="s">
        <v>330</v>
      </c>
      <c r="P44" t="s">
        <v>363</v>
      </c>
      <c r="Q44" t="s">
        <v>367</v>
      </c>
      <c r="R44" t="s">
        <v>375</v>
      </c>
      <c r="S44" t="s">
        <v>425</v>
      </c>
      <c r="T44" t="s">
        <v>425</v>
      </c>
      <c r="U44" t="s">
        <v>467</v>
      </c>
      <c r="V44" t="s">
        <v>502</v>
      </c>
      <c r="W44" t="s">
        <v>521</v>
      </c>
      <c r="AB44" t="s">
        <v>563</v>
      </c>
      <c r="AD44" t="s">
        <v>573</v>
      </c>
    </row>
    <row r="45" spans="1:30">
      <c r="A45" s="1">
        <f>HYPERLINK("https://lsnyc.legalserver.org/matter/dynamic-profile/view/1903878","19-1903878")</f>
        <v>0</v>
      </c>
      <c r="B45" t="s">
        <v>30</v>
      </c>
      <c r="C45" t="s">
        <v>32</v>
      </c>
      <c r="D45" t="s">
        <v>78</v>
      </c>
      <c r="E45" t="s">
        <v>154</v>
      </c>
      <c r="F45" t="s">
        <v>227</v>
      </c>
      <c r="G45" t="s">
        <v>260</v>
      </c>
      <c r="H45">
        <v>11233</v>
      </c>
      <c r="N45" t="s">
        <v>334</v>
      </c>
      <c r="O45" t="s">
        <v>354</v>
      </c>
      <c r="Q45" t="s">
        <v>367</v>
      </c>
      <c r="R45" t="s">
        <v>391</v>
      </c>
      <c r="S45" t="s">
        <v>426</v>
      </c>
      <c r="T45" t="s">
        <v>426</v>
      </c>
      <c r="U45" t="s">
        <v>467</v>
      </c>
      <c r="V45" t="s">
        <v>503</v>
      </c>
      <c r="W45" t="s">
        <v>521</v>
      </c>
    </row>
    <row r="46" spans="1:30">
      <c r="A46" s="1">
        <f>HYPERLINK("https://lsnyc.legalserver.org/matter/dynamic-profile/view/1902788","19-1902788")</f>
        <v>0</v>
      </c>
      <c r="B46" t="s">
        <v>30</v>
      </c>
      <c r="C46" t="s">
        <v>34</v>
      </c>
      <c r="D46" t="s">
        <v>72</v>
      </c>
      <c r="E46" t="s">
        <v>155</v>
      </c>
      <c r="F46" t="s">
        <v>228</v>
      </c>
      <c r="G46" t="s">
        <v>260</v>
      </c>
      <c r="H46">
        <v>10460</v>
      </c>
      <c r="I46" t="s">
        <v>287</v>
      </c>
      <c r="L46" t="s">
        <v>260</v>
      </c>
      <c r="N46" t="s">
        <v>337</v>
      </c>
      <c r="P46" t="s">
        <v>318</v>
      </c>
      <c r="Q46" t="s">
        <v>369</v>
      </c>
      <c r="R46" t="s">
        <v>375</v>
      </c>
      <c r="S46" t="s">
        <v>427</v>
      </c>
      <c r="T46" t="s">
        <v>427</v>
      </c>
      <c r="U46" t="s">
        <v>466</v>
      </c>
      <c r="V46" t="s">
        <v>504</v>
      </c>
      <c r="W46" t="s">
        <v>521</v>
      </c>
      <c r="AB46" t="s">
        <v>564</v>
      </c>
      <c r="AD46" t="s">
        <v>578</v>
      </c>
    </row>
    <row r="47" spans="1:30">
      <c r="A47" s="1">
        <f>HYPERLINK("https://lsnyc.legalserver.org/matter/dynamic-profile/view/1889424","19-1889424")</f>
        <v>0</v>
      </c>
      <c r="B47" t="s">
        <v>30</v>
      </c>
      <c r="C47" t="s">
        <v>32</v>
      </c>
      <c r="D47" t="s">
        <v>79</v>
      </c>
      <c r="E47" t="s">
        <v>156</v>
      </c>
      <c r="F47" t="s">
        <v>229</v>
      </c>
      <c r="G47" t="s">
        <v>260</v>
      </c>
      <c r="H47">
        <v>11208</v>
      </c>
      <c r="I47" t="s">
        <v>288</v>
      </c>
      <c r="L47" t="s">
        <v>260</v>
      </c>
      <c r="N47" t="s">
        <v>330</v>
      </c>
      <c r="P47" t="s">
        <v>363</v>
      </c>
      <c r="Q47" t="s">
        <v>367</v>
      </c>
      <c r="R47" t="s">
        <v>375</v>
      </c>
      <c r="S47" t="s">
        <v>428</v>
      </c>
      <c r="T47" t="s">
        <v>452</v>
      </c>
      <c r="U47" t="s">
        <v>467</v>
      </c>
      <c r="V47" t="s">
        <v>473</v>
      </c>
      <c r="W47" t="s">
        <v>521</v>
      </c>
      <c r="AA47" t="s">
        <v>550</v>
      </c>
      <c r="AB47" t="s">
        <v>558</v>
      </c>
      <c r="AC47" t="s">
        <v>571</v>
      </c>
      <c r="AD47" t="s">
        <v>579</v>
      </c>
    </row>
    <row r="48" spans="1:30">
      <c r="A48" s="1">
        <f>HYPERLINK("https://lsnyc.legalserver.org/matter/dynamic-profile/view/1889047","19-1889047")</f>
        <v>0</v>
      </c>
      <c r="B48" t="s">
        <v>30</v>
      </c>
      <c r="C48" t="s">
        <v>36</v>
      </c>
      <c r="D48" t="s">
        <v>80</v>
      </c>
      <c r="E48" t="s">
        <v>157</v>
      </c>
      <c r="F48" t="s">
        <v>230</v>
      </c>
      <c r="G48" t="s">
        <v>260</v>
      </c>
      <c r="H48">
        <v>10461</v>
      </c>
      <c r="I48" t="s">
        <v>289</v>
      </c>
      <c r="J48" t="s">
        <v>311</v>
      </c>
      <c r="K48" t="s">
        <v>321</v>
      </c>
      <c r="L48" t="s">
        <v>260</v>
      </c>
      <c r="M48">
        <v>10007</v>
      </c>
      <c r="N48" t="s">
        <v>338</v>
      </c>
      <c r="O48" t="s">
        <v>355</v>
      </c>
      <c r="P48" t="s">
        <v>318</v>
      </c>
      <c r="Q48" t="s">
        <v>371</v>
      </c>
      <c r="R48" t="s">
        <v>392</v>
      </c>
      <c r="S48" t="s">
        <v>429</v>
      </c>
      <c r="T48" t="s">
        <v>429</v>
      </c>
      <c r="U48" t="s">
        <v>468</v>
      </c>
      <c r="V48" t="s">
        <v>505</v>
      </c>
      <c r="W48" t="s">
        <v>521</v>
      </c>
    </row>
    <row r="49" spans="1:30">
      <c r="A49" s="1">
        <f>HYPERLINK("https://lsnyc.legalserver.org/matter/dynamic-profile/view/1890209","19-1890209")</f>
        <v>0</v>
      </c>
      <c r="B49" t="s">
        <v>30</v>
      </c>
      <c r="C49" t="s">
        <v>32</v>
      </c>
      <c r="D49" t="s">
        <v>81</v>
      </c>
      <c r="E49" t="s">
        <v>158</v>
      </c>
      <c r="F49" t="s">
        <v>231</v>
      </c>
      <c r="G49" t="s">
        <v>260</v>
      </c>
      <c r="H49">
        <v>11238</v>
      </c>
      <c r="N49" t="s">
        <v>335</v>
      </c>
      <c r="O49" t="s">
        <v>351</v>
      </c>
      <c r="P49" t="s">
        <v>363</v>
      </c>
      <c r="Q49" t="s">
        <v>367</v>
      </c>
      <c r="R49" t="s">
        <v>393</v>
      </c>
      <c r="S49" t="s">
        <v>419</v>
      </c>
      <c r="T49" t="s">
        <v>419</v>
      </c>
      <c r="U49" t="s">
        <v>467</v>
      </c>
      <c r="V49" t="s">
        <v>493</v>
      </c>
      <c r="W49" t="s">
        <v>522</v>
      </c>
      <c r="Y49" t="s">
        <v>525</v>
      </c>
      <c r="Z49" t="s">
        <v>533</v>
      </c>
    </row>
    <row r="50" spans="1:30">
      <c r="A50" s="1">
        <f>HYPERLINK("https://lsnyc.legalserver.org/matter/dynamic-profile/view/1894012","19-1894012")</f>
        <v>0</v>
      </c>
      <c r="B50" t="s">
        <v>30</v>
      </c>
      <c r="C50" t="s">
        <v>34</v>
      </c>
      <c r="D50" t="s">
        <v>82</v>
      </c>
      <c r="E50" t="s">
        <v>159</v>
      </c>
      <c r="F50" t="s">
        <v>202</v>
      </c>
      <c r="G50" t="s">
        <v>260</v>
      </c>
      <c r="H50">
        <v>10458</v>
      </c>
      <c r="I50" t="s">
        <v>265</v>
      </c>
      <c r="L50" t="s">
        <v>260</v>
      </c>
      <c r="N50" t="s">
        <v>330</v>
      </c>
      <c r="P50" t="s">
        <v>318</v>
      </c>
      <c r="Q50" t="s">
        <v>369</v>
      </c>
      <c r="R50" t="s">
        <v>375</v>
      </c>
      <c r="S50" t="s">
        <v>408</v>
      </c>
      <c r="T50" t="s">
        <v>445</v>
      </c>
      <c r="U50" t="s">
        <v>467</v>
      </c>
      <c r="V50" t="s">
        <v>480</v>
      </c>
      <c r="W50" t="s">
        <v>521</v>
      </c>
      <c r="AB50" t="s">
        <v>559</v>
      </c>
      <c r="AD50" t="s">
        <v>573</v>
      </c>
    </row>
    <row r="51" spans="1:30">
      <c r="A51" s="1">
        <f>HYPERLINK("https://lsnyc.legalserver.org/matter/dynamic-profile/view/1887832","19-1887832")</f>
        <v>0</v>
      </c>
      <c r="B51" t="s">
        <v>30</v>
      </c>
      <c r="C51" t="s">
        <v>34</v>
      </c>
      <c r="D51" t="s">
        <v>83</v>
      </c>
      <c r="E51" t="s">
        <v>160</v>
      </c>
      <c r="F51" t="s">
        <v>232</v>
      </c>
      <c r="G51" t="s">
        <v>260</v>
      </c>
      <c r="H51">
        <v>10467</v>
      </c>
      <c r="N51" t="s">
        <v>330</v>
      </c>
      <c r="P51" t="s">
        <v>318</v>
      </c>
      <c r="Q51" t="s">
        <v>369</v>
      </c>
      <c r="R51" t="s">
        <v>375</v>
      </c>
      <c r="S51" t="s">
        <v>430</v>
      </c>
      <c r="T51" t="s">
        <v>458</v>
      </c>
      <c r="U51" t="s">
        <v>467</v>
      </c>
      <c r="V51" t="s">
        <v>506</v>
      </c>
      <c r="W51" t="s">
        <v>521</v>
      </c>
      <c r="AB51" t="s">
        <v>559</v>
      </c>
      <c r="AD51" t="s">
        <v>573</v>
      </c>
    </row>
    <row r="52" spans="1:30">
      <c r="A52" s="1">
        <f>HYPERLINK("https://lsnyc.legalserver.org/matter/dynamic-profile/view/1889867","19-1889867")</f>
        <v>0</v>
      </c>
      <c r="B52" t="s">
        <v>30</v>
      </c>
      <c r="C52" t="s">
        <v>32</v>
      </c>
      <c r="D52" t="s">
        <v>84</v>
      </c>
      <c r="E52" t="s">
        <v>161</v>
      </c>
      <c r="F52" t="s">
        <v>233</v>
      </c>
      <c r="G52" t="s">
        <v>260</v>
      </c>
      <c r="H52">
        <v>11235</v>
      </c>
      <c r="I52" t="s">
        <v>290</v>
      </c>
      <c r="J52" t="s">
        <v>312</v>
      </c>
      <c r="K52" t="s">
        <v>320</v>
      </c>
      <c r="L52" t="s">
        <v>260</v>
      </c>
      <c r="M52">
        <v>11210</v>
      </c>
      <c r="N52" t="s">
        <v>329</v>
      </c>
      <c r="P52" t="s">
        <v>363</v>
      </c>
      <c r="Q52" t="s">
        <v>367</v>
      </c>
      <c r="R52" t="s">
        <v>394</v>
      </c>
      <c r="S52" t="s">
        <v>423</v>
      </c>
      <c r="T52" t="s">
        <v>459</v>
      </c>
      <c r="U52" t="s">
        <v>466</v>
      </c>
      <c r="V52" t="s">
        <v>507</v>
      </c>
      <c r="W52" t="s">
        <v>521</v>
      </c>
    </row>
    <row r="53" spans="1:30">
      <c r="A53" s="1">
        <f>HYPERLINK("https://lsnyc.legalserver.org/matter/dynamic-profile/view/1892003","19-1892003")</f>
        <v>0</v>
      </c>
      <c r="B53" t="s">
        <v>30</v>
      </c>
      <c r="C53" t="s">
        <v>32</v>
      </c>
      <c r="D53" t="s">
        <v>85</v>
      </c>
      <c r="E53" t="s">
        <v>162</v>
      </c>
      <c r="F53" t="s">
        <v>208</v>
      </c>
      <c r="G53" t="s">
        <v>260</v>
      </c>
      <c r="H53">
        <v>11208</v>
      </c>
      <c r="I53" t="s">
        <v>291</v>
      </c>
      <c r="L53" t="s">
        <v>260</v>
      </c>
      <c r="N53" t="s">
        <v>330</v>
      </c>
      <c r="Q53" t="s">
        <v>367</v>
      </c>
      <c r="R53" t="s">
        <v>375</v>
      </c>
      <c r="S53" t="s">
        <v>413</v>
      </c>
      <c r="T53" t="s">
        <v>452</v>
      </c>
      <c r="U53" t="s">
        <v>467</v>
      </c>
      <c r="V53" t="s">
        <v>485</v>
      </c>
      <c r="W53" t="s">
        <v>522</v>
      </c>
      <c r="Y53" t="s">
        <v>524</v>
      </c>
      <c r="Z53" t="s">
        <v>532</v>
      </c>
      <c r="AA53" t="s">
        <v>541</v>
      </c>
      <c r="AB53" t="s">
        <v>559</v>
      </c>
      <c r="AD53" t="s">
        <v>573</v>
      </c>
    </row>
    <row r="54" spans="1:30">
      <c r="A54" s="1">
        <f>HYPERLINK("https://lsnyc.legalserver.org/matter/dynamic-profile/view/1896324","19-1896324")</f>
        <v>0</v>
      </c>
      <c r="B54" t="s">
        <v>30</v>
      </c>
      <c r="C54" t="s">
        <v>34</v>
      </c>
      <c r="D54" t="s">
        <v>86</v>
      </c>
      <c r="E54" t="s">
        <v>163</v>
      </c>
      <c r="F54" t="s">
        <v>234</v>
      </c>
      <c r="G54" t="s">
        <v>260</v>
      </c>
      <c r="H54">
        <v>10456</v>
      </c>
      <c r="N54" t="s">
        <v>330</v>
      </c>
      <c r="Q54" t="s">
        <v>369</v>
      </c>
      <c r="R54" t="s">
        <v>375</v>
      </c>
      <c r="S54" t="s">
        <v>407</v>
      </c>
      <c r="T54" t="s">
        <v>407</v>
      </c>
      <c r="U54" t="s">
        <v>468</v>
      </c>
      <c r="V54" t="s">
        <v>508</v>
      </c>
      <c r="W54" t="s">
        <v>521</v>
      </c>
      <c r="AB54" t="s">
        <v>558</v>
      </c>
      <c r="AD54" t="s">
        <v>579</v>
      </c>
    </row>
    <row r="55" spans="1:30">
      <c r="A55" s="1">
        <f>HYPERLINK("https://lsnyc.legalserver.org/matter/dynamic-profile/view/1892668","19-1892668")</f>
        <v>0</v>
      </c>
      <c r="B55" t="s">
        <v>30</v>
      </c>
      <c r="C55" t="s">
        <v>32</v>
      </c>
      <c r="D55" t="s">
        <v>87</v>
      </c>
      <c r="E55" t="s">
        <v>164</v>
      </c>
      <c r="F55" t="s">
        <v>235</v>
      </c>
      <c r="G55" t="s">
        <v>260</v>
      </c>
      <c r="H55">
        <v>11208</v>
      </c>
      <c r="N55" t="s">
        <v>334</v>
      </c>
      <c r="P55" t="s">
        <v>363</v>
      </c>
      <c r="Q55" t="s">
        <v>367</v>
      </c>
      <c r="R55" t="s">
        <v>395</v>
      </c>
      <c r="S55" t="s">
        <v>426</v>
      </c>
      <c r="T55" t="s">
        <v>460</v>
      </c>
      <c r="U55" t="s">
        <v>466</v>
      </c>
      <c r="V55" t="s">
        <v>490</v>
      </c>
      <c r="W55" t="s">
        <v>521</v>
      </c>
    </row>
    <row r="56" spans="1:30">
      <c r="A56" s="1">
        <f>HYPERLINK("https://lsnyc.legalserver.org/matter/dynamic-profile/view/1888939","19-1888939")</f>
        <v>0</v>
      </c>
      <c r="B56" t="s">
        <v>30</v>
      </c>
      <c r="C56" t="s">
        <v>34</v>
      </c>
      <c r="D56" t="s">
        <v>88</v>
      </c>
      <c r="E56" t="s">
        <v>165</v>
      </c>
      <c r="F56" t="s">
        <v>196</v>
      </c>
      <c r="G56" t="s">
        <v>260</v>
      </c>
      <c r="H56">
        <v>10452</v>
      </c>
      <c r="I56" t="s">
        <v>265</v>
      </c>
      <c r="L56" t="s">
        <v>260</v>
      </c>
      <c r="N56" t="s">
        <v>330</v>
      </c>
      <c r="P56" t="s">
        <v>318</v>
      </c>
      <c r="Q56" t="s">
        <v>369</v>
      </c>
      <c r="R56" t="s">
        <v>375</v>
      </c>
      <c r="S56" t="s">
        <v>402</v>
      </c>
      <c r="T56" t="s">
        <v>445</v>
      </c>
      <c r="U56" t="s">
        <v>467</v>
      </c>
      <c r="V56" t="s">
        <v>474</v>
      </c>
      <c r="W56" t="s">
        <v>521</v>
      </c>
      <c r="AA56" t="s">
        <v>537</v>
      </c>
      <c r="AB56" t="s">
        <v>559</v>
      </c>
      <c r="AD56" t="s">
        <v>574</v>
      </c>
    </row>
    <row r="57" spans="1:30">
      <c r="A57" s="1">
        <f>HYPERLINK("https://lsnyc.legalserver.org/matter/dynamic-profile/view/1900147","19-1900147")</f>
        <v>0</v>
      </c>
      <c r="B57" t="s">
        <v>30</v>
      </c>
      <c r="C57" t="s">
        <v>32</v>
      </c>
      <c r="D57" t="s">
        <v>89</v>
      </c>
      <c r="E57" t="s">
        <v>166</v>
      </c>
      <c r="F57" t="s">
        <v>236</v>
      </c>
      <c r="G57" t="s">
        <v>260</v>
      </c>
      <c r="H57">
        <v>11220</v>
      </c>
      <c r="I57" t="s">
        <v>292</v>
      </c>
      <c r="L57" t="s">
        <v>260</v>
      </c>
      <c r="N57" t="s">
        <v>329</v>
      </c>
      <c r="O57" t="s">
        <v>348</v>
      </c>
      <c r="Q57" t="s">
        <v>367</v>
      </c>
      <c r="R57" t="s">
        <v>373</v>
      </c>
      <c r="S57" t="s">
        <v>399</v>
      </c>
      <c r="T57" t="s">
        <v>399</v>
      </c>
      <c r="U57" t="s">
        <v>467</v>
      </c>
      <c r="V57" t="s">
        <v>509</v>
      </c>
      <c r="W57" t="s">
        <v>521</v>
      </c>
    </row>
    <row r="58" spans="1:30">
      <c r="A58" s="1">
        <f>HYPERLINK("https://lsnyc.legalserver.org/matter/dynamic-profile/view/1898747","19-1898747")</f>
        <v>0</v>
      </c>
      <c r="B58" t="s">
        <v>30</v>
      </c>
      <c r="C58" t="s">
        <v>32</v>
      </c>
      <c r="D58" t="s">
        <v>90</v>
      </c>
      <c r="E58" t="s">
        <v>167</v>
      </c>
      <c r="F58" t="s">
        <v>237</v>
      </c>
      <c r="G58" t="s">
        <v>260</v>
      </c>
      <c r="H58">
        <v>11239</v>
      </c>
      <c r="I58" t="s">
        <v>293</v>
      </c>
      <c r="K58" t="s">
        <v>320</v>
      </c>
      <c r="L58" t="s">
        <v>260</v>
      </c>
      <c r="M58">
        <v>11239</v>
      </c>
      <c r="N58" t="s">
        <v>330</v>
      </c>
      <c r="P58" t="s">
        <v>363</v>
      </c>
      <c r="Q58" t="s">
        <v>367</v>
      </c>
      <c r="R58" t="s">
        <v>375</v>
      </c>
      <c r="S58" t="s">
        <v>431</v>
      </c>
      <c r="T58" t="s">
        <v>453</v>
      </c>
      <c r="U58" t="s">
        <v>467</v>
      </c>
      <c r="V58" t="s">
        <v>510</v>
      </c>
      <c r="W58" t="s">
        <v>522</v>
      </c>
      <c r="Y58" t="s">
        <v>527</v>
      </c>
      <c r="Z58" t="s">
        <v>534</v>
      </c>
      <c r="AA58" t="s">
        <v>551</v>
      </c>
      <c r="AB58" t="s">
        <v>559</v>
      </c>
      <c r="AD58" t="s">
        <v>575</v>
      </c>
    </row>
    <row r="59" spans="1:30">
      <c r="A59" s="1">
        <f>HYPERLINK("https://lsnyc.legalserver.org/matter/dynamic-profile/view/1888942","19-1888942")</f>
        <v>0</v>
      </c>
      <c r="B59" t="s">
        <v>30</v>
      </c>
      <c r="C59" t="s">
        <v>34</v>
      </c>
      <c r="D59" t="s">
        <v>91</v>
      </c>
      <c r="E59" t="s">
        <v>168</v>
      </c>
      <c r="F59" t="s">
        <v>196</v>
      </c>
      <c r="G59" t="s">
        <v>260</v>
      </c>
      <c r="H59">
        <v>10452</v>
      </c>
      <c r="I59" t="s">
        <v>265</v>
      </c>
      <c r="L59" t="s">
        <v>260</v>
      </c>
      <c r="N59" t="s">
        <v>330</v>
      </c>
      <c r="P59" t="s">
        <v>318</v>
      </c>
      <c r="Q59" t="s">
        <v>369</v>
      </c>
      <c r="R59" t="s">
        <v>375</v>
      </c>
      <c r="S59" t="s">
        <v>402</v>
      </c>
      <c r="T59" t="s">
        <v>445</v>
      </c>
      <c r="U59" t="s">
        <v>467</v>
      </c>
      <c r="V59" t="s">
        <v>474</v>
      </c>
      <c r="W59" t="s">
        <v>521</v>
      </c>
      <c r="AA59" t="s">
        <v>537</v>
      </c>
      <c r="AB59" t="s">
        <v>559</v>
      </c>
      <c r="AD59" t="s">
        <v>574</v>
      </c>
    </row>
    <row r="60" spans="1:30">
      <c r="A60" s="1">
        <f>HYPERLINK("https://lsnyc.legalserver.org/matter/dynamic-profile/view/1891794","19-1891794")</f>
        <v>0</v>
      </c>
      <c r="B60" t="s">
        <v>30</v>
      </c>
      <c r="C60" t="s">
        <v>32</v>
      </c>
      <c r="D60" t="s">
        <v>92</v>
      </c>
      <c r="E60" t="s">
        <v>169</v>
      </c>
      <c r="F60" t="s">
        <v>238</v>
      </c>
      <c r="G60" t="s">
        <v>260</v>
      </c>
      <c r="H60">
        <v>11213</v>
      </c>
      <c r="I60" t="s">
        <v>294</v>
      </c>
      <c r="L60" t="s">
        <v>260</v>
      </c>
      <c r="N60" t="s">
        <v>330</v>
      </c>
      <c r="P60" t="s">
        <v>363</v>
      </c>
      <c r="Q60" t="s">
        <v>367</v>
      </c>
      <c r="R60" t="s">
        <v>375</v>
      </c>
      <c r="S60" t="s">
        <v>432</v>
      </c>
      <c r="T60" t="s">
        <v>452</v>
      </c>
      <c r="U60" t="s">
        <v>467</v>
      </c>
      <c r="V60" t="s">
        <v>511</v>
      </c>
      <c r="W60" t="s">
        <v>521</v>
      </c>
      <c r="AA60" t="s">
        <v>552</v>
      </c>
      <c r="AB60" t="s">
        <v>559</v>
      </c>
      <c r="AD60" t="s">
        <v>573</v>
      </c>
    </row>
    <row r="61" spans="1:30">
      <c r="A61" s="1">
        <f>HYPERLINK("https://lsnyc.legalserver.org/matter/dynamic-profile/view/1891794","19-1891794")</f>
        <v>0</v>
      </c>
      <c r="B61" t="s">
        <v>30</v>
      </c>
      <c r="C61" t="s">
        <v>32</v>
      </c>
      <c r="D61" t="s">
        <v>92</v>
      </c>
      <c r="E61" t="s">
        <v>169</v>
      </c>
      <c r="F61" t="s">
        <v>238</v>
      </c>
      <c r="G61" t="s">
        <v>260</v>
      </c>
      <c r="H61">
        <v>11213</v>
      </c>
      <c r="I61" t="s">
        <v>294</v>
      </c>
      <c r="L61" t="s">
        <v>260</v>
      </c>
      <c r="N61" t="s">
        <v>330</v>
      </c>
      <c r="P61" t="s">
        <v>363</v>
      </c>
      <c r="Q61" t="s">
        <v>367</v>
      </c>
      <c r="R61" t="s">
        <v>375</v>
      </c>
      <c r="S61" t="s">
        <v>432</v>
      </c>
      <c r="T61" t="s">
        <v>452</v>
      </c>
      <c r="U61" t="s">
        <v>467</v>
      </c>
      <c r="V61" t="s">
        <v>511</v>
      </c>
      <c r="W61" t="s">
        <v>521</v>
      </c>
      <c r="AA61" t="s">
        <v>552</v>
      </c>
      <c r="AB61" t="s">
        <v>559</v>
      </c>
      <c r="AD61" t="s">
        <v>573</v>
      </c>
    </row>
    <row r="62" spans="1:30">
      <c r="A62" s="1">
        <f>HYPERLINK("https://lsnyc.legalserver.org/matter/dynamic-profile/view/1896775","19-1896775")</f>
        <v>0</v>
      </c>
      <c r="B62" t="s">
        <v>30</v>
      </c>
      <c r="C62" t="s">
        <v>31</v>
      </c>
      <c r="D62" t="s">
        <v>93</v>
      </c>
      <c r="E62" t="s">
        <v>170</v>
      </c>
      <c r="F62" t="s">
        <v>239</v>
      </c>
      <c r="G62" t="s">
        <v>260</v>
      </c>
      <c r="H62">
        <v>10310</v>
      </c>
      <c r="I62" t="s">
        <v>266</v>
      </c>
      <c r="L62" t="s">
        <v>260</v>
      </c>
      <c r="N62" t="s">
        <v>328</v>
      </c>
      <c r="O62" t="s">
        <v>356</v>
      </c>
      <c r="Q62" t="s">
        <v>366</v>
      </c>
      <c r="R62" t="s">
        <v>372</v>
      </c>
      <c r="S62" t="s">
        <v>398</v>
      </c>
      <c r="T62" t="s">
        <v>446</v>
      </c>
      <c r="U62" t="s">
        <v>466</v>
      </c>
      <c r="V62" t="s">
        <v>512</v>
      </c>
      <c r="W62" t="s">
        <v>521</v>
      </c>
      <c r="AB62" t="s">
        <v>558</v>
      </c>
    </row>
    <row r="63" spans="1:30">
      <c r="A63" s="1">
        <f>HYPERLINK("https://lsnyc.legalserver.org/matter/dynamic-profile/view/1899450","19-1899450")</f>
        <v>0</v>
      </c>
      <c r="B63" t="s">
        <v>30</v>
      </c>
      <c r="C63" t="s">
        <v>32</v>
      </c>
      <c r="D63" t="s">
        <v>94</v>
      </c>
      <c r="E63" t="s">
        <v>171</v>
      </c>
      <c r="F63" t="s">
        <v>240</v>
      </c>
      <c r="G63" t="s">
        <v>260</v>
      </c>
      <c r="H63">
        <v>11223</v>
      </c>
      <c r="I63" t="s">
        <v>295</v>
      </c>
      <c r="L63" t="s">
        <v>260</v>
      </c>
      <c r="N63" t="s">
        <v>339</v>
      </c>
      <c r="O63" t="s">
        <v>357</v>
      </c>
      <c r="P63" t="s">
        <v>363</v>
      </c>
      <c r="Q63" t="s">
        <v>367</v>
      </c>
      <c r="R63" t="s">
        <v>388</v>
      </c>
      <c r="S63" t="s">
        <v>433</v>
      </c>
      <c r="T63" t="s">
        <v>433</v>
      </c>
      <c r="U63" t="s">
        <v>466</v>
      </c>
      <c r="V63" t="s">
        <v>513</v>
      </c>
      <c r="W63" t="s">
        <v>521</v>
      </c>
    </row>
    <row r="64" spans="1:30">
      <c r="A64" s="1">
        <f>HYPERLINK("https://lsnyc.legalserver.org/matter/dynamic-profile/view/1893822","19-1893822")</f>
        <v>0</v>
      </c>
      <c r="B64" t="s">
        <v>30</v>
      </c>
      <c r="C64" t="s">
        <v>32</v>
      </c>
      <c r="D64" t="s">
        <v>95</v>
      </c>
      <c r="E64" t="s">
        <v>172</v>
      </c>
      <c r="F64" t="s">
        <v>241</v>
      </c>
      <c r="G64" t="s">
        <v>260</v>
      </c>
      <c r="H64">
        <v>10463</v>
      </c>
      <c r="I64" t="s">
        <v>296</v>
      </c>
      <c r="J64" t="s">
        <v>313</v>
      </c>
      <c r="K64" t="s">
        <v>322</v>
      </c>
      <c r="L64" t="s">
        <v>260</v>
      </c>
      <c r="M64">
        <v>12748</v>
      </c>
      <c r="N64" t="s">
        <v>340</v>
      </c>
      <c r="P64" t="s">
        <v>318</v>
      </c>
      <c r="Q64" t="s">
        <v>367</v>
      </c>
      <c r="R64" t="s">
        <v>394</v>
      </c>
      <c r="S64" t="s">
        <v>423</v>
      </c>
      <c r="T64" t="s">
        <v>459</v>
      </c>
      <c r="U64" t="s">
        <v>466</v>
      </c>
      <c r="V64" t="s">
        <v>514</v>
      </c>
      <c r="W64" t="s">
        <v>521</v>
      </c>
    </row>
    <row r="65" spans="1:30">
      <c r="A65" s="1">
        <f>HYPERLINK("https://lsnyc.legalserver.org/matter/dynamic-profile/view/1901032","19-1901032")</f>
        <v>0</v>
      </c>
      <c r="B65" t="s">
        <v>30</v>
      </c>
      <c r="C65" t="s">
        <v>33</v>
      </c>
      <c r="D65" t="s">
        <v>96</v>
      </c>
      <c r="E65" t="s">
        <v>173</v>
      </c>
      <c r="F65" t="s">
        <v>242</v>
      </c>
      <c r="G65" t="s">
        <v>260</v>
      </c>
      <c r="H65">
        <v>10026</v>
      </c>
      <c r="I65" t="s">
        <v>297</v>
      </c>
      <c r="J65" t="s">
        <v>314</v>
      </c>
      <c r="K65" t="s">
        <v>323</v>
      </c>
      <c r="L65" t="s">
        <v>260</v>
      </c>
      <c r="M65">
        <v>11101</v>
      </c>
      <c r="N65" t="s">
        <v>329</v>
      </c>
      <c r="O65" t="s">
        <v>353</v>
      </c>
      <c r="P65" t="s">
        <v>321</v>
      </c>
      <c r="Q65" t="s">
        <v>368</v>
      </c>
      <c r="R65" t="s">
        <v>396</v>
      </c>
      <c r="S65" t="s">
        <v>434</v>
      </c>
      <c r="T65" t="s">
        <v>461</v>
      </c>
      <c r="V65" t="s">
        <v>515</v>
      </c>
      <c r="W65" t="s">
        <v>521</v>
      </c>
    </row>
    <row r="66" spans="1:30">
      <c r="A66" s="1">
        <f>HYPERLINK("https://lsnyc.legalserver.org/matter/dynamic-profile/view/1897649","19-1897649")</f>
        <v>0</v>
      </c>
      <c r="B66" t="s">
        <v>30</v>
      </c>
      <c r="C66" t="s">
        <v>32</v>
      </c>
      <c r="D66" t="s">
        <v>97</v>
      </c>
      <c r="E66" t="s">
        <v>174</v>
      </c>
      <c r="F66" t="s">
        <v>243</v>
      </c>
      <c r="G66" t="s">
        <v>260</v>
      </c>
      <c r="H66">
        <v>11225</v>
      </c>
      <c r="I66" t="s">
        <v>298</v>
      </c>
      <c r="K66" t="s">
        <v>320</v>
      </c>
      <c r="L66" t="s">
        <v>260</v>
      </c>
      <c r="M66">
        <v>11225</v>
      </c>
      <c r="N66" t="s">
        <v>330</v>
      </c>
      <c r="O66" t="s">
        <v>347</v>
      </c>
      <c r="P66" t="s">
        <v>363</v>
      </c>
      <c r="Q66" t="s">
        <v>367</v>
      </c>
      <c r="R66" t="s">
        <v>382</v>
      </c>
      <c r="S66" t="s">
        <v>435</v>
      </c>
      <c r="T66" t="s">
        <v>435</v>
      </c>
      <c r="U66" t="s">
        <v>467</v>
      </c>
      <c r="V66" t="s">
        <v>484</v>
      </c>
      <c r="W66" t="s">
        <v>521</v>
      </c>
      <c r="AA66" t="s">
        <v>553</v>
      </c>
      <c r="AB66" t="s">
        <v>559</v>
      </c>
      <c r="AD66" t="s">
        <v>573</v>
      </c>
    </row>
    <row r="67" spans="1:30">
      <c r="A67" s="1">
        <f>HYPERLINK("https://lsnyc.legalserver.org/matter/dynamic-profile/view/1891985","19-1891985")</f>
        <v>0</v>
      </c>
      <c r="B67" t="s">
        <v>30</v>
      </c>
      <c r="C67" t="s">
        <v>32</v>
      </c>
      <c r="D67" t="s">
        <v>98</v>
      </c>
      <c r="E67" t="s">
        <v>175</v>
      </c>
      <c r="F67" t="s">
        <v>208</v>
      </c>
      <c r="G67" t="s">
        <v>260</v>
      </c>
      <c r="H67">
        <v>11208</v>
      </c>
      <c r="I67" t="s">
        <v>291</v>
      </c>
      <c r="L67" t="s">
        <v>260</v>
      </c>
      <c r="N67" t="s">
        <v>330</v>
      </c>
      <c r="Q67" t="s">
        <v>367</v>
      </c>
      <c r="R67" t="s">
        <v>375</v>
      </c>
      <c r="S67" t="s">
        <v>413</v>
      </c>
      <c r="T67" t="s">
        <v>452</v>
      </c>
      <c r="U67" t="s">
        <v>466</v>
      </c>
      <c r="V67" t="s">
        <v>485</v>
      </c>
      <c r="W67" t="s">
        <v>522</v>
      </c>
      <c r="Y67" t="s">
        <v>524</v>
      </c>
      <c r="Z67" t="s">
        <v>532</v>
      </c>
      <c r="AA67" t="s">
        <v>541</v>
      </c>
      <c r="AB67" t="s">
        <v>559</v>
      </c>
      <c r="AD67" t="s">
        <v>573</v>
      </c>
    </row>
    <row r="68" spans="1:30">
      <c r="A68" s="1">
        <f>HYPERLINK("https://lsnyc.legalserver.org/matter/dynamic-profile/view/1888949","19-1888949")</f>
        <v>0</v>
      </c>
      <c r="B68" t="s">
        <v>30</v>
      </c>
      <c r="C68" t="s">
        <v>34</v>
      </c>
      <c r="D68" t="s">
        <v>57</v>
      </c>
      <c r="E68" t="s">
        <v>175</v>
      </c>
      <c r="F68" t="s">
        <v>196</v>
      </c>
      <c r="G68" t="s">
        <v>260</v>
      </c>
      <c r="H68">
        <v>10452</v>
      </c>
      <c r="I68" t="s">
        <v>265</v>
      </c>
      <c r="L68" t="s">
        <v>260</v>
      </c>
      <c r="N68" t="s">
        <v>330</v>
      </c>
      <c r="P68" t="s">
        <v>318</v>
      </c>
      <c r="Q68" t="s">
        <v>369</v>
      </c>
      <c r="R68" t="s">
        <v>375</v>
      </c>
      <c r="S68" t="s">
        <v>402</v>
      </c>
      <c r="T68" t="s">
        <v>445</v>
      </c>
      <c r="U68" t="s">
        <v>467</v>
      </c>
      <c r="V68" t="s">
        <v>474</v>
      </c>
      <c r="W68" t="s">
        <v>521</v>
      </c>
      <c r="AB68" t="s">
        <v>559</v>
      </c>
      <c r="AD68" t="s">
        <v>574</v>
      </c>
    </row>
    <row r="69" spans="1:30">
      <c r="A69" s="1">
        <f>HYPERLINK("https://lsnyc.legalserver.org/matter/dynamic-profile/view/1885327","18-1885327")</f>
        <v>0</v>
      </c>
      <c r="B69" t="s">
        <v>30</v>
      </c>
      <c r="C69" t="s">
        <v>31</v>
      </c>
      <c r="D69" t="s">
        <v>99</v>
      </c>
      <c r="E69" t="s">
        <v>176</v>
      </c>
      <c r="F69" t="s">
        <v>244</v>
      </c>
      <c r="G69" t="s">
        <v>260</v>
      </c>
      <c r="H69">
        <v>10304</v>
      </c>
      <c r="I69" t="s">
        <v>266</v>
      </c>
      <c r="L69" t="s">
        <v>260</v>
      </c>
      <c r="N69" t="s">
        <v>328</v>
      </c>
      <c r="O69" t="s">
        <v>356</v>
      </c>
      <c r="Q69" t="s">
        <v>366</v>
      </c>
      <c r="R69" t="s">
        <v>372</v>
      </c>
      <c r="S69" t="s">
        <v>398</v>
      </c>
      <c r="T69" t="s">
        <v>446</v>
      </c>
      <c r="U69" t="s">
        <v>467</v>
      </c>
      <c r="V69" t="s">
        <v>500</v>
      </c>
      <c r="W69" t="s">
        <v>521</v>
      </c>
      <c r="AB69" t="s">
        <v>558</v>
      </c>
    </row>
    <row r="70" spans="1:30">
      <c r="A70" s="1">
        <f>HYPERLINK("https://lsnyc.legalserver.org/matter/dynamic-profile/view/1888295","19-1888295")</f>
        <v>0</v>
      </c>
      <c r="B70" t="s">
        <v>30</v>
      </c>
      <c r="C70" t="s">
        <v>31</v>
      </c>
      <c r="D70" t="s">
        <v>100</v>
      </c>
      <c r="E70" t="s">
        <v>177</v>
      </c>
      <c r="F70" t="s">
        <v>245</v>
      </c>
      <c r="G70" t="s">
        <v>260</v>
      </c>
      <c r="H70">
        <v>10301</v>
      </c>
      <c r="N70" t="s">
        <v>328</v>
      </c>
      <c r="O70" t="s">
        <v>356</v>
      </c>
      <c r="P70" t="s">
        <v>364</v>
      </c>
      <c r="Q70" t="s">
        <v>366</v>
      </c>
      <c r="R70" t="s">
        <v>372</v>
      </c>
      <c r="S70" t="s">
        <v>398</v>
      </c>
      <c r="T70" t="s">
        <v>462</v>
      </c>
      <c r="U70" t="s">
        <v>468</v>
      </c>
      <c r="V70" t="s">
        <v>475</v>
      </c>
      <c r="W70" t="s">
        <v>521</v>
      </c>
      <c r="AB70" t="s">
        <v>558</v>
      </c>
    </row>
    <row r="71" spans="1:30">
      <c r="A71" s="1">
        <f>HYPERLINK("https://lsnyc.legalserver.org/matter/dynamic-profile/view/1895703","19-1895703")</f>
        <v>0</v>
      </c>
      <c r="B71" t="s">
        <v>30</v>
      </c>
      <c r="C71" t="s">
        <v>31</v>
      </c>
      <c r="D71" t="s">
        <v>101</v>
      </c>
      <c r="E71" t="s">
        <v>178</v>
      </c>
      <c r="F71" t="s">
        <v>246</v>
      </c>
      <c r="G71" t="s">
        <v>260</v>
      </c>
      <c r="H71">
        <v>10302</v>
      </c>
      <c r="I71" t="s">
        <v>299</v>
      </c>
      <c r="N71" t="s">
        <v>340</v>
      </c>
      <c r="O71" t="s">
        <v>358</v>
      </c>
      <c r="P71" t="s">
        <v>364</v>
      </c>
      <c r="Q71" t="s">
        <v>366</v>
      </c>
      <c r="R71" t="s">
        <v>383</v>
      </c>
      <c r="S71" t="s">
        <v>436</v>
      </c>
      <c r="T71" t="s">
        <v>446</v>
      </c>
      <c r="U71" t="s">
        <v>468</v>
      </c>
      <c r="V71" t="s">
        <v>487</v>
      </c>
      <c r="W71" t="s">
        <v>521</v>
      </c>
    </row>
    <row r="72" spans="1:30">
      <c r="A72" s="1">
        <f>HYPERLINK("https://lsnyc.legalserver.org/matter/dynamic-profile/view/1896176","19-1896176")</f>
        <v>0</v>
      </c>
      <c r="B72" t="s">
        <v>30</v>
      </c>
      <c r="C72" t="s">
        <v>32</v>
      </c>
      <c r="D72" t="s">
        <v>102</v>
      </c>
      <c r="E72" t="s">
        <v>179</v>
      </c>
      <c r="F72" t="s">
        <v>247</v>
      </c>
      <c r="G72" t="s">
        <v>260</v>
      </c>
      <c r="H72">
        <v>11213</v>
      </c>
      <c r="I72" t="s">
        <v>300</v>
      </c>
      <c r="J72" t="s">
        <v>315</v>
      </c>
      <c r="K72" t="s">
        <v>324</v>
      </c>
      <c r="L72" t="s">
        <v>327</v>
      </c>
      <c r="M72">
        <v>32839</v>
      </c>
      <c r="N72" t="s">
        <v>329</v>
      </c>
      <c r="O72" t="s">
        <v>359</v>
      </c>
      <c r="P72" t="s">
        <v>363</v>
      </c>
      <c r="Q72" t="s">
        <v>367</v>
      </c>
      <c r="R72" t="s">
        <v>397</v>
      </c>
      <c r="S72" t="s">
        <v>437</v>
      </c>
      <c r="T72" t="s">
        <v>437</v>
      </c>
      <c r="U72" t="s">
        <v>466</v>
      </c>
      <c r="V72" t="s">
        <v>516</v>
      </c>
      <c r="W72" t="s">
        <v>521</v>
      </c>
    </row>
    <row r="73" spans="1:30">
      <c r="A73" s="1">
        <f>HYPERLINK("https://lsnyc.legalserver.org/matter/dynamic-profile/view/1892438","19-1892438")</f>
        <v>0</v>
      </c>
      <c r="B73" t="s">
        <v>30</v>
      </c>
      <c r="C73" t="s">
        <v>31</v>
      </c>
      <c r="D73" t="s">
        <v>103</v>
      </c>
      <c r="E73" t="s">
        <v>180</v>
      </c>
      <c r="F73" t="s">
        <v>248</v>
      </c>
      <c r="G73" t="s">
        <v>260</v>
      </c>
      <c r="H73">
        <v>10303</v>
      </c>
      <c r="I73" t="s">
        <v>301</v>
      </c>
      <c r="L73" t="s">
        <v>260</v>
      </c>
      <c r="N73" t="s">
        <v>329</v>
      </c>
      <c r="Q73" t="s">
        <v>366</v>
      </c>
      <c r="R73" t="s">
        <v>383</v>
      </c>
      <c r="S73" t="s">
        <v>436</v>
      </c>
      <c r="T73" t="s">
        <v>443</v>
      </c>
      <c r="V73" t="s">
        <v>490</v>
      </c>
      <c r="W73" t="s">
        <v>521</v>
      </c>
    </row>
    <row r="74" spans="1:30">
      <c r="A74" s="1">
        <f>HYPERLINK("https://lsnyc.legalserver.org/matter/dynamic-profile/view/1899512","19-1899512")</f>
        <v>0</v>
      </c>
      <c r="B74" t="s">
        <v>30</v>
      </c>
      <c r="C74" t="s">
        <v>34</v>
      </c>
      <c r="D74" t="s">
        <v>104</v>
      </c>
      <c r="E74" t="s">
        <v>181</v>
      </c>
      <c r="F74" t="s">
        <v>249</v>
      </c>
      <c r="G74" t="s">
        <v>260</v>
      </c>
      <c r="H74">
        <v>10457</v>
      </c>
      <c r="N74" t="s">
        <v>341</v>
      </c>
      <c r="O74" t="s">
        <v>360</v>
      </c>
      <c r="P74" t="s">
        <v>318</v>
      </c>
      <c r="Q74" t="s">
        <v>369</v>
      </c>
      <c r="R74" t="s">
        <v>376</v>
      </c>
      <c r="S74" t="s">
        <v>422</v>
      </c>
      <c r="T74" t="s">
        <v>454</v>
      </c>
      <c r="U74" t="s">
        <v>466</v>
      </c>
      <c r="V74" t="s">
        <v>513</v>
      </c>
      <c r="W74" t="s">
        <v>522</v>
      </c>
      <c r="Y74" t="s">
        <v>528</v>
      </c>
      <c r="Z74" t="s">
        <v>533</v>
      </c>
      <c r="AB74" t="s">
        <v>559</v>
      </c>
    </row>
    <row r="75" spans="1:30">
      <c r="A75" s="1">
        <f>HYPERLINK("https://lsnyc.legalserver.org/matter/dynamic-profile/view/1895440","19-1895440")</f>
        <v>0</v>
      </c>
      <c r="B75" t="s">
        <v>30</v>
      </c>
      <c r="C75" t="s">
        <v>34</v>
      </c>
      <c r="D75" t="s">
        <v>68</v>
      </c>
      <c r="E75" t="s">
        <v>182</v>
      </c>
      <c r="F75" t="s">
        <v>250</v>
      </c>
      <c r="G75" t="s">
        <v>260</v>
      </c>
      <c r="H75">
        <v>10457</v>
      </c>
      <c r="N75" t="s">
        <v>337</v>
      </c>
      <c r="O75" t="s">
        <v>347</v>
      </c>
      <c r="P75" t="s">
        <v>318</v>
      </c>
      <c r="Q75" t="s">
        <v>369</v>
      </c>
      <c r="R75" t="s">
        <v>375</v>
      </c>
      <c r="S75" t="s">
        <v>416</v>
      </c>
      <c r="T75" t="s">
        <v>463</v>
      </c>
      <c r="U75" t="s">
        <v>467</v>
      </c>
      <c r="V75" t="s">
        <v>497</v>
      </c>
      <c r="W75" t="s">
        <v>521</v>
      </c>
      <c r="AA75" t="s">
        <v>554</v>
      </c>
      <c r="AB75" t="s">
        <v>558</v>
      </c>
      <c r="AD75" t="s">
        <v>578</v>
      </c>
    </row>
    <row r="76" spans="1:30">
      <c r="A76" s="1">
        <f>HYPERLINK("https://lsnyc.legalserver.org/matter/dynamic-profile/view/1890901","19-1890901")</f>
        <v>0</v>
      </c>
      <c r="B76" t="s">
        <v>30</v>
      </c>
      <c r="C76" t="s">
        <v>32</v>
      </c>
      <c r="D76" t="s">
        <v>105</v>
      </c>
      <c r="E76" t="s">
        <v>183</v>
      </c>
      <c r="F76" t="s">
        <v>251</v>
      </c>
      <c r="G76" t="s">
        <v>260</v>
      </c>
      <c r="H76">
        <v>11226</v>
      </c>
      <c r="N76" t="s">
        <v>338</v>
      </c>
      <c r="P76" t="s">
        <v>363</v>
      </c>
      <c r="Q76" t="s">
        <v>367</v>
      </c>
      <c r="R76" t="s">
        <v>392</v>
      </c>
      <c r="S76" t="s">
        <v>438</v>
      </c>
      <c r="T76" t="s">
        <v>464</v>
      </c>
      <c r="U76" t="s">
        <v>466</v>
      </c>
      <c r="V76" t="s">
        <v>517</v>
      </c>
      <c r="W76" t="s">
        <v>521</v>
      </c>
      <c r="AB76" t="s">
        <v>558</v>
      </c>
    </row>
    <row r="77" spans="1:30">
      <c r="A77" s="1">
        <f>HYPERLINK("https://lsnyc.legalserver.org/matter/dynamic-profile/view/1891771","19-1891771")</f>
        <v>0</v>
      </c>
      <c r="B77" t="s">
        <v>30</v>
      </c>
      <c r="C77" t="s">
        <v>34</v>
      </c>
      <c r="D77" t="s">
        <v>54</v>
      </c>
      <c r="E77" t="s">
        <v>183</v>
      </c>
      <c r="F77" t="s">
        <v>252</v>
      </c>
      <c r="G77" t="s">
        <v>260</v>
      </c>
      <c r="H77">
        <v>10461</v>
      </c>
      <c r="I77" t="s">
        <v>302</v>
      </c>
      <c r="L77" t="s">
        <v>260</v>
      </c>
      <c r="N77" t="s">
        <v>330</v>
      </c>
      <c r="P77" t="s">
        <v>318</v>
      </c>
      <c r="Q77" t="s">
        <v>369</v>
      </c>
      <c r="R77" t="s">
        <v>374</v>
      </c>
      <c r="S77" t="s">
        <v>401</v>
      </c>
      <c r="T77" t="s">
        <v>444</v>
      </c>
      <c r="U77" t="s">
        <v>467</v>
      </c>
      <c r="V77" t="s">
        <v>511</v>
      </c>
      <c r="W77" t="s">
        <v>522</v>
      </c>
      <c r="Y77" t="s">
        <v>529</v>
      </c>
      <c r="Z77" t="s">
        <v>535</v>
      </c>
      <c r="AA77" t="s">
        <v>555</v>
      </c>
      <c r="AB77" t="s">
        <v>558</v>
      </c>
      <c r="AC77" t="s">
        <v>572</v>
      </c>
      <c r="AD77" t="s">
        <v>579</v>
      </c>
    </row>
    <row r="78" spans="1:30">
      <c r="A78" s="1">
        <f>HYPERLINK("https://lsnyc.legalserver.org/matter/dynamic-profile/view/1903893","19-1903893")</f>
        <v>0</v>
      </c>
      <c r="B78" t="s">
        <v>30</v>
      </c>
      <c r="C78" t="s">
        <v>32</v>
      </c>
      <c r="D78" t="s">
        <v>106</v>
      </c>
      <c r="E78" t="s">
        <v>184</v>
      </c>
      <c r="F78" t="s">
        <v>253</v>
      </c>
      <c r="G78" t="s">
        <v>260</v>
      </c>
      <c r="H78">
        <v>11236</v>
      </c>
      <c r="N78" t="s">
        <v>334</v>
      </c>
      <c r="O78" t="s">
        <v>354</v>
      </c>
      <c r="P78" t="s">
        <v>363</v>
      </c>
      <c r="Q78" t="s">
        <v>367</v>
      </c>
      <c r="R78" t="s">
        <v>391</v>
      </c>
      <c r="S78" t="s">
        <v>426</v>
      </c>
      <c r="T78" t="s">
        <v>426</v>
      </c>
      <c r="U78" t="s">
        <v>467</v>
      </c>
      <c r="V78" t="s">
        <v>503</v>
      </c>
      <c r="W78" t="s">
        <v>521</v>
      </c>
    </row>
    <row r="79" spans="1:30">
      <c r="A79" s="1">
        <f>HYPERLINK("https://lsnyc.legalserver.org/matter/dynamic-profile/view/1901577","19-1901577")</f>
        <v>0</v>
      </c>
      <c r="B79" t="s">
        <v>30</v>
      </c>
      <c r="C79" t="s">
        <v>32</v>
      </c>
      <c r="D79" t="s">
        <v>107</v>
      </c>
      <c r="E79" t="s">
        <v>185</v>
      </c>
      <c r="F79" t="s">
        <v>254</v>
      </c>
      <c r="G79" t="s">
        <v>260</v>
      </c>
      <c r="H79">
        <v>11225</v>
      </c>
      <c r="I79" t="s">
        <v>303</v>
      </c>
      <c r="K79" t="s">
        <v>6</v>
      </c>
      <c r="L79" t="s">
        <v>260</v>
      </c>
      <c r="N79" t="s">
        <v>330</v>
      </c>
      <c r="O79" t="s">
        <v>361</v>
      </c>
      <c r="P79" t="s">
        <v>363</v>
      </c>
      <c r="Q79" t="s">
        <v>367</v>
      </c>
      <c r="R79" t="s">
        <v>382</v>
      </c>
      <c r="S79" t="s">
        <v>439</v>
      </c>
      <c r="T79" t="s">
        <v>453</v>
      </c>
      <c r="U79" t="s">
        <v>467</v>
      </c>
      <c r="V79" t="s">
        <v>518</v>
      </c>
      <c r="W79" t="s">
        <v>521</v>
      </c>
      <c r="AA79" t="s">
        <v>556</v>
      </c>
      <c r="AB79" t="s">
        <v>559</v>
      </c>
      <c r="AD79" t="s">
        <v>573</v>
      </c>
    </row>
    <row r="80" spans="1:30">
      <c r="A80" s="1">
        <f>HYPERLINK("https://lsnyc.legalserver.org/matter/dynamic-profile/view/1891980","19-1891980")</f>
        <v>0</v>
      </c>
      <c r="B80" t="s">
        <v>30</v>
      </c>
      <c r="C80" t="s">
        <v>32</v>
      </c>
      <c r="D80" t="s">
        <v>108</v>
      </c>
      <c r="E80" t="s">
        <v>186</v>
      </c>
      <c r="F80" t="s">
        <v>208</v>
      </c>
      <c r="G80" t="s">
        <v>260</v>
      </c>
      <c r="H80">
        <v>11208</v>
      </c>
      <c r="I80" t="s">
        <v>291</v>
      </c>
      <c r="L80" t="s">
        <v>260</v>
      </c>
      <c r="N80" t="s">
        <v>330</v>
      </c>
      <c r="Q80" t="s">
        <v>367</v>
      </c>
      <c r="R80" t="s">
        <v>375</v>
      </c>
      <c r="S80" t="s">
        <v>413</v>
      </c>
      <c r="T80" t="s">
        <v>452</v>
      </c>
      <c r="U80" t="s">
        <v>466</v>
      </c>
      <c r="V80" t="s">
        <v>485</v>
      </c>
      <c r="W80" t="s">
        <v>522</v>
      </c>
      <c r="Y80" t="s">
        <v>524</v>
      </c>
      <c r="Z80" t="s">
        <v>532</v>
      </c>
      <c r="AA80" t="s">
        <v>541</v>
      </c>
      <c r="AB80" t="s">
        <v>559</v>
      </c>
      <c r="AD80" t="s">
        <v>573</v>
      </c>
    </row>
    <row r="81" spans="1:30">
      <c r="A81" s="1">
        <f>HYPERLINK("https://lsnyc.legalserver.org/matter/dynamic-profile/view/1887828","19-1887828")</f>
        <v>0</v>
      </c>
      <c r="B81" t="s">
        <v>30</v>
      </c>
      <c r="C81" t="s">
        <v>35</v>
      </c>
      <c r="D81" t="s">
        <v>109</v>
      </c>
      <c r="E81" t="s">
        <v>187</v>
      </c>
      <c r="F81" t="s">
        <v>255</v>
      </c>
      <c r="G81" t="s">
        <v>260</v>
      </c>
      <c r="H81">
        <v>11423</v>
      </c>
      <c r="N81" t="s">
        <v>342</v>
      </c>
      <c r="P81" t="s">
        <v>365</v>
      </c>
      <c r="Q81" t="s">
        <v>370</v>
      </c>
      <c r="R81" t="s">
        <v>388</v>
      </c>
      <c r="S81" t="s">
        <v>440</v>
      </c>
      <c r="T81" t="s">
        <v>440</v>
      </c>
      <c r="U81" t="s">
        <v>467</v>
      </c>
      <c r="V81" t="s">
        <v>506</v>
      </c>
      <c r="W81" t="s">
        <v>521</v>
      </c>
    </row>
    <row r="82" spans="1:30">
      <c r="A82" s="1">
        <f>HYPERLINK("https://lsnyc.legalserver.org/matter/dynamic-profile/view/1898557","19-1898557")</f>
        <v>0</v>
      </c>
      <c r="B82" t="s">
        <v>30</v>
      </c>
      <c r="C82" t="s">
        <v>32</v>
      </c>
      <c r="D82" t="s">
        <v>110</v>
      </c>
      <c r="E82" t="s">
        <v>188</v>
      </c>
      <c r="F82" t="s">
        <v>256</v>
      </c>
      <c r="G82" t="s">
        <v>260</v>
      </c>
      <c r="H82">
        <v>11416</v>
      </c>
      <c r="I82" t="s">
        <v>304</v>
      </c>
      <c r="L82" t="s">
        <v>260</v>
      </c>
      <c r="N82" t="s">
        <v>343</v>
      </c>
      <c r="O82" t="s">
        <v>362</v>
      </c>
      <c r="P82" t="s">
        <v>365</v>
      </c>
      <c r="Q82" t="s">
        <v>367</v>
      </c>
      <c r="R82" t="s">
        <v>392</v>
      </c>
      <c r="S82" t="s">
        <v>441</v>
      </c>
      <c r="T82" t="s">
        <v>441</v>
      </c>
      <c r="U82" t="s">
        <v>467</v>
      </c>
      <c r="V82" t="s">
        <v>519</v>
      </c>
      <c r="W82" t="s">
        <v>522</v>
      </c>
      <c r="Y82" t="s">
        <v>530</v>
      </c>
      <c r="Z82" t="s">
        <v>535</v>
      </c>
      <c r="AB82" t="s">
        <v>561</v>
      </c>
    </row>
    <row r="83" spans="1:30">
      <c r="A83" s="1">
        <f>HYPERLINK("https://lsnyc.legalserver.org/matter/dynamic-profile/view/1903902","19-1903902")</f>
        <v>0</v>
      </c>
      <c r="B83" t="s">
        <v>30</v>
      </c>
      <c r="C83" t="s">
        <v>32</v>
      </c>
      <c r="D83" t="s">
        <v>111</v>
      </c>
      <c r="E83" t="s">
        <v>189</v>
      </c>
      <c r="F83" t="s">
        <v>257</v>
      </c>
      <c r="G83" t="s">
        <v>260</v>
      </c>
      <c r="H83">
        <v>11234</v>
      </c>
      <c r="N83" t="s">
        <v>334</v>
      </c>
      <c r="O83" t="s">
        <v>354</v>
      </c>
      <c r="P83" t="s">
        <v>363</v>
      </c>
      <c r="Q83" t="s">
        <v>367</v>
      </c>
      <c r="R83" t="s">
        <v>391</v>
      </c>
      <c r="S83" t="s">
        <v>426</v>
      </c>
      <c r="T83" t="s">
        <v>426</v>
      </c>
      <c r="U83" t="s">
        <v>467</v>
      </c>
      <c r="V83" t="s">
        <v>503</v>
      </c>
      <c r="W83" t="s">
        <v>521</v>
      </c>
    </row>
    <row r="84" spans="1:30">
      <c r="A84" s="1">
        <f>HYPERLINK("https://lsnyc.legalserver.org/matter/dynamic-profile/view/1887903","19-1887903")</f>
        <v>0</v>
      </c>
      <c r="B84" t="s">
        <v>30</v>
      </c>
      <c r="C84" t="s">
        <v>32</v>
      </c>
      <c r="D84" t="s">
        <v>112</v>
      </c>
      <c r="E84" t="s">
        <v>190</v>
      </c>
      <c r="F84" t="s">
        <v>258</v>
      </c>
      <c r="G84" t="s">
        <v>260</v>
      </c>
      <c r="H84">
        <v>11213</v>
      </c>
      <c r="I84" t="s">
        <v>305</v>
      </c>
      <c r="L84" t="s">
        <v>260</v>
      </c>
      <c r="N84" t="s">
        <v>330</v>
      </c>
      <c r="O84" t="s">
        <v>347</v>
      </c>
      <c r="P84" t="s">
        <v>363</v>
      </c>
      <c r="Q84" t="s">
        <v>367</v>
      </c>
      <c r="R84" t="s">
        <v>375</v>
      </c>
      <c r="S84" t="s">
        <v>442</v>
      </c>
      <c r="T84" t="s">
        <v>465</v>
      </c>
      <c r="U84" t="s">
        <v>467</v>
      </c>
      <c r="V84" t="s">
        <v>520</v>
      </c>
      <c r="W84" t="s">
        <v>521</v>
      </c>
      <c r="AA84" t="s">
        <v>557</v>
      </c>
      <c r="AB84" t="s">
        <v>559</v>
      </c>
      <c r="AD84" t="s">
        <v>573</v>
      </c>
    </row>
    <row r="85" spans="1:30">
      <c r="A85" s="1">
        <f>HYPERLINK("https://lsnyc.legalserver.org/matter/dynamic-profile/view/1890214","19-1890214")</f>
        <v>0</v>
      </c>
      <c r="B85" t="s">
        <v>30</v>
      </c>
      <c r="C85" t="s">
        <v>32</v>
      </c>
      <c r="D85" t="s">
        <v>113</v>
      </c>
      <c r="E85" t="s">
        <v>191</v>
      </c>
      <c r="F85" t="s">
        <v>259</v>
      </c>
      <c r="G85" t="s">
        <v>260</v>
      </c>
      <c r="H85">
        <v>11221</v>
      </c>
      <c r="N85" t="s">
        <v>335</v>
      </c>
      <c r="O85" t="s">
        <v>351</v>
      </c>
      <c r="P85" t="s">
        <v>363</v>
      </c>
      <c r="Q85" t="s">
        <v>367</v>
      </c>
      <c r="R85" t="s">
        <v>393</v>
      </c>
      <c r="S85" t="s">
        <v>419</v>
      </c>
      <c r="T85" t="s">
        <v>419</v>
      </c>
      <c r="U85" t="s">
        <v>467</v>
      </c>
      <c r="V85" t="s">
        <v>493</v>
      </c>
      <c r="W85" t="s">
        <v>522</v>
      </c>
      <c r="Y85" t="s">
        <v>525</v>
      </c>
      <c r="Z85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Draft Affirmative Litigatio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2019-07-09T20:36:30Z</dcterms:created>
  <dcterms:modified xsi:type="dcterms:W3CDTF">2019-07-09T20:36:30Z</dcterms:modified>
</cp:coreProperties>
</file>