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<sst xmlns="http://schemas.openxmlformats.org/spreadsheetml/2006/main" count="956" uniqueCount="269">
  <si>
    <t>Hyperlinked Case #</t>
  </si>
  <si>
    <t>Client First Name</t>
  </si>
  <si>
    <t>Client Last Name</t>
  </si>
  <si>
    <t>Social Security #</t>
  </si>
  <si>
    <t>Gen Pub Assist Case Number</t>
  </si>
  <si>
    <t>Date of Birth</t>
  </si>
  <si>
    <t>Number of People 18 and Over</t>
  </si>
  <si>
    <t>Number of People under 18</t>
  </si>
  <si>
    <t>Street Address</t>
  </si>
  <si>
    <t>/Suite</t>
  </si>
  <si>
    <t>City</t>
  </si>
  <si>
    <t>Housing Type Of Case</t>
  </si>
  <si>
    <t>HAL Eligibility Date</t>
  </si>
  <si>
    <t>Housing Level of Service</t>
  </si>
  <si>
    <t>Percentage of Poverty</t>
  </si>
  <si>
    <t>Housing Number Of Units In Building</t>
  </si>
  <si>
    <t>Housing Subsidy Type</t>
  </si>
  <si>
    <t>Housing Form Of Regulation</t>
  </si>
  <si>
    <t>Susanna</t>
  </si>
  <si>
    <t>Patricia</t>
  </si>
  <si>
    <t>Shoshana</t>
  </si>
  <si>
    <t>Elizabeth</t>
  </si>
  <si>
    <t>Elson</t>
  </si>
  <si>
    <t>Maria</t>
  </si>
  <si>
    <t>Suzanna</t>
  </si>
  <si>
    <t>Sherry-Ann</t>
  </si>
  <si>
    <t>Jaquonne</t>
  </si>
  <si>
    <t>Katherine</t>
  </si>
  <si>
    <t>Marva</t>
  </si>
  <si>
    <t>Dawna</t>
  </si>
  <si>
    <t>Othniel</t>
  </si>
  <si>
    <t>Ada</t>
  </si>
  <si>
    <t>Jocelyn</t>
  </si>
  <si>
    <t>Paul</t>
  </si>
  <si>
    <t>Karen</t>
  </si>
  <si>
    <t>Patrick</t>
  </si>
  <si>
    <t>Michael</t>
  </si>
  <si>
    <t>Yvette</t>
  </si>
  <si>
    <t>Veronica</t>
  </si>
  <si>
    <t>Winifred</t>
  </si>
  <si>
    <t>Annie</t>
  </si>
  <si>
    <t>Kaitlin</t>
  </si>
  <si>
    <t>Martina</t>
  </si>
  <si>
    <t>Cherry-Ann</t>
  </si>
  <si>
    <t>Pearlina</t>
  </si>
  <si>
    <t>Anna</t>
  </si>
  <si>
    <t>Akemi</t>
  </si>
  <si>
    <t>Christine</t>
  </si>
  <si>
    <t>Sara</t>
  </si>
  <si>
    <t>Marea</t>
  </si>
  <si>
    <t>Brandon</t>
  </si>
  <si>
    <t>Robert</t>
  </si>
  <si>
    <t>April</t>
  </si>
  <si>
    <t>Tanis</t>
  </si>
  <si>
    <t>Cecily</t>
  </si>
  <si>
    <t>Jake</t>
  </si>
  <si>
    <t>Xonana</t>
  </si>
  <si>
    <t>Brooke</t>
  </si>
  <si>
    <t>Iho</t>
  </si>
  <si>
    <t>Lily</t>
  </si>
  <si>
    <t>Eliyahu</t>
  </si>
  <si>
    <t>John</t>
  </si>
  <si>
    <t>Marley</t>
  </si>
  <si>
    <t>Banks</t>
  </si>
  <si>
    <t>Barrett</t>
  </si>
  <si>
    <t>Bauminger</t>
  </si>
  <si>
    <t>Carbonell</t>
  </si>
  <si>
    <t>Cheng</t>
  </si>
  <si>
    <t>Cobb</t>
  </si>
  <si>
    <t>Cole</t>
  </si>
  <si>
    <t>Collier</t>
  </si>
  <si>
    <t>Cooper</t>
  </si>
  <si>
    <t>Craig</t>
  </si>
  <si>
    <t>Cumberbatch</t>
  </si>
  <si>
    <t>Denis</t>
  </si>
  <si>
    <t>Desmond</t>
  </si>
  <si>
    <t>Flotteron</t>
  </si>
  <si>
    <t>Hanley</t>
  </si>
  <si>
    <t>Hayardeny</t>
  </si>
  <si>
    <t>Hays</t>
  </si>
  <si>
    <t>Hicks</t>
  </si>
  <si>
    <t>James</t>
  </si>
  <si>
    <t>Johnson</t>
  </si>
  <si>
    <t>Joseph</t>
  </si>
  <si>
    <t>Lewis</t>
  </si>
  <si>
    <t>Macaldo</t>
  </si>
  <si>
    <t>Mayers</t>
  </si>
  <si>
    <t>McQueen</t>
  </si>
  <si>
    <t>Miller</t>
  </si>
  <si>
    <t>Miyamoto</t>
  </si>
  <si>
    <t>Monrose</t>
  </si>
  <si>
    <t>Obregon</t>
  </si>
  <si>
    <t>Pariser</t>
  </si>
  <si>
    <t>Perry</t>
  </si>
  <si>
    <t>Pounding</t>
  </si>
  <si>
    <t>Qi</t>
  </si>
  <si>
    <t>Robillard</t>
  </si>
  <si>
    <t>Rosemond</t>
  </si>
  <si>
    <t>Rothenberg</t>
  </si>
  <si>
    <t>Scrubb</t>
  </si>
  <si>
    <t>Shaffner</t>
  </si>
  <si>
    <t>Taguchi</t>
  </si>
  <si>
    <t>Tanzil-Onne</t>
  </si>
  <si>
    <t>Winkler</t>
  </si>
  <si>
    <t>Yates</t>
  </si>
  <si>
    <t>Zeno</t>
  </si>
  <si>
    <t>056-64-3902</t>
  </si>
  <si>
    <t>143-80-4223</t>
  </si>
  <si>
    <t>127-78-9249</t>
  </si>
  <si>
    <t>038-56-5630</t>
  </si>
  <si>
    <t>120-78-7792</t>
  </si>
  <si>
    <t>128-96-0875</t>
  </si>
  <si>
    <t>074-84-5501</t>
  </si>
  <si>
    <t>094-02-9016</t>
  </si>
  <si>
    <t>050-66-3289</t>
  </si>
  <si>
    <t>087-76-3187</t>
  </si>
  <si>
    <t>071-64-5267</t>
  </si>
  <si>
    <t>580-16-7661</t>
  </si>
  <si>
    <t>590-52-6713</t>
  </si>
  <si>
    <t>595-89-3150</t>
  </si>
  <si>
    <t>580-12-6089</t>
  </si>
  <si>
    <t>353-86-7413</t>
  </si>
  <si>
    <t>191-86-5503</t>
  </si>
  <si>
    <t>125-90-1439</t>
  </si>
  <si>
    <t>104-86-4962</t>
  </si>
  <si>
    <t>531-43-5376</t>
  </si>
  <si>
    <t>454-33-4555</t>
  </si>
  <si>
    <t>577-02-8879</t>
  </si>
  <si>
    <t>092-76-9844</t>
  </si>
  <si>
    <t>541-29-3269</t>
  </si>
  <si>
    <t>143-96-6319</t>
  </si>
  <si>
    <t>107-80-9996</t>
  </si>
  <si>
    <t>256-37-0656</t>
  </si>
  <si>
    <t>866-91-7307</t>
  </si>
  <si>
    <t>564-73-0351</t>
  </si>
  <si>
    <t>141-84-5048</t>
  </si>
  <si>
    <t>534-17-8320</t>
  </si>
  <si>
    <t>none</t>
  </si>
  <si>
    <t>None</t>
  </si>
  <si>
    <t>No</t>
  </si>
  <si>
    <t>WK31684D</t>
  </si>
  <si>
    <t>01/23/1991</t>
  </si>
  <si>
    <t>01/15/1948</t>
  </si>
  <si>
    <t>06/11/1978</t>
  </si>
  <si>
    <t>11/30/1982</t>
  </si>
  <si>
    <t>08/10/1991</t>
  </si>
  <si>
    <t>03/15/1984</t>
  </si>
  <si>
    <t>03/06/1991</t>
  </si>
  <si>
    <t>12/08/1970</t>
  </si>
  <si>
    <t>09/09/1987</t>
  </si>
  <si>
    <t>10/09/1994</t>
  </si>
  <si>
    <t>08/25/1952</t>
  </si>
  <si>
    <t>07/16/1978</t>
  </si>
  <si>
    <t>02/14/1979</t>
  </si>
  <si>
    <t>07/07/1989</t>
  </si>
  <si>
    <t>05/17/1979</t>
  </si>
  <si>
    <t>03/06/1964</t>
  </si>
  <si>
    <t>09/19/1990</t>
  </si>
  <si>
    <t>01/01/1987</t>
  </si>
  <si>
    <t>12/30/1988</t>
  </si>
  <si>
    <t>10/24/1954</t>
  </si>
  <si>
    <t>02/05/1952</t>
  </si>
  <si>
    <t>01/26/1944</t>
  </si>
  <si>
    <t>06/23/1959</t>
  </si>
  <si>
    <t>05/05/1991</t>
  </si>
  <si>
    <t>02/08/1982</t>
  </si>
  <si>
    <t>05/27/1970</t>
  </si>
  <si>
    <t>12/31/1966</t>
  </si>
  <si>
    <t>03/02/1987</t>
  </si>
  <si>
    <t>04/06/1978</t>
  </si>
  <si>
    <t>04/16/1962</t>
  </si>
  <si>
    <t>12/27/1963</t>
  </si>
  <si>
    <t>12/15/1978</t>
  </si>
  <si>
    <t>01/30/1985</t>
  </si>
  <si>
    <t>01/01/1978</t>
  </si>
  <si>
    <t>04/01/1993</t>
  </si>
  <si>
    <t>12/29/1988</t>
  </si>
  <si>
    <t>03/24/1962</t>
  </si>
  <si>
    <t>04/13/1994</t>
  </si>
  <si>
    <t>07/18/1992</t>
  </si>
  <si>
    <t>11/29/1977</t>
  </si>
  <si>
    <t>04/13/1982</t>
  </si>
  <si>
    <t>08/30/1957</t>
  </si>
  <si>
    <t>08/22/1987</t>
  </si>
  <si>
    <t>05/09/1992</t>
  </si>
  <si>
    <t>05/27/1989</t>
  </si>
  <si>
    <t>792 Sterling Pl</t>
  </si>
  <si>
    <t>1460 Sterling Pl</t>
  </si>
  <si>
    <t>495 Sterling Pl</t>
  </si>
  <si>
    <t>1392 Sterling Pl</t>
  </si>
  <si>
    <t>1342 Sterling Pl</t>
  </si>
  <si>
    <t>5F</t>
  </si>
  <si>
    <t>1K</t>
  </si>
  <si>
    <t>5H</t>
  </si>
  <si>
    <t>1H</t>
  </si>
  <si>
    <t>4E</t>
  </si>
  <si>
    <t>2I</t>
  </si>
  <si>
    <t>4H</t>
  </si>
  <si>
    <t>2C</t>
  </si>
  <si>
    <t>2B</t>
  </si>
  <si>
    <t>1F</t>
  </si>
  <si>
    <t>3H</t>
  </si>
  <si>
    <t>4A</t>
  </si>
  <si>
    <t>5C</t>
  </si>
  <si>
    <t>3F</t>
  </si>
  <si>
    <t>4J</t>
  </si>
  <si>
    <t>3I</t>
  </si>
  <si>
    <t>2D</t>
  </si>
  <si>
    <t>3C</t>
  </si>
  <si>
    <t>5E</t>
  </si>
  <si>
    <t>4B</t>
  </si>
  <si>
    <t>4F</t>
  </si>
  <si>
    <t>1G</t>
  </si>
  <si>
    <t>1E</t>
  </si>
  <si>
    <t>1A</t>
  </si>
  <si>
    <t>6E</t>
  </si>
  <si>
    <t>5A</t>
  </si>
  <si>
    <t>3P</t>
  </si>
  <si>
    <t>5D</t>
  </si>
  <si>
    <t>2G</t>
  </si>
  <si>
    <t>1M</t>
  </si>
  <si>
    <t>5P</t>
  </si>
  <si>
    <t>5J</t>
  </si>
  <si>
    <t>2M</t>
  </si>
  <si>
    <t>4I</t>
  </si>
  <si>
    <t>PHD</t>
  </si>
  <si>
    <t>3L</t>
  </si>
  <si>
    <t>Brooklyn</t>
  </si>
  <si>
    <t>Affirmative Litigation Supreme</t>
  </si>
  <si>
    <t>No Case</t>
  </si>
  <si>
    <t>Non-Litigation Advocacy</t>
  </si>
  <si>
    <t>Tenant Rights</t>
  </si>
  <si>
    <t>HP Action</t>
  </si>
  <si>
    <t>Non-payment</t>
  </si>
  <si>
    <t>DHCR Administrative Action</t>
  </si>
  <si>
    <t>08/20/2018</t>
  </si>
  <si>
    <t>09/14/2018</t>
  </si>
  <si>
    <t>08/19/2018</t>
  </si>
  <si>
    <t>10/11/2018</t>
  </si>
  <si>
    <t>12/21/2018</t>
  </si>
  <si>
    <t>08/21/2018</t>
  </si>
  <si>
    <t>10/27/2018</t>
  </si>
  <si>
    <t>05/30/2019</t>
  </si>
  <si>
    <t>06/01/2019</t>
  </si>
  <si>
    <t>10/18/2018</t>
  </si>
  <si>
    <t>04/23/2019</t>
  </si>
  <si>
    <t>08/17/2018</t>
  </si>
  <si>
    <t>08/15/2018</t>
  </si>
  <si>
    <t>08/16/2018</t>
  </si>
  <si>
    <t>10/30/2018</t>
  </si>
  <si>
    <t>05/01/2019</t>
  </si>
  <si>
    <t>09/10/2018</t>
  </si>
  <si>
    <t>11/14/2018</t>
  </si>
  <si>
    <t>09/05/2018</t>
  </si>
  <si>
    <t>01/16/2019</t>
  </si>
  <si>
    <t>09/12/2018</t>
  </si>
  <si>
    <t>06/10/2019</t>
  </si>
  <si>
    <t>04/29/2019</t>
  </si>
  <si>
    <t>04/25/2019</t>
  </si>
  <si>
    <t>06/25/2019</t>
  </si>
  <si>
    <t>06/24/2019</t>
  </si>
  <si>
    <t>08/08/2018</t>
  </si>
  <si>
    <t>Representation - State Court</t>
  </si>
  <si>
    <t>Brief Service</t>
  </si>
  <si>
    <t>Out-of-Court Advocacy</t>
  </si>
  <si>
    <t>Representation - Admin. Agency</t>
  </si>
  <si>
    <t>Advice</t>
  </si>
  <si>
    <t>Rent Stabilized</t>
  </si>
  <si>
    <t>Rent Controlled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</si>
</sst>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82"/>
  <sheetViews>
    <sheetView tabSelected="1" workbookViewId="0"/>
  </sheetViews>
  <sheetFormatPr defaultRowHeight="15"/>
  <cols>
    <col min="1" max="1" width="20.7109375" style="1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s="1">
        <f>HYPERLINK("https://lsnyc.legalserver.org/matter/dynamic-profile/view/1876591","18-1876591")</f>
        <v>0</v>
      </c>
      <c r="B2" t="s">
        <v>18</v>
      </c>
      <c r="C2" t="s">
        <v>63</v>
      </c>
      <c r="F2" t="s">
        <v>141</v>
      </c>
      <c r="G2">
        <v>1</v>
      </c>
      <c r="H2">
        <v>0</v>
      </c>
      <c r="I2" t="s">
        <v>186</v>
      </c>
      <c r="J2" t="s">
        <v>191</v>
      </c>
      <c r="K2" t="s">
        <v>227</v>
      </c>
      <c r="L2" t="s">
        <v>228</v>
      </c>
      <c r="M2" s="3">
        <v>43455</v>
      </c>
      <c r="N2" t="s">
        <v>262</v>
      </c>
      <c r="O2">
        <v>576.61</v>
      </c>
      <c r="P2">
        <v>8</v>
      </c>
      <c r="Q2" t="s">
        <v>138</v>
      </c>
      <c r="R2" t="s">
        <v>267</v>
      </c>
    </row>
    <row r="3" spans="1:18">
      <c r="A3" s="1">
        <f>HYPERLINK("https://lsnyc.legalserver.org/matter/dynamic-profile/view/1876587","18-1876587")</f>
        <v>0</v>
      </c>
      <c r="B3" t="s">
        <v>18</v>
      </c>
      <c r="C3" t="s">
        <v>63</v>
      </c>
      <c r="F3" t="s">
        <v>141</v>
      </c>
      <c r="G3">
        <v>1</v>
      </c>
      <c r="H3">
        <v>0</v>
      </c>
      <c r="I3" t="s">
        <v>186</v>
      </c>
      <c r="J3" t="s">
        <v>191</v>
      </c>
      <c r="K3" t="s">
        <v>227</v>
      </c>
      <c r="L3" t="s">
        <v>229</v>
      </c>
      <c r="M3" t="s">
        <v>235</v>
      </c>
      <c r="N3" t="s">
        <v>263</v>
      </c>
      <c r="O3">
        <v>576.61</v>
      </c>
      <c r="P3">
        <v>8</v>
      </c>
      <c r="Q3" t="s">
        <v>138</v>
      </c>
      <c r="R3" t="s">
        <v>267</v>
      </c>
    </row>
    <row r="4" spans="1:18">
      <c r="A4" s="1">
        <f>HYPERLINK("https://lsnyc.legalserver.org/matter/dynamic-profile/view/1878058","18-1878058")</f>
        <v>0</v>
      </c>
      <c r="B4" t="s">
        <v>19</v>
      </c>
      <c r="C4" t="s">
        <v>64</v>
      </c>
      <c r="F4" t="s">
        <v>142</v>
      </c>
      <c r="G4">
        <v>1</v>
      </c>
      <c r="H4">
        <v>0</v>
      </c>
      <c r="I4" t="s">
        <v>186</v>
      </c>
      <c r="J4" t="s">
        <v>192</v>
      </c>
      <c r="K4" t="s">
        <v>227</v>
      </c>
      <c r="L4" t="s">
        <v>228</v>
      </c>
      <c r="M4" s="3">
        <v>43480</v>
      </c>
      <c r="N4" t="s">
        <v>262</v>
      </c>
      <c r="O4">
        <v>428.34</v>
      </c>
      <c r="P4">
        <v>82</v>
      </c>
      <c r="Q4" t="s">
        <v>138</v>
      </c>
      <c r="R4" t="s">
        <v>267</v>
      </c>
    </row>
    <row r="5" spans="1:18">
      <c r="A5" s="1">
        <f>HYPERLINK("https://lsnyc.legalserver.org/matter/dynamic-profile/view/1878057","18-1878057")</f>
        <v>0</v>
      </c>
      <c r="B5" t="s">
        <v>19</v>
      </c>
      <c r="C5" t="s">
        <v>64</v>
      </c>
      <c r="F5" t="s">
        <v>142</v>
      </c>
      <c r="G5">
        <v>1</v>
      </c>
      <c r="H5">
        <v>0</v>
      </c>
      <c r="I5" t="s">
        <v>186</v>
      </c>
      <c r="J5" t="s">
        <v>192</v>
      </c>
      <c r="K5" t="s">
        <v>227</v>
      </c>
      <c r="L5" t="s">
        <v>230</v>
      </c>
      <c r="M5" t="s">
        <v>236</v>
      </c>
      <c r="N5" t="s">
        <v>263</v>
      </c>
      <c r="O5">
        <v>428.34</v>
      </c>
      <c r="P5">
        <v>82</v>
      </c>
      <c r="Q5" t="s">
        <v>138</v>
      </c>
      <c r="R5" t="s">
        <v>267</v>
      </c>
    </row>
    <row r="6" spans="1:18">
      <c r="A6" s="1">
        <f>HYPERLINK("https://lsnyc.legalserver.org/matter/dynamic-profile/view/1876541","18-1876541")</f>
        <v>0</v>
      </c>
      <c r="B6" t="s">
        <v>20</v>
      </c>
      <c r="C6" t="s">
        <v>65</v>
      </c>
      <c r="D6" t="s">
        <v>106</v>
      </c>
      <c r="F6" t="s">
        <v>143</v>
      </c>
      <c r="G6">
        <v>2</v>
      </c>
      <c r="H6">
        <v>0</v>
      </c>
      <c r="I6" t="s">
        <v>186</v>
      </c>
      <c r="J6" t="s">
        <v>193</v>
      </c>
      <c r="K6" t="s">
        <v>227</v>
      </c>
      <c r="L6" t="s">
        <v>228</v>
      </c>
      <c r="M6" s="3">
        <v>43455</v>
      </c>
      <c r="N6" t="s">
        <v>262</v>
      </c>
      <c r="O6">
        <v>820.17</v>
      </c>
      <c r="P6">
        <v>8</v>
      </c>
      <c r="Q6" t="s">
        <v>138</v>
      </c>
      <c r="R6" t="s">
        <v>267</v>
      </c>
    </row>
    <row r="7" spans="1:18">
      <c r="A7" s="1">
        <f>HYPERLINK("https://lsnyc.legalserver.org/matter/dynamic-profile/view/1876539","18-1876539")</f>
        <v>0</v>
      </c>
      <c r="B7" t="s">
        <v>20</v>
      </c>
      <c r="C7" t="s">
        <v>65</v>
      </c>
      <c r="D7" t="s">
        <v>106</v>
      </c>
      <c r="F7" t="s">
        <v>143</v>
      </c>
      <c r="G7">
        <v>2</v>
      </c>
      <c r="H7">
        <v>2</v>
      </c>
      <c r="I7" t="s">
        <v>186</v>
      </c>
      <c r="J7" t="s">
        <v>193</v>
      </c>
      <c r="K7" t="s">
        <v>227</v>
      </c>
      <c r="L7" t="s">
        <v>229</v>
      </c>
      <c r="M7" t="s">
        <v>237</v>
      </c>
      <c r="N7" t="s">
        <v>263</v>
      </c>
      <c r="O7">
        <v>537.85</v>
      </c>
      <c r="P7">
        <v>8</v>
      </c>
      <c r="Q7" t="s">
        <v>138</v>
      </c>
      <c r="R7" t="s">
        <v>267</v>
      </c>
    </row>
    <row r="8" spans="1:18">
      <c r="A8" s="1">
        <f>HYPERLINK("https://lsnyc.legalserver.org/matter/dynamic-profile/view/1876570","18-1876570")</f>
        <v>0</v>
      </c>
      <c r="B8" t="s">
        <v>21</v>
      </c>
      <c r="C8" t="s">
        <v>66</v>
      </c>
      <c r="D8" t="s">
        <v>107</v>
      </c>
      <c r="F8" t="s">
        <v>144</v>
      </c>
      <c r="G8">
        <v>2</v>
      </c>
      <c r="H8">
        <v>0</v>
      </c>
      <c r="I8" t="s">
        <v>186</v>
      </c>
      <c r="J8" t="s">
        <v>193</v>
      </c>
      <c r="K8" t="s">
        <v>227</v>
      </c>
      <c r="L8" t="s">
        <v>228</v>
      </c>
      <c r="M8" s="3">
        <v>43455</v>
      </c>
      <c r="N8" t="s">
        <v>262</v>
      </c>
      <c r="O8">
        <v>212.64</v>
      </c>
      <c r="P8">
        <v>8</v>
      </c>
      <c r="Q8" t="s">
        <v>138</v>
      </c>
      <c r="R8" t="s">
        <v>267</v>
      </c>
    </row>
    <row r="9" spans="1:18">
      <c r="A9" s="1">
        <f>HYPERLINK("https://lsnyc.legalserver.org/matter/dynamic-profile/view/1876567","18-1876567")</f>
        <v>0</v>
      </c>
      <c r="B9" t="s">
        <v>21</v>
      </c>
      <c r="C9" t="s">
        <v>66</v>
      </c>
      <c r="D9" t="s">
        <v>107</v>
      </c>
      <c r="F9" t="s">
        <v>144</v>
      </c>
      <c r="G9">
        <v>2</v>
      </c>
      <c r="H9">
        <v>0</v>
      </c>
      <c r="I9" t="s">
        <v>186</v>
      </c>
      <c r="J9" t="s">
        <v>193</v>
      </c>
      <c r="K9" t="s">
        <v>227</v>
      </c>
      <c r="L9" t="s">
        <v>231</v>
      </c>
      <c r="M9" t="s">
        <v>235</v>
      </c>
      <c r="N9" t="s">
        <v>263</v>
      </c>
      <c r="O9">
        <v>212.64</v>
      </c>
      <c r="P9">
        <v>8</v>
      </c>
      <c r="Q9" t="s">
        <v>138</v>
      </c>
      <c r="R9" t="s">
        <v>267</v>
      </c>
    </row>
    <row r="10" spans="1:18">
      <c r="A10" s="1">
        <f>HYPERLINK("https://lsnyc.legalserver.org/matter/dynamic-profile/view/1876577","18-1876577")</f>
        <v>0</v>
      </c>
      <c r="B10" t="s">
        <v>22</v>
      </c>
      <c r="C10" t="s">
        <v>67</v>
      </c>
      <c r="D10" t="s">
        <v>108</v>
      </c>
      <c r="F10" t="s">
        <v>145</v>
      </c>
      <c r="G10">
        <v>1</v>
      </c>
      <c r="H10">
        <v>0</v>
      </c>
      <c r="I10" t="s">
        <v>186</v>
      </c>
      <c r="J10" t="s">
        <v>194</v>
      </c>
      <c r="K10" t="s">
        <v>227</v>
      </c>
      <c r="L10" t="s">
        <v>229</v>
      </c>
      <c r="M10" s="3">
        <v>43339</v>
      </c>
      <c r="N10" t="s">
        <v>263</v>
      </c>
      <c r="O10">
        <v>535.42</v>
      </c>
      <c r="P10">
        <v>8</v>
      </c>
      <c r="Q10" t="s">
        <v>138</v>
      </c>
      <c r="R10" t="s">
        <v>267</v>
      </c>
    </row>
    <row r="11" spans="1:18">
      <c r="A11" s="1">
        <f>HYPERLINK("https://lsnyc.legalserver.org/matter/dynamic-profile/view/1881489","18-1881489")</f>
        <v>0</v>
      </c>
      <c r="B11" t="s">
        <v>23</v>
      </c>
      <c r="C11" t="s">
        <v>68</v>
      </c>
      <c r="D11" t="s">
        <v>109</v>
      </c>
      <c r="E11" t="s">
        <v>137</v>
      </c>
      <c r="F11" t="s">
        <v>146</v>
      </c>
      <c r="G11">
        <v>1</v>
      </c>
      <c r="H11">
        <v>0</v>
      </c>
      <c r="I11" t="s">
        <v>186</v>
      </c>
      <c r="J11" t="s">
        <v>195</v>
      </c>
      <c r="K11" t="s">
        <v>227</v>
      </c>
      <c r="L11" t="s">
        <v>228</v>
      </c>
      <c r="M11" s="3">
        <v>43507</v>
      </c>
      <c r="N11" t="s">
        <v>262</v>
      </c>
      <c r="O11">
        <v>82.37</v>
      </c>
      <c r="P11">
        <v>8</v>
      </c>
      <c r="Q11" t="s">
        <v>138</v>
      </c>
      <c r="R11" t="s">
        <v>267</v>
      </c>
    </row>
    <row r="12" spans="1:18">
      <c r="A12" s="1">
        <f>HYPERLINK("https://lsnyc.legalserver.org/matter/dynamic-profile/view/1881486","18-1881486")</f>
        <v>0</v>
      </c>
      <c r="B12" t="s">
        <v>23</v>
      </c>
      <c r="C12" t="s">
        <v>68</v>
      </c>
      <c r="D12" t="s">
        <v>109</v>
      </c>
      <c r="E12" t="s">
        <v>138</v>
      </c>
      <c r="F12" t="s">
        <v>146</v>
      </c>
      <c r="G12">
        <v>1</v>
      </c>
      <c r="H12">
        <v>0</v>
      </c>
      <c r="I12" t="s">
        <v>186</v>
      </c>
      <c r="J12" t="s">
        <v>195</v>
      </c>
      <c r="K12" t="s">
        <v>227</v>
      </c>
      <c r="L12" t="s">
        <v>229</v>
      </c>
      <c r="M12" t="s">
        <v>238</v>
      </c>
      <c r="N12" t="s">
        <v>263</v>
      </c>
      <c r="O12">
        <v>82.37</v>
      </c>
      <c r="P12">
        <v>8</v>
      </c>
      <c r="Q12" t="s">
        <v>138</v>
      </c>
      <c r="R12" t="s">
        <v>267</v>
      </c>
    </row>
    <row r="13" spans="1:18">
      <c r="A13" s="1">
        <f>HYPERLINK("https://lsnyc.legalserver.org/matter/dynamic-profile/view/1876914","18-1876914")</f>
        <v>0</v>
      </c>
      <c r="B13" t="s">
        <v>24</v>
      </c>
      <c r="C13" t="s">
        <v>69</v>
      </c>
      <c r="D13" t="s">
        <v>110</v>
      </c>
      <c r="F13" t="s">
        <v>147</v>
      </c>
      <c r="G13">
        <v>1</v>
      </c>
      <c r="H13">
        <v>0</v>
      </c>
      <c r="I13" t="s">
        <v>186</v>
      </c>
      <c r="J13" t="s">
        <v>196</v>
      </c>
      <c r="K13" t="s">
        <v>227</v>
      </c>
      <c r="L13" t="s">
        <v>228</v>
      </c>
      <c r="M13" t="s">
        <v>239</v>
      </c>
      <c r="N13" t="s">
        <v>262</v>
      </c>
      <c r="O13">
        <v>494.23</v>
      </c>
      <c r="P13">
        <v>82</v>
      </c>
      <c r="Q13" t="s">
        <v>138</v>
      </c>
      <c r="R13" t="s">
        <v>267</v>
      </c>
    </row>
    <row r="14" spans="1:18">
      <c r="A14" s="1">
        <f>HYPERLINK("https://lsnyc.legalserver.org/matter/dynamic-profile/view/1876913","18-1876913")</f>
        <v>0</v>
      </c>
      <c r="B14" t="s">
        <v>24</v>
      </c>
      <c r="C14" t="s">
        <v>69</v>
      </c>
      <c r="D14" t="s">
        <v>110</v>
      </c>
      <c r="F14" t="s">
        <v>147</v>
      </c>
      <c r="G14">
        <v>1</v>
      </c>
      <c r="H14">
        <v>0</v>
      </c>
      <c r="I14" t="s">
        <v>186</v>
      </c>
      <c r="J14" t="s">
        <v>196</v>
      </c>
      <c r="K14" t="s">
        <v>227</v>
      </c>
      <c r="L14" t="s">
        <v>229</v>
      </c>
      <c r="M14" t="s">
        <v>240</v>
      </c>
      <c r="N14" t="s">
        <v>263</v>
      </c>
      <c r="O14">
        <v>494.23</v>
      </c>
      <c r="P14">
        <v>82</v>
      </c>
      <c r="Q14" t="s">
        <v>138</v>
      </c>
      <c r="R14" t="s">
        <v>267</v>
      </c>
    </row>
    <row r="15" spans="1:18">
      <c r="A15" s="1">
        <f>HYPERLINK("https://lsnyc.legalserver.org/matter/dynamic-profile/view/1882158","18-1882158")</f>
        <v>0</v>
      </c>
      <c r="B15" t="s">
        <v>25</v>
      </c>
      <c r="C15" t="s">
        <v>70</v>
      </c>
      <c r="D15" t="s">
        <v>111</v>
      </c>
      <c r="E15" t="s">
        <v>138</v>
      </c>
      <c r="F15" t="s">
        <v>148</v>
      </c>
      <c r="G15">
        <v>2</v>
      </c>
      <c r="H15">
        <v>0</v>
      </c>
      <c r="I15" t="s">
        <v>187</v>
      </c>
      <c r="J15" t="s">
        <v>197</v>
      </c>
      <c r="K15" t="s">
        <v>227</v>
      </c>
      <c r="L15" t="s">
        <v>232</v>
      </c>
      <c r="M15" t="s">
        <v>241</v>
      </c>
      <c r="N15" t="s">
        <v>262</v>
      </c>
      <c r="O15">
        <v>437.42</v>
      </c>
      <c r="P15">
        <v>35</v>
      </c>
      <c r="Q15" t="s">
        <v>138</v>
      </c>
      <c r="R15" t="s">
        <v>267</v>
      </c>
    </row>
    <row r="16" spans="1:18">
      <c r="A16" s="1">
        <f>HYPERLINK("https://lsnyc.legalserver.org/matter/dynamic-profile/view/1900688","19-1900688")</f>
        <v>0</v>
      </c>
      <c r="B16" t="s">
        <v>25</v>
      </c>
      <c r="C16" t="s">
        <v>70</v>
      </c>
      <c r="D16" t="s">
        <v>111</v>
      </c>
      <c r="F16" t="s">
        <v>148</v>
      </c>
      <c r="G16">
        <v>2</v>
      </c>
      <c r="H16">
        <v>0</v>
      </c>
      <c r="I16" t="s">
        <v>187</v>
      </c>
      <c r="J16" t="s">
        <v>197</v>
      </c>
      <c r="K16" t="s">
        <v>227</v>
      </c>
      <c r="L16" t="s">
        <v>229</v>
      </c>
      <c r="M16" t="s">
        <v>242</v>
      </c>
      <c r="N16" t="s">
        <v>264</v>
      </c>
      <c r="O16">
        <v>425.78</v>
      </c>
      <c r="P16">
        <v>35</v>
      </c>
      <c r="Q16" t="s">
        <v>138</v>
      </c>
      <c r="R16" t="s">
        <v>267</v>
      </c>
    </row>
    <row r="17" spans="1:18">
      <c r="A17" s="1">
        <f>HYPERLINK("https://lsnyc.legalserver.org/matter/dynamic-profile/view/0831895","17-0831895")</f>
        <v>0</v>
      </c>
      <c r="B17" t="s">
        <v>26</v>
      </c>
      <c r="C17" t="s">
        <v>71</v>
      </c>
      <c r="E17" t="s">
        <v>139</v>
      </c>
      <c r="F17" t="s">
        <v>149</v>
      </c>
      <c r="G17">
        <v>1</v>
      </c>
      <c r="H17">
        <v>0</v>
      </c>
      <c r="I17" t="s">
        <v>188</v>
      </c>
      <c r="J17" t="s">
        <v>198</v>
      </c>
      <c r="K17" t="s">
        <v>227</v>
      </c>
      <c r="L17" t="s">
        <v>233</v>
      </c>
      <c r="M17" t="s">
        <v>243</v>
      </c>
      <c r="N17" t="s">
        <v>262</v>
      </c>
      <c r="O17">
        <v>257.05</v>
      </c>
      <c r="P17">
        <v>19</v>
      </c>
      <c r="Q17" t="s">
        <v>138</v>
      </c>
      <c r="R17" t="s">
        <v>267</v>
      </c>
    </row>
    <row r="18" spans="1:18">
      <c r="A18" s="1">
        <f>HYPERLINK("https://lsnyc.legalserver.org/matter/dynamic-profile/view/1881503","18-1881503")</f>
        <v>0</v>
      </c>
      <c r="B18" t="s">
        <v>27</v>
      </c>
      <c r="C18" t="s">
        <v>72</v>
      </c>
      <c r="D18" t="s">
        <v>112</v>
      </c>
      <c r="E18" t="s">
        <v>138</v>
      </c>
      <c r="F18" t="s">
        <v>150</v>
      </c>
      <c r="G18">
        <v>1</v>
      </c>
      <c r="H18">
        <v>0</v>
      </c>
      <c r="I18" t="s">
        <v>186</v>
      </c>
      <c r="J18" t="s">
        <v>199</v>
      </c>
      <c r="K18" t="s">
        <v>227</v>
      </c>
      <c r="L18" t="s">
        <v>228</v>
      </c>
      <c r="M18" s="3">
        <v>43514</v>
      </c>
      <c r="N18" t="s">
        <v>262</v>
      </c>
      <c r="O18">
        <v>708.4</v>
      </c>
      <c r="P18">
        <v>8</v>
      </c>
      <c r="Q18" t="s">
        <v>138</v>
      </c>
      <c r="R18" t="s">
        <v>267</v>
      </c>
    </row>
    <row r="19" spans="1:18">
      <c r="A19" s="1">
        <f>HYPERLINK("https://lsnyc.legalserver.org/matter/dynamic-profile/view/1881496","18-1881496")</f>
        <v>0</v>
      </c>
      <c r="B19" t="s">
        <v>27</v>
      </c>
      <c r="C19" t="s">
        <v>72</v>
      </c>
      <c r="D19" t="s">
        <v>112</v>
      </c>
      <c r="E19" t="s">
        <v>138</v>
      </c>
      <c r="F19" t="s">
        <v>150</v>
      </c>
      <c r="G19">
        <v>1</v>
      </c>
      <c r="H19">
        <v>0</v>
      </c>
      <c r="I19" t="s">
        <v>186</v>
      </c>
      <c r="J19" t="s">
        <v>199</v>
      </c>
      <c r="K19" t="s">
        <v>227</v>
      </c>
      <c r="L19" t="s">
        <v>229</v>
      </c>
      <c r="M19" t="s">
        <v>244</v>
      </c>
      <c r="N19" t="s">
        <v>263</v>
      </c>
      <c r="O19">
        <v>708.4</v>
      </c>
      <c r="P19">
        <v>8</v>
      </c>
      <c r="Q19" t="s">
        <v>138</v>
      </c>
      <c r="R19" t="s">
        <v>267</v>
      </c>
    </row>
    <row r="20" spans="1:18">
      <c r="A20" s="1">
        <f>HYPERLINK("https://lsnyc.legalserver.org/matter/dynamic-profile/view/1882164","18-1882164")</f>
        <v>0</v>
      </c>
      <c r="B20" t="s">
        <v>28</v>
      </c>
      <c r="C20" t="s">
        <v>73</v>
      </c>
      <c r="D20" t="s">
        <v>113</v>
      </c>
      <c r="E20" t="s">
        <v>138</v>
      </c>
      <c r="F20" t="s">
        <v>151</v>
      </c>
      <c r="G20">
        <v>1</v>
      </c>
      <c r="H20">
        <v>0</v>
      </c>
      <c r="I20" t="s">
        <v>187</v>
      </c>
      <c r="K20" t="s">
        <v>227</v>
      </c>
      <c r="L20" t="s">
        <v>232</v>
      </c>
      <c r="M20" t="s">
        <v>241</v>
      </c>
      <c r="N20" t="s">
        <v>262</v>
      </c>
      <c r="O20">
        <v>181.64</v>
      </c>
      <c r="P20">
        <v>35</v>
      </c>
      <c r="Q20" t="s">
        <v>138</v>
      </c>
      <c r="R20" t="s">
        <v>267</v>
      </c>
    </row>
    <row r="21" spans="1:18">
      <c r="A21" s="1">
        <f>HYPERLINK("https://lsnyc.legalserver.org/matter/dynamic-profile/view/1900693","19-1900693")</f>
        <v>0</v>
      </c>
      <c r="B21" t="s">
        <v>28</v>
      </c>
      <c r="C21" t="s">
        <v>73</v>
      </c>
      <c r="D21" t="s">
        <v>113</v>
      </c>
      <c r="E21" t="s">
        <v>138</v>
      </c>
      <c r="F21" t="s">
        <v>151</v>
      </c>
      <c r="G21">
        <v>1</v>
      </c>
      <c r="H21">
        <v>0</v>
      </c>
      <c r="I21" t="s">
        <v>187</v>
      </c>
      <c r="K21" t="s">
        <v>227</v>
      </c>
      <c r="L21" t="s">
        <v>229</v>
      </c>
      <c r="M21" t="s">
        <v>245</v>
      </c>
      <c r="N21" t="s">
        <v>264</v>
      </c>
      <c r="O21">
        <v>176.55</v>
      </c>
      <c r="P21">
        <v>35</v>
      </c>
      <c r="Q21" t="s">
        <v>138</v>
      </c>
      <c r="R21" t="s">
        <v>267</v>
      </c>
    </row>
    <row r="22" spans="1:18">
      <c r="A22" s="1">
        <f>HYPERLINK("https://lsnyc.legalserver.org/matter/dynamic-profile/view/1898171","19-1898171")</f>
        <v>0</v>
      </c>
      <c r="B22" t="s">
        <v>29</v>
      </c>
      <c r="C22" t="s">
        <v>74</v>
      </c>
      <c r="F22" t="s">
        <v>152</v>
      </c>
      <c r="G22">
        <v>3</v>
      </c>
      <c r="H22">
        <v>1</v>
      </c>
      <c r="I22" t="s">
        <v>187</v>
      </c>
      <c r="J22" t="s">
        <v>200</v>
      </c>
      <c r="K22" t="s">
        <v>227</v>
      </c>
      <c r="L22" t="s">
        <v>234</v>
      </c>
      <c r="M22" t="s">
        <v>242</v>
      </c>
      <c r="N22" t="s">
        <v>265</v>
      </c>
      <c r="O22">
        <v>75.5</v>
      </c>
      <c r="P22">
        <v>0</v>
      </c>
    </row>
    <row r="23" spans="1:18">
      <c r="A23" s="1">
        <f>HYPERLINK("https://lsnyc.legalserver.org/matter/dynamic-profile/view/1879530","18-1879530")</f>
        <v>0</v>
      </c>
      <c r="B23" t="s">
        <v>30</v>
      </c>
      <c r="C23" t="s">
        <v>74</v>
      </c>
      <c r="D23" t="s">
        <v>114</v>
      </c>
      <c r="F23" t="s">
        <v>153</v>
      </c>
      <c r="G23">
        <v>2</v>
      </c>
      <c r="H23">
        <v>5</v>
      </c>
      <c r="I23" t="s">
        <v>186</v>
      </c>
      <c r="J23" t="s">
        <v>201</v>
      </c>
      <c r="K23" t="s">
        <v>227</v>
      </c>
      <c r="L23" t="s">
        <v>228</v>
      </c>
      <c r="M23" s="3">
        <v>43455</v>
      </c>
      <c r="N23" t="s">
        <v>262</v>
      </c>
      <c r="O23">
        <v>315.29</v>
      </c>
      <c r="P23">
        <v>82</v>
      </c>
      <c r="Q23" t="s">
        <v>138</v>
      </c>
      <c r="R23" t="s">
        <v>267</v>
      </c>
    </row>
    <row r="24" spans="1:18">
      <c r="A24" s="1">
        <f>HYPERLINK("https://lsnyc.legalserver.org/matter/dynamic-profile/view/1879525","18-1879525")</f>
        <v>0</v>
      </c>
      <c r="B24" t="s">
        <v>30</v>
      </c>
      <c r="C24" t="s">
        <v>74</v>
      </c>
      <c r="D24" t="s">
        <v>114</v>
      </c>
      <c r="F24" t="s">
        <v>153</v>
      </c>
      <c r="G24">
        <v>2</v>
      </c>
      <c r="H24">
        <v>5</v>
      </c>
      <c r="I24" t="s">
        <v>186</v>
      </c>
      <c r="J24" t="s">
        <v>201</v>
      </c>
      <c r="K24" t="s">
        <v>227</v>
      </c>
      <c r="L24" t="s">
        <v>230</v>
      </c>
      <c r="M24" t="s">
        <v>246</v>
      </c>
      <c r="N24" t="s">
        <v>263</v>
      </c>
      <c r="O24">
        <v>315.29</v>
      </c>
      <c r="P24">
        <v>82</v>
      </c>
      <c r="Q24" t="s">
        <v>138</v>
      </c>
      <c r="R24" t="s">
        <v>267</v>
      </c>
    </row>
    <row r="25" spans="1:18">
      <c r="A25" s="1">
        <f>HYPERLINK("https://lsnyc.legalserver.org/matter/dynamic-profile/view/1876947","18-1876947")</f>
        <v>0</v>
      </c>
      <c r="B25" t="s">
        <v>31</v>
      </c>
      <c r="C25" t="s">
        <v>75</v>
      </c>
      <c r="D25" t="s">
        <v>115</v>
      </c>
      <c r="F25" t="s">
        <v>154</v>
      </c>
      <c r="G25">
        <v>1</v>
      </c>
      <c r="H25">
        <v>0</v>
      </c>
      <c r="I25" t="s">
        <v>186</v>
      </c>
      <c r="J25" t="s">
        <v>202</v>
      </c>
      <c r="K25" t="s">
        <v>227</v>
      </c>
      <c r="L25" t="s">
        <v>228</v>
      </c>
      <c r="M25" s="3">
        <v>43455</v>
      </c>
      <c r="N25" t="s">
        <v>262</v>
      </c>
      <c r="O25">
        <v>1087.31</v>
      </c>
      <c r="P25">
        <v>82</v>
      </c>
      <c r="Q25" t="s">
        <v>138</v>
      </c>
      <c r="R25" t="s">
        <v>267</v>
      </c>
    </row>
    <row r="26" spans="1:18">
      <c r="A26" s="1">
        <f>HYPERLINK("https://lsnyc.legalserver.org/matter/dynamic-profile/view/1876941","18-1876941")</f>
        <v>0</v>
      </c>
      <c r="B26" t="s">
        <v>31</v>
      </c>
      <c r="C26" t="s">
        <v>75</v>
      </c>
      <c r="D26" t="s">
        <v>115</v>
      </c>
      <c r="F26" t="s">
        <v>154</v>
      </c>
      <c r="G26">
        <v>1</v>
      </c>
      <c r="H26">
        <v>0</v>
      </c>
      <c r="I26" t="s">
        <v>186</v>
      </c>
      <c r="J26" t="s">
        <v>202</v>
      </c>
      <c r="K26" t="s">
        <v>227</v>
      </c>
      <c r="L26" t="s">
        <v>229</v>
      </c>
      <c r="M26" t="s">
        <v>247</v>
      </c>
      <c r="N26" t="s">
        <v>263</v>
      </c>
      <c r="O26">
        <v>1087.31</v>
      </c>
      <c r="P26">
        <v>82</v>
      </c>
      <c r="Q26" t="s">
        <v>138</v>
      </c>
      <c r="R26" t="s">
        <v>267</v>
      </c>
    </row>
    <row r="27" spans="1:18">
      <c r="A27" s="1">
        <f>HYPERLINK("https://lsnyc.legalserver.org/matter/dynamic-profile/view/1876833","18-1876833")</f>
        <v>0</v>
      </c>
      <c r="B27" t="s">
        <v>32</v>
      </c>
      <c r="C27" t="s">
        <v>76</v>
      </c>
      <c r="D27" t="s">
        <v>116</v>
      </c>
      <c r="F27" t="s">
        <v>155</v>
      </c>
      <c r="G27">
        <v>1</v>
      </c>
      <c r="H27">
        <v>0</v>
      </c>
      <c r="I27" t="s">
        <v>186</v>
      </c>
      <c r="J27" t="s">
        <v>203</v>
      </c>
      <c r="K27" t="s">
        <v>227</v>
      </c>
      <c r="L27" t="s">
        <v>228</v>
      </c>
      <c r="M27" t="s">
        <v>239</v>
      </c>
      <c r="N27" t="s">
        <v>262</v>
      </c>
      <c r="O27">
        <v>838.59</v>
      </c>
      <c r="P27">
        <v>82</v>
      </c>
      <c r="Q27" t="s">
        <v>138</v>
      </c>
      <c r="R27" t="s">
        <v>267</v>
      </c>
    </row>
    <row r="28" spans="1:18">
      <c r="A28" s="1">
        <f>HYPERLINK("https://lsnyc.legalserver.org/matter/dynamic-profile/view/1876828","18-1876828")</f>
        <v>0</v>
      </c>
      <c r="B28" t="s">
        <v>32</v>
      </c>
      <c r="C28" t="s">
        <v>76</v>
      </c>
      <c r="D28" t="s">
        <v>116</v>
      </c>
      <c r="F28" t="s">
        <v>155</v>
      </c>
      <c r="G28">
        <v>1</v>
      </c>
      <c r="H28">
        <v>0</v>
      </c>
      <c r="I28" t="s">
        <v>186</v>
      </c>
      <c r="J28" t="s">
        <v>203</v>
      </c>
      <c r="K28" t="s">
        <v>227</v>
      </c>
      <c r="L28" t="s">
        <v>229</v>
      </c>
      <c r="M28" t="s">
        <v>240</v>
      </c>
      <c r="N28" t="s">
        <v>263</v>
      </c>
      <c r="O28">
        <v>838.59</v>
      </c>
      <c r="P28">
        <v>82</v>
      </c>
      <c r="Q28" t="s">
        <v>138</v>
      </c>
      <c r="R28" t="s">
        <v>267</v>
      </c>
    </row>
    <row r="29" spans="1:18">
      <c r="A29" s="1">
        <f>HYPERLINK("https://lsnyc.legalserver.org/matter/dynamic-profile/view/1881553","18-1881553")</f>
        <v>0</v>
      </c>
      <c r="B29" t="s">
        <v>33</v>
      </c>
      <c r="C29" t="s">
        <v>77</v>
      </c>
      <c r="D29" t="s">
        <v>117</v>
      </c>
      <c r="E29" t="s">
        <v>138</v>
      </c>
      <c r="F29" t="s">
        <v>156</v>
      </c>
      <c r="G29">
        <v>2</v>
      </c>
      <c r="H29">
        <v>2</v>
      </c>
      <c r="I29" t="s">
        <v>187</v>
      </c>
      <c r="J29" t="s">
        <v>204</v>
      </c>
      <c r="K29" t="s">
        <v>227</v>
      </c>
      <c r="L29" t="s">
        <v>229</v>
      </c>
      <c r="M29" t="s">
        <v>238</v>
      </c>
      <c r="N29" t="s">
        <v>266</v>
      </c>
      <c r="O29">
        <v>454.18</v>
      </c>
      <c r="P29">
        <v>35</v>
      </c>
      <c r="Q29" t="s">
        <v>138</v>
      </c>
      <c r="R29" t="s">
        <v>267</v>
      </c>
    </row>
    <row r="30" spans="1:18">
      <c r="A30" s="1">
        <f>HYPERLINK("https://lsnyc.legalserver.org/matter/dynamic-profile/view/1876927","18-1876927")</f>
        <v>0</v>
      </c>
      <c r="B30" t="s">
        <v>34</v>
      </c>
      <c r="C30" t="s">
        <v>78</v>
      </c>
      <c r="F30" t="s">
        <v>157</v>
      </c>
      <c r="G30">
        <v>1</v>
      </c>
      <c r="H30">
        <v>0</v>
      </c>
      <c r="I30" t="s">
        <v>186</v>
      </c>
      <c r="J30" t="s">
        <v>205</v>
      </c>
      <c r="K30" t="s">
        <v>227</v>
      </c>
      <c r="L30" t="s">
        <v>228</v>
      </c>
      <c r="M30" s="3">
        <v>43455</v>
      </c>
      <c r="N30" t="s">
        <v>262</v>
      </c>
      <c r="O30">
        <v>453.05</v>
      </c>
      <c r="P30">
        <v>82</v>
      </c>
      <c r="Q30" t="s">
        <v>138</v>
      </c>
      <c r="R30" t="s">
        <v>267</v>
      </c>
    </row>
    <row r="31" spans="1:18">
      <c r="A31" s="1">
        <f>HYPERLINK("https://lsnyc.legalserver.org/matter/dynamic-profile/view/1876925","18-1876925")</f>
        <v>0</v>
      </c>
      <c r="B31" t="s">
        <v>34</v>
      </c>
      <c r="C31" t="s">
        <v>78</v>
      </c>
      <c r="F31" t="s">
        <v>157</v>
      </c>
      <c r="G31">
        <v>1</v>
      </c>
      <c r="H31">
        <v>0</v>
      </c>
      <c r="I31" t="s">
        <v>186</v>
      </c>
      <c r="J31" t="s">
        <v>205</v>
      </c>
      <c r="K31" t="s">
        <v>227</v>
      </c>
      <c r="L31" t="s">
        <v>229</v>
      </c>
      <c r="M31" t="s">
        <v>248</v>
      </c>
      <c r="N31" t="s">
        <v>263</v>
      </c>
      <c r="O31">
        <v>453.05</v>
      </c>
      <c r="P31">
        <v>82</v>
      </c>
      <c r="Q31" t="s">
        <v>138</v>
      </c>
      <c r="R31" t="s">
        <v>267</v>
      </c>
    </row>
    <row r="32" spans="1:18">
      <c r="A32" s="1">
        <f>HYPERLINK("https://lsnyc.legalserver.org/matter/dynamic-profile/view/1876606","18-1876606")</f>
        <v>0</v>
      </c>
      <c r="B32" t="s">
        <v>35</v>
      </c>
      <c r="C32" t="s">
        <v>79</v>
      </c>
      <c r="D32" t="s">
        <v>118</v>
      </c>
      <c r="F32" t="s">
        <v>158</v>
      </c>
      <c r="G32">
        <v>2</v>
      </c>
      <c r="H32">
        <v>0</v>
      </c>
      <c r="I32" t="s">
        <v>186</v>
      </c>
      <c r="J32" t="s">
        <v>206</v>
      </c>
      <c r="K32" t="s">
        <v>227</v>
      </c>
      <c r="L32" t="s">
        <v>228</v>
      </c>
      <c r="M32" t="s">
        <v>239</v>
      </c>
      <c r="N32" t="s">
        <v>262</v>
      </c>
      <c r="O32">
        <v>546.78</v>
      </c>
      <c r="P32">
        <v>82</v>
      </c>
      <c r="Q32" t="s">
        <v>138</v>
      </c>
      <c r="R32" t="s">
        <v>267</v>
      </c>
    </row>
    <row r="33" spans="1:18">
      <c r="A33" s="1">
        <f>HYPERLINK("https://lsnyc.legalserver.org/matter/dynamic-profile/view/1876602","18-1876602")</f>
        <v>0</v>
      </c>
      <c r="B33" t="s">
        <v>35</v>
      </c>
      <c r="C33" t="s">
        <v>79</v>
      </c>
      <c r="D33" t="s">
        <v>118</v>
      </c>
      <c r="F33" t="s">
        <v>158</v>
      </c>
      <c r="G33">
        <v>2</v>
      </c>
      <c r="H33">
        <v>0</v>
      </c>
      <c r="I33" t="s">
        <v>186</v>
      </c>
      <c r="J33" t="s">
        <v>206</v>
      </c>
      <c r="K33" t="s">
        <v>227</v>
      </c>
      <c r="L33" t="s">
        <v>229</v>
      </c>
      <c r="M33" t="s">
        <v>240</v>
      </c>
      <c r="N33" t="s">
        <v>263</v>
      </c>
      <c r="O33">
        <v>546.78</v>
      </c>
      <c r="P33">
        <v>82</v>
      </c>
      <c r="Q33" t="s">
        <v>138</v>
      </c>
      <c r="R33" t="s">
        <v>267</v>
      </c>
    </row>
    <row r="34" spans="1:18">
      <c r="A34" s="1">
        <f>HYPERLINK("https://lsnyc.legalserver.org/matter/dynamic-profile/view/1876618","18-1876618")</f>
        <v>0</v>
      </c>
      <c r="B34" t="s">
        <v>36</v>
      </c>
      <c r="C34" t="s">
        <v>80</v>
      </c>
      <c r="D34" t="s">
        <v>119</v>
      </c>
      <c r="F34" t="s">
        <v>159</v>
      </c>
      <c r="G34">
        <v>2</v>
      </c>
      <c r="H34">
        <v>0</v>
      </c>
      <c r="I34" t="s">
        <v>186</v>
      </c>
      <c r="J34" t="s">
        <v>206</v>
      </c>
      <c r="K34" t="s">
        <v>227</v>
      </c>
      <c r="L34" t="s">
        <v>228</v>
      </c>
      <c r="M34" t="s">
        <v>239</v>
      </c>
      <c r="N34" t="s">
        <v>262</v>
      </c>
      <c r="O34">
        <v>543.74</v>
      </c>
      <c r="P34">
        <v>82</v>
      </c>
      <c r="Q34" t="s">
        <v>138</v>
      </c>
      <c r="R34" t="s">
        <v>267</v>
      </c>
    </row>
    <row r="35" spans="1:18">
      <c r="A35" s="1">
        <f>HYPERLINK("https://lsnyc.legalserver.org/matter/dynamic-profile/view/1876613","18-1876613")</f>
        <v>0</v>
      </c>
      <c r="B35" t="s">
        <v>36</v>
      </c>
      <c r="C35" t="s">
        <v>80</v>
      </c>
      <c r="D35" t="s">
        <v>119</v>
      </c>
      <c r="F35" t="s">
        <v>159</v>
      </c>
      <c r="G35">
        <v>2</v>
      </c>
      <c r="H35">
        <v>0</v>
      </c>
      <c r="I35" t="s">
        <v>186</v>
      </c>
      <c r="J35" t="s">
        <v>206</v>
      </c>
      <c r="K35" t="s">
        <v>227</v>
      </c>
      <c r="L35" t="s">
        <v>229</v>
      </c>
      <c r="M35" t="s">
        <v>240</v>
      </c>
      <c r="N35" t="s">
        <v>263</v>
      </c>
      <c r="O35">
        <v>543.74</v>
      </c>
      <c r="P35">
        <v>82</v>
      </c>
      <c r="Q35" t="s">
        <v>138</v>
      </c>
      <c r="R35" t="s">
        <v>267</v>
      </c>
    </row>
    <row r="36" spans="1:18">
      <c r="A36" s="1">
        <f>HYPERLINK("https://lsnyc.legalserver.org/matter/dynamic-profile/view/1882846","18-1882846")</f>
        <v>0</v>
      </c>
      <c r="B36" t="s">
        <v>37</v>
      </c>
      <c r="C36" t="s">
        <v>81</v>
      </c>
      <c r="F36" t="s">
        <v>160</v>
      </c>
      <c r="G36">
        <v>2</v>
      </c>
      <c r="H36">
        <v>1</v>
      </c>
      <c r="I36" t="s">
        <v>187</v>
      </c>
      <c r="J36" t="s">
        <v>207</v>
      </c>
      <c r="K36" t="s">
        <v>227</v>
      </c>
      <c r="L36" t="s">
        <v>229</v>
      </c>
      <c r="M36" t="s">
        <v>249</v>
      </c>
      <c r="N36" t="s">
        <v>263</v>
      </c>
      <c r="O36">
        <v>100.1</v>
      </c>
      <c r="P36">
        <v>35</v>
      </c>
      <c r="R36" t="s">
        <v>267</v>
      </c>
    </row>
    <row r="37" spans="1:18">
      <c r="A37" s="1">
        <f>HYPERLINK("https://lsnyc.legalserver.org/matter/dynamic-profile/view/1896517","19-1896517")</f>
        <v>0</v>
      </c>
      <c r="B37" t="s">
        <v>38</v>
      </c>
      <c r="C37" t="s">
        <v>61</v>
      </c>
      <c r="F37" t="s">
        <v>161</v>
      </c>
      <c r="G37">
        <v>1</v>
      </c>
      <c r="H37">
        <v>0</v>
      </c>
      <c r="I37" t="s">
        <v>189</v>
      </c>
      <c r="J37" t="s">
        <v>208</v>
      </c>
      <c r="K37" t="s">
        <v>227</v>
      </c>
      <c r="L37" t="s">
        <v>233</v>
      </c>
      <c r="M37" t="s">
        <v>250</v>
      </c>
      <c r="N37" t="s">
        <v>262</v>
      </c>
      <c r="O37">
        <v>0</v>
      </c>
      <c r="P37">
        <v>0</v>
      </c>
    </row>
    <row r="38" spans="1:18">
      <c r="A38" s="1">
        <f>HYPERLINK("https://lsnyc.legalserver.org/matter/dynamic-profile/view/1879248","18-1879248")</f>
        <v>0</v>
      </c>
      <c r="B38" t="s">
        <v>39</v>
      </c>
      <c r="C38" t="s">
        <v>82</v>
      </c>
      <c r="D38" t="s">
        <v>120</v>
      </c>
      <c r="F38" t="s">
        <v>162</v>
      </c>
      <c r="G38">
        <v>2</v>
      </c>
      <c r="H38">
        <v>0</v>
      </c>
      <c r="I38" t="s">
        <v>190</v>
      </c>
      <c r="J38" t="s">
        <v>207</v>
      </c>
      <c r="K38" t="s">
        <v>227</v>
      </c>
      <c r="L38" t="s">
        <v>232</v>
      </c>
      <c r="M38" t="s">
        <v>251</v>
      </c>
      <c r="N38" t="s">
        <v>262</v>
      </c>
      <c r="O38">
        <v>230.46</v>
      </c>
      <c r="P38">
        <v>6</v>
      </c>
      <c r="Q38" t="s">
        <v>138</v>
      </c>
      <c r="R38" t="s">
        <v>267</v>
      </c>
    </row>
    <row r="39" spans="1:18">
      <c r="A39" s="1">
        <f>HYPERLINK("https://lsnyc.legalserver.org/matter/dynamic-profile/view/1900793","19-1900793")</f>
        <v>0</v>
      </c>
      <c r="B39" t="s">
        <v>39</v>
      </c>
      <c r="C39" t="s">
        <v>82</v>
      </c>
      <c r="D39" t="s">
        <v>120</v>
      </c>
      <c r="F39" t="s">
        <v>162</v>
      </c>
      <c r="G39">
        <v>2</v>
      </c>
      <c r="H39">
        <v>0</v>
      </c>
      <c r="I39" t="s">
        <v>190</v>
      </c>
      <c r="J39" t="s">
        <v>207</v>
      </c>
      <c r="K39" t="s">
        <v>227</v>
      </c>
      <c r="L39" t="s">
        <v>229</v>
      </c>
      <c r="M39" t="s">
        <v>245</v>
      </c>
      <c r="N39" t="s">
        <v>264</v>
      </c>
      <c r="O39">
        <v>224.33</v>
      </c>
      <c r="P39">
        <v>6</v>
      </c>
      <c r="Q39" t="s">
        <v>138</v>
      </c>
      <c r="R39" t="s">
        <v>267</v>
      </c>
    </row>
    <row r="40" spans="1:18">
      <c r="A40" s="1">
        <f>HYPERLINK("https://lsnyc.legalserver.org/matter/dynamic-profile/view/1892214","19-1892214")</f>
        <v>0</v>
      </c>
      <c r="B40" t="s">
        <v>40</v>
      </c>
      <c r="C40" t="s">
        <v>83</v>
      </c>
      <c r="F40" t="s">
        <v>163</v>
      </c>
      <c r="G40">
        <v>3</v>
      </c>
      <c r="H40">
        <v>1</v>
      </c>
      <c r="I40" t="s">
        <v>187</v>
      </c>
      <c r="J40" t="s">
        <v>194</v>
      </c>
      <c r="K40" t="s">
        <v>227</v>
      </c>
      <c r="L40" t="s">
        <v>232</v>
      </c>
      <c r="M40" t="s">
        <v>252</v>
      </c>
      <c r="N40" t="s">
        <v>262</v>
      </c>
      <c r="O40">
        <v>201.94</v>
      </c>
      <c r="P40">
        <v>35</v>
      </c>
      <c r="Q40" t="s">
        <v>138</v>
      </c>
      <c r="R40" t="s">
        <v>267</v>
      </c>
    </row>
    <row r="41" spans="1:18">
      <c r="A41" s="1">
        <f>HYPERLINK("https://lsnyc.legalserver.org/matter/dynamic-profile/view/1876838","18-1876838")</f>
        <v>0</v>
      </c>
      <c r="B41" t="s">
        <v>41</v>
      </c>
      <c r="C41" t="s">
        <v>84</v>
      </c>
      <c r="D41" t="s">
        <v>121</v>
      </c>
      <c r="F41" t="s">
        <v>164</v>
      </c>
      <c r="G41">
        <v>1</v>
      </c>
      <c r="H41">
        <v>0</v>
      </c>
      <c r="I41" t="s">
        <v>186</v>
      </c>
      <c r="J41" t="s">
        <v>196</v>
      </c>
      <c r="K41" t="s">
        <v>227</v>
      </c>
      <c r="L41" t="s">
        <v>228</v>
      </c>
      <c r="M41" t="s">
        <v>239</v>
      </c>
      <c r="N41" t="s">
        <v>262</v>
      </c>
      <c r="O41">
        <v>568.37</v>
      </c>
      <c r="P41">
        <v>82</v>
      </c>
      <c r="Q41" t="s">
        <v>138</v>
      </c>
      <c r="R41" t="s">
        <v>267</v>
      </c>
    </row>
    <row r="42" spans="1:18">
      <c r="A42" s="1">
        <f>HYPERLINK("https://lsnyc.legalserver.org/matter/dynamic-profile/view/1876837","18-1876837")</f>
        <v>0</v>
      </c>
      <c r="B42" t="s">
        <v>41</v>
      </c>
      <c r="C42" t="s">
        <v>84</v>
      </c>
      <c r="D42" t="s">
        <v>121</v>
      </c>
      <c r="F42" t="s">
        <v>164</v>
      </c>
      <c r="G42">
        <v>1</v>
      </c>
      <c r="H42">
        <v>0</v>
      </c>
      <c r="I42" t="s">
        <v>186</v>
      </c>
      <c r="J42" t="s">
        <v>196</v>
      </c>
      <c r="K42" t="s">
        <v>227</v>
      </c>
      <c r="L42" t="s">
        <v>229</v>
      </c>
      <c r="M42" t="s">
        <v>240</v>
      </c>
      <c r="N42" t="s">
        <v>263</v>
      </c>
      <c r="O42">
        <v>568.37</v>
      </c>
      <c r="P42">
        <v>82</v>
      </c>
      <c r="Q42" t="s">
        <v>138</v>
      </c>
      <c r="R42" t="s">
        <v>267</v>
      </c>
    </row>
    <row r="43" spans="1:18">
      <c r="A43" s="1">
        <f>HYPERLINK("https://lsnyc.legalserver.org/matter/dynamic-profile/view/1878068","18-1878068")</f>
        <v>0</v>
      </c>
      <c r="B43" t="s">
        <v>42</v>
      </c>
      <c r="C43" t="s">
        <v>85</v>
      </c>
      <c r="D43" t="s">
        <v>122</v>
      </c>
      <c r="F43" t="s">
        <v>165</v>
      </c>
      <c r="G43">
        <v>2</v>
      </c>
      <c r="H43">
        <v>0</v>
      </c>
      <c r="I43" t="s">
        <v>186</v>
      </c>
      <c r="J43" t="s">
        <v>209</v>
      </c>
      <c r="K43" t="s">
        <v>227</v>
      </c>
      <c r="L43" t="s">
        <v>228</v>
      </c>
      <c r="M43" s="3">
        <v>43470</v>
      </c>
      <c r="N43" t="s">
        <v>262</v>
      </c>
      <c r="O43">
        <v>516.4</v>
      </c>
      <c r="P43">
        <v>82</v>
      </c>
      <c r="Q43" t="s">
        <v>138</v>
      </c>
      <c r="R43" t="s">
        <v>267</v>
      </c>
    </row>
    <row r="44" spans="1:18">
      <c r="A44" s="1">
        <f>HYPERLINK("https://lsnyc.legalserver.org/matter/dynamic-profile/view/1878063","18-1878063")</f>
        <v>0</v>
      </c>
      <c r="B44" t="s">
        <v>42</v>
      </c>
      <c r="C44" t="s">
        <v>85</v>
      </c>
      <c r="D44" t="s">
        <v>122</v>
      </c>
      <c r="F44" t="s">
        <v>165</v>
      </c>
      <c r="G44">
        <v>2</v>
      </c>
      <c r="H44">
        <v>0</v>
      </c>
      <c r="I44" t="s">
        <v>186</v>
      </c>
      <c r="J44" t="s">
        <v>209</v>
      </c>
      <c r="K44" t="s">
        <v>227</v>
      </c>
      <c r="L44" t="s">
        <v>229</v>
      </c>
      <c r="M44" t="s">
        <v>253</v>
      </c>
      <c r="N44" t="s">
        <v>263</v>
      </c>
      <c r="O44">
        <v>516.4</v>
      </c>
      <c r="P44">
        <v>82</v>
      </c>
      <c r="Q44" t="s">
        <v>138</v>
      </c>
      <c r="R44" t="s">
        <v>267</v>
      </c>
    </row>
    <row r="45" spans="1:18">
      <c r="A45" s="1">
        <f>HYPERLINK("https://lsnyc.legalserver.org/matter/dynamic-profile/view/1879255","18-1879255")</f>
        <v>0</v>
      </c>
      <c r="B45" t="s">
        <v>43</v>
      </c>
      <c r="C45" t="s">
        <v>86</v>
      </c>
      <c r="D45" t="s">
        <v>123</v>
      </c>
      <c r="F45" t="s">
        <v>166</v>
      </c>
      <c r="G45">
        <v>3</v>
      </c>
      <c r="H45">
        <v>1</v>
      </c>
      <c r="I45" t="s">
        <v>187</v>
      </c>
      <c r="J45" t="s">
        <v>210</v>
      </c>
      <c r="K45" t="s">
        <v>227</v>
      </c>
      <c r="L45" t="s">
        <v>232</v>
      </c>
      <c r="M45" t="s">
        <v>251</v>
      </c>
      <c r="N45" t="s">
        <v>262</v>
      </c>
      <c r="O45">
        <v>79.68000000000001</v>
      </c>
      <c r="P45">
        <v>35</v>
      </c>
      <c r="R45" t="s">
        <v>267</v>
      </c>
    </row>
    <row r="46" spans="1:18">
      <c r="A46" s="1">
        <f>HYPERLINK("https://lsnyc.legalserver.org/matter/dynamic-profile/view/1900799","19-1900799")</f>
        <v>0</v>
      </c>
      <c r="B46" t="s">
        <v>43</v>
      </c>
      <c r="C46" t="s">
        <v>86</v>
      </c>
      <c r="D46" t="s">
        <v>123</v>
      </c>
      <c r="F46" t="s">
        <v>166</v>
      </c>
      <c r="G46">
        <v>3</v>
      </c>
      <c r="H46">
        <v>1</v>
      </c>
      <c r="I46" t="s">
        <v>187</v>
      </c>
      <c r="J46" t="s">
        <v>210</v>
      </c>
      <c r="K46" t="s">
        <v>227</v>
      </c>
      <c r="L46" t="s">
        <v>229</v>
      </c>
      <c r="M46" t="s">
        <v>245</v>
      </c>
      <c r="N46" t="s">
        <v>264</v>
      </c>
      <c r="O46">
        <v>77.67</v>
      </c>
      <c r="P46">
        <v>35</v>
      </c>
      <c r="R46" t="s">
        <v>267</v>
      </c>
    </row>
    <row r="47" spans="1:18">
      <c r="A47" s="1">
        <f>HYPERLINK("https://lsnyc.legalserver.org/matter/dynamic-profile/view/1891794","19-1891794")</f>
        <v>0</v>
      </c>
      <c r="B47" t="s">
        <v>44</v>
      </c>
      <c r="C47" t="s">
        <v>87</v>
      </c>
      <c r="D47" t="s">
        <v>124</v>
      </c>
      <c r="F47" t="s">
        <v>167</v>
      </c>
      <c r="G47">
        <v>2</v>
      </c>
      <c r="H47">
        <v>0</v>
      </c>
      <c r="I47" t="s">
        <v>189</v>
      </c>
      <c r="J47" t="s">
        <v>202</v>
      </c>
      <c r="K47" t="s">
        <v>227</v>
      </c>
      <c r="L47" t="s">
        <v>232</v>
      </c>
      <c r="M47" t="s">
        <v>254</v>
      </c>
      <c r="N47" t="s">
        <v>262</v>
      </c>
      <c r="O47">
        <v>0</v>
      </c>
      <c r="P47">
        <v>23</v>
      </c>
      <c r="R47" t="s">
        <v>267</v>
      </c>
    </row>
    <row r="48" spans="1:18">
      <c r="A48" s="1">
        <f>HYPERLINK("https://lsnyc.legalserver.org/matter/dynamic-profile/view/1900703","19-1900703")</f>
        <v>0</v>
      </c>
      <c r="B48" t="s">
        <v>44</v>
      </c>
      <c r="C48" t="s">
        <v>87</v>
      </c>
      <c r="D48" t="s">
        <v>124</v>
      </c>
      <c r="F48" t="s">
        <v>167</v>
      </c>
      <c r="G48">
        <v>2</v>
      </c>
      <c r="H48">
        <v>0</v>
      </c>
      <c r="I48" t="s">
        <v>189</v>
      </c>
      <c r="J48" t="s">
        <v>202</v>
      </c>
      <c r="K48" t="s">
        <v>227</v>
      </c>
      <c r="L48" t="s">
        <v>229</v>
      </c>
      <c r="M48" s="3">
        <v>43586</v>
      </c>
      <c r="N48" t="s">
        <v>264</v>
      </c>
      <c r="O48">
        <v>0</v>
      </c>
      <c r="P48">
        <v>23</v>
      </c>
      <c r="Q48" t="s">
        <v>138</v>
      </c>
      <c r="R48" t="s">
        <v>267</v>
      </c>
    </row>
    <row r="49" spans="1:18">
      <c r="A49" s="1">
        <f>HYPERLINK("https://lsnyc.legalserver.org/matter/dynamic-profile/view/1878115","18-1878115")</f>
        <v>0</v>
      </c>
      <c r="B49" t="s">
        <v>45</v>
      </c>
      <c r="C49" t="s">
        <v>88</v>
      </c>
      <c r="F49" t="s">
        <v>168</v>
      </c>
      <c r="G49">
        <v>1</v>
      </c>
      <c r="H49">
        <v>0</v>
      </c>
      <c r="I49" t="s">
        <v>186</v>
      </c>
      <c r="J49" t="s">
        <v>211</v>
      </c>
      <c r="K49" t="s">
        <v>227</v>
      </c>
      <c r="L49" t="s">
        <v>228</v>
      </c>
      <c r="M49" s="3">
        <v>43477</v>
      </c>
      <c r="N49" t="s">
        <v>262</v>
      </c>
      <c r="O49">
        <v>556.01</v>
      </c>
      <c r="P49">
        <v>82</v>
      </c>
      <c r="Q49" t="s">
        <v>138</v>
      </c>
      <c r="R49" t="s">
        <v>268</v>
      </c>
    </row>
    <row r="50" spans="1:18">
      <c r="A50" s="1">
        <f>HYPERLINK("https://lsnyc.legalserver.org/matter/dynamic-profile/view/1878112","18-1878112")</f>
        <v>0</v>
      </c>
      <c r="B50" t="s">
        <v>45</v>
      </c>
      <c r="C50" t="s">
        <v>88</v>
      </c>
      <c r="F50" t="s">
        <v>168</v>
      </c>
      <c r="G50">
        <v>1</v>
      </c>
      <c r="H50">
        <v>0</v>
      </c>
      <c r="I50" t="s">
        <v>186</v>
      </c>
      <c r="J50" t="s">
        <v>211</v>
      </c>
      <c r="K50" t="s">
        <v>227</v>
      </c>
      <c r="L50" t="s">
        <v>229</v>
      </c>
      <c r="M50" t="s">
        <v>255</v>
      </c>
      <c r="N50" t="s">
        <v>263</v>
      </c>
      <c r="O50">
        <v>556.01</v>
      </c>
      <c r="P50">
        <v>82</v>
      </c>
      <c r="Q50" t="s">
        <v>138</v>
      </c>
      <c r="R50" t="s">
        <v>267</v>
      </c>
    </row>
    <row r="51" spans="1:18">
      <c r="A51" s="1">
        <f>HYPERLINK("https://lsnyc.legalserver.org/matter/dynamic-profile/view/1902106","19-1902106")</f>
        <v>0</v>
      </c>
      <c r="B51" t="s">
        <v>46</v>
      </c>
      <c r="C51" t="s">
        <v>89</v>
      </c>
      <c r="D51" t="s">
        <v>125</v>
      </c>
      <c r="E51" t="s">
        <v>137</v>
      </c>
      <c r="F51" t="s">
        <v>169</v>
      </c>
      <c r="G51">
        <v>1</v>
      </c>
      <c r="H51">
        <v>0</v>
      </c>
      <c r="I51" t="s">
        <v>186</v>
      </c>
      <c r="J51" t="s">
        <v>212</v>
      </c>
      <c r="K51" t="s">
        <v>227</v>
      </c>
      <c r="L51" t="s">
        <v>228</v>
      </c>
      <c r="M51" t="s">
        <v>256</v>
      </c>
      <c r="N51" t="s">
        <v>262</v>
      </c>
      <c r="O51">
        <v>730.1799999999999</v>
      </c>
      <c r="P51">
        <v>82</v>
      </c>
      <c r="Q51" t="s">
        <v>138</v>
      </c>
      <c r="R51" t="s">
        <v>267</v>
      </c>
    </row>
    <row r="52" spans="1:18">
      <c r="A52" s="1">
        <f>HYPERLINK("https://lsnyc.legalserver.org/matter/dynamic-profile/view/1884207","18-1884207")</f>
        <v>0</v>
      </c>
      <c r="B52" t="s">
        <v>47</v>
      </c>
      <c r="C52" t="s">
        <v>90</v>
      </c>
      <c r="E52" t="s">
        <v>140</v>
      </c>
      <c r="F52" t="s">
        <v>170</v>
      </c>
      <c r="G52">
        <v>2</v>
      </c>
      <c r="H52">
        <v>0</v>
      </c>
      <c r="I52" t="s">
        <v>187</v>
      </c>
      <c r="J52" t="s">
        <v>213</v>
      </c>
      <c r="K52" t="s">
        <v>227</v>
      </c>
      <c r="L52" t="s">
        <v>232</v>
      </c>
      <c r="M52" t="s">
        <v>252</v>
      </c>
      <c r="N52" t="s">
        <v>262</v>
      </c>
      <c r="O52">
        <v>94.78</v>
      </c>
      <c r="P52">
        <v>35</v>
      </c>
      <c r="Q52" t="s">
        <v>138</v>
      </c>
      <c r="R52" t="s">
        <v>267</v>
      </c>
    </row>
    <row r="53" spans="1:18">
      <c r="A53" s="1">
        <f>HYPERLINK("https://lsnyc.legalserver.org/matter/dynamic-profile/view/1900700","19-1900700")</f>
        <v>0</v>
      </c>
      <c r="B53" t="s">
        <v>47</v>
      </c>
      <c r="C53" t="s">
        <v>90</v>
      </c>
      <c r="E53" t="s">
        <v>140</v>
      </c>
      <c r="F53" t="s">
        <v>170</v>
      </c>
      <c r="G53">
        <v>2</v>
      </c>
      <c r="H53">
        <v>0</v>
      </c>
      <c r="I53" t="s">
        <v>187</v>
      </c>
      <c r="J53" t="s">
        <v>213</v>
      </c>
      <c r="K53" t="s">
        <v>227</v>
      </c>
      <c r="L53" t="s">
        <v>229</v>
      </c>
      <c r="M53" t="s">
        <v>245</v>
      </c>
      <c r="N53" t="s">
        <v>264</v>
      </c>
      <c r="O53">
        <v>85.16</v>
      </c>
      <c r="P53">
        <v>35</v>
      </c>
      <c r="Q53" t="s">
        <v>138</v>
      </c>
      <c r="R53" t="s">
        <v>267</v>
      </c>
    </row>
    <row r="54" spans="1:18">
      <c r="A54" s="1">
        <f>HYPERLINK("https://lsnyc.legalserver.org/matter/dynamic-profile/view/1898334","19-1898334")</f>
        <v>0</v>
      </c>
      <c r="B54" t="s">
        <v>48</v>
      </c>
      <c r="C54" t="s">
        <v>91</v>
      </c>
      <c r="D54" t="s">
        <v>126</v>
      </c>
      <c r="F54" t="s">
        <v>171</v>
      </c>
      <c r="G54">
        <v>2</v>
      </c>
      <c r="H54">
        <v>0</v>
      </c>
      <c r="I54" t="s">
        <v>186</v>
      </c>
      <c r="J54" t="s">
        <v>214</v>
      </c>
      <c r="K54" t="s">
        <v>227</v>
      </c>
      <c r="L54" t="s">
        <v>228</v>
      </c>
      <c r="M54" t="s">
        <v>250</v>
      </c>
      <c r="N54" t="s">
        <v>262</v>
      </c>
      <c r="O54">
        <v>324.01</v>
      </c>
      <c r="P54">
        <v>82</v>
      </c>
      <c r="Q54" t="s">
        <v>138</v>
      </c>
      <c r="R54" t="s">
        <v>267</v>
      </c>
    </row>
    <row r="55" spans="1:18">
      <c r="A55" s="1">
        <f>HYPERLINK("https://lsnyc.legalserver.org/matter/dynamic-profile/view/1898336","19-1898336")</f>
        <v>0</v>
      </c>
      <c r="B55" t="s">
        <v>48</v>
      </c>
      <c r="C55" t="s">
        <v>91</v>
      </c>
      <c r="D55" t="s">
        <v>126</v>
      </c>
      <c r="F55" t="s">
        <v>171</v>
      </c>
      <c r="G55">
        <v>2</v>
      </c>
      <c r="H55">
        <v>0</v>
      </c>
      <c r="I55" t="s">
        <v>186</v>
      </c>
      <c r="J55" t="s">
        <v>214</v>
      </c>
      <c r="K55" t="s">
        <v>227</v>
      </c>
      <c r="L55" t="s">
        <v>230</v>
      </c>
      <c r="M55" t="s">
        <v>257</v>
      </c>
      <c r="N55" t="s">
        <v>263</v>
      </c>
      <c r="O55">
        <v>324.01</v>
      </c>
      <c r="P55">
        <v>82</v>
      </c>
      <c r="Q55" t="s">
        <v>138</v>
      </c>
      <c r="R55" t="s">
        <v>267</v>
      </c>
    </row>
    <row r="56" spans="1:18">
      <c r="A56" s="1">
        <f>HYPERLINK("https://lsnyc.legalserver.org/matter/dynamic-profile/view/1902101","19-1902101")</f>
        <v>0</v>
      </c>
      <c r="B56" t="s">
        <v>49</v>
      </c>
      <c r="C56" t="s">
        <v>92</v>
      </c>
      <c r="D56" t="s">
        <v>127</v>
      </c>
      <c r="E56" t="s">
        <v>138</v>
      </c>
      <c r="F56" t="s">
        <v>172</v>
      </c>
      <c r="G56">
        <v>1</v>
      </c>
      <c r="H56">
        <v>0</v>
      </c>
      <c r="I56" t="s">
        <v>186</v>
      </c>
      <c r="J56" t="s">
        <v>215</v>
      </c>
      <c r="K56" t="s">
        <v>227</v>
      </c>
      <c r="L56" t="s">
        <v>228</v>
      </c>
      <c r="M56" t="s">
        <v>256</v>
      </c>
      <c r="N56" t="s">
        <v>262</v>
      </c>
      <c r="O56">
        <v>426.31</v>
      </c>
      <c r="P56">
        <v>82</v>
      </c>
      <c r="Q56" t="s">
        <v>138</v>
      </c>
      <c r="R56" t="s">
        <v>267</v>
      </c>
    </row>
    <row r="57" spans="1:18">
      <c r="A57" s="1">
        <f>HYPERLINK("https://lsnyc.legalserver.org/matter/dynamic-profile/view/1876814","18-1876814")</f>
        <v>0</v>
      </c>
      <c r="B57" t="s">
        <v>50</v>
      </c>
      <c r="C57" t="s">
        <v>93</v>
      </c>
      <c r="D57" t="s">
        <v>128</v>
      </c>
      <c r="F57" t="s">
        <v>173</v>
      </c>
      <c r="G57">
        <v>2</v>
      </c>
      <c r="H57">
        <v>2</v>
      </c>
      <c r="I57" t="s">
        <v>186</v>
      </c>
      <c r="J57" t="s">
        <v>216</v>
      </c>
      <c r="K57" t="s">
        <v>227</v>
      </c>
      <c r="L57" t="s">
        <v>228</v>
      </c>
      <c r="M57" t="s">
        <v>239</v>
      </c>
      <c r="N57" t="s">
        <v>262</v>
      </c>
      <c r="O57">
        <v>378.49</v>
      </c>
      <c r="P57">
        <v>82</v>
      </c>
      <c r="Q57" t="s">
        <v>138</v>
      </c>
      <c r="R57" t="s">
        <v>267</v>
      </c>
    </row>
    <row r="58" spans="1:18">
      <c r="A58" s="1">
        <f>HYPERLINK("https://lsnyc.legalserver.org/matter/dynamic-profile/view/1876812","18-1876812")</f>
        <v>0</v>
      </c>
      <c r="B58" t="s">
        <v>50</v>
      </c>
      <c r="C58" t="s">
        <v>93</v>
      </c>
      <c r="D58" t="s">
        <v>128</v>
      </c>
      <c r="F58" t="s">
        <v>173</v>
      </c>
      <c r="G58">
        <v>2</v>
      </c>
      <c r="H58">
        <v>2</v>
      </c>
      <c r="I58" t="s">
        <v>186</v>
      </c>
      <c r="J58" t="s">
        <v>216</v>
      </c>
      <c r="K58" t="s">
        <v>227</v>
      </c>
      <c r="L58" t="s">
        <v>229</v>
      </c>
      <c r="M58" t="s">
        <v>240</v>
      </c>
      <c r="N58" t="s">
        <v>263</v>
      </c>
      <c r="O58">
        <v>378.49</v>
      </c>
      <c r="P58">
        <v>82</v>
      </c>
      <c r="Q58" t="s">
        <v>138</v>
      </c>
      <c r="R58" t="s">
        <v>267</v>
      </c>
    </row>
    <row r="59" spans="1:18">
      <c r="A59" s="1">
        <f>HYPERLINK("https://lsnyc.legalserver.org/matter/dynamic-profile/view/1876630","18-1876630")</f>
        <v>0</v>
      </c>
      <c r="B59" t="s">
        <v>51</v>
      </c>
      <c r="C59" t="s">
        <v>94</v>
      </c>
      <c r="D59" t="s">
        <v>129</v>
      </c>
      <c r="F59" t="s">
        <v>174</v>
      </c>
      <c r="G59">
        <v>1</v>
      </c>
      <c r="H59">
        <v>0</v>
      </c>
      <c r="I59" t="s">
        <v>186</v>
      </c>
      <c r="J59" t="s">
        <v>217</v>
      </c>
      <c r="K59" t="s">
        <v>227</v>
      </c>
      <c r="L59" t="s">
        <v>228</v>
      </c>
      <c r="M59" t="s">
        <v>239</v>
      </c>
      <c r="N59" t="s">
        <v>262</v>
      </c>
      <c r="O59">
        <v>373.9</v>
      </c>
      <c r="P59">
        <v>82</v>
      </c>
      <c r="Q59" t="s">
        <v>138</v>
      </c>
      <c r="R59" t="s">
        <v>267</v>
      </c>
    </row>
    <row r="60" spans="1:18">
      <c r="A60" s="1">
        <f>HYPERLINK("https://lsnyc.legalserver.org/matter/dynamic-profile/view/1876621","18-1876621")</f>
        <v>0</v>
      </c>
      <c r="B60" t="s">
        <v>51</v>
      </c>
      <c r="C60" t="s">
        <v>94</v>
      </c>
      <c r="D60" t="s">
        <v>129</v>
      </c>
      <c r="F60" t="s">
        <v>174</v>
      </c>
      <c r="G60">
        <v>1</v>
      </c>
      <c r="H60">
        <v>0</v>
      </c>
      <c r="I60" t="s">
        <v>186</v>
      </c>
      <c r="J60" t="s">
        <v>217</v>
      </c>
      <c r="K60" t="s">
        <v>227</v>
      </c>
      <c r="L60" t="s">
        <v>229</v>
      </c>
      <c r="M60" t="s">
        <v>240</v>
      </c>
      <c r="N60" t="s">
        <v>263</v>
      </c>
      <c r="O60">
        <v>373.9</v>
      </c>
      <c r="P60">
        <v>82</v>
      </c>
      <c r="Q60" t="s">
        <v>138</v>
      </c>
      <c r="R60" t="s">
        <v>267</v>
      </c>
    </row>
    <row r="61" spans="1:18">
      <c r="A61" s="1">
        <f>HYPERLINK("https://lsnyc.legalserver.org/matter/dynamic-profile/view/1876766","18-1876766")</f>
        <v>0</v>
      </c>
      <c r="B61" t="s">
        <v>52</v>
      </c>
      <c r="C61" t="s">
        <v>95</v>
      </c>
      <c r="F61" t="s">
        <v>175</v>
      </c>
      <c r="G61">
        <v>1</v>
      </c>
      <c r="H61">
        <v>0</v>
      </c>
      <c r="I61" t="s">
        <v>186</v>
      </c>
      <c r="J61" t="s">
        <v>217</v>
      </c>
      <c r="K61" t="s">
        <v>227</v>
      </c>
      <c r="L61" t="s">
        <v>228</v>
      </c>
      <c r="M61" s="3">
        <v>43455</v>
      </c>
      <c r="N61" t="s">
        <v>262</v>
      </c>
      <c r="O61">
        <v>535.42</v>
      </c>
      <c r="P61">
        <v>82</v>
      </c>
      <c r="Q61" t="s">
        <v>138</v>
      </c>
      <c r="R61" t="s">
        <v>267</v>
      </c>
    </row>
    <row r="62" spans="1:18">
      <c r="A62" s="1">
        <f>HYPERLINK("https://lsnyc.legalserver.org/matter/dynamic-profile/view/1876749","18-1876749")</f>
        <v>0</v>
      </c>
      <c r="B62" t="s">
        <v>52</v>
      </c>
      <c r="C62" t="s">
        <v>95</v>
      </c>
      <c r="F62" t="s">
        <v>175</v>
      </c>
      <c r="G62">
        <v>1</v>
      </c>
      <c r="H62">
        <v>0</v>
      </c>
      <c r="I62" t="s">
        <v>186</v>
      </c>
      <c r="J62" t="s">
        <v>217</v>
      </c>
      <c r="K62" t="s">
        <v>227</v>
      </c>
      <c r="L62" t="s">
        <v>229</v>
      </c>
      <c r="M62" t="s">
        <v>240</v>
      </c>
      <c r="N62" t="s">
        <v>263</v>
      </c>
      <c r="O62">
        <v>535.42</v>
      </c>
      <c r="P62">
        <v>82</v>
      </c>
      <c r="Q62" t="s">
        <v>138</v>
      </c>
      <c r="R62" t="s">
        <v>267</v>
      </c>
    </row>
    <row r="63" spans="1:18">
      <c r="A63" s="1">
        <f>HYPERLINK("https://lsnyc.legalserver.org/matter/dynamic-profile/view/1876803","18-1876803")</f>
        <v>0</v>
      </c>
      <c r="B63" t="s">
        <v>53</v>
      </c>
      <c r="C63" t="s">
        <v>96</v>
      </c>
      <c r="F63" t="s">
        <v>176</v>
      </c>
      <c r="G63">
        <v>1</v>
      </c>
      <c r="H63">
        <v>0</v>
      </c>
      <c r="I63" t="s">
        <v>186</v>
      </c>
      <c r="J63" t="s">
        <v>218</v>
      </c>
      <c r="K63" t="s">
        <v>227</v>
      </c>
      <c r="L63" t="s">
        <v>228</v>
      </c>
      <c r="M63" s="3">
        <v>43455</v>
      </c>
      <c r="N63" t="s">
        <v>262</v>
      </c>
      <c r="O63">
        <v>823.72</v>
      </c>
      <c r="P63">
        <v>82</v>
      </c>
      <c r="Q63" t="s">
        <v>138</v>
      </c>
      <c r="R63" t="s">
        <v>267</v>
      </c>
    </row>
    <row r="64" spans="1:18">
      <c r="A64" s="1">
        <f>HYPERLINK("https://lsnyc.legalserver.org/matter/dynamic-profile/view/1876799","18-1876799")</f>
        <v>0</v>
      </c>
      <c r="B64" t="s">
        <v>53</v>
      </c>
      <c r="C64" t="s">
        <v>96</v>
      </c>
      <c r="F64" t="s">
        <v>176</v>
      </c>
      <c r="G64">
        <v>1</v>
      </c>
      <c r="H64">
        <v>0</v>
      </c>
      <c r="I64" t="s">
        <v>186</v>
      </c>
      <c r="J64" t="s">
        <v>218</v>
      </c>
      <c r="K64" t="s">
        <v>227</v>
      </c>
      <c r="L64" t="s">
        <v>229</v>
      </c>
      <c r="M64" t="s">
        <v>240</v>
      </c>
      <c r="N64" t="s">
        <v>263</v>
      </c>
      <c r="O64">
        <v>823.72</v>
      </c>
      <c r="P64">
        <v>82</v>
      </c>
      <c r="Q64" t="s">
        <v>138</v>
      </c>
      <c r="R64" t="s">
        <v>267</v>
      </c>
    </row>
    <row r="65" spans="1:18">
      <c r="A65" s="1">
        <f>HYPERLINK("https://lsnyc.legalserver.org/matter/dynamic-profile/view/1882154","18-1882154")</f>
        <v>0</v>
      </c>
      <c r="B65" t="s">
        <v>54</v>
      </c>
      <c r="C65" t="s">
        <v>97</v>
      </c>
      <c r="F65" t="s">
        <v>177</v>
      </c>
      <c r="G65">
        <v>2</v>
      </c>
      <c r="H65">
        <v>3</v>
      </c>
      <c r="I65" t="s">
        <v>187</v>
      </c>
      <c r="J65" t="s">
        <v>219</v>
      </c>
      <c r="K65" t="s">
        <v>227</v>
      </c>
      <c r="L65" t="s">
        <v>232</v>
      </c>
      <c r="M65" t="s">
        <v>241</v>
      </c>
      <c r="N65" t="s">
        <v>262</v>
      </c>
      <c r="O65">
        <v>81.58</v>
      </c>
      <c r="P65">
        <v>35</v>
      </c>
      <c r="Q65" t="s">
        <v>138</v>
      </c>
      <c r="R65" t="s">
        <v>267</v>
      </c>
    </row>
    <row r="66" spans="1:18">
      <c r="A66" s="1">
        <f>HYPERLINK("https://lsnyc.legalserver.org/matter/dynamic-profile/view/1900683","19-1900683")</f>
        <v>0</v>
      </c>
      <c r="B66" t="s">
        <v>54</v>
      </c>
      <c r="C66" t="s">
        <v>97</v>
      </c>
      <c r="F66" t="s">
        <v>177</v>
      </c>
      <c r="G66">
        <v>2</v>
      </c>
      <c r="H66">
        <v>3</v>
      </c>
      <c r="I66" t="s">
        <v>187</v>
      </c>
      <c r="J66" t="s">
        <v>219</v>
      </c>
      <c r="K66" t="s">
        <v>227</v>
      </c>
      <c r="L66" t="s">
        <v>229</v>
      </c>
      <c r="M66" t="s">
        <v>245</v>
      </c>
      <c r="N66" t="s">
        <v>264</v>
      </c>
      <c r="O66">
        <v>79.55</v>
      </c>
      <c r="P66">
        <v>35</v>
      </c>
      <c r="Q66" t="s">
        <v>138</v>
      </c>
      <c r="R66" t="s">
        <v>267</v>
      </c>
    </row>
    <row r="67" spans="1:18">
      <c r="A67" s="1">
        <f>HYPERLINK("https://lsnyc.legalserver.org/matter/dynamic-profile/view/1898331","19-1898331")</f>
        <v>0</v>
      </c>
      <c r="B67" t="s">
        <v>55</v>
      </c>
      <c r="C67" t="s">
        <v>98</v>
      </c>
      <c r="D67" t="s">
        <v>130</v>
      </c>
      <c r="F67" t="s">
        <v>178</v>
      </c>
      <c r="G67">
        <v>1</v>
      </c>
      <c r="H67">
        <v>0</v>
      </c>
      <c r="I67" t="s">
        <v>186</v>
      </c>
      <c r="J67" t="s">
        <v>220</v>
      </c>
      <c r="K67" t="s">
        <v>227</v>
      </c>
      <c r="L67" t="s">
        <v>228</v>
      </c>
      <c r="M67" t="s">
        <v>258</v>
      </c>
      <c r="N67" t="s">
        <v>262</v>
      </c>
      <c r="O67">
        <v>391.71</v>
      </c>
      <c r="P67">
        <v>82</v>
      </c>
      <c r="Q67" t="s">
        <v>138</v>
      </c>
      <c r="R67" t="s">
        <v>267</v>
      </c>
    </row>
    <row r="68" spans="1:18">
      <c r="A68" s="1">
        <f>HYPERLINK("https://lsnyc.legalserver.org/matter/dynamic-profile/view/1898333","19-1898333")</f>
        <v>0</v>
      </c>
      <c r="B68" t="s">
        <v>55</v>
      </c>
      <c r="C68" t="s">
        <v>98</v>
      </c>
      <c r="D68" t="s">
        <v>130</v>
      </c>
      <c r="F68" t="s">
        <v>178</v>
      </c>
      <c r="G68">
        <v>1</v>
      </c>
      <c r="H68">
        <v>0</v>
      </c>
      <c r="I68" t="s">
        <v>186</v>
      </c>
      <c r="J68" t="s">
        <v>220</v>
      </c>
      <c r="K68" t="s">
        <v>227</v>
      </c>
      <c r="L68" t="s">
        <v>230</v>
      </c>
      <c r="M68" t="s">
        <v>258</v>
      </c>
      <c r="N68" t="s">
        <v>263</v>
      </c>
      <c r="O68">
        <v>391.71</v>
      </c>
      <c r="P68">
        <v>82</v>
      </c>
      <c r="Q68" t="s">
        <v>138</v>
      </c>
      <c r="R68" t="s">
        <v>267</v>
      </c>
    </row>
    <row r="69" spans="1:18">
      <c r="A69" s="1">
        <f>HYPERLINK("https://lsnyc.legalserver.org/matter/dynamic-profile/view/1878081","18-1878081")</f>
        <v>0</v>
      </c>
      <c r="B69" t="s">
        <v>56</v>
      </c>
      <c r="C69" t="s">
        <v>99</v>
      </c>
      <c r="D69" t="s">
        <v>131</v>
      </c>
      <c r="F69" t="s">
        <v>179</v>
      </c>
      <c r="G69">
        <v>2</v>
      </c>
      <c r="H69">
        <v>0</v>
      </c>
      <c r="I69" t="s">
        <v>186</v>
      </c>
      <c r="J69" t="s">
        <v>221</v>
      </c>
      <c r="K69" t="s">
        <v>227</v>
      </c>
      <c r="L69" t="s">
        <v>228</v>
      </c>
      <c r="M69" t="s">
        <v>239</v>
      </c>
      <c r="N69" t="s">
        <v>262</v>
      </c>
      <c r="O69">
        <v>607.53</v>
      </c>
      <c r="P69">
        <v>82</v>
      </c>
      <c r="Q69" t="s">
        <v>138</v>
      </c>
      <c r="R69" t="s">
        <v>267</v>
      </c>
    </row>
    <row r="70" spans="1:18">
      <c r="A70" s="1">
        <f>HYPERLINK("https://lsnyc.legalserver.org/matter/dynamic-profile/view/1878074","18-1878074")</f>
        <v>0</v>
      </c>
      <c r="B70" t="s">
        <v>56</v>
      </c>
      <c r="C70" t="s">
        <v>99</v>
      </c>
      <c r="D70" t="s">
        <v>131</v>
      </c>
      <c r="F70" t="s">
        <v>179</v>
      </c>
      <c r="G70">
        <v>2</v>
      </c>
      <c r="H70">
        <v>0</v>
      </c>
      <c r="I70" t="s">
        <v>186</v>
      </c>
      <c r="J70" t="s">
        <v>221</v>
      </c>
      <c r="K70" t="s">
        <v>227</v>
      </c>
      <c r="L70" t="s">
        <v>229</v>
      </c>
      <c r="M70" t="s">
        <v>240</v>
      </c>
      <c r="N70" t="s">
        <v>263</v>
      </c>
      <c r="O70">
        <v>607.53</v>
      </c>
      <c r="P70">
        <v>82</v>
      </c>
      <c r="Q70" t="s">
        <v>138</v>
      </c>
      <c r="R70" t="s">
        <v>267</v>
      </c>
    </row>
    <row r="71" spans="1:18">
      <c r="A71" s="1">
        <f>HYPERLINK("https://lsnyc.legalserver.org/matter/dynamic-profile/view/1876389","18-1876389")</f>
        <v>0</v>
      </c>
      <c r="B71" t="s">
        <v>57</v>
      </c>
      <c r="C71" t="s">
        <v>100</v>
      </c>
      <c r="D71" t="s">
        <v>132</v>
      </c>
      <c r="F71" t="s">
        <v>180</v>
      </c>
      <c r="G71">
        <v>1</v>
      </c>
      <c r="H71">
        <v>0</v>
      </c>
      <c r="I71" t="s">
        <v>186</v>
      </c>
      <c r="J71" t="s">
        <v>222</v>
      </c>
      <c r="K71" t="s">
        <v>227</v>
      </c>
      <c r="L71" t="s">
        <v>228</v>
      </c>
      <c r="M71" s="3">
        <v>43455</v>
      </c>
      <c r="N71" t="s">
        <v>262</v>
      </c>
      <c r="O71">
        <v>82.37</v>
      </c>
      <c r="P71">
        <v>82</v>
      </c>
      <c r="Q71" t="s">
        <v>138</v>
      </c>
      <c r="R71" t="s">
        <v>267</v>
      </c>
    </row>
    <row r="72" spans="1:18">
      <c r="A72" s="1">
        <f>HYPERLINK("https://lsnyc.legalserver.org/matter/dynamic-profile/view/1883130","18-1883130")</f>
        <v>0</v>
      </c>
      <c r="B72" t="s">
        <v>57</v>
      </c>
      <c r="C72" t="s">
        <v>100</v>
      </c>
      <c r="D72" t="s">
        <v>132</v>
      </c>
      <c r="F72" t="s">
        <v>180</v>
      </c>
      <c r="G72">
        <v>1</v>
      </c>
      <c r="H72">
        <v>0</v>
      </c>
      <c r="I72" t="s">
        <v>186</v>
      </c>
      <c r="J72" t="s">
        <v>222</v>
      </c>
      <c r="K72" t="s">
        <v>227</v>
      </c>
      <c r="L72" t="s">
        <v>232</v>
      </c>
      <c r="M72" t="s">
        <v>247</v>
      </c>
      <c r="N72" t="s">
        <v>262</v>
      </c>
      <c r="O72">
        <v>82.37</v>
      </c>
      <c r="P72">
        <v>82</v>
      </c>
      <c r="Q72" t="s">
        <v>138</v>
      </c>
      <c r="R72" t="s">
        <v>267</v>
      </c>
    </row>
    <row r="73" spans="1:18">
      <c r="A73" s="1">
        <f>HYPERLINK("https://lsnyc.legalserver.org/matter/dynamic-profile/view/1883103","18-1883103")</f>
        <v>0</v>
      </c>
      <c r="B73" t="s">
        <v>57</v>
      </c>
      <c r="C73" t="s">
        <v>100</v>
      </c>
      <c r="D73" t="s">
        <v>132</v>
      </c>
      <c r="F73" t="s">
        <v>180</v>
      </c>
      <c r="G73">
        <v>1</v>
      </c>
      <c r="H73">
        <v>0</v>
      </c>
      <c r="I73" t="s">
        <v>186</v>
      </c>
      <c r="J73" t="s">
        <v>222</v>
      </c>
      <c r="K73" t="s">
        <v>227</v>
      </c>
      <c r="L73" t="s">
        <v>230</v>
      </c>
      <c r="M73" t="s">
        <v>247</v>
      </c>
      <c r="N73" t="s">
        <v>263</v>
      </c>
      <c r="O73">
        <v>82.37</v>
      </c>
      <c r="P73">
        <v>82</v>
      </c>
      <c r="Q73" t="s">
        <v>138</v>
      </c>
      <c r="R73" t="s">
        <v>267</v>
      </c>
    </row>
    <row r="74" spans="1:18">
      <c r="A74" s="1">
        <f>HYPERLINK("https://lsnyc.legalserver.org/matter/dynamic-profile/view/1876797","18-1876797")</f>
        <v>0</v>
      </c>
      <c r="B74" t="s">
        <v>58</v>
      </c>
      <c r="C74" t="s">
        <v>101</v>
      </c>
      <c r="D74" t="s">
        <v>133</v>
      </c>
      <c r="F74" t="s">
        <v>181</v>
      </c>
      <c r="G74">
        <v>1</v>
      </c>
      <c r="H74">
        <v>0</v>
      </c>
      <c r="I74" t="s">
        <v>186</v>
      </c>
      <c r="J74" t="s">
        <v>223</v>
      </c>
      <c r="K74" t="s">
        <v>227</v>
      </c>
      <c r="L74" t="s">
        <v>228</v>
      </c>
      <c r="M74" t="s">
        <v>239</v>
      </c>
      <c r="N74" t="s">
        <v>262</v>
      </c>
      <c r="O74">
        <v>873.15</v>
      </c>
      <c r="P74">
        <v>0</v>
      </c>
      <c r="Q74" t="s">
        <v>138</v>
      </c>
      <c r="R74" t="s">
        <v>267</v>
      </c>
    </row>
    <row r="75" spans="1:18">
      <c r="A75" s="1">
        <f>HYPERLINK("https://lsnyc.legalserver.org/matter/dynamic-profile/view/1876793","18-1876793")</f>
        <v>0</v>
      </c>
      <c r="B75" t="s">
        <v>58</v>
      </c>
      <c r="C75" t="s">
        <v>101</v>
      </c>
      <c r="D75" t="s">
        <v>133</v>
      </c>
      <c r="F75" t="s">
        <v>181</v>
      </c>
      <c r="G75">
        <v>1</v>
      </c>
      <c r="H75">
        <v>0</v>
      </c>
      <c r="I75" t="s">
        <v>186</v>
      </c>
      <c r="J75" t="s">
        <v>223</v>
      </c>
      <c r="K75" t="s">
        <v>227</v>
      </c>
      <c r="L75" t="s">
        <v>229</v>
      </c>
      <c r="M75" t="s">
        <v>240</v>
      </c>
      <c r="N75" t="s">
        <v>263</v>
      </c>
      <c r="O75">
        <v>873.15</v>
      </c>
      <c r="P75">
        <v>82</v>
      </c>
      <c r="Q75" t="s">
        <v>138</v>
      </c>
      <c r="R75" t="s">
        <v>267</v>
      </c>
    </row>
    <row r="76" spans="1:18">
      <c r="A76" s="1">
        <f>HYPERLINK("https://lsnyc.legalserver.org/matter/dynamic-profile/view/1903219","19-1903219")</f>
        <v>0</v>
      </c>
      <c r="B76" t="s">
        <v>59</v>
      </c>
      <c r="C76" t="s">
        <v>102</v>
      </c>
      <c r="D76" t="s">
        <v>134</v>
      </c>
      <c r="E76" t="s">
        <v>137</v>
      </c>
      <c r="F76" t="s">
        <v>182</v>
      </c>
      <c r="G76">
        <v>2</v>
      </c>
      <c r="H76">
        <v>0</v>
      </c>
      <c r="I76" t="s">
        <v>186</v>
      </c>
      <c r="J76" t="s">
        <v>224</v>
      </c>
      <c r="K76" t="s">
        <v>227</v>
      </c>
      <c r="L76" t="s">
        <v>228</v>
      </c>
      <c r="M76" t="s">
        <v>259</v>
      </c>
      <c r="N76" t="s">
        <v>262</v>
      </c>
      <c r="O76">
        <v>650.5</v>
      </c>
      <c r="P76">
        <v>82</v>
      </c>
      <c r="Q76" t="s">
        <v>138</v>
      </c>
      <c r="R76" t="s">
        <v>267</v>
      </c>
    </row>
    <row r="77" spans="1:18">
      <c r="A77" s="1">
        <f>HYPERLINK("https://lsnyc.legalserver.org/matter/dynamic-profile/view/1903202","19-1903202")</f>
        <v>0</v>
      </c>
      <c r="B77" t="s">
        <v>59</v>
      </c>
      <c r="C77" t="s">
        <v>102</v>
      </c>
      <c r="D77" t="s">
        <v>134</v>
      </c>
      <c r="E77" t="s">
        <v>138</v>
      </c>
      <c r="F77" t="s">
        <v>182</v>
      </c>
      <c r="G77">
        <v>2</v>
      </c>
      <c r="H77">
        <v>0</v>
      </c>
      <c r="I77" t="s">
        <v>186</v>
      </c>
      <c r="J77" t="s">
        <v>224</v>
      </c>
      <c r="K77" t="s">
        <v>227</v>
      </c>
      <c r="L77" t="s">
        <v>229</v>
      </c>
      <c r="M77" t="s">
        <v>260</v>
      </c>
      <c r="N77" t="s">
        <v>263</v>
      </c>
      <c r="O77">
        <v>650.5</v>
      </c>
      <c r="P77">
        <v>82</v>
      </c>
      <c r="Q77" t="s">
        <v>138</v>
      </c>
      <c r="R77" t="s">
        <v>267</v>
      </c>
    </row>
    <row r="78" spans="1:18">
      <c r="A78" s="1">
        <f>HYPERLINK("https://lsnyc.legalserver.org/matter/dynamic-profile/view/1876746","18-1876746")</f>
        <v>0</v>
      </c>
      <c r="B78" t="s">
        <v>60</v>
      </c>
      <c r="C78" t="s">
        <v>103</v>
      </c>
      <c r="D78" t="s">
        <v>135</v>
      </c>
      <c r="F78" t="s">
        <v>183</v>
      </c>
      <c r="G78">
        <v>1</v>
      </c>
      <c r="H78">
        <v>0</v>
      </c>
      <c r="I78" t="s">
        <v>186</v>
      </c>
      <c r="J78" t="s">
        <v>225</v>
      </c>
      <c r="K78" t="s">
        <v>227</v>
      </c>
      <c r="L78" t="s">
        <v>228</v>
      </c>
      <c r="M78" t="s">
        <v>239</v>
      </c>
      <c r="N78" t="s">
        <v>262</v>
      </c>
      <c r="O78">
        <v>543.66</v>
      </c>
      <c r="P78">
        <v>82</v>
      </c>
      <c r="Q78" t="s">
        <v>138</v>
      </c>
      <c r="R78" t="s">
        <v>267</v>
      </c>
    </row>
    <row r="79" spans="1:18">
      <c r="A79" s="1">
        <f>HYPERLINK("https://lsnyc.legalserver.org/matter/dynamic-profile/view/1876744","18-1876744")</f>
        <v>0</v>
      </c>
      <c r="B79" t="s">
        <v>60</v>
      </c>
      <c r="C79" t="s">
        <v>103</v>
      </c>
      <c r="D79" t="s">
        <v>135</v>
      </c>
      <c r="F79" t="s">
        <v>183</v>
      </c>
      <c r="G79">
        <v>1</v>
      </c>
      <c r="H79">
        <v>0</v>
      </c>
      <c r="I79" t="s">
        <v>186</v>
      </c>
      <c r="J79" t="s">
        <v>225</v>
      </c>
      <c r="K79" t="s">
        <v>227</v>
      </c>
      <c r="L79" t="s">
        <v>229</v>
      </c>
      <c r="M79" t="s">
        <v>240</v>
      </c>
      <c r="N79" t="s">
        <v>263</v>
      </c>
      <c r="O79">
        <v>543.66</v>
      </c>
      <c r="P79">
        <v>82</v>
      </c>
      <c r="Q79" t="s">
        <v>138</v>
      </c>
      <c r="R79" t="s">
        <v>267</v>
      </c>
    </row>
    <row r="80" spans="1:18">
      <c r="A80" s="1">
        <f>HYPERLINK("https://lsnyc.legalserver.org/matter/dynamic-profile/view/1876918","18-1876918")</f>
        <v>0</v>
      </c>
      <c r="B80" t="s">
        <v>61</v>
      </c>
      <c r="C80" t="s">
        <v>104</v>
      </c>
      <c r="F80" t="s">
        <v>184</v>
      </c>
      <c r="G80">
        <v>1</v>
      </c>
      <c r="H80">
        <v>0</v>
      </c>
      <c r="I80" t="s">
        <v>186</v>
      </c>
      <c r="J80" t="s">
        <v>226</v>
      </c>
      <c r="K80" t="s">
        <v>227</v>
      </c>
      <c r="L80" t="s">
        <v>229</v>
      </c>
      <c r="M80" t="s">
        <v>240</v>
      </c>
      <c r="N80" t="s">
        <v>263</v>
      </c>
      <c r="O80">
        <v>741.35</v>
      </c>
      <c r="P80">
        <v>82</v>
      </c>
      <c r="Q80" t="s">
        <v>138</v>
      </c>
      <c r="R80" t="s">
        <v>267</v>
      </c>
    </row>
    <row r="81" spans="1:18">
      <c r="A81" s="1">
        <f>HYPERLINK("https://lsnyc.legalserver.org/matter/dynamic-profile/view/1876808","18-1876808")</f>
        <v>0</v>
      </c>
      <c r="B81" t="s">
        <v>62</v>
      </c>
      <c r="C81" t="s">
        <v>105</v>
      </c>
      <c r="D81" t="s">
        <v>136</v>
      </c>
      <c r="F81" t="s">
        <v>185</v>
      </c>
      <c r="G81">
        <v>1</v>
      </c>
      <c r="H81">
        <v>0</v>
      </c>
      <c r="I81" t="s">
        <v>186</v>
      </c>
      <c r="J81" t="s">
        <v>200</v>
      </c>
      <c r="K81" t="s">
        <v>227</v>
      </c>
      <c r="L81" t="s">
        <v>228</v>
      </c>
      <c r="M81" s="3">
        <v>43455</v>
      </c>
      <c r="N81" t="s">
        <v>262</v>
      </c>
      <c r="O81">
        <v>577.11</v>
      </c>
      <c r="P81">
        <v>82</v>
      </c>
      <c r="Q81" t="s">
        <v>138</v>
      </c>
      <c r="R81" t="s">
        <v>267</v>
      </c>
    </row>
    <row r="82" spans="1:18">
      <c r="A82" s="1">
        <f>HYPERLINK("https://lsnyc.legalserver.org/matter/dynamic-profile/view/1876806","18-1876806")</f>
        <v>0</v>
      </c>
      <c r="B82" t="s">
        <v>62</v>
      </c>
      <c r="C82" t="s">
        <v>105</v>
      </c>
      <c r="D82" t="s">
        <v>136</v>
      </c>
      <c r="F82" t="s">
        <v>185</v>
      </c>
      <c r="G82">
        <v>1</v>
      </c>
      <c r="H82">
        <v>0</v>
      </c>
      <c r="I82" t="s">
        <v>186</v>
      </c>
      <c r="J82" t="s">
        <v>200</v>
      </c>
      <c r="K82" t="s">
        <v>227</v>
      </c>
      <c r="L82" t="s">
        <v>229</v>
      </c>
      <c r="M82" t="s">
        <v>261</v>
      </c>
      <c r="N82" t="s">
        <v>263</v>
      </c>
      <c r="O82">
        <v>577.11</v>
      </c>
      <c r="P82">
        <v>82</v>
      </c>
      <c r="Q82" t="s">
        <v>138</v>
      </c>
      <c r="R82" t="s">
        <v>267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" width="20.7109375" style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" width="20.7109375" style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2019-07-26T19:43:02Z</dcterms:created>
  <dcterms:modified xsi:type="dcterms:W3CDTF">2019-07-26T19:43:02Z</dcterms:modified>
</cp:coreProperties>
</file>