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<sst xmlns="http://schemas.openxmlformats.org/spreadsheetml/2006/main" count="844" uniqueCount="264">
  <si>
    <t>Hyperlinked Case #</t>
  </si>
  <si>
    <t>Assigned Branch/CC</t>
  </si>
  <si>
    <t>Client First Name</t>
  </si>
  <si>
    <t>Client Last Name</t>
  </si>
  <si>
    <t>FundsNum</t>
  </si>
  <si>
    <t>Caseworker Name</t>
  </si>
  <si>
    <t>FPU Prim Src Client Prob</t>
  </si>
  <si>
    <t>Loan Status At Intake</t>
  </si>
  <si>
    <t>Type Of Assistance</t>
  </si>
  <si>
    <t>FPU Primary Outcome</t>
  </si>
  <si>
    <t>Loan Modification Status</t>
  </si>
  <si>
    <t>Servicer</t>
  </si>
  <si>
    <t>PITI (Principal + Interest + Taxes + Insurance)</t>
  </si>
  <si>
    <t>Current Mortgage Payment</t>
  </si>
  <si>
    <t>Bronx Legal Services</t>
  </si>
  <si>
    <t>Gisela</t>
  </si>
  <si>
    <t>Vernese</t>
  </si>
  <si>
    <t>Bokul</t>
  </si>
  <si>
    <t>Terrance</t>
  </si>
  <si>
    <t>Errol</t>
  </si>
  <si>
    <t>Angela</t>
  </si>
  <si>
    <t>Michael</t>
  </si>
  <si>
    <t>Dolores</t>
  </si>
  <si>
    <t>Edward</t>
  </si>
  <si>
    <t>Magaly</t>
  </si>
  <si>
    <t>Elliott</t>
  </si>
  <si>
    <t>Jennifer</t>
  </si>
  <si>
    <t>Mary</t>
  </si>
  <si>
    <t>You</t>
  </si>
  <si>
    <t>Xue Yi</t>
  </si>
  <si>
    <t>Esperanza</t>
  </si>
  <si>
    <t>Jorge</t>
  </si>
  <si>
    <t>Rose</t>
  </si>
  <si>
    <t>Dionne</t>
  </si>
  <si>
    <t>Victor</t>
  </si>
  <si>
    <t>Reyes</t>
  </si>
  <si>
    <t>Sudarshan</t>
  </si>
  <si>
    <t>Maritza</t>
  </si>
  <si>
    <t>Lenora</t>
  </si>
  <si>
    <t>Balbina</t>
  </si>
  <si>
    <t>Jessica</t>
  </si>
  <si>
    <t>Maria</t>
  </si>
  <si>
    <t>Amberzine</t>
  </si>
  <si>
    <t>Gladys</t>
  </si>
  <si>
    <t>Thelma</t>
  </si>
  <si>
    <t>Ernst</t>
  </si>
  <si>
    <t>Cynthia</t>
  </si>
  <si>
    <t>Edwin</t>
  </si>
  <si>
    <t>Velma</t>
  </si>
  <si>
    <t>Tarnisha</t>
  </si>
  <si>
    <t>Cheryl</t>
  </si>
  <si>
    <t>William</t>
  </si>
  <si>
    <t>Alimamy</t>
  </si>
  <si>
    <t>Carol</t>
  </si>
  <si>
    <t>Leonard</t>
  </si>
  <si>
    <t>Rosalind</t>
  </si>
  <si>
    <t>Daisy</t>
  </si>
  <si>
    <t>Penelope</t>
  </si>
  <si>
    <t>Annie</t>
  </si>
  <si>
    <t>Sheryl</t>
  </si>
  <si>
    <t>Chioma</t>
  </si>
  <si>
    <t>Sharon</t>
  </si>
  <si>
    <t>Maxine</t>
  </si>
  <si>
    <t>Keith</t>
  </si>
  <si>
    <t>Susanne</t>
  </si>
  <si>
    <t>LORRAINE</t>
  </si>
  <si>
    <t>Martina</t>
  </si>
  <si>
    <t>Nkenge</t>
  </si>
  <si>
    <t>Bernice</t>
  </si>
  <si>
    <t>Juan</t>
  </si>
  <si>
    <t>Fersedy</t>
  </si>
  <si>
    <t>Richard</t>
  </si>
  <si>
    <t>Stephanie</t>
  </si>
  <si>
    <t>Suzan</t>
  </si>
  <si>
    <t>Luis</t>
  </si>
  <si>
    <t>Xiomara</t>
  </si>
  <si>
    <t>Yolanda</t>
  </si>
  <si>
    <t>Iris</t>
  </si>
  <si>
    <t>Bibi</t>
  </si>
  <si>
    <t>Angel</t>
  </si>
  <si>
    <t>Theresa</t>
  </si>
  <si>
    <t>Ricardo</t>
  </si>
  <si>
    <t>Thomacine</t>
  </si>
  <si>
    <t>Ingrid</t>
  </si>
  <si>
    <t>Andrea</t>
  </si>
  <si>
    <t>Elijah</t>
  </si>
  <si>
    <t>Mohamed</t>
  </si>
  <si>
    <t>Naomi</t>
  </si>
  <si>
    <t>Sandy</t>
  </si>
  <si>
    <t>Juliette</t>
  </si>
  <si>
    <t>Henry</t>
  </si>
  <si>
    <t>Zoila</t>
  </si>
  <si>
    <t>Delores</t>
  </si>
  <si>
    <t>Elena</t>
  </si>
  <si>
    <t>Eghosa</t>
  </si>
  <si>
    <t>Nancy</t>
  </si>
  <si>
    <t>Chevettiss</t>
  </si>
  <si>
    <t>Riley</t>
  </si>
  <si>
    <t>Miah</t>
  </si>
  <si>
    <t>Cheeseboro</t>
  </si>
  <si>
    <t>Williams</t>
  </si>
  <si>
    <t>Omoruyi</t>
  </si>
  <si>
    <t>Keeser</t>
  </si>
  <si>
    <t>Dell</t>
  </si>
  <si>
    <t>Irizarry</t>
  </si>
  <si>
    <t>Randall</t>
  </si>
  <si>
    <t>Colon</t>
  </si>
  <si>
    <t>Shelton-Omoruyi</t>
  </si>
  <si>
    <t>Li</t>
  </si>
  <si>
    <t>Zhen</t>
  </si>
  <si>
    <t>Villega</t>
  </si>
  <si>
    <t>Gasca</t>
  </si>
  <si>
    <t>NGADI</t>
  </si>
  <si>
    <t>Cleary</t>
  </si>
  <si>
    <t>Calixto</t>
  </si>
  <si>
    <t>Merino</t>
  </si>
  <si>
    <t>Thind</t>
  </si>
  <si>
    <t>Segarra</t>
  </si>
  <si>
    <t>Clendinen</t>
  </si>
  <si>
    <t>Lambert</t>
  </si>
  <si>
    <t>Ramroop</t>
  </si>
  <si>
    <t>George</t>
  </si>
  <si>
    <t>Soto</t>
  </si>
  <si>
    <t>Gaskin</t>
  </si>
  <si>
    <t>Luzincourt</t>
  </si>
  <si>
    <t>Willis</t>
  </si>
  <si>
    <t>Sanchez</t>
  </si>
  <si>
    <t>Everett</t>
  </si>
  <si>
    <t>Smith</t>
  </si>
  <si>
    <t>Williams- Murray</t>
  </si>
  <si>
    <t>Clarke</t>
  </si>
  <si>
    <t>Yatteh</t>
  </si>
  <si>
    <t>Clark Dunston</t>
  </si>
  <si>
    <t>Wise</t>
  </si>
  <si>
    <t>Hart</t>
  </si>
  <si>
    <t>Morales</t>
  </si>
  <si>
    <t>Figuereo</t>
  </si>
  <si>
    <t>Sanford</t>
  </si>
  <si>
    <t>Coleman</t>
  </si>
  <si>
    <t>OGunka</t>
  </si>
  <si>
    <t>Scott</t>
  </si>
  <si>
    <t>Opperman</t>
  </si>
  <si>
    <t>Whittingham</t>
  </si>
  <si>
    <t>Alexander</t>
  </si>
  <si>
    <t>DELANY</t>
  </si>
  <si>
    <t>Garcia</t>
  </si>
  <si>
    <t>Townsend</t>
  </si>
  <si>
    <t>Guzman</t>
  </si>
  <si>
    <t>Mircea</t>
  </si>
  <si>
    <t>Simmons</t>
  </si>
  <si>
    <t>Reason</t>
  </si>
  <si>
    <t>Page</t>
  </si>
  <si>
    <t>Tell</t>
  </si>
  <si>
    <t>Andujar</t>
  </si>
  <si>
    <t>Grossett</t>
  </si>
  <si>
    <t>Chi</t>
  </si>
  <si>
    <t>Sarauw</t>
  </si>
  <si>
    <t>Budhraj</t>
  </si>
  <si>
    <t>Santiago</t>
  </si>
  <si>
    <t>Fusilier-Wayne</t>
  </si>
  <si>
    <t>Bennett</t>
  </si>
  <si>
    <t>Govia</t>
  </si>
  <si>
    <t>Nwaokocha</t>
  </si>
  <si>
    <t>Toussaint</t>
  </si>
  <si>
    <t>Plaza</t>
  </si>
  <si>
    <t>Soler</t>
  </si>
  <si>
    <t>Shead</t>
  </si>
  <si>
    <t>Redd</t>
  </si>
  <si>
    <t>Kennedy</t>
  </si>
  <si>
    <t>Almonte</t>
  </si>
  <si>
    <t>Iyalekhue</t>
  </si>
  <si>
    <t>Suarez</t>
  </si>
  <si>
    <t>Burkle, Arthur</t>
  </si>
  <si>
    <t>Lorenzo, Alexis</t>
  </si>
  <si>
    <t>McDonald, Geoffrey</t>
  </si>
  <si>
    <t>Salcedo, Luciris</t>
  </si>
  <si>
    <t>Schwartz, Irv</t>
  </si>
  <si>
    <t>Servicing Problem/Payment Dispute</t>
  </si>
  <si>
    <t>Marital/Relationship Dispute</t>
  </si>
  <si>
    <t>Loss of Income from under/unemployment</t>
  </si>
  <si>
    <t>Scam/Other</t>
  </si>
  <si>
    <t>Non-Payment of Rental/Inability to Rent</t>
  </si>
  <si>
    <t>Property/Tax Delinquency</t>
  </si>
  <si>
    <t>Loss of income from Death in Family/Borrower</t>
  </si>
  <si>
    <t>Mortgage Payment Increase</t>
  </si>
  <si>
    <t>Increased/Unexpected Medical Expenses/Issues</t>
  </si>
  <si>
    <t>Loan Unaffordable from Origination</t>
  </si>
  <si>
    <t>High Non-mortgage debt</t>
  </si>
  <si>
    <t>Transfer of Ownership/Fraud</t>
  </si>
  <si>
    <t>Casualty/property insurance problems</t>
  </si>
  <si>
    <t>Scam/Foreclosure Prevention</t>
  </si>
  <si>
    <t xml:space="preserve"> </t>
  </si>
  <si>
    <t>Between 90 and 120 days late</t>
  </si>
  <si>
    <t>Between 1 and 2 years late</t>
  </si>
  <si>
    <t>Between 240 and 360 days late</t>
  </si>
  <si>
    <t>Between 120 and 240 days late</t>
  </si>
  <si>
    <t>Between 2 and 3 years late</t>
  </si>
  <si>
    <t>No Mortgage</t>
  </si>
  <si>
    <t>At least 3 years late</t>
  </si>
  <si>
    <t>Current</t>
  </si>
  <si>
    <t>Foreclosed</t>
  </si>
  <si>
    <t>Between 60 and 90 days late</t>
  </si>
  <si>
    <t>Between 30 and 60 days late</t>
  </si>
  <si>
    <t>Advice and Counsel</t>
  </si>
  <si>
    <t>Investigation and Advice and Counsel</t>
  </si>
  <si>
    <t>Assisted with Pro Se Representation</t>
  </si>
  <si>
    <t>Assisted with Non-Mortgage Related Matters</t>
  </si>
  <si>
    <t>Assisted with tax lien issue</t>
  </si>
  <si>
    <t>Non-Litigation Advocacy</t>
  </si>
  <si>
    <t>Submission of Loan Modification Request</t>
  </si>
  <si>
    <t>Litigation</t>
  </si>
  <si>
    <t>Referred to Social Service or Emergency Assistance Agency</t>
  </si>
  <si>
    <t>Provided Representation at Settlement Conference</t>
  </si>
  <si>
    <t>Advised Client Of Rights And Options</t>
  </si>
  <si>
    <t>Mortgage Modified - HAMP</t>
  </si>
  <si>
    <t>Averted Default Judgment</t>
  </si>
  <si>
    <t>Resolved non-mortgage lien</t>
  </si>
  <si>
    <t>Client Outcome Unknown</t>
  </si>
  <si>
    <t>Homeownership preserved through other intervention</t>
  </si>
  <si>
    <t>Filed Complaint with Government Enforcement Agency</t>
  </si>
  <si>
    <t>Extended homeowner or tenant’s tenure in property</t>
  </si>
  <si>
    <t>Brought Mortgage Current</t>
  </si>
  <si>
    <t>Obtained or Restored Settlement Conference</t>
  </si>
  <si>
    <t>Foreclosure Dismissed</t>
  </si>
  <si>
    <t>Mortgage Modified - In House</t>
  </si>
  <si>
    <t>Obtained clear title to property</t>
  </si>
  <si>
    <t>Final Modification Offer Received And Accepted By Client</t>
  </si>
  <si>
    <t>Client Did Not Qualify For Modification</t>
  </si>
  <si>
    <t>Modification Request Re-Submitted and Pending</t>
  </si>
  <si>
    <t>Trial Modification Offer Received And Accepted By Client</t>
  </si>
  <si>
    <t>Initial Modification Request Pending</t>
  </si>
  <si>
    <t>Chase</t>
  </si>
  <si>
    <t>Wells Fargo</t>
  </si>
  <si>
    <t>Wells Fargo Bank, NA</t>
  </si>
  <si>
    <t>Freedom Mortgage Corporation</t>
  </si>
  <si>
    <t>Select Portfolio Servicing, Inc.</t>
  </si>
  <si>
    <t>Blair Services of America</t>
  </si>
  <si>
    <t>Ocwen</t>
  </si>
  <si>
    <t>America’s Servicing Company</t>
  </si>
  <si>
    <t>JP Morgan Chase Bank NA</t>
  </si>
  <si>
    <t>M&amp;T Bank</t>
  </si>
  <si>
    <t>Reverse Mortgage Funding</t>
  </si>
  <si>
    <t>Bank of America</t>
  </si>
  <si>
    <t>Nationstar Mortgage</t>
  </si>
  <si>
    <t>Mr. Cooper</t>
  </si>
  <si>
    <t>Everhome Mortgage</t>
  </si>
  <si>
    <t>Reverse Mortgage</t>
  </si>
  <si>
    <t>MGC Mortgage, Inc.</t>
  </si>
  <si>
    <t>Ocwen Loan Servicing</t>
  </si>
  <si>
    <t>Champion</t>
  </si>
  <si>
    <t>CitiMortgage</t>
  </si>
  <si>
    <t>HSBC</t>
  </si>
  <si>
    <t>Green Tree</t>
  </si>
  <si>
    <t>US Bank as Trustee</t>
  </si>
  <si>
    <t>Caliber Home Loans</t>
  </si>
  <si>
    <t>IndyMac Bank, F.S.B.</t>
  </si>
  <si>
    <t>Shellpoint Mortgage Servicing</t>
  </si>
  <si>
    <t>Cenlar FSB</t>
  </si>
  <si>
    <t>Citibank</t>
  </si>
  <si>
    <t>SMI MORTGAGE</t>
  </si>
  <si>
    <t>PHH Mortgage Corporation</t>
  </si>
  <si>
    <t>OneWest</t>
  </si>
  <si>
    <t>Seterus, Inc.</t>
  </si>
  <si>
    <t>Bayview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</si>
</sst>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HYPERLINK("https://lsnyc.legalserver.org/matter/dynamic-profile/view/1872766","18-1872766")</f>
        <v>0</v>
      </c>
      <c r="B2" t="s">
        <v>14</v>
      </c>
      <c r="C2" t="s">
        <v>15</v>
      </c>
      <c r="D2" t="s">
        <v>96</v>
      </c>
      <c r="E2">
        <v>5440</v>
      </c>
      <c r="F2" t="s">
        <v>172</v>
      </c>
      <c r="G2" t="s">
        <v>177</v>
      </c>
      <c r="H2" t="s">
        <v>192</v>
      </c>
      <c r="I2" t="s">
        <v>203</v>
      </c>
      <c r="J2" t="s">
        <v>213</v>
      </c>
      <c r="K2" t="s">
        <v>191</v>
      </c>
      <c r="L2" t="s">
        <v>231</v>
      </c>
      <c r="M2">
        <v>2574.6</v>
      </c>
      <c r="N2">
        <v>2574.6</v>
      </c>
    </row>
    <row r="3" spans="1:14">
      <c r="A3" s="1">
        <f>HYPERLINK("https://lsnyc.legalserver.org/matter/dynamic-profile/view/1867632","18-1867632")</f>
        <v>0</v>
      </c>
      <c r="B3" t="s">
        <v>14</v>
      </c>
      <c r="C3" t="s">
        <v>16</v>
      </c>
      <c r="D3" t="s">
        <v>97</v>
      </c>
      <c r="E3">
        <v>5440</v>
      </c>
      <c r="F3" t="s">
        <v>172</v>
      </c>
      <c r="G3" t="s">
        <v>178</v>
      </c>
      <c r="H3" t="s">
        <v>193</v>
      </c>
      <c r="I3" t="s">
        <v>204</v>
      </c>
      <c r="J3" t="s">
        <v>214</v>
      </c>
      <c r="K3" t="s">
        <v>226</v>
      </c>
      <c r="L3" t="s">
        <v>232</v>
      </c>
      <c r="M3">
        <v>3590</v>
      </c>
      <c r="N3">
        <v>3090</v>
      </c>
    </row>
    <row r="4" spans="1:14">
      <c r="A4" s="1">
        <f>HYPERLINK("https://lsnyc.legalserver.org/matter/dynamic-profile/view/1868241","18-1868241")</f>
        <v>0</v>
      </c>
      <c r="B4" t="s">
        <v>14</v>
      </c>
      <c r="C4" t="s">
        <v>17</v>
      </c>
      <c r="D4" t="s">
        <v>98</v>
      </c>
      <c r="E4">
        <v>5440</v>
      </c>
      <c r="F4" t="s">
        <v>172</v>
      </c>
      <c r="G4" t="s">
        <v>179</v>
      </c>
      <c r="H4" t="s">
        <v>194</v>
      </c>
      <c r="I4" t="s">
        <v>204</v>
      </c>
      <c r="J4" t="s">
        <v>213</v>
      </c>
      <c r="K4" t="s">
        <v>191</v>
      </c>
      <c r="L4" t="s">
        <v>233</v>
      </c>
      <c r="M4">
        <v>3167</v>
      </c>
      <c r="N4">
        <v>3167</v>
      </c>
    </row>
    <row r="5" spans="1:14">
      <c r="A5" s="1">
        <f>HYPERLINK("https://lsnyc.legalserver.org/matter/dynamic-profile/view/1871182","18-1871182")</f>
        <v>0</v>
      </c>
      <c r="B5" t="s">
        <v>14</v>
      </c>
      <c r="C5" t="s">
        <v>18</v>
      </c>
      <c r="D5" t="s">
        <v>99</v>
      </c>
      <c r="E5">
        <v>5440</v>
      </c>
      <c r="F5" t="s">
        <v>172</v>
      </c>
      <c r="G5" t="s">
        <v>180</v>
      </c>
      <c r="H5" t="s">
        <v>195</v>
      </c>
      <c r="I5" t="s">
        <v>205</v>
      </c>
      <c r="J5" t="s">
        <v>215</v>
      </c>
      <c r="K5" t="s">
        <v>191</v>
      </c>
      <c r="L5" t="s">
        <v>234</v>
      </c>
      <c r="M5">
        <v>1388.8</v>
      </c>
      <c r="N5">
        <v>1388.8</v>
      </c>
    </row>
    <row r="6" spans="1:14">
      <c r="A6" s="1">
        <f>HYPERLINK("https://lsnyc.legalserver.org/matter/dynamic-profile/view/1886951","19-1886951")</f>
        <v>0</v>
      </c>
      <c r="B6" t="s">
        <v>14</v>
      </c>
      <c r="C6" t="s">
        <v>19</v>
      </c>
      <c r="D6" t="s">
        <v>32</v>
      </c>
      <c r="E6">
        <v>5440</v>
      </c>
      <c r="F6" t="s">
        <v>172</v>
      </c>
      <c r="G6" t="s">
        <v>181</v>
      </c>
      <c r="H6" t="s">
        <v>194</v>
      </c>
      <c r="I6" t="s">
        <v>204</v>
      </c>
      <c r="J6" t="s">
        <v>213</v>
      </c>
      <c r="K6" t="s">
        <v>191</v>
      </c>
      <c r="L6" t="s">
        <v>232</v>
      </c>
      <c r="M6">
        <v>2050</v>
      </c>
      <c r="N6">
        <v>2050</v>
      </c>
    </row>
    <row r="7" spans="1:14">
      <c r="A7" s="1">
        <f>HYPERLINK("https://lsnyc.legalserver.org/matter/dynamic-profile/view/1886961","19-1886961")</f>
        <v>0</v>
      </c>
      <c r="B7" t="s">
        <v>14</v>
      </c>
      <c r="C7" t="s">
        <v>20</v>
      </c>
      <c r="D7" t="s">
        <v>100</v>
      </c>
      <c r="E7">
        <v>5440</v>
      </c>
      <c r="F7" t="s">
        <v>172</v>
      </c>
      <c r="G7" t="s">
        <v>177</v>
      </c>
      <c r="H7" t="s">
        <v>192</v>
      </c>
      <c r="I7" t="s">
        <v>204</v>
      </c>
      <c r="J7" t="s">
        <v>213</v>
      </c>
      <c r="K7" t="s">
        <v>191</v>
      </c>
      <c r="L7" t="s">
        <v>235</v>
      </c>
      <c r="M7">
        <v>4563.28</v>
      </c>
      <c r="N7">
        <v>1361.29</v>
      </c>
    </row>
    <row r="8" spans="1:14">
      <c r="A8" s="1">
        <f>HYPERLINK("https://lsnyc.legalserver.org/matter/dynamic-profile/view/1869389","18-1869389")</f>
        <v>0</v>
      </c>
      <c r="B8" t="s">
        <v>14</v>
      </c>
      <c r="C8" t="s">
        <v>21</v>
      </c>
      <c r="D8" t="s">
        <v>101</v>
      </c>
      <c r="E8">
        <v>5440</v>
      </c>
      <c r="F8" t="s">
        <v>173</v>
      </c>
      <c r="G8" t="s">
        <v>179</v>
      </c>
      <c r="H8" t="s">
        <v>196</v>
      </c>
      <c r="I8" t="s">
        <v>205</v>
      </c>
      <c r="J8" t="s">
        <v>213</v>
      </c>
      <c r="K8" t="s">
        <v>191</v>
      </c>
      <c r="L8" t="s">
        <v>236</v>
      </c>
      <c r="M8">
        <v>2797.71</v>
      </c>
      <c r="N8">
        <v>2260</v>
      </c>
    </row>
    <row r="9" spans="1:14">
      <c r="A9" s="1">
        <f>HYPERLINK("https://lsnyc.legalserver.org/matter/dynamic-profile/view/1869522","18-1869522")</f>
        <v>0</v>
      </c>
      <c r="B9" t="s">
        <v>14</v>
      </c>
      <c r="C9" t="s">
        <v>22</v>
      </c>
      <c r="D9" t="s">
        <v>102</v>
      </c>
      <c r="E9">
        <v>5440</v>
      </c>
      <c r="F9" t="s">
        <v>173</v>
      </c>
      <c r="G9" t="s">
        <v>182</v>
      </c>
      <c r="H9" t="s">
        <v>197</v>
      </c>
      <c r="I9" t="s">
        <v>206</v>
      </c>
      <c r="J9" t="s">
        <v>213</v>
      </c>
      <c r="K9" t="s">
        <v>191</v>
      </c>
      <c r="L9" t="s">
        <v>191</v>
      </c>
      <c r="M9">
        <v>0</v>
      </c>
      <c r="N9">
        <v>0</v>
      </c>
    </row>
    <row r="10" spans="1:14">
      <c r="A10" s="1">
        <f>HYPERLINK("https://lsnyc.legalserver.org/matter/dynamic-profile/view/1869763","18-1869763")</f>
        <v>0</v>
      </c>
      <c r="B10" t="s">
        <v>14</v>
      </c>
      <c r="C10" t="s">
        <v>23</v>
      </c>
      <c r="D10" t="s">
        <v>103</v>
      </c>
      <c r="E10">
        <v>5440</v>
      </c>
      <c r="F10" t="s">
        <v>173</v>
      </c>
      <c r="G10" t="s">
        <v>177</v>
      </c>
      <c r="H10" t="s">
        <v>198</v>
      </c>
      <c r="I10" t="s">
        <v>204</v>
      </c>
      <c r="J10" t="s">
        <v>191</v>
      </c>
      <c r="K10" t="s">
        <v>191</v>
      </c>
      <c r="L10" t="s">
        <v>237</v>
      </c>
      <c r="M10">
        <v>3026.9</v>
      </c>
      <c r="N10">
        <v>3026.9</v>
      </c>
    </row>
    <row r="11" spans="1:14">
      <c r="A11" s="1">
        <f>HYPERLINK("https://lsnyc.legalserver.org/matter/dynamic-profile/view/1869954","18-1869954")</f>
        <v>0</v>
      </c>
      <c r="B11" t="s">
        <v>14</v>
      </c>
      <c r="C11" t="s">
        <v>24</v>
      </c>
      <c r="D11" t="s">
        <v>104</v>
      </c>
      <c r="E11">
        <v>5440</v>
      </c>
      <c r="F11" t="s">
        <v>173</v>
      </c>
      <c r="G11" t="s">
        <v>179</v>
      </c>
      <c r="H11" t="s">
        <v>198</v>
      </c>
      <c r="I11" t="s">
        <v>204</v>
      </c>
      <c r="J11" t="s">
        <v>213</v>
      </c>
      <c r="K11" t="s">
        <v>191</v>
      </c>
      <c r="L11" t="s">
        <v>235</v>
      </c>
      <c r="M11">
        <v>3167.37</v>
      </c>
      <c r="N11">
        <v>3167.37</v>
      </c>
    </row>
    <row r="12" spans="1:14">
      <c r="A12" s="1">
        <f>HYPERLINK("https://lsnyc.legalserver.org/matter/dynamic-profile/view/1870565","18-1870565")</f>
        <v>0</v>
      </c>
      <c r="B12" t="s">
        <v>14</v>
      </c>
      <c r="C12" t="s">
        <v>25</v>
      </c>
      <c r="D12" t="s">
        <v>105</v>
      </c>
      <c r="E12">
        <v>5440</v>
      </c>
      <c r="F12" t="s">
        <v>173</v>
      </c>
      <c r="G12" t="s">
        <v>179</v>
      </c>
      <c r="H12" t="s">
        <v>194</v>
      </c>
      <c r="I12" t="s">
        <v>205</v>
      </c>
      <c r="J12" t="s">
        <v>215</v>
      </c>
      <c r="K12" t="s">
        <v>191</v>
      </c>
      <c r="L12" t="s">
        <v>238</v>
      </c>
      <c r="M12">
        <v>1553.72</v>
      </c>
      <c r="N12">
        <v>1553.72</v>
      </c>
    </row>
    <row r="13" spans="1:14">
      <c r="A13" s="1">
        <f>HYPERLINK("https://lsnyc.legalserver.org/matter/dynamic-profile/view/1870595","18-1870595")</f>
        <v>0</v>
      </c>
      <c r="B13" t="s">
        <v>14</v>
      </c>
      <c r="C13" t="s">
        <v>26</v>
      </c>
      <c r="D13" t="s">
        <v>106</v>
      </c>
      <c r="E13">
        <v>5440</v>
      </c>
      <c r="F13" t="s">
        <v>173</v>
      </c>
      <c r="G13" t="s">
        <v>183</v>
      </c>
      <c r="H13" t="s">
        <v>198</v>
      </c>
      <c r="I13" t="s">
        <v>203</v>
      </c>
      <c r="J13" t="s">
        <v>213</v>
      </c>
      <c r="K13" t="s">
        <v>191</v>
      </c>
      <c r="L13" t="s">
        <v>239</v>
      </c>
      <c r="M13">
        <v>0</v>
      </c>
      <c r="N13">
        <v>0</v>
      </c>
    </row>
    <row r="14" spans="1:14">
      <c r="A14" s="1">
        <f>HYPERLINK("https://lsnyc.legalserver.org/matter/dynamic-profile/view/1870653","18-1870653")</f>
        <v>0</v>
      </c>
      <c r="B14" t="s">
        <v>14</v>
      </c>
      <c r="C14" t="s">
        <v>27</v>
      </c>
      <c r="D14" t="s">
        <v>107</v>
      </c>
      <c r="E14">
        <v>5440</v>
      </c>
      <c r="F14" t="s">
        <v>173</v>
      </c>
      <c r="G14" t="s">
        <v>179</v>
      </c>
      <c r="H14" t="s">
        <v>195</v>
      </c>
      <c r="I14" t="s">
        <v>205</v>
      </c>
      <c r="J14" t="s">
        <v>215</v>
      </c>
      <c r="K14" t="s">
        <v>191</v>
      </c>
      <c r="L14" t="s">
        <v>236</v>
      </c>
      <c r="M14">
        <v>2260.1</v>
      </c>
      <c r="N14">
        <v>2260.1</v>
      </c>
    </row>
    <row r="15" spans="1:14">
      <c r="A15" s="1">
        <f>HYPERLINK("https://lsnyc.legalserver.org/matter/dynamic-profile/view/1870665","18-1870665")</f>
        <v>0</v>
      </c>
      <c r="B15" t="s">
        <v>14</v>
      </c>
      <c r="C15" t="s">
        <v>28</v>
      </c>
      <c r="D15" t="s">
        <v>108</v>
      </c>
      <c r="E15">
        <v>5440</v>
      </c>
      <c r="F15" t="s">
        <v>173</v>
      </c>
      <c r="G15" t="s">
        <v>182</v>
      </c>
      <c r="H15" t="s">
        <v>197</v>
      </c>
      <c r="I15" t="s">
        <v>207</v>
      </c>
      <c r="J15" t="s">
        <v>216</v>
      </c>
      <c r="K15" t="s">
        <v>191</v>
      </c>
      <c r="L15" t="s">
        <v>191</v>
      </c>
      <c r="M15">
        <v>0</v>
      </c>
      <c r="N15">
        <v>0</v>
      </c>
    </row>
    <row r="16" spans="1:14">
      <c r="A16" s="1">
        <f>HYPERLINK("https://lsnyc.legalserver.org/matter/dynamic-profile/view/1869974","18-1869974")</f>
        <v>0</v>
      </c>
      <c r="B16" t="s">
        <v>14</v>
      </c>
      <c r="C16" t="s">
        <v>29</v>
      </c>
      <c r="D16" t="s">
        <v>109</v>
      </c>
      <c r="E16">
        <v>5440</v>
      </c>
      <c r="F16" t="s">
        <v>173</v>
      </c>
      <c r="G16" t="s">
        <v>183</v>
      </c>
      <c r="H16" t="s">
        <v>196</v>
      </c>
      <c r="I16" t="s">
        <v>203</v>
      </c>
      <c r="J16" t="s">
        <v>213</v>
      </c>
      <c r="K16" t="s">
        <v>191</v>
      </c>
      <c r="L16" t="s">
        <v>240</v>
      </c>
      <c r="M16">
        <v>925</v>
      </c>
      <c r="N16">
        <v>925</v>
      </c>
    </row>
    <row r="17" spans="1:14">
      <c r="A17" s="1">
        <f>HYPERLINK("https://lsnyc.legalserver.org/matter/dynamic-profile/view/1870020","18-1870020")</f>
        <v>0</v>
      </c>
      <c r="B17" t="s">
        <v>14</v>
      </c>
      <c r="C17" t="s">
        <v>30</v>
      </c>
      <c r="D17" t="s">
        <v>110</v>
      </c>
      <c r="E17">
        <v>5440</v>
      </c>
      <c r="F17" t="s">
        <v>173</v>
      </c>
      <c r="G17" t="s">
        <v>180</v>
      </c>
      <c r="H17" t="s">
        <v>197</v>
      </c>
      <c r="I17" t="s">
        <v>205</v>
      </c>
      <c r="J17" t="s">
        <v>215</v>
      </c>
      <c r="K17" t="s">
        <v>191</v>
      </c>
      <c r="L17" t="s">
        <v>241</v>
      </c>
      <c r="M17">
        <v>0</v>
      </c>
      <c r="N17">
        <v>0</v>
      </c>
    </row>
    <row r="18" spans="1:14">
      <c r="A18" s="1">
        <f>HYPERLINK("https://lsnyc.legalserver.org/matter/dynamic-profile/view/1868252","18-1868252")</f>
        <v>0</v>
      </c>
      <c r="B18" t="s">
        <v>14</v>
      </c>
      <c r="C18" t="s">
        <v>31</v>
      </c>
      <c r="D18" t="s">
        <v>111</v>
      </c>
      <c r="E18">
        <v>5440</v>
      </c>
      <c r="F18" t="s">
        <v>173</v>
      </c>
      <c r="G18" t="s">
        <v>179</v>
      </c>
      <c r="H18" t="s">
        <v>197</v>
      </c>
      <c r="I18" t="s">
        <v>203</v>
      </c>
      <c r="J18" t="s">
        <v>213</v>
      </c>
      <c r="K18" t="s">
        <v>191</v>
      </c>
      <c r="L18" t="s">
        <v>191</v>
      </c>
      <c r="M18">
        <v>0</v>
      </c>
      <c r="N18">
        <v>0</v>
      </c>
    </row>
    <row r="19" spans="1:14">
      <c r="A19" s="1">
        <f>HYPERLINK("https://lsnyc.legalserver.org/matter/dynamic-profile/view/1867677","18-1867677")</f>
        <v>0</v>
      </c>
      <c r="B19" t="s">
        <v>14</v>
      </c>
      <c r="C19" t="s">
        <v>32</v>
      </c>
      <c r="D19" t="s">
        <v>112</v>
      </c>
      <c r="E19">
        <v>5440</v>
      </c>
      <c r="F19" t="s">
        <v>173</v>
      </c>
      <c r="G19" t="s">
        <v>184</v>
      </c>
      <c r="H19" t="s">
        <v>195</v>
      </c>
      <c r="I19" t="s">
        <v>204</v>
      </c>
      <c r="J19" t="s">
        <v>213</v>
      </c>
      <c r="K19" t="s">
        <v>191</v>
      </c>
      <c r="L19" t="s">
        <v>242</v>
      </c>
      <c r="M19">
        <v>3995</v>
      </c>
      <c r="N19">
        <v>3995</v>
      </c>
    </row>
    <row r="20" spans="1:14">
      <c r="A20" s="1">
        <f>HYPERLINK("https://lsnyc.legalserver.org/matter/dynamic-profile/view/1871144","18-1871144")</f>
        <v>0</v>
      </c>
      <c r="B20" t="s">
        <v>14</v>
      </c>
      <c r="C20" t="s">
        <v>33</v>
      </c>
      <c r="D20" t="s">
        <v>113</v>
      </c>
      <c r="E20">
        <v>5440</v>
      </c>
      <c r="F20" t="s">
        <v>173</v>
      </c>
      <c r="G20" t="s">
        <v>178</v>
      </c>
      <c r="H20" t="s">
        <v>195</v>
      </c>
      <c r="I20" t="s">
        <v>205</v>
      </c>
      <c r="J20" t="s">
        <v>215</v>
      </c>
      <c r="K20" t="s">
        <v>191</v>
      </c>
      <c r="L20" t="s">
        <v>243</v>
      </c>
      <c r="M20">
        <v>4139.22</v>
      </c>
      <c r="N20">
        <v>4139.22</v>
      </c>
    </row>
    <row r="21" spans="1:14">
      <c r="A21" s="1">
        <f>HYPERLINK("https://lsnyc.legalserver.org/matter/dynamic-profile/view/1874711","18-1874711")</f>
        <v>0</v>
      </c>
      <c r="B21" t="s">
        <v>14</v>
      </c>
      <c r="C21" t="s">
        <v>34</v>
      </c>
      <c r="D21" t="s">
        <v>114</v>
      </c>
      <c r="E21">
        <v>5440</v>
      </c>
      <c r="F21" t="s">
        <v>173</v>
      </c>
      <c r="G21" t="s">
        <v>185</v>
      </c>
      <c r="H21" t="s">
        <v>199</v>
      </c>
      <c r="I21" t="s">
        <v>204</v>
      </c>
      <c r="J21" t="s">
        <v>213</v>
      </c>
      <c r="K21" t="s">
        <v>191</v>
      </c>
      <c r="L21" t="s">
        <v>244</v>
      </c>
      <c r="M21">
        <v>3326.18</v>
      </c>
      <c r="N21">
        <v>3326.18</v>
      </c>
    </row>
    <row r="22" spans="1:14">
      <c r="A22" s="1">
        <f>HYPERLINK("https://lsnyc.legalserver.org/matter/dynamic-profile/view/1868275","18-1868275")</f>
        <v>0</v>
      </c>
      <c r="B22" t="s">
        <v>14</v>
      </c>
      <c r="C22" t="s">
        <v>35</v>
      </c>
      <c r="D22" t="s">
        <v>115</v>
      </c>
      <c r="E22">
        <v>5440</v>
      </c>
      <c r="F22" t="s">
        <v>173</v>
      </c>
      <c r="G22" t="s">
        <v>186</v>
      </c>
      <c r="H22" t="s">
        <v>198</v>
      </c>
      <c r="I22" t="s">
        <v>203</v>
      </c>
      <c r="J22" t="s">
        <v>213</v>
      </c>
      <c r="K22" t="s">
        <v>191</v>
      </c>
      <c r="L22" t="s">
        <v>233</v>
      </c>
      <c r="M22">
        <v>0</v>
      </c>
      <c r="N22">
        <v>3223.43</v>
      </c>
    </row>
    <row r="23" spans="1:14">
      <c r="A23" s="1">
        <f>HYPERLINK("https://lsnyc.legalserver.org/matter/dynamic-profile/view/1874748","18-1874748")</f>
        <v>0</v>
      </c>
      <c r="B23" t="s">
        <v>14</v>
      </c>
      <c r="C23" t="s">
        <v>36</v>
      </c>
      <c r="D23" t="s">
        <v>116</v>
      </c>
      <c r="E23">
        <v>5440</v>
      </c>
      <c r="F23" t="s">
        <v>173</v>
      </c>
      <c r="G23" t="s">
        <v>187</v>
      </c>
      <c r="H23" t="s">
        <v>197</v>
      </c>
      <c r="I23" t="s">
        <v>203</v>
      </c>
      <c r="J23" t="s">
        <v>217</v>
      </c>
      <c r="K23" t="s">
        <v>191</v>
      </c>
      <c r="L23" t="s">
        <v>197</v>
      </c>
      <c r="M23">
        <v>0</v>
      </c>
      <c r="N23">
        <v>0</v>
      </c>
    </row>
    <row r="24" spans="1:14">
      <c r="A24" s="1">
        <f>HYPERLINK("https://lsnyc.legalserver.org/matter/dynamic-profile/view/1887671","19-1887671")</f>
        <v>0</v>
      </c>
      <c r="B24" t="s">
        <v>14</v>
      </c>
      <c r="C24" t="s">
        <v>37</v>
      </c>
      <c r="D24" t="s">
        <v>117</v>
      </c>
      <c r="E24">
        <v>5440</v>
      </c>
      <c r="F24" t="s">
        <v>173</v>
      </c>
      <c r="G24" t="s">
        <v>178</v>
      </c>
      <c r="H24" t="s">
        <v>200</v>
      </c>
      <c r="I24" t="s">
        <v>203</v>
      </c>
      <c r="J24" t="s">
        <v>213</v>
      </c>
      <c r="K24" t="s">
        <v>191</v>
      </c>
      <c r="L24" t="s">
        <v>245</v>
      </c>
      <c r="M24">
        <v>1300</v>
      </c>
      <c r="N24">
        <v>1300</v>
      </c>
    </row>
    <row r="25" spans="1:14">
      <c r="A25" s="1">
        <f>HYPERLINK("https://lsnyc.legalserver.org/matter/dynamic-profile/view/1886909","19-1886909")</f>
        <v>0</v>
      </c>
      <c r="B25" t="s">
        <v>14</v>
      </c>
      <c r="C25" t="s">
        <v>38</v>
      </c>
      <c r="D25" t="s">
        <v>118</v>
      </c>
      <c r="E25">
        <v>5440</v>
      </c>
      <c r="F25" t="s">
        <v>173</v>
      </c>
      <c r="G25" t="s">
        <v>183</v>
      </c>
      <c r="H25" t="s">
        <v>197</v>
      </c>
      <c r="I25" t="s">
        <v>203</v>
      </c>
      <c r="J25" t="s">
        <v>213</v>
      </c>
      <c r="K25" t="s">
        <v>191</v>
      </c>
      <c r="L25" t="s">
        <v>246</v>
      </c>
      <c r="M25">
        <v>0</v>
      </c>
      <c r="N25">
        <v>0</v>
      </c>
    </row>
    <row r="26" spans="1:14">
      <c r="A26" s="1">
        <f>HYPERLINK("https://lsnyc.legalserver.org/matter/dynamic-profile/view/1895894","19-1895894")</f>
        <v>0</v>
      </c>
      <c r="B26" t="s">
        <v>14</v>
      </c>
      <c r="C26" t="s">
        <v>39</v>
      </c>
      <c r="D26" t="s">
        <v>119</v>
      </c>
      <c r="E26">
        <v>5440</v>
      </c>
      <c r="F26" t="s">
        <v>173</v>
      </c>
      <c r="G26" t="s">
        <v>179</v>
      </c>
      <c r="H26" t="s">
        <v>198</v>
      </c>
      <c r="I26" t="s">
        <v>204</v>
      </c>
      <c r="J26" t="s">
        <v>213</v>
      </c>
      <c r="K26" t="s">
        <v>191</v>
      </c>
      <c r="L26" t="s">
        <v>232</v>
      </c>
      <c r="M26">
        <v>2045</v>
      </c>
      <c r="N26">
        <v>2045</v>
      </c>
    </row>
    <row r="27" spans="1:14">
      <c r="A27" s="1">
        <f>HYPERLINK("https://lsnyc.legalserver.org/matter/dynamic-profile/view/1897278","19-1897278")</f>
        <v>0</v>
      </c>
      <c r="B27" t="s">
        <v>14</v>
      </c>
      <c r="C27" t="s">
        <v>40</v>
      </c>
      <c r="D27" t="s">
        <v>120</v>
      </c>
      <c r="E27">
        <v>5440</v>
      </c>
      <c r="F27" t="s">
        <v>173</v>
      </c>
      <c r="G27" t="s">
        <v>178</v>
      </c>
      <c r="H27" t="s">
        <v>201</v>
      </c>
      <c r="I27" t="s">
        <v>203</v>
      </c>
      <c r="J27" t="s">
        <v>213</v>
      </c>
      <c r="K27" t="s">
        <v>191</v>
      </c>
      <c r="L27" t="s">
        <v>191</v>
      </c>
      <c r="M27">
        <v>2943</v>
      </c>
      <c r="N27">
        <v>2943</v>
      </c>
    </row>
    <row r="28" spans="1:14">
      <c r="A28" s="1">
        <f>HYPERLINK("https://lsnyc.legalserver.org/matter/dynamic-profile/view/1888100","19-1888100")</f>
        <v>0</v>
      </c>
      <c r="B28" t="s">
        <v>14</v>
      </c>
      <c r="C28" t="s">
        <v>41</v>
      </c>
      <c r="D28" t="s">
        <v>100</v>
      </c>
      <c r="E28">
        <v>5440</v>
      </c>
      <c r="F28" t="s">
        <v>173</v>
      </c>
      <c r="G28" t="s">
        <v>187</v>
      </c>
      <c r="H28" t="s">
        <v>197</v>
      </c>
      <c r="I28" t="s">
        <v>208</v>
      </c>
      <c r="J28" t="s">
        <v>216</v>
      </c>
      <c r="K28" t="s">
        <v>191</v>
      </c>
      <c r="L28" t="s">
        <v>197</v>
      </c>
      <c r="M28">
        <v>0</v>
      </c>
      <c r="N28">
        <v>0</v>
      </c>
    </row>
    <row r="29" spans="1:14">
      <c r="A29" s="1">
        <f>HYPERLINK("https://lsnyc.legalserver.org/matter/dynamic-profile/view/0782440","15-0782440")</f>
        <v>0</v>
      </c>
      <c r="B29" t="s">
        <v>14</v>
      </c>
      <c r="C29" t="s">
        <v>42</v>
      </c>
      <c r="D29" t="s">
        <v>121</v>
      </c>
      <c r="E29">
        <v>5440</v>
      </c>
      <c r="F29" t="s">
        <v>173</v>
      </c>
      <c r="G29" t="s">
        <v>187</v>
      </c>
      <c r="H29" t="s">
        <v>195</v>
      </c>
      <c r="I29" t="s">
        <v>205</v>
      </c>
      <c r="J29" t="s">
        <v>213</v>
      </c>
      <c r="K29" t="s">
        <v>226</v>
      </c>
      <c r="L29" t="s">
        <v>247</v>
      </c>
      <c r="M29">
        <v>1987.96</v>
      </c>
      <c r="N29">
        <v>1987.96</v>
      </c>
    </row>
    <row r="30" spans="1:14">
      <c r="A30" s="1">
        <f>HYPERLINK("https://lsnyc.legalserver.org/matter/dynamic-profile/view/1861955","18-1861955")</f>
        <v>0</v>
      </c>
      <c r="B30" t="s">
        <v>14</v>
      </c>
      <c r="C30" t="s">
        <v>43</v>
      </c>
      <c r="D30" t="s">
        <v>122</v>
      </c>
      <c r="E30">
        <v>5440</v>
      </c>
      <c r="F30" t="s">
        <v>173</v>
      </c>
      <c r="G30" t="s">
        <v>182</v>
      </c>
      <c r="H30" t="s">
        <v>197</v>
      </c>
      <c r="I30" t="s">
        <v>207</v>
      </c>
      <c r="J30" t="s">
        <v>216</v>
      </c>
      <c r="K30" t="s">
        <v>191</v>
      </c>
      <c r="L30" t="s">
        <v>197</v>
      </c>
      <c r="M30">
        <v>0</v>
      </c>
      <c r="N30">
        <v>0</v>
      </c>
    </row>
    <row r="31" spans="1:14">
      <c r="A31" s="1">
        <f>HYPERLINK("https://lsnyc.legalserver.org/matter/dynamic-profile/view/1881497","18-1881497")</f>
        <v>0</v>
      </c>
      <c r="B31" t="s">
        <v>14</v>
      </c>
      <c r="C31" t="s">
        <v>44</v>
      </c>
      <c r="D31" t="s">
        <v>123</v>
      </c>
      <c r="E31">
        <v>5440</v>
      </c>
      <c r="F31" t="s">
        <v>173</v>
      </c>
      <c r="G31" t="s">
        <v>188</v>
      </c>
      <c r="H31" t="s">
        <v>199</v>
      </c>
      <c r="I31" t="s">
        <v>208</v>
      </c>
      <c r="J31" t="s">
        <v>218</v>
      </c>
      <c r="K31" t="s">
        <v>191</v>
      </c>
      <c r="L31" t="s">
        <v>248</v>
      </c>
      <c r="M31">
        <v>826.77</v>
      </c>
      <c r="N31">
        <v>826.77</v>
      </c>
    </row>
    <row r="32" spans="1:14">
      <c r="A32" s="1">
        <f>HYPERLINK("https://lsnyc.legalserver.org/matter/dynamic-profile/view/1886245","18-1886245")</f>
        <v>0</v>
      </c>
      <c r="B32" t="s">
        <v>14</v>
      </c>
      <c r="C32" t="s">
        <v>45</v>
      </c>
      <c r="D32" t="s">
        <v>124</v>
      </c>
      <c r="E32">
        <v>5440</v>
      </c>
      <c r="F32" t="s">
        <v>173</v>
      </c>
      <c r="G32" t="s">
        <v>189</v>
      </c>
      <c r="H32" t="s">
        <v>199</v>
      </c>
      <c r="I32" t="s">
        <v>206</v>
      </c>
      <c r="J32" t="s">
        <v>216</v>
      </c>
      <c r="K32" t="s">
        <v>191</v>
      </c>
      <c r="L32" t="s">
        <v>239</v>
      </c>
      <c r="M32">
        <v>207</v>
      </c>
      <c r="N32">
        <v>207</v>
      </c>
    </row>
    <row r="33" spans="1:14">
      <c r="A33" s="1">
        <f>HYPERLINK("https://lsnyc.legalserver.org/matter/dynamic-profile/view/1888871","19-1888871")</f>
        <v>0</v>
      </c>
      <c r="B33" t="s">
        <v>14</v>
      </c>
      <c r="C33" t="s">
        <v>46</v>
      </c>
      <c r="D33" t="s">
        <v>125</v>
      </c>
      <c r="E33">
        <v>5440</v>
      </c>
      <c r="F33" t="s">
        <v>173</v>
      </c>
      <c r="G33" t="s">
        <v>183</v>
      </c>
      <c r="H33" t="s">
        <v>197</v>
      </c>
      <c r="I33" t="s">
        <v>208</v>
      </c>
      <c r="J33" t="s">
        <v>213</v>
      </c>
      <c r="K33" t="s">
        <v>191</v>
      </c>
      <c r="L33" t="s">
        <v>249</v>
      </c>
      <c r="M33">
        <v>0</v>
      </c>
      <c r="N33">
        <v>0</v>
      </c>
    </row>
    <row r="34" spans="1:14">
      <c r="A34" s="1">
        <f>HYPERLINK("https://lsnyc.legalserver.org/matter/dynamic-profile/view/1900611","19-1900611")</f>
        <v>0</v>
      </c>
      <c r="B34" t="s">
        <v>14</v>
      </c>
      <c r="C34" t="s">
        <v>47</v>
      </c>
      <c r="D34" t="s">
        <v>126</v>
      </c>
      <c r="E34">
        <v>5440</v>
      </c>
      <c r="F34" t="s">
        <v>173</v>
      </c>
      <c r="G34" t="s">
        <v>177</v>
      </c>
      <c r="H34" t="s">
        <v>199</v>
      </c>
      <c r="I34" t="s">
        <v>191</v>
      </c>
      <c r="J34" t="s">
        <v>191</v>
      </c>
      <c r="K34" t="s">
        <v>191</v>
      </c>
      <c r="L34" t="s">
        <v>235</v>
      </c>
      <c r="M34">
        <v>2700</v>
      </c>
      <c r="N34">
        <v>2700</v>
      </c>
    </row>
    <row r="35" spans="1:14">
      <c r="A35" s="1">
        <f>HYPERLINK("https://lsnyc.legalserver.org/matter/dynamic-profile/view/1852201","17-1852201")</f>
        <v>0</v>
      </c>
      <c r="B35" t="s">
        <v>14</v>
      </c>
      <c r="C35" t="s">
        <v>48</v>
      </c>
      <c r="D35" t="s">
        <v>127</v>
      </c>
      <c r="E35">
        <v>5440</v>
      </c>
      <c r="F35" t="s">
        <v>174</v>
      </c>
      <c r="G35" t="s">
        <v>187</v>
      </c>
      <c r="H35" t="s">
        <v>198</v>
      </c>
      <c r="I35" t="s">
        <v>204</v>
      </c>
      <c r="J35" t="s">
        <v>213</v>
      </c>
      <c r="K35" t="s">
        <v>191</v>
      </c>
      <c r="L35" t="s">
        <v>232</v>
      </c>
      <c r="M35">
        <v>3414.65</v>
      </c>
      <c r="N35">
        <v>3414.65</v>
      </c>
    </row>
    <row r="36" spans="1:14">
      <c r="A36" s="1">
        <f>HYPERLINK("https://lsnyc.legalserver.org/matter/dynamic-profile/view/1854322","17-1854322")</f>
        <v>0</v>
      </c>
      <c r="B36" t="s">
        <v>14</v>
      </c>
      <c r="C36" t="s">
        <v>49</v>
      </c>
      <c r="D36" t="s">
        <v>128</v>
      </c>
      <c r="E36">
        <v>5440</v>
      </c>
      <c r="F36" t="s">
        <v>174</v>
      </c>
      <c r="G36" t="s">
        <v>187</v>
      </c>
      <c r="H36" t="s">
        <v>197</v>
      </c>
      <c r="I36" t="s">
        <v>205</v>
      </c>
      <c r="J36" t="s">
        <v>215</v>
      </c>
      <c r="K36" t="s">
        <v>191</v>
      </c>
      <c r="L36" t="s">
        <v>191</v>
      </c>
      <c r="M36">
        <v>0</v>
      </c>
      <c r="N36">
        <v>0</v>
      </c>
    </row>
    <row r="37" spans="1:14">
      <c r="A37" s="1">
        <f>HYPERLINK("https://lsnyc.legalserver.org/matter/dynamic-profile/view/1852285","17-1852285")</f>
        <v>0</v>
      </c>
      <c r="B37" t="s">
        <v>14</v>
      </c>
      <c r="C37" t="s">
        <v>50</v>
      </c>
      <c r="D37" t="s">
        <v>129</v>
      </c>
      <c r="E37">
        <v>5440</v>
      </c>
      <c r="F37" t="s">
        <v>174</v>
      </c>
      <c r="G37" t="s">
        <v>179</v>
      </c>
      <c r="H37" t="s">
        <v>197</v>
      </c>
      <c r="I37" t="s">
        <v>204</v>
      </c>
      <c r="J37" t="s">
        <v>213</v>
      </c>
      <c r="K37" t="s">
        <v>191</v>
      </c>
      <c r="L37" t="s">
        <v>197</v>
      </c>
      <c r="M37">
        <v>0</v>
      </c>
      <c r="N37">
        <v>0</v>
      </c>
    </row>
    <row r="38" spans="1:14">
      <c r="A38" s="1">
        <f>HYPERLINK("https://lsnyc.legalserver.org/matter/dynamic-profile/view/1863640","18-1863640")</f>
        <v>0</v>
      </c>
      <c r="B38" t="s">
        <v>14</v>
      </c>
      <c r="C38" t="s">
        <v>51</v>
      </c>
      <c r="D38" t="s">
        <v>130</v>
      </c>
      <c r="E38">
        <v>5440</v>
      </c>
      <c r="F38" t="s">
        <v>174</v>
      </c>
      <c r="G38" t="s">
        <v>182</v>
      </c>
      <c r="H38" t="s">
        <v>197</v>
      </c>
      <c r="I38" t="s">
        <v>207</v>
      </c>
      <c r="J38" t="s">
        <v>218</v>
      </c>
      <c r="K38" t="s">
        <v>191</v>
      </c>
      <c r="L38" t="s">
        <v>197</v>
      </c>
      <c r="M38">
        <v>0</v>
      </c>
      <c r="N38">
        <v>0</v>
      </c>
    </row>
    <row r="39" spans="1:14">
      <c r="A39" s="1">
        <f>HYPERLINK("https://lsnyc.legalserver.org/matter/dynamic-profile/view/1856656","18-1856656")</f>
        <v>0</v>
      </c>
      <c r="B39" t="s">
        <v>14</v>
      </c>
      <c r="C39" t="s">
        <v>52</v>
      </c>
      <c r="D39" t="s">
        <v>131</v>
      </c>
      <c r="E39">
        <v>5440</v>
      </c>
      <c r="F39" t="s">
        <v>174</v>
      </c>
      <c r="G39" t="s">
        <v>190</v>
      </c>
      <c r="H39" t="s">
        <v>193</v>
      </c>
      <c r="I39" t="s">
        <v>208</v>
      </c>
      <c r="J39" t="s">
        <v>219</v>
      </c>
      <c r="K39" t="s">
        <v>191</v>
      </c>
      <c r="L39" t="s">
        <v>250</v>
      </c>
      <c r="M39">
        <v>2500</v>
      </c>
      <c r="N39">
        <v>2500</v>
      </c>
    </row>
    <row r="40" spans="1:14">
      <c r="A40" s="1">
        <f>HYPERLINK("https://lsnyc.legalserver.org/matter/dynamic-profile/view/1850786","17-1850786")</f>
        <v>0</v>
      </c>
      <c r="B40" t="s">
        <v>14</v>
      </c>
      <c r="C40" t="s">
        <v>53</v>
      </c>
      <c r="D40" t="s">
        <v>132</v>
      </c>
      <c r="E40">
        <v>5440</v>
      </c>
      <c r="F40" t="s">
        <v>174</v>
      </c>
      <c r="G40" t="s">
        <v>187</v>
      </c>
      <c r="H40" t="s">
        <v>195</v>
      </c>
      <c r="I40" t="s">
        <v>209</v>
      </c>
      <c r="J40" t="s">
        <v>213</v>
      </c>
      <c r="K40" t="s">
        <v>227</v>
      </c>
      <c r="L40" t="s">
        <v>251</v>
      </c>
      <c r="M40">
        <v>1478.05</v>
      </c>
      <c r="N40">
        <v>1478.05</v>
      </c>
    </row>
    <row r="41" spans="1:14">
      <c r="A41" s="1">
        <f>HYPERLINK("https://lsnyc.legalserver.org/matter/dynamic-profile/view/1850846","17-1850846")</f>
        <v>0</v>
      </c>
      <c r="B41" t="s">
        <v>14</v>
      </c>
      <c r="C41" t="s">
        <v>54</v>
      </c>
      <c r="D41" t="s">
        <v>133</v>
      </c>
      <c r="E41">
        <v>5440</v>
      </c>
      <c r="F41" t="s">
        <v>174</v>
      </c>
      <c r="G41" t="s">
        <v>187</v>
      </c>
      <c r="H41" t="s">
        <v>193</v>
      </c>
      <c r="I41" t="s">
        <v>205</v>
      </c>
      <c r="J41" t="s">
        <v>215</v>
      </c>
      <c r="K41" t="s">
        <v>228</v>
      </c>
      <c r="L41" t="s">
        <v>235</v>
      </c>
      <c r="M41">
        <v>2600</v>
      </c>
      <c r="N41">
        <v>2600</v>
      </c>
    </row>
    <row r="42" spans="1:14">
      <c r="A42" s="1">
        <f>HYPERLINK("https://lsnyc.legalserver.org/matter/dynamic-profile/view/1852987","17-1852987")</f>
        <v>0</v>
      </c>
      <c r="B42" t="s">
        <v>14</v>
      </c>
      <c r="C42" t="s">
        <v>55</v>
      </c>
      <c r="D42" t="s">
        <v>134</v>
      </c>
      <c r="E42">
        <v>5440</v>
      </c>
      <c r="F42" t="s">
        <v>174</v>
      </c>
      <c r="G42" t="s">
        <v>177</v>
      </c>
      <c r="H42" t="s">
        <v>197</v>
      </c>
      <c r="I42" t="s">
        <v>205</v>
      </c>
      <c r="J42" t="s">
        <v>215</v>
      </c>
      <c r="K42" t="s">
        <v>191</v>
      </c>
      <c r="L42" t="s">
        <v>246</v>
      </c>
      <c r="M42">
        <v>0</v>
      </c>
      <c r="N42">
        <v>0</v>
      </c>
    </row>
    <row r="43" spans="1:14">
      <c r="A43" s="1">
        <f>HYPERLINK("https://lsnyc.legalserver.org/matter/dynamic-profile/view/1856439","18-1856439")</f>
        <v>0</v>
      </c>
      <c r="B43" t="s">
        <v>14</v>
      </c>
      <c r="C43" t="s">
        <v>56</v>
      </c>
      <c r="D43" t="s">
        <v>135</v>
      </c>
      <c r="E43">
        <v>5440</v>
      </c>
      <c r="F43" t="s">
        <v>174</v>
      </c>
      <c r="G43" t="s">
        <v>179</v>
      </c>
      <c r="H43" t="s">
        <v>195</v>
      </c>
      <c r="I43" t="s">
        <v>204</v>
      </c>
      <c r="J43" t="s">
        <v>213</v>
      </c>
      <c r="K43" t="s">
        <v>229</v>
      </c>
      <c r="L43" t="s">
        <v>251</v>
      </c>
      <c r="M43">
        <v>2446.49</v>
      </c>
      <c r="N43">
        <v>2446.49</v>
      </c>
    </row>
    <row r="44" spans="1:14">
      <c r="A44" s="1">
        <f>HYPERLINK("https://lsnyc.legalserver.org/matter/dynamic-profile/view/1857004","18-1857004")</f>
        <v>0</v>
      </c>
      <c r="B44" t="s">
        <v>14</v>
      </c>
      <c r="C44" t="s">
        <v>57</v>
      </c>
      <c r="D44" t="s">
        <v>136</v>
      </c>
      <c r="E44">
        <v>5440</v>
      </c>
      <c r="F44" t="s">
        <v>174</v>
      </c>
      <c r="G44" t="s">
        <v>179</v>
      </c>
      <c r="H44" t="s">
        <v>193</v>
      </c>
      <c r="I44" t="s">
        <v>209</v>
      </c>
      <c r="J44" t="s">
        <v>220</v>
      </c>
      <c r="K44" t="s">
        <v>227</v>
      </c>
      <c r="L44" t="s">
        <v>252</v>
      </c>
      <c r="M44">
        <v>900.5700000000001</v>
      </c>
      <c r="N44">
        <v>900.5700000000001</v>
      </c>
    </row>
    <row r="45" spans="1:14">
      <c r="A45" s="1">
        <f>HYPERLINK("https://lsnyc.legalserver.org/matter/dynamic-profile/view/1863022","18-1863022")</f>
        <v>0</v>
      </c>
      <c r="B45" t="s">
        <v>14</v>
      </c>
      <c r="C45" t="s">
        <v>58</v>
      </c>
      <c r="D45" t="s">
        <v>137</v>
      </c>
      <c r="E45">
        <v>5440</v>
      </c>
      <c r="F45" t="s">
        <v>174</v>
      </c>
      <c r="G45" t="s">
        <v>179</v>
      </c>
      <c r="H45" t="s">
        <v>198</v>
      </c>
      <c r="I45" t="s">
        <v>204</v>
      </c>
      <c r="J45" t="s">
        <v>213</v>
      </c>
      <c r="K45" t="s">
        <v>191</v>
      </c>
      <c r="L45" t="s">
        <v>253</v>
      </c>
      <c r="M45">
        <v>2408.03</v>
      </c>
      <c r="N45">
        <v>2408.03</v>
      </c>
    </row>
    <row r="46" spans="1:14">
      <c r="A46" s="1">
        <f>HYPERLINK("https://lsnyc.legalserver.org/matter/dynamic-profile/view/1863714","18-1863714")</f>
        <v>0</v>
      </c>
      <c r="B46" t="s">
        <v>14</v>
      </c>
      <c r="C46" t="s">
        <v>59</v>
      </c>
      <c r="D46" t="s">
        <v>138</v>
      </c>
      <c r="E46">
        <v>5440</v>
      </c>
      <c r="F46" t="s">
        <v>174</v>
      </c>
      <c r="G46" t="s">
        <v>183</v>
      </c>
      <c r="H46" t="s">
        <v>197</v>
      </c>
      <c r="I46" t="s">
        <v>205</v>
      </c>
      <c r="J46" t="s">
        <v>215</v>
      </c>
      <c r="K46" t="s">
        <v>191</v>
      </c>
      <c r="L46" t="s">
        <v>246</v>
      </c>
      <c r="M46">
        <v>0</v>
      </c>
      <c r="N46">
        <v>0</v>
      </c>
    </row>
    <row r="47" spans="1:14">
      <c r="A47" s="1">
        <f>HYPERLINK("https://lsnyc.legalserver.org/matter/dynamic-profile/view/1866391","18-1866391")</f>
        <v>0</v>
      </c>
      <c r="B47" t="s">
        <v>14</v>
      </c>
      <c r="C47" t="s">
        <v>60</v>
      </c>
      <c r="D47" t="s">
        <v>139</v>
      </c>
      <c r="E47">
        <v>5440</v>
      </c>
      <c r="F47" t="s">
        <v>174</v>
      </c>
      <c r="G47" t="s">
        <v>179</v>
      </c>
      <c r="H47" t="s">
        <v>196</v>
      </c>
      <c r="I47" t="s">
        <v>210</v>
      </c>
      <c r="J47" t="s">
        <v>221</v>
      </c>
      <c r="K47" t="s">
        <v>191</v>
      </c>
      <c r="L47" t="s">
        <v>248</v>
      </c>
      <c r="M47">
        <v>0</v>
      </c>
      <c r="N47">
        <v>1656.77</v>
      </c>
    </row>
    <row r="48" spans="1:14">
      <c r="A48" s="1">
        <f>HYPERLINK("https://lsnyc.legalserver.org/matter/dynamic-profile/view/1867664","18-1867664")</f>
        <v>0</v>
      </c>
      <c r="B48" t="s">
        <v>14</v>
      </c>
      <c r="C48" t="s">
        <v>61</v>
      </c>
      <c r="D48" t="s">
        <v>140</v>
      </c>
      <c r="E48">
        <v>5440</v>
      </c>
      <c r="F48" t="s">
        <v>174</v>
      </c>
      <c r="G48" t="s">
        <v>179</v>
      </c>
      <c r="H48" t="s">
        <v>193</v>
      </c>
      <c r="I48" t="s">
        <v>205</v>
      </c>
      <c r="J48" t="s">
        <v>222</v>
      </c>
      <c r="K48" t="s">
        <v>230</v>
      </c>
      <c r="L48" t="s">
        <v>254</v>
      </c>
      <c r="M48">
        <v>0</v>
      </c>
      <c r="N48">
        <v>2356</v>
      </c>
    </row>
    <row r="49" spans="1:14">
      <c r="A49" s="1">
        <f>HYPERLINK("https://lsnyc.legalserver.org/matter/dynamic-profile/view/1868175","18-1868175")</f>
        <v>0</v>
      </c>
      <c r="B49" t="s">
        <v>14</v>
      </c>
      <c r="C49" t="s">
        <v>62</v>
      </c>
      <c r="D49" t="s">
        <v>141</v>
      </c>
      <c r="E49">
        <v>5440</v>
      </c>
      <c r="F49" t="s">
        <v>174</v>
      </c>
      <c r="G49" t="s">
        <v>179</v>
      </c>
      <c r="H49" t="s">
        <v>198</v>
      </c>
      <c r="I49" t="s">
        <v>210</v>
      </c>
      <c r="J49" t="s">
        <v>220</v>
      </c>
      <c r="K49" t="s">
        <v>229</v>
      </c>
      <c r="L49" t="s">
        <v>242</v>
      </c>
      <c r="M49">
        <v>0</v>
      </c>
      <c r="N49">
        <v>2950</v>
      </c>
    </row>
    <row r="50" spans="1:14">
      <c r="A50" s="1">
        <f>HYPERLINK("https://lsnyc.legalserver.org/matter/dynamic-profile/view/1870026","18-1870026")</f>
        <v>0</v>
      </c>
      <c r="B50" t="s">
        <v>14</v>
      </c>
      <c r="C50" t="s">
        <v>63</v>
      </c>
      <c r="D50" t="s">
        <v>142</v>
      </c>
      <c r="E50">
        <v>5440</v>
      </c>
      <c r="F50" t="s">
        <v>174</v>
      </c>
      <c r="G50" t="s">
        <v>179</v>
      </c>
      <c r="H50" t="s">
        <v>199</v>
      </c>
      <c r="I50" t="s">
        <v>208</v>
      </c>
      <c r="J50" t="s">
        <v>218</v>
      </c>
      <c r="K50" t="s">
        <v>191</v>
      </c>
      <c r="L50" t="s">
        <v>250</v>
      </c>
      <c r="M50">
        <v>393.23</v>
      </c>
      <c r="N50">
        <v>393.23</v>
      </c>
    </row>
    <row r="51" spans="1:14">
      <c r="A51" s="1">
        <f>HYPERLINK("https://lsnyc.legalserver.org/matter/dynamic-profile/view/1872776","18-1872776")</f>
        <v>0</v>
      </c>
      <c r="B51" t="s">
        <v>14</v>
      </c>
      <c r="C51" t="s">
        <v>64</v>
      </c>
      <c r="D51" t="s">
        <v>143</v>
      </c>
      <c r="E51">
        <v>5440</v>
      </c>
      <c r="F51" t="s">
        <v>174</v>
      </c>
      <c r="G51" t="s">
        <v>183</v>
      </c>
      <c r="H51" t="s">
        <v>198</v>
      </c>
      <c r="I51" t="s">
        <v>208</v>
      </c>
      <c r="J51" t="s">
        <v>220</v>
      </c>
      <c r="K51" t="s">
        <v>191</v>
      </c>
      <c r="L51" t="s">
        <v>255</v>
      </c>
      <c r="M51">
        <v>0</v>
      </c>
      <c r="N51">
        <v>2231.69</v>
      </c>
    </row>
    <row r="52" spans="1:14">
      <c r="A52" s="1">
        <f>HYPERLINK("https://lsnyc.legalserver.org/matter/dynamic-profile/view/1872808","18-1872808")</f>
        <v>0</v>
      </c>
      <c r="B52" t="s">
        <v>14</v>
      </c>
      <c r="C52" t="s">
        <v>65</v>
      </c>
      <c r="D52" t="s">
        <v>144</v>
      </c>
      <c r="E52">
        <v>5440</v>
      </c>
      <c r="F52" t="s">
        <v>174</v>
      </c>
      <c r="G52" t="s">
        <v>182</v>
      </c>
      <c r="H52" t="s">
        <v>197</v>
      </c>
      <c r="I52" t="s">
        <v>207</v>
      </c>
      <c r="J52" t="s">
        <v>216</v>
      </c>
      <c r="K52" t="s">
        <v>191</v>
      </c>
      <c r="L52" t="s">
        <v>191</v>
      </c>
      <c r="M52">
        <v>0</v>
      </c>
      <c r="N52">
        <v>0</v>
      </c>
    </row>
    <row r="53" spans="1:14">
      <c r="A53" s="1">
        <f>HYPERLINK("https://lsnyc.legalserver.org/matter/dynamic-profile/view/1876194","18-1876194")</f>
        <v>0</v>
      </c>
      <c r="B53" t="s">
        <v>14</v>
      </c>
      <c r="C53" t="s">
        <v>54</v>
      </c>
      <c r="D53" t="s">
        <v>133</v>
      </c>
      <c r="E53">
        <v>5440</v>
      </c>
      <c r="F53" t="s">
        <v>174</v>
      </c>
      <c r="G53" t="s">
        <v>187</v>
      </c>
      <c r="H53" t="s">
        <v>193</v>
      </c>
      <c r="I53" t="s">
        <v>210</v>
      </c>
      <c r="J53" t="s">
        <v>220</v>
      </c>
      <c r="K53" t="s">
        <v>191</v>
      </c>
      <c r="L53" t="s">
        <v>235</v>
      </c>
      <c r="M53">
        <v>2600</v>
      </c>
      <c r="N53">
        <v>2600</v>
      </c>
    </row>
    <row r="54" spans="1:14">
      <c r="A54" s="1">
        <f>HYPERLINK("https://lsnyc.legalserver.org/matter/dynamic-profile/view/1880852","18-1880852")</f>
        <v>0</v>
      </c>
      <c r="B54" t="s">
        <v>14</v>
      </c>
      <c r="C54" t="s">
        <v>66</v>
      </c>
      <c r="D54" t="s">
        <v>145</v>
      </c>
      <c r="E54">
        <v>5440</v>
      </c>
      <c r="F54" t="s">
        <v>174</v>
      </c>
      <c r="G54" t="s">
        <v>183</v>
      </c>
      <c r="H54" t="s">
        <v>198</v>
      </c>
      <c r="I54" t="s">
        <v>204</v>
      </c>
      <c r="J54" t="s">
        <v>213</v>
      </c>
      <c r="K54" t="s">
        <v>191</v>
      </c>
      <c r="L54" t="s">
        <v>233</v>
      </c>
      <c r="M54">
        <v>4347.42</v>
      </c>
      <c r="N54">
        <v>4347.42</v>
      </c>
    </row>
    <row r="55" spans="1:14">
      <c r="A55" s="1">
        <f>HYPERLINK("https://lsnyc.legalserver.org/matter/dynamic-profile/view/1882175","18-1882175")</f>
        <v>0</v>
      </c>
      <c r="B55" t="s">
        <v>14</v>
      </c>
      <c r="C55" t="s">
        <v>67</v>
      </c>
      <c r="D55" t="s">
        <v>140</v>
      </c>
      <c r="E55">
        <v>5440</v>
      </c>
      <c r="F55" t="s">
        <v>174</v>
      </c>
      <c r="G55" t="s">
        <v>185</v>
      </c>
      <c r="H55" t="s">
        <v>198</v>
      </c>
      <c r="I55" t="s">
        <v>204</v>
      </c>
      <c r="J55" t="s">
        <v>213</v>
      </c>
      <c r="K55" t="s">
        <v>191</v>
      </c>
      <c r="L55" t="s">
        <v>233</v>
      </c>
      <c r="M55">
        <v>0</v>
      </c>
      <c r="N55">
        <v>6496.55</v>
      </c>
    </row>
    <row r="56" spans="1:14">
      <c r="A56" s="1">
        <f>HYPERLINK("https://lsnyc.legalserver.org/matter/dynamic-profile/view/1884942","18-1884942")</f>
        <v>0</v>
      </c>
      <c r="B56" t="s">
        <v>14</v>
      </c>
      <c r="C56" t="s">
        <v>68</v>
      </c>
      <c r="D56" t="s">
        <v>146</v>
      </c>
      <c r="E56">
        <v>5440</v>
      </c>
      <c r="F56" t="s">
        <v>174</v>
      </c>
      <c r="G56" t="s">
        <v>181</v>
      </c>
      <c r="H56" t="s">
        <v>201</v>
      </c>
      <c r="I56" t="s">
        <v>204</v>
      </c>
      <c r="J56" t="s">
        <v>213</v>
      </c>
      <c r="K56" t="s">
        <v>191</v>
      </c>
      <c r="L56" t="s">
        <v>256</v>
      </c>
      <c r="M56">
        <v>552.21</v>
      </c>
      <c r="N56">
        <v>552.21</v>
      </c>
    </row>
    <row r="57" spans="1:14">
      <c r="A57" s="1">
        <f>HYPERLINK("https://lsnyc.legalserver.org/matter/dynamic-profile/view/1860343","18-1860343")</f>
        <v>0</v>
      </c>
      <c r="B57" t="s">
        <v>14</v>
      </c>
      <c r="C57" t="s">
        <v>69</v>
      </c>
      <c r="D57" t="s">
        <v>147</v>
      </c>
      <c r="E57">
        <v>5440</v>
      </c>
      <c r="F57" t="s">
        <v>175</v>
      </c>
      <c r="G57" t="s">
        <v>179</v>
      </c>
      <c r="H57" t="s">
        <v>193</v>
      </c>
      <c r="I57" t="s">
        <v>211</v>
      </c>
      <c r="J57" t="s">
        <v>220</v>
      </c>
      <c r="K57" t="s">
        <v>191</v>
      </c>
      <c r="L57" t="s">
        <v>244</v>
      </c>
      <c r="M57">
        <v>1654.63</v>
      </c>
      <c r="N57">
        <v>1654.63</v>
      </c>
    </row>
    <row r="58" spans="1:14">
      <c r="A58" s="1">
        <f>HYPERLINK("https://lsnyc.legalserver.org/matter/dynamic-profile/view/1879806","18-1879806")</f>
        <v>0</v>
      </c>
      <c r="B58" t="s">
        <v>14</v>
      </c>
      <c r="C58" t="s">
        <v>70</v>
      </c>
      <c r="D58" t="s">
        <v>148</v>
      </c>
      <c r="E58">
        <v>5440</v>
      </c>
      <c r="F58" t="s">
        <v>175</v>
      </c>
      <c r="G58" t="s">
        <v>191</v>
      </c>
      <c r="H58" t="s">
        <v>191</v>
      </c>
      <c r="I58" t="s">
        <v>191</v>
      </c>
      <c r="J58" t="s">
        <v>191</v>
      </c>
      <c r="K58" t="s">
        <v>191</v>
      </c>
      <c r="L58" t="s">
        <v>191</v>
      </c>
      <c r="M58">
        <v>0</v>
      </c>
      <c r="N58">
        <v>0</v>
      </c>
    </row>
    <row r="59" spans="1:14">
      <c r="A59" s="1">
        <f>HYPERLINK("https://lsnyc.legalserver.org/matter/dynamic-profile/view/1877379","18-1877379")</f>
        <v>0</v>
      </c>
      <c r="B59" t="s">
        <v>14</v>
      </c>
      <c r="C59" t="s">
        <v>40</v>
      </c>
      <c r="D59" t="s">
        <v>149</v>
      </c>
      <c r="E59">
        <v>5440</v>
      </c>
      <c r="F59" t="s">
        <v>175</v>
      </c>
      <c r="G59" t="s">
        <v>180</v>
      </c>
      <c r="H59" t="s">
        <v>197</v>
      </c>
      <c r="I59" t="s">
        <v>204</v>
      </c>
      <c r="J59" t="s">
        <v>213</v>
      </c>
      <c r="K59" t="s">
        <v>191</v>
      </c>
      <c r="L59" t="s">
        <v>191</v>
      </c>
      <c r="M59">
        <v>0</v>
      </c>
      <c r="N59">
        <v>0</v>
      </c>
    </row>
    <row r="60" spans="1:14">
      <c r="A60" s="1">
        <f>HYPERLINK("https://lsnyc.legalserver.org/matter/dynamic-profile/view/1878317","18-1878317")</f>
        <v>0</v>
      </c>
      <c r="B60" t="s">
        <v>14</v>
      </c>
      <c r="C60" t="s">
        <v>71</v>
      </c>
      <c r="D60" t="s">
        <v>150</v>
      </c>
      <c r="E60">
        <v>5440</v>
      </c>
      <c r="F60" t="s">
        <v>175</v>
      </c>
      <c r="G60" t="s">
        <v>179</v>
      </c>
      <c r="H60" t="s">
        <v>198</v>
      </c>
      <c r="I60" t="s">
        <v>204</v>
      </c>
      <c r="J60" t="s">
        <v>213</v>
      </c>
      <c r="K60" t="s">
        <v>191</v>
      </c>
      <c r="L60" t="s">
        <v>235</v>
      </c>
      <c r="M60">
        <v>1690.35</v>
      </c>
      <c r="N60">
        <v>1690.35</v>
      </c>
    </row>
    <row r="61" spans="1:14">
      <c r="A61" s="1">
        <f>HYPERLINK("https://lsnyc.legalserver.org/matter/dynamic-profile/view/1878755","18-1878755")</f>
        <v>0</v>
      </c>
      <c r="B61" t="s">
        <v>14</v>
      </c>
      <c r="C61" t="s">
        <v>72</v>
      </c>
      <c r="D61" t="s">
        <v>151</v>
      </c>
      <c r="E61">
        <v>5440</v>
      </c>
      <c r="F61" t="s">
        <v>175</v>
      </c>
      <c r="G61" t="s">
        <v>183</v>
      </c>
      <c r="H61" t="s">
        <v>197</v>
      </c>
      <c r="I61" t="s">
        <v>204</v>
      </c>
      <c r="J61" t="s">
        <v>213</v>
      </c>
      <c r="K61" t="s">
        <v>191</v>
      </c>
      <c r="L61" t="s">
        <v>191</v>
      </c>
      <c r="M61">
        <v>0</v>
      </c>
      <c r="N61">
        <v>0</v>
      </c>
    </row>
    <row r="62" spans="1:14">
      <c r="A62" s="1">
        <f>HYPERLINK("https://lsnyc.legalserver.org/matter/dynamic-profile/view/1884144","18-1884144")</f>
        <v>0</v>
      </c>
      <c r="B62" t="s">
        <v>14</v>
      </c>
      <c r="C62" t="s">
        <v>73</v>
      </c>
      <c r="D62" t="s">
        <v>152</v>
      </c>
      <c r="E62">
        <v>5440</v>
      </c>
      <c r="F62" t="s">
        <v>175</v>
      </c>
      <c r="G62" t="s">
        <v>180</v>
      </c>
      <c r="H62" t="s">
        <v>193</v>
      </c>
      <c r="I62" t="s">
        <v>205</v>
      </c>
      <c r="J62" t="s">
        <v>215</v>
      </c>
      <c r="K62" t="s">
        <v>191</v>
      </c>
      <c r="L62" t="s">
        <v>250</v>
      </c>
      <c r="M62">
        <v>1200</v>
      </c>
      <c r="N62">
        <v>1200</v>
      </c>
    </row>
    <row r="63" spans="1:14">
      <c r="A63" s="1">
        <f>HYPERLINK("https://lsnyc.legalserver.org/matter/dynamic-profile/view/1854237","17-1854237")</f>
        <v>0</v>
      </c>
      <c r="B63" t="s">
        <v>14</v>
      </c>
      <c r="C63" t="s">
        <v>74</v>
      </c>
      <c r="D63" t="s">
        <v>153</v>
      </c>
      <c r="E63">
        <v>5440</v>
      </c>
      <c r="F63" t="s">
        <v>175</v>
      </c>
      <c r="G63" t="s">
        <v>179</v>
      </c>
      <c r="H63" t="s">
        <v>199</v>
      </c>
      <c r="I63" t="s">
        <v>206</v>
      </c>
      <c r="J63" t="s">
        <v>223</v>
      </c>
      <c r="K63" t="s">
        <v>191</v>
      </c>
      <c r="L63" t="s">
        <v>250</v>
      </c>
      <c r="M63">
        <v>1100</v>
      </c>
      <c r="N63">
        <v>1100</v>
      </c>
    </row>
    <row r="64" spans="1:14">
      <c r="A64" s="1">
        <f>HYPERLINK("https://lsnyc.legalserver.org/matter/dynamic-profile/view/1884014","18-1884014")</f>
        <v>0</v>
      </c>
      <c r="B64" t="s">
        <v>14</v>
      </c>
      <c r="C64" t="s">
        <v>75</v>
      </c>
      <c r="D64" t="s">
        <v>154</v>
      </c>
      <c r="E64">
        <v>5440</v>
      </c>
      <c r="F64" t="s">
        <v>175</v>
      </c>
      <c r="G64" t="s">
        <v>179</v>
      </c>
      <c r="H64" t="s">
        <v>199</v>
      </c>
      <c r="I64" t="s">
        <v>203</v>
      </c>
      <c r="J64" t="s">
        <v>213</v>
      </c>
      <c r="K64" t="s">
        <v>191</v>
      </c>
      <c r="L64" t="s">
        <v>257</v>
      </c>
      <c r="M64">
        <v>1353.28</v>
      </c>
      <c r="N64">
        <v>1353.28</v>
      </c>
    </row>
    <row r="65" spans="1:14">
      <c r="A65" s="1">
        <f>HYPERLINK("https://lsnyc.legalserver.org/matter/dynamic-profile/view/1874029","18-1874029")</f>
        <v>0</v>
      </c>
      <c r="B65" t="s">
        <v>14</v>
      </c>
      <c r="C65" t="s">
        <v>76</v>
      </c>
      <c r="D65" t="s">
        <v>155</v>
      </c>
      <c r="E65">
        <v>5440</v>
      </c>
      <c r="F65" t="s">
        <v>175</v>
      </c>
      <c r="G65" t="s">
        <v>185</v>
      </c>
      <c r="H65" t="s">
        <v>197</v>
      </c>
      <c r="I65" t="s">
        <v>204</v>
      </c>
      <c r="J65" t="s">
        <v>213</v>
      </c>
      <c r="K65" t="s">
        <v>191</v>
      </c>
      <c r="L65" t="s">
        <v>246</v>
      </c>
      <c r="M65">
        <v>0</v>
      </c>
      <c r="N65">
        <v>0</v>
      </c>
    </row>
    <row r="66" spans="1:14">
      <c r="A66" s="1">
        <f>HYPERLINK("https://lsnyc.legalserver.org/matter/dynamic-profile/view/1880228","18-1880228")</f>
        <v>0</v>
      </c>
      <c r="B66" t="s">
        <v>14</v>
      </c>
      <c r="C66" t="s">
        <v>77</v>
      </c>
      <c r="D66" t="s">
        <v>156</v>
      </c>
      <c r="E66">
        <v>5440</v>
      </c>
      <c r="F66" t="s">
        <v>175</v>
      </c>
      <c r="G66" t="s">
        <v>181</v>
      </c>
      <c r="H66" t="s">
        <v>197</v>
      </c>
      <c r="I66" t="s">
        <v>205</v>
      </c>
      <c r="J66" t="s">
        <v>215</v>
      </c>
      <c r="K66" t="s">
        <v>191</v>
      </c>
      <c r="L66" t="s">
        <v>197</v>
      </c>
      <c r="M66">
        <v>0</v>
      </c>
      <c r="N66">
        <v>0</v>
      </c>
    </row>
    <row r="67" spans="1:14">
      <c r="A67" s="1">
        <f>HYPERLINK("https://lsnyc.legalserver.org/matter/dynamic-profile/view/1886231","18-1886231")</f>
        <v>0</v>
      </c>
      <c r="B67" t="s">
        <v>14</v>
      </c>
      <c r="C67" t="s">
        <v>78</v>
      </c>
      <c r="D67" t="s">
        <v>157</v>
      </c>
      <c r="E67">
        <v>5440</v>
      </c>
      <c r="F67" t="s">
        <v>175</v>
      </c>
      <c r="G67" t="s">
        <v>185</v>
      </c>
      <c r="H67" t="s">
        <v>197</v>
      </c>
      <c r="I67" t="s">
        <v>204</v>
      </c>
      <c r="J67" t="s">
        <v>191</v>
      </c>
      <c r="K67" t="s">
        <v>191</v>
      </c>
      <c r="L67" t="s">
        <v>197</v>
      </c>
      <c r="M67">
        <v>0</v>
      </c>
      <c r="N67">
        <v>0</v>
      </c>
    </row>
    <row r="68" spans="1:14">
      <c r="A68" s="1">
        <f>HYPERLINK("https://lsnyc.legalserver.org/matter/dynamic-profile/view/1867647","18-1867647")</f>
        <v>0</v>
      </c>
      <c r="B68" t="s">
        <v>14</v>
      </c>
      <c r="C68" t="s">
        <v>79</v>
      </c>
      <c r="D68" t="s">
        <v>158</v>
      </c>
      <c r="E68">
        <v>5440</v>
      </c>
      <c r="F68" t="s">
        <v>176</v>
      </c>
      <c r="G68" t="s">
        <v>182</v>
      </c>
      <c r="H68" t="s">
        <v>197</v>
      </c>
      <c r="I68" t="s">
        <v>207</v>
      </c>
      <c r="J68" t="s">
        <v>216</v>
      </c>
      <c r="K68" t="s">
        <v>191</v>
      </c>
      <c r="L68" t="s">
        <v>258</v>
      </c>
      <c r="M68">
        <v>0</v>
      </c>
      <c r="N68">
        <v>0</v>
      </c>
    </row>
    <row r="69" spans="1:14">
      <c r="A69" s="1">
        <f>HYPERLINK("https://lsnyc.legalserver.org/matter/dynamic-profile/view/1867618","18-1867618")</f>
        <v>0</v>
      </c>
      <c r="B69" t="s">
        <v>14</v>
      </c>
      <c r="C69" t="s">
        <v>80</v>
      </c>
      <c r="D69" t="s">
        <v>159</v>
      </c>
      <c r="E69">
        <v>5440</v>
      </c>
      <c r="F69" t="s">
        <v>176</v>
      </c>
      <c r="G69" t="s">
        <v>183</v>
      </c>
      <c r="H69" t="s">
        <v>197</v>
      </c>
      <c r="I69" t="s">
        <v>205</v>
      </c>
      <c r="J69" t="s">
        <v>215</v>
      </c>
      <c r="K69" t="s">
        <v>191</v>
      </c>
      <c r="L69" t="s">
        <v>242</v>
      </c>
      <c r="M69">
        <v>0</v>
      </c>
      <c r="N69">
        <v>0</v>
      </c>
    </row>
    <row r="70" spans="1:14">
      <c r="A70" s="1">
        <f>HYPERLINK("https://lsnyc.legalserver.org/matter/dynamic-profile/view/1856646","18-1856646")</f>
        <v>0</v>
      </c>
      <c r="B70" t="s">
        <v>14</v>
      </c>
      <c r="C70" t="s">
        <v>81</v>
      </c>
      <c r="D70" t="s">
        <v>145</v>
      </c>
      <c r="E70">
        <v>5440</v>
      </c>
      <c r="F70" t="s">
        <v>176</v>
      </c>
      <c r="G70" t="s">
        <v>179</v>
      </c>
      <c r="H70" t="s">
        <v>193</v>
      </c>
      <c r="I70" t="s">
        <v>208</v>
      </c>
      <c r="J70" t="s">
        <v>218</v>
      </c>
      <c r="K70" t="s">
        <v>191</v>
      </c>
      <c r="L70" t="s">
        <v>243</v>
      </c>
      <c r="M70">
        <v>2152.87</v>
      </c>
      <c r="N70">
        <v>2152.87</v>
      </c>
    </row>
    <row r="71" spans="1:14">
      <c r="A71" s="1">
        <f>HYPERLINK("https://lsnyc.legalserver.org/matter/dynamic-profile/view/1858572","18-1858572")</f>
        <v>0</v>
      </c>
      <c r="B71" t="s">
        <v>14</v>
      </c>
      <c r="C71" t="s">
        <v>82</v>
      </c>
      <c r="D71" t="s">
        <v>160</v>
      </c>
      <c r="E71">
        <v>5440</v>
      </c>
      <c r="F71" t="s">
        <v>176</v>
      </c>
      <c r="G71" t="s">
        <v>179</v>
      </c>
      <c r="H71" t="s">
        <v>193</v>
      </c>
      <c r="I71" t="s">
        <v>212</v>
      </c>
      <c r="J71" t="s">
        <v>224</v>
      </c>
      <c r="K71" t="s">
        <v>226</v>
      </c>
      <c r="L71" t="s">
        <v>244</v>
      </c>
      <c r="M71">
        <v>2363.13</v>
      </c>
      <c r="N71">
        <v>2363.13</v>
      </c>
    </row>
    <row r="72" spans="1:14">
      <c r="A72" s="1">
        <f>HYPERLINK("https://lsnyc.legalserver.org/matter/dynamic-profile/view/1842685","17-1842685")</f>
        <v>0</v>
      </c>
      <c r="B72" t="s">
        <v>14</v>
      </c>
      <c r="C72" t="s">
        <v>83</v>
      </c>
      <c r="D72" t="s">
        <v>149</v>
      </c>
      <c r="E72">
        <v>5440</v>
      </c>
      <c r="F72" t="s">
        <v>176</v>
      </c>
      <c r="G72" t="s">
        <v>179</v>
      </c>
      <c r="H72" t="s">
        <v>199</v>
      </c>
      <c r="I72" t="s">
        <v>208</v>
      </c>
      <c r="J72" t="s">
        <v>224</v>
      </c>
      <c r="K72" t="s">
        <v>191</v>
      </c>
      <c r="L72" t="s">
        <v>259</v>
      </c>
      <c r="M72">
        <v>0</v>
      </c>
      <c r="N72">
        <v>586</v>
      </c>
    </row>
    <row r="73" spans="1:14">
      <c r="A73" s="1">
        <f>HYPERLINK("https://lsnyc.legalserver.org/matter/dynamic-profile/view/1880207","18-1880207")</f>
        <v>0</v>
      </c>
      <c r="B73" t="s">
        <v>14</v>
      </c>
      <c r="C73" t="s">
        <v>84</v>
      </c>
      <c r="D73" t="s">
        <v>161</v>
      </c>
      <c r="E73">
        <v>5440</v>
      </c>
      <c r="F73" t="s">
        <v>176</v>
      </c>
      <c r="G73" t="s">
        <v>183</v>
      </c>
      <c r="H73" t="s">
        <v>198</v>
      </c>
      <c r="I73" t="s">
        <v>206</v>
      </c>
      <c r="J73" t="s">
        <v>225</v>
      </c>
      <c r="K73" t="s">
        <v>191</v>
      </c>
      <c r="L73" t="s">
        <v>260</v>
      </c>
      <c r="M73">
        <v>1458.43</v>
      </c>
      <c r="N73">
        <v>1458.43</v>
      </c>
    </row>
    <row r="74" spans="1:14">
      <c r="A74" s="1">
        <f>HYPERLINK("https://lsnyc.legalserver.org/matter/dynamic-profile/view/1864418","18-1864418")</f>
        <v>0</v>
      </c>
      <c r="B74" t="s">
        <v>14</v>
      </c>
      <c r="C74" t="s">
        <v>85</v>
      </c>
      <c r="D74" t="s">
        <v>162</v>
      </c>
      <c r="E74">
        <v>5440</v>
      </c>
      <c r="F74" t="s">
        <v>176</v>
      </c>
      <c r="G74" t="s">
        <v>179</v>
      </c>
      <c r="H74" t="s">
        <v>194</v>
      </c>
      <c r="I74" t="s">
        <v>205</v>
      </c>
      <c r="J74" t="s">
        <v>221</v>
      </c>
      <c r="K74" t="s">
        <v>191</v>
      </c>
      <c r="L74" t="s">
        <v>237</v>
      </c>
      <c r="M74">
        <v>2140.23</v>
      </c>
      <c r="N74">
        <v>2140.23</v>
      </c>
    </row>
    <row r="75" spans="1:14">
      <c r="A75" s="1">
        <f>HYPERLINK("https://lsnyc.legalserver.org/matter/dynamic-profile/view/1887594","19-1887594")</f>
        <v>0</v>
      </c>
      <c r="B75" t="s">
        <v>14</v>
      </c>
      <c r="C75" t="s">
        <v>86</v>
      </c>
      <c r="D75" t="s">
        <v>163</v>
      </c>
      <c r="E75">
        <v>5440</v>
      </c>
      <c r="F75" t="s">
        <v>176</v>
      </c>
      <c r="G75" t="s">
        <v>183</v>
      </c>
      <c r="H75" t="s">
        <v>195</v>
      </c>
      <c r="I75" t="s">
        <v>205</v>
      </c>
      <c r="J75" t="s">
        <v>215</v>
      </c>
      <c r="K75" t="s">
        <v>191</v>
      </c>
      <c r="L75" t="s">
        <v>248</v>
      </c>
      <c r="M75">
        <v>2165.31</v>
      </c>
      <c r="N75">
        <v>2165.31</v>
      </c>
    </row>
    <row r="76" spans="1:14">
      <c r="A76" s="1">
        <f>HYPERLINK("https://lsnyc.legalserver.org/matter/dynamic-profile/view/1886205","18-1886205")</f>
        <v>0</v>
      </c>
      <c r="B76" t="s">
        <v>14</v>
      </c>
      <c r="C76" t="s">
        <v>87</v>
      </c>
      <c r="D76" t="s">
        <v>164</v>
      </c>
      <c r="E76">
        <v>5440</v>
      </c>
      <c r="F76" t="s">
        <v>176</v>
      </c>
      <c r="G76" t="s">
        <v>189</v>
      </c>
      <c r="H76" t="s">
        <v>192</v>
      </c>
      <c r="I76" t="s">
        <v>205</v>
      </c>
      <c r="J76" t="s">
        <v>215</v>
      </c>
      <c r="K76" t="s">
        <v>226</v>
      </c>
      <c r="L76" t="s">
        <v>235</v>
      </c>
      <c r="M76">
        <v>1104</v>
      </c>
      <c r="N76">
        <v>1104</v>
      </c>
    </row>
    <row r="77" spans="1:14">
      <c r="A77" s="1">
        <f>HYPERLINK("https://lsnyc.legalserver.org/matter/dynamic-profile/view/1868159","18-1868159")</f>
        <v>0</v>
      </c>
      <c r="B77" t="s">
        <v>14</v>
      </c>
      <c r="C77" t="s">
        <v>88</v>
      </c>
      <c r="D77" t="s">
        <v>165</v>
      </c>
      <c r="E77">
        <v>5440</v>
      </c>
      <c r="F77" t="s">
        <v>176</v>
      </c>
      <c r="G77" t="s">
        <v>179</v>
      </c>
      <c r="H77" t="s">
        <v>198</v>
      </c>
      <c r="I77" t="s">
        <v>204</v>
      </c>
      <c r="J77" t="s">
        <v>223</v>
      </c>
      <c r="K77" t="s">
        <v>191</v>
      </c>
      <c r="L77" t="s">
        <v>261</v>
      </c>
      <c r="M77">
        <v>0</v>
      </c>
      <c r="N77">
        <v>2249</v>
      </c>
    </row>
    <row r="78" spans="1:14">
      <c r="A78" s="1">
        <f>HYPERLINK("https://lsnyc.legalserver.org/matter/dynamic-profile/view/1886216","18-1886216")</f>
        <v>0</v>
      </c>
      <c r="B78" t="s">
        <v>14</v>
      </c>
      <c r="C78" t="s">
        <v>89</v>
      </c>
      <c r="D78" t="s">
        <v>166</v>
      </c>
      <c r="E78">
        <v>5440</v>
      </c>
      <c r="F78" t="s">
        <v>176</v>
      </c>
      <c r="G78" t="s">
        <v>179</v>
      </c>
      <c r="H78" t="s">
        <v>199</v>
      </c>
      <c r="I78" t="s">
        <v>206</v>
      </c>
      <c r="J78" t="s">
        <v>213</v>
      </c>
      <c r="K78" t="s">
        <v>191</v>
      </c>
      <c r="L78" t="s">
        <v>191</v>
      </c>
      <c r="M78">
        <v>422</v>
      </c>
      <c r="N78">
        <v>422</v>
      </c>
    </row>
    <row r="79" spans="1:14">
      <c r="A79" s="1">
        <f>HYPERLINK("https://lsnyc.legalserver.org/matter/dynamic-profile/view/1886262","18-1886262")</f>
        <v>0</v>
      </c>
      <c r="B79" t="s">
        <v>14</v>
      </c>
      <c r="C79" t="s">
        <v>90</v>
      </c>
      <c r="D79" t="s">
        <v>167</v>
      </c>
      <c r="E79">
        <v>5440</v>
      </c>
      <c r="F79" t="s">
        <v>176</v>
      </c>
      <c r="G79" t="s">
        <v>185</v>
      </c>
      <c r="H79" t="s">
        <v>191</v>
      </c>
      <c r="I79" t="s">
        <v>203</v>
      </c>
      <c r="J79" t="s">
        <v>213</v>
      </c>
      <c r="K79" t="s">
        <v>191</v>
      </c>
      <c r="L79" t="s">
        <v>197</v>
      </c>
      <c r="M79">
        <v>0</v>
      </c>
      <c r="N79">
        <v>0</v>
      </c>
    </row>
    <row r="80" spans="1:14">
      <c r="A80" s="1">
        <f>HYPERLINK("https://lsnyc.legalserver.org/matter/dynamic-profile/view/1887618","19-1887618")</f>
        <v>0</v>
      </c>
      <c r="B80" t="s">
        <v>14</v>
      </c>
      <c r="C80" t="s">
        <v>91</v>
      </c>
      <c r="D80" t="s">
        <v>115</v>
      </c>
      <c r="E80">
        <v>5440</v>
      </c>
      <c r="F80" t="s">
        <v>176</v>
      </c>
      <c r="G80" t="s">
        <v>184</v>
      </c>
      <c r="H80" t="s">
        <v>202</v>
      </c>
      <c r="I80" t="s">
        <v>204</v>
      </c>
      <c r="J80" t="s">
        <v>213</v>
      </c>
      <c r="K80" t="s">
        <v>191</v>
      </c>
      <c r="L80" t="s">
        <v>247</v>
      </c>
      <c r="M80">
        <v>3093.86</v>
      </c>
      <c r="N80">
        <v>3093.86</v>
      </c>
    </row>
    <row r="81" spans="1:14">
      <c r="A81" s="1">
        <f>HYPERLINK("https://lsnyc.legalserver.org/matter/dynamic-profile/view/1869994","18-1869994")</f>
        <v>0</v>
      </c>
      <c r="B81" t="s">
        <v>14</v>
      </c>
      <c r="C81" t="s">
        <v>92</v>
      </c>
      <c r="D81" t="s">
        <v>168</v>
      </c>
      <c r="E81">
        <v>5440</v>
      </c>
      <c r="F81" t="s">
        <v>176</v>
      </c>
      <c r="G81" t="s">
        <v>182</v>
      </c>
      <c r="H81" t="s">
        <v>199</v>
      </c>
      <c r="I81" t="s">
        <v>204</v>
      </c>
      <c r="J81" t="s">
        <v>213</v>
      </c>
      <c r="K81" t="s">
        <v>191</v>
      </c>
      <c r="L81" t="s">
        <v>244</v>
      </c>
      <c r="M81">
        <v>2369.83</v>
      </c>
      <c r="N81">
        <v>2369.83</v>
      </c>
    </row>
    <row r="82" spans="1:14">
      <c r="A82" s="1">
        <f>HYPERLINK("https://lsnyc.legalserver.org/matter/dynamic-profile/view/1853027","17-1853027")</f>
        <v>0</v>
      </c>
      <c r="B82" t="s">
        <v>14</v>
      </c>
      <c r="C82" t="s">
        <v>93</v>
      </c>
      <c r="D82" t="s">
        <v>169</v>
      </c>
      <c r="E82">
        <v>5440</v>
      </c>
      <c r="F82" t="s">
        <v>176</v>
      </c>
      <c r="G82" t="s">
        <v>185</v>
      </c>
      <c r="H82" t="s">
        <v>198</v>
      </c>
      <c r="I82" t="s">
        <v>208</v>
      </c>
      <c r="J82" t="s">
        <v>191</v>
      </c>
      <c r="K82" t="s">
        <v>229</v>
      </c>
      <c r="L82" t="s">
        <v>262</v>
      </c>
      <c r="M82">
        <v>2598.01</v>
      </c>
      <c r="N82">
        <v>2598.01</v>
      </c>
    </row>
    <row r="83" spans="1:14">
      <c r="A83" s="1">
        <f>HYPERLINK("https://lsnyc.legalserver.org/matter/dynamic-profile/view/1863694","18-1863694")</f>
        <v>0</v>
      </c>
      <c r="B83" t="s">
        <v>14</v>
      </c>
      <c r="C83" t="s">
        <v>94</v>
      </c>
      <c r="D83" t="s">
        <v>170</v>
      </c>
      <c r="E83">
        <v>5440</v>
      </c>
      <c r="F83" t="s">
        <v>176</v>
      </c>
      <c r="G83" t="s">
        <v>182</v>
      </c>
      <c r="H83" t="s">
        <v>195</v>
      </c>
      <c r="I83" t="s">
        <v>207</v>
      </c>
      <c r="J83" t="s">
        <v>216</v>
      </c>
      <c r="K83" t="s">
        <v>191</v>
      </c>
      <c r="L83" t="s">
        <v>263</v>
      </c>
      <c r="M83">
        <v>1287.05</v>
      </c>
      <c r="N83">
        <v>1287.05</v>
      </c>
    </row>
    <row r="84" spans="1:14">
      <c r="A84" s="1">
        <f>HYPERLINK("https://lsnyc.legalserver.org/matter/dynamic-profile/view/1874700","18-1874700")</f>
        <v>0</v>
      </c>
      <c r="B84" t="s">
        <v>14</v>
      </c>
      <c r="C84" t="s">
        <v>95</v>
      </c>
      <c r="D84" t="s">
        <v>171</v>
      </c>
      <c r="E84">
        <v>5440</v>
      </c>
      <c r="F84" t="s">
        <v>176</v>
      </c>
      <c r="G84" t="s">
        <v>179</v>
      </c>
      <c r="H84" t="s">
        <v>194</v>
      </c>
      <c r="I84" t="s">
        <v>204</v>
      </c>
      <c r="J84" t="s">
        <v>213</v>
      </c>
      <c r="K84" t="s">
        <v>229</v>
      </c>
      <c r="L84" t="s">
        <v>256</v>
      </c>
      <c r="M84">
        <v>916.67</v>
      </c>
      <c r="N84">
        <v>916.67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2019-07-01T14:54:56Z</dcterms:created>
  <dcterms:modified xsi:type="dcterms:W3CDTF">2019-07-01T14:54:56Z</dcterms:modified>
</cp:coreProperties>
</file>