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<sst xmlns="http://schemas.openxmlformats.org/spreadsheetml/2006/main" count="1164" uniqueCount="336">
  <si>
    <t>Hyperlinked Case #</t>
  </si>
  <si>
    <t>Assigned Branch/CC</t>
  </si>
  <si>
    <t>Client First Name</t>
  </si>
  <si>
    <t>Client Last Name</t>
  </si>
  <si>
    <t>FundsNum</t>
  </si>
  <si>
    <t>Caseworker Name</t>
  </si>
  <si>
    <t>FPU Prim Src Client Prob</t>
  </si>
  <si>
    <t>Loan Status At Intake</t>
  </si>
  <si>
    <t>Type Of Assistance</t>
  </si>
  <si>
    <t>FPU Primary Outcome</t>
  </si>
  <si>
    <t>Loan Modification Status</t>
  </si>
  <si>
    <t>Servicer</t>
  </si>
  <si>
    <t>PITI (Principal + Interest + Taxes + Insurance)</t>
  </si>
  <si>
    <t>Current Mortgage Payment</t>
  </si>
  <si>
    <t>Brooklyn Legal Services</t>
  </si>
  <si>
    <t>Colin</t>
  </si>
  <si>
    <t>Audrey</t>
  </si>
  <si>
    <t>Patricia</t>
  </si>
  <si>
    <t>Joseph</t>
  </si>
  <si>
    <t>Regina</t>
  </si>
  <si>
    <t>Tanya</t>
  </si>
  <si>
    <t>Domingo</t>
  </si>
  <si>
    <t>Kevin</t>
  </si>
  <si>
    <t>Olive</t>
  </si>
  <si>
    <t>Sultana</t>
  </si>
  <si>
    <t>Yanick</t>
  </si>
  <si>
    <t>Maureen</t>
  </si>
  <si>
    <t>Michelle</t>
  </si>
  <si>
    <t>Vickey</t>
  </si>
  <si>
    <t>Una</t>
  </si>
  <si>
    <t>Manuel</t>
  </si>
  <si>
    <t>Tom</t>
  </si>
  <si>
    <t>Jean</t>
  </si>
  <si>
    <t>Michael</t>
  </si>
  <si>
    <t>William</t>
  </si>
  <si>
    <t>Elizabeth</t>
  </si>
  <si>
    <t>Betsy</t>
  </si>
  <si>
    <t>Gwenethe</t>
  </si>
  <si>
    <t>Albert</t>
  </si>
  <si>
    <t>Andrea</t>
  </si>
  <si>
    <t>Linda</t>
  </si>
  <si>
    <t>Farrah</t>
  </si>
  <si>
    <t>Astrid</t>
  </si>
  <si>
    <t>Earl</t>
  </si>
  <si>
    <t>Carleater</t>
  </si>
  <si>
    <t>Irene</t>
  </si>
  <si>
    <t>Glenda</t>
  </si>
  <si>
    <t>Javier</t>
  </si>
  <si>
    <t>Camille</t>
  </si>
  <si>
    <t>Ralph</t>
  </si>
  <si>
    <t>Victor</t>
  </si>
  <si>
    <t>Bashiri</t>
  </si>
  <si>
    <t>Luz</t>
  </si>
  <si>
    <t>Melody</t>
  </si>
  <si>
    <t>Pericles</t>
  </si>
  <si>
    <t>Raymond</t>
  </si>
  <si>
    <t>Marlyn</t>
  </si>
  <si>
    <t>Lorraine</t>
  </si>
  <si>
    <t>Ilona</t>
  </si>
  <si>
    <t>Randolph</t>
  </si>
  <si>
    <t>Beatrice</t>
  </si>
  <si>
    <t>Francesca</t>
  </si>
  <si>
    <t>Gloria</t>
  </si>
  <si>
    <t>Jeffrey</t>
  </si>
  <si>
    <t>Paula</t>
  </si>
  <si>
    <t>Ayana</t>
  </si>
  <si>
    <t>Buruch</t>
  </si>
  <si>
    <t>Jorge</t>
  </si>
  <si>
    <t>Willie</t>
  </si>
  <si>
    <t>Shimshon</t>
  </si>
  <si>
    <t>Hilton</t>
  </si>
  <si>
    <t>Shirley</t>
  </si>
  <si>
    <t>Cicely</t>
  </si>
  <si>
    <t>Radi</t>
  </si>
  <si>
    <t>Anna</t>
  </si>
  <si>
    <t>Liborio</t>
  </si>
  <si>
    <t>Marcelle</t>
  </si>
  <si>
    <t>Lois</t>
  </si>
  <si>
    <t>Rudy</t>
  </si>
  <si>
    <t>Chester</t>
  </si>
  <si>
    <t>Wesner</t>
  </si>
  <si>
    <t>Lystra</t>
  </si>
  <si>
    <t>Deborah</t>
  </si>
  <si>
    <t>Joy</t>
  </si>
  <si>
    <t>Bola</t>
  </si>
  <si>
    <t>Frances</t>
  </si>
  <si>
    <t>Daniel</t>
  </si>
  <si>
    <t>Louis</t>
  </si>
  <si>
    <t>Gwendoline</t>
  </si>
  <si>
    <t>Oveta</t>
  </si>
  <si>
    <t>Merlene</t>
  </si>
  <si>
    <t>Toyin</t>
  </si>
  <si>
    <t>Marie</t>
  </si>
  <si>
    <t>Curtis</t>
  </si>
  <si>
    <t>Fritz</t>
  </si>
  <si>
    <t>Gina</t>
  </si>
  <si>
    <t>Catherine</t>
  </si>
  <si>
    <t>Celena</t>
  </si>
  <si>
    <t>Brenda</t>
  </si>
  <si>
    <t>Hazel</t>
  </si>
  <si>
    <t>Zuri</t>
  </si>
  <si>
    <t>Nakisha</t>
  </si>
  <si>
    <t>Kim</t>
  </si>
  <si>
    <t>Kenneth</t>
  </si>
  <si>
    <t>Violet</t>
  </si>
  <si>
    <t>Elfrida</t>
  </si>
  <si>
    <t>Moses</t>
  </si>
  <si>
    <t>Donna</t>
  </si>
  <si>
    <t>Choy</t>
  </si>
  <si>
    <t>Marion</t>
  </si>
  <si>
    <t>Benzina</t>
  </si>
  <si>
    <t>Beryl</t>
  </si>
  <si>
    <t>marlene</t>
  </si>
  <si>
    <t>ernest</t>
  </si>
  <si>
    <t>Martha</t>
  </si>
  <si>
    <t>Angela</t>
  </si>
  <si>
    <t>Denyse</t>
  </si>
  <si>
    <t>Noreen</t>
  </si>
  <si>
    <t>Josephine</t>
  </si>
  <si>
    <t>Burke</t>
  </si>
  <si>
    <t>Marcia</t>
  </si>
  <si>
    <t>Keisha</t>
  </si>
  <si>
    <t>Daniela</t>
  </si>
  <si>
    <t>Clarke</t>
  </si>
  <si>
    <t>Davis</t>
  </si>
  <si>
    <t>Myles</t>
  </si>
  <si>
    <t>Knight</t>
  </si>
  <si>
    <t>Barnes</t>
  </si>
  <si>
    <t>Reyes</t>
  </si>
  <si>
    <t>Folk</t>
  </si>
  <si>
    <t>Bourne</t>
  </si>
  <si>
    <t>Holmes</t>
  </si>
  <si>
    <t>Pervin</t>
  </si>
  <si>
    <t>Saintil</t>
  </si>
  <si>
    <t>Solomon</t>
  </si>
  <si>
    <t>Carter</t>
  </si>
  <si>
    <t>Lorenzi</t>
  </si>
  <si>
    <t>Williams</t>
  </si>
  <si>
    <t>Zambrano</t>
  </si>
  <si>
    <t>Charles</t>
  </si>
  <si>
    <t>Gregoire</t>
  </si>
  <si>
    <t>Bishop</t>
  </si>
  <si>
    <t>Negron</t>
  </si>
  <si>
    <t>Quashie</t>
  </si>
  <si>
    <t>Benedith</t>
  </si>
  <si>
    <t>Marcano</t>
  </si>
  <si>
    <t>Bozarth</t>
  </si>
  <si>
    <t>Alirkan</t>
  </si>
  <si>
    <t>Lafontant</t>
  </si>
  <si>
    <t>Benjamin</t>
  </si>
  <si>
    <t>George</t>
  </si>
  <si>
    <t>Rosario</t>
  </si>
  <si>
    <t>Ammon</t>
  </si>
  <si>
    <t>Garcia</t>
  </si>
  <si>
    <t>Coppin</t>
  </si>
  <si>
    <t>Lomuscio</t>
  </si>
  <si>
    <t>Marrero</t>
  </si>
  <si>
    <t>Booker</t>
  </si>
  <si>
    <t>Pellicer</t>
  </si>
  <si>
    <t>Brown</t>
  </si>
  <si>
    <t>Lyras</t>
  </si>
  <si>
    <t>Mason</t>
  </si>
  <si>
    <t>Ward-Cemple</t>
  </si>
  <si>
    <t>Vaytusyonok</t>
  </si>
  <si>
    <t>Dixon</t>
  </si>
  <si>
    <t>Ortiz</t>
  </si>
  <si>
    <t>Thevenin</t>
  </si>
  <si>
    <t>Johnson</t>
  </si>
  <si>
    <t>Charles-Pierre</t>
  </si>
  <si>
    <t>Livingston</t>
  </si>
  <si>
    <t>Rush</t>
  </si>
  <si>
    <t>Klein</t>
  </si>
  <si>
    <t>Steven</t>
  </si>
  <si>
    <t>Jones III</t>
  </si>
  <si>
    <t>Danhi</t>
  </si>
  <si>
    <t>Mcclymont</t>
  </si>
  <si>
    <t>Dawson</t>
  </si>
  <si>
    <t>Kirton</t>
  </si>
  <si>
    <t>Black</t>
  </si>
  <si>
    <t>Hasan</t>
  </si>
  <si>
    <t>Barillas</t>
  </si>
  <si>
    <t>Munoz</t>
  </si>
  <si>
    <t>Miranda</t>
  </si>
  <si>
    <t>Thompson</t>
  </si>
  <si>
    <t>Byam</t>
  </si>
  <si>
    <t>Piccirillo</t>
  </si>
  <si>
    <t>Latham</t>
  </si>
  <si>
    <t>Osias</t>
  </si>
  <si>
    <t>Geoffroy</t>
  </si>
  <si>
    <t>Perkins</t>
  </si>
  <si>
    <t>Thomas</t>
  </si>
  <si>
    <t>Obadina</t>
  </si>
  <si>
    <t>Poggioli</t>
  </si>
  <si>
    <t>Achampong</t>
  </si>
  <si>
    <t>Perry</t>
  </si>
  <si>
    <t>Moe</t>
  </si>
  <si>
    <t>Jack</t>
  </si>
  <si>
    <t>Crick</t>
  </si>
  <si>
    <t>Adekoya</t>
  </si>
  <si>
    <t>Delence</t>
  </si>
  <si>
    <t>Odom</t>
  </si>
  <si>
    <t>Fameux</t>
  </si>
  <si>
    <t>Brutus</t>
  </si>
  <si>
    <t>Montgomery</t>
  </si>
  <si>
    <t>Henry</t>
  </si>
  <si>
    <t>Dickerson</t>
  </si>
  <si>
    <t>Gee</t>
  </si>
  <si>
    <t>Frey</t>
  </si>
  <si>
    <t>Clark</t>
  </si>
  <si>
    <t>Stevens</t>
  </si>
  <si>
    <t>Liverpool</t>
  </si>
  <si>
    <t>Bereguete</t>
  </si>
  <si>
    <t>Adeyinka</t>
  </si>
  <si>
    <t>Grant</t>
  </si>
  <si>
    <t>Cheung</t>
  </si>
  <si>
    <t>Jamison</t>
  </si>
  <si>
    <t>Reid</t>
  </si>
  <si>
    <t>burey</t>
  </si>
  <si>
    <t>bennett</t>
  </si>
  <si>
    <t>McDonnell</t>
  </si>
  <si>
    <t>Thorpe</t>
  </si>
  <si>
    <t>Roberts</t>
  </si>
  <si>
    <t>Cianflone Oliveri</t>
  </si>
  <si>
    <t>Kennedy</t>
  </si>
  <si>
    <t>Beache</t>
  </si>
  <si>
    <t>Harrison</t>
  </si>
  <si>
    <t>Tabois</t>
  </si>
  <si>
    <t>Barkley, Daniel</t>
  </si>
  <si>
    <t>Eisenberg, Jennifer</t>
  </si>
  <si>
    <t>Geballe, Rachel</t>
  </si>
  <si>
    <t>Griffin, Jacquelyn</t>
  </si>
  <si>
    <t>Herman, Terry</t>
  </si>
  <si>
    <t>Isobe, Catherine</t>
  </si>
  <si>
    <t>Nunez, Crystal</t>
  </si>
  <si>
    <t>Pacheco, Joe</t>
  </si>
  <si>
    <t>Sinton, Jennifer</t>
  </si>
  <si>
    <t>Servicing Problem/Payment Dispute</t>
  </si>
  <si>
    <t>Loss of Income from under/unemployment</t>
  </si>
  <si>
    <t>Loss of income from Death in Family/Borrower</t>
  </si>
  <si>
    <t>Transfer of Ownership/Fraud</t>
  </si>
  <si>
    <t>Loss of income from Business Failure</t>
  </si>
  <si>
    <t>Scam/Deed Theft</t>
  </si>
  <si>
    <t>Scam/Other</t>
  </si>
  <si>
    <t>Loan Unaffordable from Origination</t>
  </si>
  <si>
    <t>Increased/Unexpected Medical Expenses/Issues</t>
  </si>
  <si>
    <t>High Non-mortgage debt</t>
  </si>
  <si>
    <t>Property/Tax Delinquency</t>
  </si>
  <si>
    <t>Non-Payment of Rental/Inability to Rent</t>
  </si>
  <si>
    <t>Marital/Relationship Dispute</t>
  </si>
  <si>
    <t>Sandy Related Property Damage/Income Loss</t>
  </si>
  <si>
    <t>Increased/unexpected Energy and Utility payments</t>
  </si>
  <si>
    <t>Casualty/property insurance problems</t>
  </si>
  <si>
    <t xml:space="preserve"> </t>
  </si>
  <si>
    <t>Lis Pendens Filed</t>
  </si>
  <si>
    <t>No Mortgage</t>
  </si>
  <si>
    <t>Foreclosed</t>
  </si>
  <si>
    <t>Current</t>
  </si>
  <si>
    <t>Between 2 and 3 years late</t>
  </si>
  <si>
    <t>Between 120 and 240 days late</t>
  </si>
  <si>
    <t>Between 240 and 360 days late</t>
  </si>
  <si>
    <t>Unknown</t>
  </si>
  <si>
    <t>At least 3 years late</t>
  </si>
  <si>
    <t>Between 30 and 60 days late</t>
  </si>
  <si>
    <t>Between 1 and 2 years late</t>
  </si>
  <si>
    <t>Litigation</t>
  </si>
  <si>
    <t>Assisted with Pro Se Representation</t>
  </si>
  <si>
    <t>Provided Representation at Settlement Conference</t>
  </si>
  <si>
    <t>Investigation and Advice and Counsel</t>
  </si>
  <si>
    <t>Non-Litigation Advocacy</t>
  </si>
  <si>
    <t>Shadow Docket SC Representation</t>
  </si>
  <si>
    <t>Advice and Counsel</t>
  </si>
  <si>
    <t>Referred to Social Service or Emergency Assistance Agency</t>
  </si>
  <si>
    <t>Referral to Legal Service</t>
  </si>
  <si>
    <t>Complex or Multiparty Litigation</t>
  </si>
  <si>
    <t>Referral to Pro Bono Counsel</t>
  </si>
  <si>
    <t>Foreclosure Dismissed</t>
  </si>
  <si>
    <t>Averted Default Judgment</t>
  </si>
  <si>
    <t>Obtained Injunction</t>
  </si>
  <si>
    <t>Extended homeowner or tenant’s tenure in property</t>
  </si>
  <si>
    <t>Advised Client Of Rights And Options</t>
  </si>
  <si>
    <t>Obtained pro bono counsel</t>
  </si>
  <si>
    <t>Withdrew from counseling</t>
  </si>
  <si>
    <t>Resolved non-mortgage lien</t>
  </si>
  <si>
    <t>Referral</t>
  </si>
  <si>
    <t>Brought Mortgage Current</t>
  </si>
  <si>
    <t>Short Sale</t>
  </si>
  <si>
    <t>Mortgage Modified - In House</t>
  </si>
  <si>
    <t>Filed Complaint with Government Enforcement Agency</t>
  </si>
  <si>
    <t>Referred to legal services</t>
  </si>
  <si>
    <t>Modification Offer Rejected By Client</t>
  </si>
  <si>
    <t>Client Did Not Qualify For Modification</t>
  </si>
  <si>
    <t>Lender/Servicer Requested Addition Documents</t>
  </si>
  <si>
    <t>Modification Request Re-Submitted and Pending</t>
  </si>
  <si>
    <t>Trial Modification Offer Received And Accepted By Client</t>
  </si>
  <si>
    <t>Final Modification Offer Received And Accepted By Client</t>
  </si>
  <si>
    <t>Ditech.com</t>
  </si>
  <si>
    <t>Stae of New York Mortgage</t>
  </si>
  <si>
    <t>Ocwen</t>
  </si>
  <si>
    <t>Select Portfolio Servicing, Inc.</t>
  </si>
  <si>
    <t>Carrington Mortgage Services</t>
  </si>
  <si>
    <t>Emigrant Mortgage Co.</t>
  </si>
  <si>
    <t>SN Servicing</t>
  </si>
  <si>
    <t>Wells Fargo Home Mortgage, Inc.</t>
  </si>
  <si>
    <t>Bayview</t>
  </si>
  <si>
    <t>Nationstar Mortgage</t>
  </si>
  <si>
    <t>Ocwen Loan Servicing</t>
  </si>
  <si>
    <t>Specialized Loan Servicing</t>
  </si>
  <si>
    <t>Wells Fargo</t>
  </si>
  <si>
    <t>CitiMortgage</t>
  </si>
  <si>
    <t>Wells Fargo Bank, NA</t>
  </si>
  <si>
    <t>Bank of America</t>
  </si>
  <si>
    <t>HSBC</t>
  </si>
  <si>
    <t>Reverse Mortgage</t>
  </si>
  <si>
    <t>Everbank</t>
  </si>
  <si>
    <t>Vanderbilt Mortgage</t>
  </si>
  <si>
    <t>Cross Country Federal Savings Bank</t>
  </si>
  <si>
    <t>M&amp;T Bank</t>
  </si>
  <si>
    <t>RMS</t>
  </si>
  <si>
    <t>bac home loans servicing, lp</t>
  </si>
  <si>
    <t>Advanced Financial Services, Inc.</t>
  </si>
  <si>
    <t>Shellpoint Mortgage Servicing</t>
  </si>
  <si>
    <t>Chase</t>
  </si>
  <si>
    <t>JP Morgan Chase Bank NA</t>
  </si>
  <si>
    <t>Seterus, Inc.</t>
  </si>
  <si>
    <t>US Bank</t>
  </si>
  <si>
    <t>Financial Freedom</t>
  </si>
  <si>
    <t>PHH Mortgage Corporation</t>
  </si>
  <si>
    <t>America’s Servicing Company</t>
  </si>
  <si>
    <t>Mr. Cooper</t>
  </si>
  <si>
    <t>Selene Finance</t>
  </si>
  <si>
    <t>Rushmore Capital Partners</t>
  </si>
  <si>
    <t>Spring Homes, LLC</t>
  </si>
  <si>
    <t>Caliber Home Loans</t>
  </si>
  <si>
    <t>Gregory Funding</t>
  </si>
  <si>
    <t>ChaseHome Finance LLC</t>
  </si>
  <si>
    <t>HPD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</si>
</sst>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16"/>
  <sheetViews>
    <sheetView tabSelected="1" workbookViewId="0"/>
  </sheetViews>
  <sheetFormatPr defaultRowHeight="15"/>
  <cols>
    <col min="1" max="1" width="20.7109375" style="1" customWidth="1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>
      <c r="A2" s="1">
        <f>HYPERLINK("https://lsnyc.legalserver.org/matter/dynamic-profile/view/0757674","14-0757674")</f>
        <v>0</v>
      </c>
      <c r="B2" t="s">
        <v>14</v>
      </c>
      <c r="C2" t="s">
        <v>15</v>
      </c>
      <c r="D2" t="s">
        <v>123</v>
      </c>
      <c r="E2">
        <v>2091</v>
      </c>
      <c r="F2" t="s">
        <v>227</v>
      </c>
      <c r="G2" t="s">
        <v>236</v>
      </c>
      <c r="H2" t="s">
        <v>253</v>
      </c>
      <c r="I2" t="s">
        <v>264</v>
      </c>
      <c r="J2" t="s">
        <v>275</v>
      </c>
      <c r="K2" t="s">
        <v>289</v>
      </c>
      <c r="L2" t="s">
        <v>295</v>
      </c>
      <c r="M2">
        <v>840.91</v>
      </c>
      <c r="N2">
        <v>518.91</v>
      </c>
    </row>
    <row r="3" spans="1:14">
      <c r="A3" s="1">
        <f>HYPERLINK("https://lsnyc.legalserver.org/matter/dynamic-profile/view/1899023","19-1899023")</f>
        <v>0</v>
      </c>
      <c r="B3" t="s">
        <v>14</v>
      </c>
      <c r="C3" t="s">
        <v>16</v>
      </c>
      <c r="D3" t="s">
        <v>124</v>
      </c>
      <c r="E3">
        <v>2091</v>
      </c>
      <c r="F3" t="s">
        <v>228</v>
      </c>
      <c r="G3" t="s">
        <v>237</v>
      </c>
      <c r="H3" t="s">
        <v>253</v>
      </c>
      <c r="I3" t="s">
        <v>265</v>
      </c>
      <c r="J3" t="s">
        <v>276</v>
      </c>
      <c r="K3" t="s">
        <v>252</v>
      </c>
      <c r="L3" t="s">
        <v>252</v>
      </c>
      <c r="M3">
        <v>336.9</v>
      </c>
      <c r="N3">
        <v>145.64</v>
      </c>
    </row>
    <row r="4" spans="1:14">
      <c r="A4" s="1">
        <f>HYPERLINK("https://lsnyc.legalserver.org/matter/dynamic-profile/view/0741681","13-0741681")</f>
        <v>0</v>
      </c>
      <c r="B4" t="s">
        <v>14</v>
      </c>
      <c r="C4" t="s">
        <v>17</v>
      </c>
      <c r="D4" t="s">
        <v>125</v>
      </c>
      <c r="E4">
        <v>2091</v>
      </c>
      <c r="F4" t="s">
        <v>228</v>
      </c>
      <c r="G4" t="s">
        <v>238</v>
      </c>
      <c r="H4" t="s">
        <v>253</v>
      </c>
      <c r="I4" t="s">
        <v>264</v>
      </c>
      <c r="J4" t="s">
        <v>277</v>
      </c>
      <c r="K4" t="s">
        <v>252</v>
      </c>
      <c r="L4" t="s">
        <v>296</v>
      </c>
      <c r="M4">
        <v>0</v>
      </c>
      <c r="N4">
        <v>0</v>
      </c>
    </row>
    <row r="5" spans="1:14">
      <c r="A5" s="1">
        <f>HYPERLINK("https://lsnyc.legalserver.org/matter/dynamic-profile/view/0776293","15-0776293")</f>
        <v>0</v>
      </c>
      <c r="B5" t="s">
        <v>14</v>
      </c>
      <c r="C5" t="s">
        <v>18</v>
      </c>
      <c r="D5" t="s">
        <v>123</v>
      </c>
      <c r="E5">
        <v>2091</v>
      </c>
      <c r="F5" t="s">
        <v>228</v>
      </c>
      <c r="G5" t="s">
        <v>239</v>
      </c>
      <c r="H5" t="s">
        <v>254</v>
      </c>
      <c r="I5" t="s">
        <v>264</v>
      </c>
      <c r="J5" t="s">
        <v>277</v>
      </c>
      <c r="K5" t="s">
        <v>252</v>
      </c>
      <c r="L5" t="s">
        <v>297</v>
      </c>
      <c r="M5">
        <v>2906</v>
      </c>
      <c r="N5">
        <v>0</v>
      </c>
    </row>
    <row r="6" spans="1:14">
      <c r="A6" s="1">
        <f>HYPERLINK("https://lsnyc.legalserver.org/matter/dynamic-profile/view/1836317","17-1836317")</f>
        <v>0</v>
      </c>
      <c r="B6" t="s">
        <v>14</v>
      </c>
      <c r="C6" t="s">
        <v>19</v>
      </c>
      <c r="D6" t="s">
        <v>126</v>
      </c>
      <c r="E6">
        <v>2091</v>
      </c>
      <c r="F6" t="s">
        <v>228</v>
      </c>
      <c r="G6" t="s">
        <v>237</v>
      </c>
      <c r="H6" t="s">
        <v>253</v>
      </c>
      <c r="I6" t="s">
        <v>264</v>
      </c>
      <c r="J6" t="s">
        <v>278</v>
      </c>
      <c r="K6" t="s">
        <v>252</v>
      </c>
      <c r="L6" t="s">
        <v>298</v>
      </c>
      <c r="M6">
        <v>3506.31</v>
      </c>
      <c r="N6">
        <v>2922.31</v>
      </c>
    </row>
    <row r="7" spans="1:14">
      <c r="A7" s="1">
        <f>HYPERLINK("https://lsnyc.legalserver.org/matter/dynamic-profile/view/1851709","17-1851709")</f>
        <v>0</v>
      </c>
      <c r="B7" t="s">
        <v>14</v>
      </c>
      <c r="C7" t="s">
        <v>20</v>
      </c>
      <c r="D7" t="s">
        <v>127</v>
      </c>
      <c r="E7">
        <v>2091</v>
      </c>
      <c r="F7" t="s">
        <v>228</v>
      </c>
      <c r="G7" t="s">
        <v>237</v>
      </c>
      <c r="H7" t="s">
        <v>253</v>
      </c>
      <c r="I7" t="s">
        <v>266</v>
      </c>
      <c r="J7" t="s">
        <v>279</v>
      </c>
      <c r="K7" t="s">
        <v>252</v>
      </c>
      <c r="L7" t="s">
        <v>299</v>
      </c>
      <c r="M7">
        <v>3856.54</v>
      </c>
      <c r="N7">
        <v>3171.72</v>
      </c>
    </row>
    <row r="8" spans="1:14">
      <c r="A8" s="1">
        <f>HYPERLINK("https://lsnyc.legalserver.org/matter/dynamic-profile/view/1862032","18-1862032")</f>
        <v>0</v>
      </c>
      <c r="B8" t="s">
        <v>14</v>
      </c>
      <c r="C8" t="s">
        <v>21</v>
      </c>
      <c r="D8" t="s">
        <v>128</v>
      </c>
      <c r="E8">
        <v>2091</v>
      </c>
      <c r="F8" t="s">
        <v>228</v>
      </c>
      <c r="G8" t="s">
        <v>240</v>
      </c>
      <c r="H8" t="s">
        <v>255</v>
      </c>
      <c r="I8" t="s">
        <v>264</v>
      </c>
      <c r="J8" t="s">
        <v>252</v>
      </c>
      <c r="K8" t="s">
        <v>252</v>
      </c>
      <c r="L8" t="s">
        <v>300</v>
      </c>
      <c r="M8">
        <v>0</v>
      </c>
      <c r="N8">
        <v>0</v>
      </c>
    </row>
    <row r="9" spans="1:14">
      <c r="A9" s="1">
        <f>HYPERLINK("https://lsnyc.legalserver.org/matter/dynamic-profile/view/1894089","19-1894089")</f>
        <v>0</v>
      </c>
      <c r="B9" t="s">
        <v>14</v>
      </c>
      <c r="C9" t="s">
        <v>22</v>
      </c>
      <c r="D9" t="s">
        <v>129</v>
      </c>
      <c r="E9">
        <v>2091</v>
      </c>
      <c r="F9" t="s">
        <v>228</v>
      </c>
      <c r="G9" t="s">
        <v>241</v>
      </c>
      <c r="H9" t="s">
        <v>253</v>
      </c>
      <c r="I9" t="s">
        <v>264</v>
      </c>
      <c r="J9" t="s">
        <v>252</v>
      </c>
      <c r="K9" t="s">
        <v>252</v>
      </c>
      <c r="L9" t="s">
        <v>301</v>
      </c>
      <c r="M9">
        <v>3772.4</v>
      </c>
      <c r="N9">
        <v>3482.35</v>
      </c>
    </row>
    <row r="10" spans="1:14">
      <c r="A10" s="1">
        <f>HYPERLINK("https://lsnyc.legalserver.org/matter/dynamic-profile/view/0799992","16-0799992")</f>
        <v>0</v>
      </c>
      <c r="B10" t="s">
        <v>14</v>
      </c>
      <c r="C10" t="s">
        <v>23</v>
      </c>
      <c r="D10" t="s">
        <v>130</v>
      </c>
      <c r="E10">
        <v>2091</v>
      </c>
      <c r="F10" t="s">
        <v>229</v>
      </c>
      <c r="G10" t="s">
        <v>241</v>
      </c>
      <c r="H10" t="s">
        <v>254</v>
      </c>
      <c r="I10" t="s">
        <v>264</v>
      </c>
      <c r="J10" t="s">
        <v>277</v>
      </c>
      <c r="K10" t="s">
        <v>252</v>
      </c>
      <c r="L10" t="s">
        <v>252</v>
      </c>
      <c r="M10">
        <v>0</v>
      </c>
      <c r="N10">
        <v>0</v>
      </c>
    </row>
    <row r="11" spans="1:14">
      <c r="A11" s="1">
        <f>HYPERLINK("https://lsnyc.legalserver.org/matter/dynamic-profile/view/0813001","16-0813001")</f>
        <v>0</v>
      </c>
      <c r="B11" t="s">
        <v>14</v>
      </c>
      <c r="C11" t="s">
        <v>23</v>
      </c>
      <c r="D11" t="s">
        <v>131</v>
      </c>
      <c r="E11">
        <v>2091</v>
      </c>
      <c r="F11" t="s">
        <v>229</v>
      </c>
      <c r="G11" t="s">
        <v>239</v>
      </c>
      <c r="H11" t="s">
        <v>254</v>
      </c>
      <c r="I11" t="s">
        <v>264</v>
      </c>
      <c r="J11" t="s">
        <v>252</v>
      </c>
      <c r="K11" t="s">
        <v>252</v>
      </c>
      <c r="L11" t="s">
        <v>252</v>
      </c>
      <c r="M11">
        <v>0</v>
      </c>
      <c r="N11">
        <v>0</v>
      </c>
    </row>
    <row r="12" spans="1:14">
      <c r="A12" s="1">
        <f>HYPERLINK("https://lsnyc.legalserver.org/matter/dynamic-profile/view/1843370","17-1843370")</f>
        <v>0</v>
      </c>
      <c r="B12" t="s">
        <v>14</v>
      </c>
      <c r="C12" t="s">
        <v>24</v>
      </c>
      <c r="D12" t="s">
        <v>132</v>
      </c>
      <c r="E12">
        <v>2091</v>
      </c>
      <c r="F12" t="s">
        <v>229</v>
      </c>
      <c r="G12" t="s">
        <v>242</v>
      </c>
      <c r="H12" t="s">
        <v>256</v>
      </c>
      <c r="I12" t="s">
        <v>267</v>
      </c>
      <c r="J12" t="s">
        <v>280</v>
      </c>
      <c r="K12" t="s">
        <v>252</v>
      </c>
      <c r="L12" t="s">
        <v>302</v>
      </c>
      <c r="M12">
        <v>1960.41</v>
      </c>
      <c r="N12">
        <v>1396.4</v>
      </c>
    </row>
    <row r="13" spans="1:14">
      <c r="A13" s="1">
        <f>HYPERLINK("https://lsnyc.legalserver.org/matter/dynamic-profile/view/1844400","17-1844400")</f>
        <v>0</v>
      </c>
      <c r="B13" t="s">
        <v>14</v>
      </c>
      <c r="C13" t="s">
        <v>25</v>
      </c>
      <c r="D13" t="s">
        <v>133</v>
      </c>
      <c r="E13">
        <v>2091</v>
      </c>
      <c r="F13" t="s">
        <v>229</v>
      </c>
      <c r="G13" t="s">
        <v>243</v>
      </c>
      <c r="H13" t="s">
        <v>253</v>
      </c>
      <c r="I13" t="s">
        <v>264</v>
      </c>
      <c r="J13" t="s">
        <v>252</v>
      </c>
      <c r="K13" t="s">
        <v>252</v>
      </c>
      <c r="L13" t="s">
        <v>300</v>
      </c>
      <c r="M13">
        <v>3351</v>
      </c>
      <c r="N13">
        <v>2440</v>
      </c>
    </row>
    <row r="14" spans="1:14">
      <c r="A14" s="1">
        <f>HYPERLINK("https://lsnyc.legalserver.org/matter/dynamic-profile/view/1872606","18-1872606")</f>
        <v>0</v>
      </c>
      <c r="B14" t="s">
        <v>14</v>
      </c>
      <c r="C14" t="s">
        <v>26</v>
      </c>
      <c r="D14" t="s">
        <v>134</v>
      </c>
      <c r="E14">
        <v>2091</v>
      </c>
      <c r="F14" t="s">
        <v>229</v>
      </c>
      <c r="G14" t="s">
        <v>244</v>
      </c>
      <c r="H14" t="s">
        <v>253</v>
      </c>
      <c r="I14" t="s">
        <v>267</v>
      </c>
      <c r="J14" t="s">
        <v>281</v>
      </c>
      <c r="K14" t="s">
        <v>252</v>
      </c>
      <c r="L14" t="s">
        <v>303</v>
      </c>
      <c r="M14">
        <v>0</v>
      </c>
      <c r="N14">
        <v>2014.99</v>
      </c>
    </row>
    <row r="15" spans="1:14">
      <c r="A15" s="1">
        <f>HYPERLINK("https://lsnyc.legalserver.org/matter/dynamic-profile/view/1873679","18-1873679")</f>
        <v>0</v>
      </c>
      <c r="B15" t="s">
        <v>14</v>
      </c>
      <c r="C15" t="s">
        <v>27</v>
      </c>
      <c r="D15" t="s">
        <v>135</v>
      </c>
      <c r="E15">
        <v>2091</v>
      </c>
      <c r="F15" t="s">
        <v>229</v>
      </c>
      <c r="G15" t="s">
        <v>243</v>
      </c>
      <c r="H15" t="s">
        <v>253</v>
      </c>
      <c r="I15" t="s">
        <v>264</v>
      </c>
      <c r="J15" t="s">
        <v>252</v>
      </c>
      <c r="K15" t="s">
        <v>252</v>
      </c>
      <c r="L15" t="s">
        <v>304</v>
      </c>
      <c r="M15">
        <v>1900</v>
      </c>
      <c r="N15">
        <v>0</v>
      </c>
    </row>
    <row r="16" spans="1:14">
      <c r="A16" s="1">
        <f>HYPERLINK("https://lsnyc.legalserver.org/matter/dynamic-profile/view/1892668","19-1892668")</f>
        <v>0</v>
      </c>
      <c r="B16" t="s">
        <v>14</v>
      </c>
      <c r="C16" t="s">
        <v>28</v>
      </c>
      <c r="D16" t="s">
        <v>136</v>
      </c>
      <c r="E16">
        <v>2091</v>
      </c>
      <c r="F16" t="s">
        <v>229</v>
      </c>
      <c r="G16" t="s">
        <v>239</v>
      </c>
      <c r="H16" t="s">
        <v>254</v>
      </c>
      <c r="I16" t="s">
        <v>264</v>
      </c>
      <c r="J16" t="s">
        <v>252</v>
      </c>
      <c r="K16" t="s">
        <v>252</v>
      </c>
      <c r="L16" t="s">
        <v>252</v>
      </c>
      <c r="M16">
        <v>0</v>
      </c>
      <c r="N16">
        <v>0</v>
      </c>
    </row>
    <row r="17" spans="1:14">
      <c r="A17" s="1">
        <f>HYPERLINK("https://lsnyc.legalserver.org/matter/dynamic-profile/view/1893672","19-1893672")</f>
        <v>0</v>
      </c>
      <c r="B17" t="s">
        <v>14</v>
      </c>
      <c r="C17" t="s">
        <v>29</v>
      </c>
      <c r="D17" t="s">
        <v>137</v>
      </c>
      <c r="E17">
        <v>2091</v>
      </c>
      <c r="F17" t="s">
        <v>229</v>
      </c>
      <c r="G17" t="s">
        <v>237</v>
      </c>
      <c r="H17" t="s">
        <v>253</v>
      </c>
      <c r="I17" t="s">
        <v>267</v>
      </c>
      <c r="J17" t="s">
        <v>252</v>
      </c>
      <c r="K17" t="s">
        <v>252</v>
      </c>
      <c r="L17" t="s">
        <v>252</v>
      </c>
      <c r="M17">
        <v>-1</v>
      </c>
      <c r="N17">
        <v>-1</v>
      </c>
    </row>
    <row r="18" spans="1:14">
      <c r="A18" s="1">
        <f>HYPERLINK("https://lsnyc.legalserver.org/matter/dynamic-profile/view/1873692","18-1873692")</f>
        <v>0</v>
      </c>
      <c r="B18" t="s">
        <v>14</v>
      </c>
      <c r="C18" t="s">
        <v>30</v>
      </c>
      <c r="D18" t="s">
        <v>138</v>
      </c>
      <c r="E18">
        <v>2091</v>
      </c>
      <c r="F18" t="s">
        <v>230</v>
      </c>
      <c r="G18" t="s">
        <v>244</v>
      </c>
      <c r="H18" t="s">
        <v>253</v>
      </c>
      <c r="I18" t="s">
        <v>268</v>
      </c>
      <c r="J18" t="s">
        <v>252</v>
      </c>
      <c r="K18" t="s">
        <v>252</v>
      </c>
      <c r="L18" t="s">
        <v>305</v>
      </c>
      <c r="M18">
        <v>0</v>
      </c>
      <c r="N18">
        <v>0</v>
      </c>
    </row>
    <row r="19" spans="1:14">
      <c r="A19" s="1">
        <f>HYPERLINK("https://lsnyc.legalserver.org/matter/dynamic-profile/view/1889720","19-1889720")</f>
        <v>0</v>
      </c>
      <c r="B19" t="s">
        <v>14</v>
      </c>
      <c r="C19" t="s">
        <v>31</v>
      </c>
      <c r="D19" t="s">
        <v>139</v>
      </c>
      <c r="E19">
        <v>2091</v>
      </c>
      <c r="F19" t="s">
        <v>230</v>
      </c>
      <c r="G19" t="s">
        <v>245</v>
      </c>
      <c r="H19" t="s">
        <v>253</v>
      </c>
      <c r="I19" t="s">
        <v>268</v>
      </c>
      <c r="J19" t="s">
        <v>252</v>
      </c>
      <c r="K19" t="s">
        <v>252</v>
      </c>
      <c r="L19" t="s">
        <v>306</v>
      </c>
      <c r="M19">
        <v>1586.78</v>
      </c>
      <c r="N19">
        <v>1082.01</v>
      </c>
    </row>
    <row r="20" spans="1:14">
      <c r="A20" s="1">
        <f>HYPERLINK("https://lsnyc.legalserver.org/matter/dynamic-profile/view/1894308","19-1894308")</f>
        <v>0</v>
      </c>
      <c r="B20" t="s">
        <v>14</v>
      </c>
      <c r="C20" t="s">
        <v>32</v>
      </c>
      <c r="D20" t="s">
        <v>140</v>
      </c>
      <c r="E20">
        <v>2091</v>
      </c>
      <c r="F20" t="s">
        <v>230</v>
      </c>
      <c r="G20" t="s">
        <v>243</v>
      </c>
      <c r="H20" t="s">
        <v>253</v>
      </c>
      <c r="I20" t="s">
        <v>267</v>
      </c>
      <c r="J20" t="s">
        <v>252</v>
      </c>
      <c r="K20" t="s">
        <v>252</v>
      </c>
      <c r="L20" t="s">
        <v>297</v>
      </c>
      <c r="M20">
        <v>2809.98</v>
      </c>
      <c r="N20">
        <v>-1</v>
      </c>
    </row>
    <row r="21" spans="1:14">
      <c r="A21" s="1">
        <f>HYPERLINK("https://lsnyc.legalserver.org/matter/dynamic-profile/view/1891005","19-1891005")</f>
        <v>0</v>
      </c>
      <c r="B21" t="s">
        <v>14</v>
      </c>
      <c r="C21" t="s">
        <v>33</v>
      </c>
      <c r="D21" t="s">
        <v>141</v>
      </c>
      <c r="E21">
        <v>2091</v>
      </c>
      <c r="F21" t="s">
        <v>230</v>
      </c>
      <c r="G21" t="s">
        <v>238</v>
      </c>
      <c r="H21" t="s">
        <v>253</v>
      </c>
      <c r="I21" t="s">
        <v>267</v>
      </c>
      <c r="J21" t="s">
        <v>252</v>
      </c>
      <c r="K21" t="s">
        <v>252</v>
      </c>
      <c r="L21" t="s">
        <v>307</v>
      </c>
      <c r="M21">
        <v>2087.57</v>
      </c>
      <c r="N21">
        <v>1624.03</v>
      </c>
    </row>
    <row r="22" spans="1:14">
      <c r="A22" s="1">
        <f>HYPERLINK("https://lsnyc.legalserver.org/matter/dynamic-profile/view/0730875","13-0730875")</f>
        <v>0</v>
      </c>
      <c r="B22" t="s">
        <v>14</v>
      </c>
      <c r="C22" t="s">
        <v>34</v>
      </c>
      <c r="D22" t="s">
        <v>142</v>
      </c>
      <c r="E22">
        <v>2091</v>
      </c>
      <c r="F22" t="s">
        <v>230</v>
      </c>
      <c r="G22" t="s">
        <v>243</v>
      </c>
      <c r="H22" t="s">
        <v>256</v>
      </c>
      <c r="I22" t="s">
        <v>269</v>
      </c>
      <c r="J22" t="s">
        <v>279</v>
      </c>
      <c r="K22" t="s">
        <v>290</v>
      </c>
      <c r="L22" t="s">
        <v>308</v>
      </c>
      <c r="M22">
        <v>2290.46</v>
      </c>
      <c r="N22">
        <v>1660.41</v>
      </c>
    </row>
    <row r="23" spans="1:14">
      <c r="A23" s="1">
        <f>HYPERLINK("https://lsnyc.legalserver.org/matter/dynamic-profile/view/0742223","13-0742223")</f>
        <v>0</v>
      </c>
      <c r="B23" t="s">
        <v>14</v>
      </c>
      <c r="C23" t="s">
        <v>35</v>
      </c>
      <c r="D23" t="s">
        <v>143</v>
      </c>
      <c r="E23">
        <v>2091</v>
      </c>
      <c r="F23" t="s">
        <v>230</v>
      </c>
      <c r="G23" t="s">
        <v>237</v>
      </c>
      <c r="H23" t="s">
        <v>253</v>
      </c>
      <c r="I23" t="s">
        <v>264</v>
      </c>
      <c r="J23" t="s">
        <v>278</v>
      </c>
      <c r="K23" t="s">
        <v>290</v>
      </c>
      <c r="L23" t="s">
        <v>309</v>
      </c>
      <c r="M23">
        <v>2770.23</v>
      </c>
      <c r="N23">
        <v>2364.95</v>
      </c>
    </row>
    <row r="24" spans="1:14">
      <c r="A24" s="1">
        <f>HYPERLINK("https://lsnyc.legalserver.org/matter/dynamic-profile/view/0771330","15-0771330")</f>
        <v>0</v>
      </c>
      <c r="B24" t="s">
        <v>14</v>
      </c>
      <c r="C24" t="s">
        <v>36</v>
      </c>
      <c r="D24" t="s">
        <v>144</v>
      </c>
      <c r="E24">
        <v>2091</v>
      </c>
      <c r="F24" t="s">
        <v>230</v>
      </c>
      <c r="G24" t="s">
        <v>237</v>
      </c>
      <c r="H24" t="s">
        <v>253</v>
      </c>
      <c r="I24" t="s">
        <v>264</v>
      </c>
      <c r="J24" t="s">
        <v>276</v>
      </c>
      <c r="K24" t="s">
        <v>290</v>
      </c>
      <c r="L24" t="s">
        <v>308</v>
      </c>
      <c r="M24">
        <v>4285.61</v>
      </c>
      <c r="N24">
        <v>3564.18</v>
      </c>
    </row>
    <row r="25" spans="1:14">
      <c r="A25" s="1">
        <f>HYPERLINK("https://lsnyc.legalserver.org/matter/dynamic-profile/view/0777467","15-0777467")</f>
        <v>0</v>
      </c>
      <c r="B25" t="s">
        <v>14</v>
      </c>
      <c r="C25" t="s">
        <v>37</v>
      </c>
      <c r="D25" t="s">
        <v>130</v>
      </c>
      <c r="E25">
        <v>2091</v>
      </c>
      <c r="F25" t="s">
        <v>230</v>
      </c>
      <c r="G25" t="s">
        <v>243</v>
      </c>
      <c r="H25" t="s">
        <v>253</v>
      </c>
      <c r="I25" t="s">
        <v>266</v>
      </c>
      <c r="J25" t="s">
        <v>276</v>
      </c>
      <c r="K25" t="s">
        <v>291</v>
      </c>
      <c r="L25" t="s">
        <v>310</v>
      </c>
      <c r="M25">
        <v>1933.5</v>
      </c>
      <c r="N25">
        <v>1550.62</v>
      </c>
    </row>
    <row r="26" spans="1:14">
      <c r="A26" s="1">
        <f>HYPERLINK("https://lsnyc.legalserver.org/matter/dynamic-profile/view/0778431","15-0778431")</f>
        <v>0</v>
      </c>
      <c r="B26" t="s">
        <v>14</v>
      </c>
      <c r="C26" t="s">
        <v>38</v>
      </c>
      <c r="D26" t="s">
        <v>145</v>
      </c>
      <c r="E26">
        <v>2091</v>
      </c>
      <c r="F26" t="s">
        <v>230</v>
      </c>
      <c r="G26" t="s">
        <v>239</v>
      </c>
      <c r="H26" t="s">
        <v>254</v>
      </c>
      <c r="I26" t="s">
        <v>264</v>
      </c>
      <c r="J26" t="s">
        <v>279</v>
      </c>
      <c r="K26" t="s">
        <v>252</v>
      </c>
      <c r="L26" t="s">
        <v>252</v>
      </c>
      <c r="M26">
        <v>6000</v>
      </c>
      <c r="N26">
        <v>5171.25</v>
      </c>
    </row>
    <row r="27" spans="1:14">
      <c r="A27" s="1">
        <f>HYPERLINK("https://lsnyc.legalserver.org/matter/dynamic-profile/view/0805519","16-0805519")</f>
        <v>0</v>
      </c>
      <c r="B27" t="s">
        <v>14</v>
      </c>
      <c r="C27" t="s">
        <v>39</v>
      </c>
      <c r="D27" t="s">
        <v>146</v>
      </c>
      <c r="E27">
        <v>2091</v>
      </c>
      <c r="F27" t="s">
        <v>230</v>
      </c>
      <c r="G27" t="s">
        <v>246</v>
      </c>
      <c r="H27" t="s">
        <v>254</v>
      </c>
      <c r="I27" t="s">
        <v>264</v>
      </c>
      <c r="J27" t="s">
        <v>282</v>
      </c>
      <c r="K27" t="s">
        <v>252</v>
      </c>
      <c r="L27" t="s">
        <v>252</v>
      </c>
      <c r="M27">
        <v>0</v>
      </c>
      <c r="N27">
        <v>0</v>
      </c>
    </row>
    <row r="28" spans="1:14">
      <c r="A28" s="1">
        <f>HYPERLINK("https://lsnyc.legalserver.org/matter/dynamic-profile/view/0809559","16-0809559")</f>
        <v>0</v>
      </c>
      <c r="B28" t="s">
        <v>14</v>
      </c>
      <c r="C28" t="s">
        <v>40</v>
      </c>
      <c r="D28" t="s">
        <v>147</v>
      </c>
      <c r="E28">
        <v>2091</v>
      </c>
      <c r="F28" t="s">
        <v>230</v>
      </c>
      <c r="G28" t="s">
        <v>238</v>
      </c>
      <c r="H28" t="s">
        <v>253</v>
      </c>
      <c r="I28" t="s">
        <v>266</v>
      </c>
      <c r="J28" t="s">
        <v>276</v>
      </c>
      <c r="K28" t="s">
        <v>291</v>
      </c>
      <c r="L28" t="s">
        <v>305</v>
      </c>
      <c r="M28">
        <v>6993.34</v>
      </c>
      <c r="N28">
        <v>6320.67</v>
      </c>
    </row>
    <row r="29" spans="1:14">
      <c r="A29" s="1">
        <f>HYPERLINK("https://lsnyc.legalserver.org/matter/dynamic-profile/view/0810758","16-0810758")</f>
        <v>0</v>
      </c>
      <c r="B29" t="s">
        <v>14</v>
      </c>
      <c r="C29" t="s">
        <v>41</v>
      </c>
      <c r="D29" t="s">
        <v>148</v>
      </c>
      <c r="E29">
        <v>2091</v>
      </c>
      <c r="F29" t="s">
        <v>230</v>
      </c>
      <c r="G29" t="s">
        <v>247</v>
      </c>
      <c r="H29" t="s">
        <v>253</v>
      </c>
      <c r="I29" t="s">
        <v>266</v>
      </c>
      <c r="J29" t="s">
        <v>276</v>
      </c>
      <c r="K29" t="s">
        <v>292</v>
      </c>
      <c r="L29" t="s">
        <v>311</v>
      </c>
      <c r="M29">
        <v>2090.49</v>
      </c>
      <c r="N29">
        <v>1525.68</v>
      </c>
    </row>
    <row r="30" spans="1:14">
      <c r="A30" s="1">
        <f>HYPERLINK("https://lsnyc.legalserver.org/matter/dynamic-profile/view/1838862","17-1838862")</f>
        <v>0</v>
      </c>
      <c r="B30" t="s">
        <v>14</v>
      </c>
      <c r="C30" t="s">
        <v>42</v>
      </c>
      <c r="D30" t="s">
        <v>149</v>
      </c>
      <c r="E30">
        <v>2091</v>
      </c>
      <c r="F30" t="s">
        <v>230</v>
      </c>
      <c r="G30" t="s">
        <v>237</v>
      </c>
      <c r="H30" t="s">
        <v>253</v>
      </c>
      <c r="I30" t="s">
        <v>266</v>
      </c>
      <c r="J30" t="s">
        <v>276</v>
      </c>
      <c r="K30" t="s">
        <v>291</v>
      </c>
      <c r="L30" t="s">
        <v>305</v>
      </c>
      <c r="M30">
        <v>1769.79</v>
      </c>
      <c r="N30">
        <v>1400.88</v>
      </c>
    </row>
    <row r="31" spans="1:14">
      <c r="A31" s="1">
        <f>HYPERLINK("https://lsnyc.legalserver.org/matter/dynamic-profile/view/1851916","17-1851916")</f>
        <v>0</v>
      </c>
      <c r="B31" t="s">
        <v>14</v>
      </c>
      <c r="C31" t="s">
        <v>43</v>
      </c>
      <c r="D31" t="s">
        <v>150</v>
      </c>
      <c r="E31">
        <v>2091</v>
      </c>
      <c r="F31" t="s">
        <v>230</v>
      </c>
      <c r="G31" t="s">
        <v>237</v>
      </c>
      <c r="H31" t="s">
        <v>253</v>
      </c>
      <c r="I31" t="s">
        <v>266</v>
      </c>
      <c r="J31" t="s">
        <v>252</v>
      </c>
      <c r="K31" t="s">
        <v>252</v>
      </c>
      <c r="L31" t="s">
        <v>297</v>
      </c>
      <c r="M31">
        <v>3181.81</v>
      </c>
      <c r="N31">
        <v>2694.18</v>
      </c>
    </row>
    <row r="32" spans="1:14">
      <c r="A32" s="1">
        <f>HYPERLINK("https://lsnyc.legalserver.org/matter/dynamic-profile/view/1852180","17-1852180")</f>
        <v>0</v>
      </c>
      <c r="B32" t="s">
        <v>14</v>
      </c>
      <c r="C32" t="s">
        <v>44</v>
      </c>
      <c r="D32" t="s">
        <v>137</v>
      </c>
      <c r="E32">
        <v>2091</v>
      </c>
      <c r="F32" t="s">
        <v>230</v>
      </c>
      <c r="G32" t="s">
        <v>246</v>
      </c>
      <c r="H32" t="s">
        <v>256</v>
      </c>
      <c r="I32" t="s">
        <v>267</v>
      </c>
      <c r="J32" t="s">
        <v>252</v>
      </c>
      <c r="K32" t="s">
        <v>252</v>
      </c>
      <c r="L32" t="s">
        <v>312</v>
      </c>
      <c r="M32">
        <v>0</v>
      </c>
      <c r="N32">
        <v>0</v>
      </c>
    </row>
    <row r="33" spans="1:14">
      <c r="A33" s="1">
        <f>HYPERLINK("https://lsnyc.legalserver.org/matter/dynamic-profile/view/1853938","17-1853938")</f>
        <v>0</v>
      </c>
      <c r="B33" t="s">
        <v>14</v>
      </c>
      <c r="C33" t="s">
        <v>45</v>
      </c>
      <c r="D33" t="s">
        <v>151</v>
      </c>
      <c r="E33">
        <v>2091</v>
      </c>
      <c r="F33" t="s">
        <v>230</v>
      </c>
      <c r="G33" t="s">
        <v>238</v>
      </c>
      <c r="H33" t="s">
        <v>256</v>
      </c>
      <c r="I33" t="s">
        <v>267</v>
      </c>
      <c r="J33" t="s">
        <v>252</v>
      </c>
      <c r="K33" t="s">
        <v>252</v>
      </c>
      <c r="L33" t="s">
        <v>313</v>
      </c>
      <c r="M33">
        <v>1268.81</v>
      </c>
      <c r="N33">
        <v>0</v>
      </c>
    </row>
    <row r="34" spans="1:14">
      <c r="A34" s="1">
        <f>HYPERLINK("https://lsnyc.legalserver.org/matter/dynamic-profile/view/1859377","18-1859377")</f>
        <v>0</v>
      </c>
      <c r="B34" t="s">
        <v>14</v>
      </c>
      <c r="C34" t="s">
        <v>46</v>
      </c>
      <c r="D34" t="s">
        <v>152</v>
      </c>
      <c r="E34">
        <v>2091</v>
      </c>
      <c r="F34" t="s">
        <v>230</v>
      </c>
      <c r="G34" t="s">
        <v>237</v>
      </c>
      <c r="H34" t="s">
        <v>253</v>
      </c>
      <c r="I34" t="s">
        <v>264</v>
      </c>
      <c r="J34" t="s">
        <v>252</v>
      </c>
      <c r="K34" t="s">
        <v>252</v>
      </c>
      <c r="L34" t="s">
        <v>314</v>
      </c>
      <c r="M34">
        <v>-1</v>
      </c>
      <c r="N34">
        <v>1200</v>
      </c>
    </row>
    <row r="35" spans="1:14">
      <c r="A35" s="1">
        <f>HYPERLINK("https://lsnyc.legalserver.org/matter/dynamic-profile/view/1863658","18-1863658")</f>
        <v>0</v>
      </c>
      <c r="B35" t="s">
        <v>14</v>
      </c>
      <c r="C35" t="s">
        <v>47</v>
      </c>
      <c r="D35" t="s">
        <v>153</v>
      </c>
      <c r="E35">
        <v>2091</v>
      </c>
      <c r="F35" t="s">
        <v>230</v>
      </c>
      <c r="G35" t="s">
        <v>244</v>
      </c>
      <c r="H35" t="s">
        <v>253</v>
      </c>
      <c r="I35" t="s">
        <v>266</v>
      </c>
      <c r="J35" t="s">
        <v>252</v>
      </c>
      <c r="K35" t="s">
        <v>252</v>
      </c>
      <c r="L35" t="s">
        <v>305</v>
      </c>
      <c r="M35">
        <v>1457.6</v>
      </c>
      <c r="N35">
        <v>955.48</v>
      </c>
    </row>
    <row r="36" spans="1:14">
      <c r="A36" s="1">
        <f>HYPERLINK("https://lsnyc.legalserver.org/matter/dynamic-profile/view/1868914","18-1868914")</f>
        <v>0</v>
      </c>
      <c r="B36" t="s">
        <v>14</v>
      </c>
      <c r="C36" t="s">
        <v>48</v>
      </c>
      <c r="D36" t="s">
        <v>154</v>
      </c>
      <c r="E36">
        <v>2091</v>
      </c>
      <c r="F36" t="s">
        <v>230</v>
      </c>
      <c r="G36" t="s">
        <v>248</v>
      </c>
      <c r="H36" t="s">
        <v>257</v>
      </c>
      <c r="I36" t="s">
        <v>266</v>
      </c>
      <c r="J36" t="s">
        <v>252</v>
      </c>
      <c r="K36" t="s">
        <v>252</v>
      </c>
      <c r="L36" t="s">
        <v>305</v>
      </c>
      <c r="M36">
        <v>0</v>
      </c>
      <c r="N36">
        <v>1121.53</v>
      </c>
    </row>
    <row r="37" spans="1:14">
      <c r="A37" s="1">
        <f>HYPERLINK("https://lsnyc.legalserver.org/matter/dynamic-profile/view/1887356","19-1887356")</f>
        <v>0</v>
      </c>
      <c r="B37" t="s">
        <v>14</v>
      </c>
      <c r="C37" t="s">
        <v>49</v>
      </c>
      <c r="D37" t="s">
        <v>155</v>
      </c>
      <c r="E37">
        <v>2091</v>
      </c>
      <c r="F37" t="s">
        <v>230</v>
      </c>
      <c r="G37" t="s">
        <v>236</v>
      </c>
      <c r="H37" t="s">
        <v>258</v>
      </c>
      <c r="I37" t="s">
        <v>265</v>
      </c>
      <c r="J37" t="s">
        <v>276</v>
      </c>
      <c r="K37" t="s">
        <v>252</v>
      </c>
      <c r="L37" t="s">
        <v>315</v>
      </c>
      <c r="M37">
        <v>1506.03</v>
      </c>
      <c r="N37">
        <v>851.6799999999999</v>
      </c>
    </row>
    <row r="38" spans="1:14">
      <c r="A38" s="1">
        <f>HYPERLINK("https://lsnyc.legalserver.org/matter/dynamic-profile/view/1890538","19-1890538")</f>
        <v>0</v>
      </c>
      <c r="B38" t="s">
        <v>14</v>
      </c>
      <c r="C38" t="s">
        <v>50</v>
      </c>
      <c r="D38" t="s">
        <v>156</v>
      </c>
      <c r="E38">
        <v>2091</v>
      </c>
      <c r="F38" t="s">
        <v>230</v>
      </c>
      <c r="G38" t="s">
        <v>237</v>
      </c>
      <c r="H38" t="s">
        <v>253</v>
      </c>
      <c r="I38" t="s">
        <v>267</v>
      </c>
      <c r="J38" t="s">
        <v>252</v>
      </c>
      <c r="K38" t="s">
        <v>252</v>
      </c>
      <c r="L38" t="s">
        <v>316</v>
      </c>
      <c r="M38">
        <v>2519.94</v>
      </c>
      <c r="N38">
        <v>2244.99</v>
      </c>
    </row>
    <row r="39" spans="1:14">
      <c r="A39" s="1">
        <f>HYPERLINK("https://lsnyc.legalserver.org/matter/dynamic-profile/view/1891809","19-1891809")</f>
        <v>0</v>
      </c>
      <c r="B39" t="s">
        <v>14</v>
      </c>
      <c r="C39" t="s">
        <v>51</v>
      </c>
      <c r="D39" t="s">
        <v>157</v>
      </c>
      <c r="E39">
        <v>2091</v>
      </c>
      <c r="F39" t="s">
        <v>230</v>
      </c>
      <c r="G39" t="s">
        <v>237</v>
      </c>
      <c r="H39" t="s">
        <v>253</v>
      </c>
      <c r="I39" t="s">
        <v>267</v>
      </c>
      <c r="J39" t="s">
        <v>252</v>
      </c>
      <c r="K39" t="s">
        <v>252</v>
      </c>
      <c r="L39" t="s">
        <v>298</v>
      </c>
      <c r="M39">
        <v>0</v>
      </c>
      <c r="N39">
        <v>0</v>
      </c>
    </row>
    <row r="40" spans="1:14">
      <c r="A40" s="1">
        <f>HYPERLINK("https://lsnyc.legalserver.org/matter/dynamic-profile/view/1891816","19-1891816")</f>
        <v>0</v>
      </c>
      <c r="B40" t="s">
        <v>14</v>
      </c>
      <c r="C40" t="s">
        <v>52</v>
      </c>
      <c r="D40" t="s">
        <v>158</v>
      </c>
      <c r="E40">
        <v>2091</v>
      </c>
      <c r="F40" t="s">
        <v>230</v>
      </c>
      <c r="G40" t="s">
        <v>249</v>
      </c>
      <c r="H40" t="s">
        <v>253</v>
      </c>
      <c r="I40" t="s">
        <v>267</v>
      </c>
      <c r="J40" t="s">
        <v>252</v>
      </c>
      <c r="K40" t="s">
        <v>252</v>
      </c>
      <c r="L40" t="s">
        <v>299</v>
      </c>
      <c r="M40">
        <v>3612.35</v>
      </c>
      <c r="N40">
        <v>3233.93</v>
      </c>
    </row>
    <row r="41" spans="1:14">
      <c r="A41" s="1">
        <f>HYPERLINK("https://lsnyc.legalserver.org/matter/dynamic-profile/view/1891953","19-1891953")</f>
        <v>0</v>
      </c>
      <c r="B41" t="s">
        <v>14</v>
      </c>
      <c r="C41" t="s">
        <v>53</v>
      </c>
      <c r="D41" t="s">
        <v>159</v>
      </c>
      <c r="E41">
        <v>2091</v>
      </c>
      <c r="F41" t="s">
        <v>230</v>
      </c>
      <c r="G41" t="s">
        <v>243</v>
      </c>
      <c r="H41" t="s">
        <v>253</v>
      </c>
      <c r="I41" t="s">
        <v>267</v>
      </c>
      <c r="J41" t="s">
        <v>252</v>
      </c>
      <c r="K41" t="s">
        <v>252</v>
      </c>
      <c r="L41" t="s">
        <v>317</v>
      </c>
      <c r="M41">
        <v>0</v>
      </c>
      <c r="N41">
        <v>-1</v>
      </c>
    </row>
    <row r="42" spans="1:14">
      <c r="A42" s="1">
        <f>HYPERLINK("https://lsnyc.legalserver.org/matter/dynamic-profile/view/1893300","19-1893300")</f>
        <v>0</v>
      </c>
      <c r="B42" t="s">
        <v>14</v>
      </c>
      <c r="C42" t="s">
        <v>54</v>
      </c>
      <c r="D42" t="s">
        <v>160</v>
      </c>
      <c r="E42">
        <v>2091</v>
      </c>
      <c r="F42" t="s">
        <v>230</v>
      </c>
      <c r="G42" t="s">
        <v>240</v>
      </c>
      <c r="H42" t="s">
        <v>252</v>
      </c>
      <c r="I42" t="s">
        <v>265</v>
      </c>
      <c r="J42" t="s">
        <v>276</v>
      </c>
      <c r="K42" t="s">
        <v>252</v>
      </c>
      <c r="L42" t="s">
        <v>252</v>
      </c>
      <c r="M42">
        <v>0</v>
      </c>
      <c r="N42">
        <v>0</v>
      </c>
    </row>
    <row r="43" spans="1:14">
      <c r="A43" s="1">
        <f>HYPERLINK("https://lsnyc.legalserver.org/matter/dynamic-profile/view/1882152","18-1882152")</f>
        <v>0</v>
      </c>
      <c r="B43" t="s">
        <v>14</v>
      </c>
      <c r="C43" t="s">
        <v>55</v>
      </c>
      <c r="D43" t="s">
        <v>128</v>
      </c>
      <c r="E43">
        <v>2091</v>
      </c>
      <c r="F43" t="s">
        <v>231</v>
      </c>
      <c r="G43" t="s">
        <v>243</v>
      </c>
      <c r="H43" t="s">
        <v>252</v>
      </c>
      <c r="I43" t="s">
        <v>270</v>
      </c>
      <c r="J43" t="s">
        <v>283</v>
      </c>
      <c r="K43" t="s">
        <v>252</v>
      </c>
      <c r="L43" t="s">
        <v>252</v>
      </c>
      <c r="M43">
        <v>0</v>
      </c>
      <c r="N43">
        <v>-1</v>
      </c>
    </row>
    <row r="44" spans="1:14">
      <c r="A44" s="1">
        <f>HYPERLINK("https://lsnyc.legalserver.org/matter/dynamic-profile/view/0801377","16-0801377")</f>
        <v>0</v>
      </c>
      <c r="B44" t="s">
        <v>14</v>
      </c>
      <c r="C44" t="s">
        <v>56</v>
      </c>
      <c r="D44" t="s">
        <v>161</v>
      </c>
      <c r="E44">
        <v>2091</v>
      </c>
      <c r="F44" t="s">
        <v>231</v>
      </c>
      <c r="G44" t="s">
        <v>239</v>
      </c>
      <c r="H44" t="s">
        <v>253</v>
      </c>
      <c r="I44" t="s">
        <v>264</v>
      </c>
      <c r="J44" t="s">
        <v>275</v>
      </c>
      <c r="K44" t="s">
        <v>252</v>
      </c>
      <c r="L44" t="s">
        <v>318</v>
      </c>
      <c r="M44">
        <v>-1</v>
      </c>
      <c r="N44">
        <v>-1</v>
      </c>
    </row>
    <row r="45" spans="1:14">
      <c r="A45" s="1">
        <f>HYPERLINK("https://lsnyc.legalserver.org/matter/dynamic-profile/view/1874211","18-1874211")</f>
        <v>0</v>
      </c>
      <c r="B45" t="s">
        <v>14</v>
      </c>
      <c r="C45" t="s">
        <v>57</v>
      </c>
      <c r="D45" t="s">
        <v>162</v>
      </c>
      <c r="E45">
        <v>2091</v>
      </c>
      <c r="F45" t="s">
        <v>231</v>
      </c>
      <c r="G45" t="s">
        <v>238</v>
      </c>
      <c r="H45" t="s">
        <v>254</v>
      </c>
      <c r="I45" t="s">
        <v>267</v>
      </c>
      <c r="J45" t="s">
        <v>252</v>
      </c>
      <c r="K45" t="s">
        <v>252</v>
      </c>
      <c r="L45" t="s">
        <v>252</v>
      </c>
      <c r="M45">
        <v>0</v>
      </c>
      <c r="N45">
        <v>0</v>
      </c>
    </row>
    <row r="46" spans="1:14">
      <c r="A46" s="1">
        <f>HYPERLINK("https://lsnyc.legalserver.org/matter/dynamic-profile/view/1864254","18-1864254")</f>
        <v>0</v>
      </c>
      <c r="B46" t="s">
        <v>14</v>
      </c>
      <c r="C46" t="s">
        <v>58</v>
      </c>
      <c r="D46" t="s">
        <v>163</v>
      </c>
      <c r="E46">
        <v>2091</v>
      </c>
      <c r="F46" t="s">
        <v>231</v>
      </c>
      <c r="G46" t="s">
        <v>238</v>
      </c>
      <c r="H46" t="s">
        <v>253</v>
      </c>
      <c r="I46" t="s">
        <v>265</v>
      </c>
      <c r="J46" t="s">
        <v>284</v>
      </c>
      <c r="K46" t="s">
        <v>252</v>
      </c>
      <c r="L46" t="s">
        <v>298</v>
      </c>
      <c r="M46">
        <v>1939.32</v>
      </c>
      <c r="N46">
        <v>1502.32</v>
      </c>
    </row>
    <row r="47" spans="1:14">
      <c r="A47" s="1">
        <f>HYPERLINK("https://lsnyc.legalserver.org/matter/dynamic-profile/view/1894843","19-1894843")</f>
        <v>0</v>
      </c>
      <c r="B47" t="s">
        <v>14</v>
      </c>
      <c r="C47" t="s">
        <v>59</v>
      </c>
      <c r="D47" t="s">
        <v>164</v>
      </c>
      <c r="E47">
        <v>2091</v>
      </c>
      <c r="F47" t="s">
        <v>231</v>
      </c>
      <c r="G47" t="s">
        <v>237</v>
      </c>
      <c r="H47" t="s">
        <v>253</v>
      </c>
      <c r="I47" t="s">
        <v>271</v>
      </c>
      <c r="J47" t="s">
        <v>283</v>
      </c>
      <c r="K47" t="s">
        <v>290</v>
      </c>
      <c r="L47" t="s">
        <v>305</v>
      </c>
      <c r="M47">
        <v>0</v>
      </c>
      <c r="N47">
        <v>1275.92</v>
      </c>
    </row>
    <row r="48" spans="1:14">
      <c r="A48" s="1">
        <f>HYPERLINK("https://lsnyc.legalserver.org/matter/dynamic-profile/view/1864549","18-1864549")</f>
        <v>0</v>
      </c>
      <c r="B48" t="s">
        <v>14</v>
      </c>
      <c r="C48" t="s">
        <v>60</v>
      </c>
      <c r="D48" t="s">
        <v>165</v>
      </c>
      <c r="E48">
        <v>2091</v>
      </c>
      <c r="F48" t="s">
        <v>231</v>
      </c>
      <c r="G48" t="s">
        <v>238</v>
      </c>
      <c r="H48" t="s">
        <v>254</v>
      </c>
      <c r="I48" t="s">
        <v>267</v>
      </c>
      <c r="J48" t="s">
        <v>279</v>
      </c>
      <c r="K48" t="s">
        <v>252</v>
      </c>
      <c r="L48" t="s">
        <v>252</v>
      </c>
      <c r="M48">
        <v>0</v>
      </c>
      <c r="N48">
        <v>0</v>
      </c>
    </row>
    <row r="49" spans="1:14">
      <c r="A49" s="1">
        <f>HYPERLINK("https://lsnyc.legalserver.org/matter/dynamic-profile/view/0756422","14-0756422")</f>
        <v>0</v>
      </c>
      <c r="B49" t="s">
        <v>14</v>
      </c>
      <c r="C49" t="s">
        <v>61</v>
      </c>
      <c r="D49" t="s">
        <v>166</v>
      </c>
      <c r="E49">
        <v>2091</v>
      </c>
      <c r="F49" t="s">
        <v>231</v>
      </c>
      <c r="G49" t="s">
        <v>238</v>
      </c>
      <c r="H49" t="s">
        <v>253</v>
      </c>
      <c r="I49" t="s">
        <v>264</v>
      </c>
      <c r="J49" t="s">
        <v>276</v>
      </c>
      <c r="K49" t="s">
        <v>290</v>
      </c>
      <c r="L49" t="s">
        <v>300</v>
      </c>
      <c r="M49">
        <v>3055.59</v>
      </c>
      <c r="N49">
        <v>2206.65</v>
      </c>
    </row>
    <row r="50" spans="1:14">
      <c r="A50" s="1">
        <f>HYPERLINK("https://lsnyc.legalserver.org/matter/dynamic-profile/view/0770531","15-0770531")</f>
        <v>0</v>
      </c>
      <c r="B50" t="s">
        <v>14</v>
      </c>
      <c r="C50" t="s">
        <v>62</v>
      </c>
      <c r="D50" t="s">
        <v>167</v>
      </c>
      <c r="E50">
        <v>2091</v>
      </c>
      <c r="F50" t="s">
        <v>231</v>
      </c>
      <c r="G50" t="s">
        <v>237</v>
      </c>
      <c r="H50" t="s">
        <v>253</v>
      </c>
      <c r="I50" t="s">
        <v>264</v>
      </c>
      <c r="J50" t="s">
        <v>252</v>
      </c>
      <c r="K50" t="s">
        <v>252</v>
      </c>
      <c r="L50" t="s">
        <v>298</v>
      </c>
      <c r="M50">
        <v>0</v>
      </c>
      <c r="N50">
        <v>0</v>
      </c>
    </row>
    <row r="51" spans="1:14">
      <c r="A51" s="1">
        <f>HYPERLINK("https://lsnyc.legalserver.org/matter/dynamic-profile/view/0815194","16-0815194")</f>
        <v>0</v>
      </c>
      <c r="B51" t="s">
        <v>14</v>
      </c>
      <c r="C51" t="s">
        <v>63</v>
      </c>
      <c r="D51" t="s">
        <v>168</v>
      </c>
      <c r="E51">
        <v>2091</v>
      </c>
      <c r="F51" t="s">
        <v>231</v>
      </c>
      <c r="G51" t="s">
        <v>237</v>
      </c>
      <c r="H51" t="s">
        <v>253</v>
      </c>
      <c r="I51" t="s">
        <v>266</v>
      </c>
      <c r="J51" t="s">
        <v>276</v>
      </c>
      <c r="K51" t="s">
        <v>252</v>
      </c>
      <c r="L51" t="s">
        <v>252</v>
      </c>
      <c r="M51">
        <v>2104.83</v>
      </c>
      <c r="N51">
        <v>1968.38</v>
      </c>
    </row>
    <row r="52" spans="1:14">
      <c r="A52" s="1">
        <f>HYPERLINK("https://lsnyc.legalserver.org/matter/dynamic-profile/view/0831688","17-0831688")</f>
        <v>0</v>
      </c>
      <c r="B52" t="s">
        <v>14</v>
      </c>
      <c r="C52" t="s">
        <v>64</v>
      </c>
      <c r="D52" t="s">
        <v>169</v>
      </c>
      <c r="E52">
        <v>2091</v>
      </c>
      <c r="F52" t="s">
        <v>231</v>
      </c>
      <c r="G52" t="s">
        <v>244</v>
      </c>
      <c r="H52" t="s">
        <v>253</v>
      </c>
      <c r="I52" t="s">
        <v>266</v>
      </c>
      <c r="J52" t="s">
        <v>252</v>
      </c>
      <c r="K52" t="s">
        <v>252</v>
      </c>
      <c r="L52" t="s">
        <v>319</v>
      </c>
      <c r="M52">
        <v>2360</v>
      </c>
      <c r="N52">
        <v>0</v>
      </c>
    </row>
    <row r="53" spans="1:14">
      <c r="A53" s="1">
        <f>HYPERLINK("https://lsnyc.legalserver.org/matter/dynamic-profile/view/1839795","17-1839795")</f>
        <v>0</v>
      </c>
      <c r="B53" t="s">
        <v>14</v>
      </c>
      <c r="C53" t="s">
        <v>65</v>
      </c>
      <c r="D53" t="s">
        <v>170</v>
      </c>
      <c r="E53">
        <v>2091</v>
      </c>
      <c r="F53" t="s">
        <v>231</v>
      </c>
      <c r="G53" t="s">
        <v>237</v>
      </c>
      <c r="H53" t="s">
        <v>259</v>
      </c>
      <c r="I53" t="s">
        <v>265</v>
      </c>
      <c r="J53" t="s">
        <v>276</v>
      </c>
      <c r="K53" t="s">
        <v>252</v>
      </c>
      <c r="L53" t="s">
        <v>320</v>
      </c>
      <c r="M53">
        <v>1751.87</v>
      </c>
      <c r="N53">
        <v>1453.81</v>
      </c>
    </row>
    <row r="54" spans="1:14">
      <c r="A54" s="1">
        <f>HYPERLINK("https://lsnyc.legalserver.org/matter/dynamic-profile/view/1845128","17-1845128")</f>
        <v>0</v>
      </c>
      <c r="B54" t="s">
        <v>14</v>
      </c>
      <c r="C54" t="s">
        <v>66</v>
      </c>
      <c r="D54" t="s">
        <v>171</v>
      </c>
      <c r="E54">
        <v>2091</v>
      </c>
      <c r="F54" t="s">
        <v>231</v>
      </c>
      <c r="G54" t="s">
        <v>244</v>
      </c>
      <c r="H54" t="s">
        <v>253</v>
      </c>
      <c r="I54" t="s">
        <v>266</v>
      </c>
      <c r="J54" t="s">
        <v>252</v>
      </c>
      <c r="K54" t="s">
        <v>252</v>
      </c>
      <c r="L54" t="s">
        <v>252</v>
      </c>
      <c r="M54">
        <v>0</v>
      </c>
      <c r="N54">
        <v>0</v>
      </c>
    </row>
    <row r="55" spans="1:14">
      <c r="A55" s="1">
        <f>HYPERLINK("https://lsnyc.legalserver.org/matter/dynamic-profile/view/1849288","17-1849288")</f>
        <v>0</v>
      </c>
      <c r="B55" t="s">
        <v>14</v>
      </c>
      <c r="C55" t="s">
        <v>67</v>
      </c>
      <c r="D55" t="s">
        <v>172</v>
      </c>
      <c r="E55">
        <v>2091</v>
      </c>
      <c r="F55" t="s">
        <v>231</v>
      </c>
      <c r="G55" t="s">
        <v>237</v>
      </c>
      <c r="H55" t="s">
        <v>253</v>
      </c>
      <c r="I55" t="s">
        <v>266</v>
      </c>
      <c r="J55" t="s">
        <v>276</v>
      </c>
      <c r="K55" t="s">
        <v>293</v>
      </c>
      <c r="L55" t="s">
        <v>321</v>
      </c>
      <c r="M55">
        <v>2367.09</v>
      </c>
      <c r="N55">
        <v>1619.05</v>
      </c>
    </row>
    <row r="56" spans="1:14">
      <c r="A56" s="1">
        <f>HYPERLINK("https://lsnyc.legalserver.org/matter/dynamic-profile/view/1854564","17-1854564")</f>
        <v>0</v>
      </c>
      <c r="B56" t="s">
        <v>14</v>
      </c>
      <c r="C56" t="s">
        <v>68</v>
      </c>
      <c r="D56" t="s">
        <v>173</v>
      </c>
      <c r="E56">
        <v>2091</v>
      </c>
      <c r="F56" t="s">
        <v>231</v>
      </c>
      <c r="G56" t="s">
        <v>248</v>
      </c>
      <c r="H56" t="s">
        <v>253</v>
      </c>
      <c r="I56" t="s">
        <v>265</v>
      </c>
      <c r="J56" t="s">
        <v>276</v>
      </c>
      <c r="K56" t="s">
        <v>252</v>
      </c>
      <c r="L56" t="s">
        <v>322</v>
      </c>
      <c r="M56">
        <v>0</v>
      </c>
      <c r="N56">
        <v>2246.97</v>
      </c>
    </row>
    <row r="57" spans="1:14">
      <c r="A57" s="1">
        <f>HYPERLINK("https://lsnyc.legalserver.org/matter/dynamic-profile/view/1855388","18-1855388")</f>
        <v>0</v>
      </c>
      <c r="B57" t="s">
        <v>14</v>
      </c>
      <c r="C57" t="s">
        <v>69</v>
      </c>
      <c r="D57" t="s">
        <v>174</v>
      </c>
      <c r="E57">
        <v>2091</v>
      </c>
      <c r="F57" t="s">
        <v>231</v>
      </c>
      <c r="G57" t="s">
        <v>236</v>
      </c>
      <c r="H57" t="s">
        <v>253</v>
      </c>
      <c r="I57" t="s">
        <v>268</v>
      </c>
      <c r="J57" t="s">
        <v>276</v>
      </c>
      <c r="K57" t="s">
        <v>252</v>
      </c>
      <c r="L57" t="s">
        <v>304</v>
      </c>
      <c r="M57">
        <v>780.55</v>
      </c>
      <c r="N57">
        <v>517.66</v>
      </c>
    </row>
    <row r="58" spans="1:14">
      <c r="A58" s="1">
        <f>HYPERLINK("https://lsnyc.legalserver.org/matter/dynamic-profile/view/1858862","18-1858862")</f>
        <v>0</v>
      </c>
      <c r="B58" t="s">
        <v>14</v>
      </c>
      <c r="C58" t="s">
        <v>27</v>
      </c>
      <c r="D58" t="s">
        <v>175</v>
      </c>
      <c r="E58">
        <v>2091</v>
      </c>
      <c r="F58" t="s">
        <v>231</v>
      </c>
      <c r="G58" t="s">
        <v>237</v>
      </c>
      <c r="H58" t="s">
        <v>253</v>
      </c>
      <c r="I58" t="s">
        <v>268</v>
      </c>
      <c r="J58" t="s">
        <v>276</v>
      </c>
      <c r="K58" t="s">
        <v>252</v>
      </c>
      <c r="L58" t="s">
        <v>295</v>
      </c>
      <c r="M58">
        <v>1768.25</v>
      </c>
      <c r="N58">
        <v>1158.11</v>
      </c>
    </row>
    <row r="59" spans="1:14">
      <c r="A59" s="1">
        <f>HYPERLINK("https://lsnyc.legalserver.org/matter/dynamic-profile/view/1863945","18-1863945")</f>
        <v>0</v>
      </c>
      <c r="B59" t="s">
        <v>14</v>
      </c>
      <c r="C59" t="s">
        <v>70</v>
      </c>
      <c r="D59" t="s">
        <v>176</v>
      </c>
      <c r="E59">
        <v>2091</v>
      </c>
      <c r="F59" t="s">
        <v>231</v>
      </c>
      <c r="G59" t="s">
        <v>236</v>
      </c>
      <c r="H59" t="s">
        <v>256</v>
      </c>
      <c r="I59" t="s">
        <v>268</v>
      </c>
      <c r="J59" t="s">
        <v>252</v>
      </c>
      <c r="K59" t="s">
        <v>252</v>
      </c>
      <c r="L59" t="s">
        <v>323</v>
      </c>
      <c r="M59">
        <v>2298.53</v>
      </c>
      <c r="N59">
        <v>1964.44</v>
      </c>
    </row>
    <row r="60" spans="1:14">
      <c r="A60" s="1">
        <f>HYPERLINK("https://lsnyc.legalserver.org/matter/dynamic-profile/view/1869380","18-1869380")</f>
        <v>0</v>
      </c>
      <c r="B60" t="s">
        <v>14</v>
      </c>
      <c r="C60" t="s">
        <v>71</v>
      </c>
      <c r="D60" t="s">
        <v>177</v>
      </c>
      <c r="E60">
        <v>2091</v>
      </c>
      <c r="F60" t="s">
        <v>231</v>
      </c>
      <c r="G60" t="s">
        <v>236</v>
      </c>
      <c r="H60" t="s">
        <v>253</v>
      </c>
      <c r="I60" t="s">
        <v>265</v>
      </c>
      <c r="J60" t="s">
        <v>276</v>
      </c>
      <c r="K60" t="s">
        <v>252</v>
      </c>
      <c r="L60" t="s">
        <v>316</v>
      </c>
      <c r="M60">
        <v>-1</v>
      </c>
      <c r="N60">
        <v>0</v>
      </c>
    </row>
    <row r="61" spans="1:14">
      <c r="A61" s="1">
        <f>HYPERLINK("https://lsnyc.legalserver.org/matter/dynamic-profile/view/1871382","18-1871382")</f>
        <v>0</v>
      </c>
      <c r="B61" t="s">
        <v>14</v>
      </c>
      <c r="C61" t="s">
        <v>17</v>
      </c>
      <c r="D61" t="s">
        <v>178</v>
      </c>
      <c r="E61">
        <v>2091</v>
      </c>
      <c r="F61" t="s">
        <v>231</v>
      </c>
      <c r="G61" t="s">
        <v>241</v>
      </c>
      <c r="H61" t="s">
        <v>256</v>
      </c>
      <c r="I61" t="s">
        <v>264</v>
      </c>
      <c r="J61" t="s">
        <v>252</v>
      </c>
      <c r="K61" t="s">
        <v>252</v>
      </c>
      <c r="L61" t="s">
        <v>252</v>
      </c>
      <c r="M61">
        <v>0</v>
      </c>
      <c r="N61">
        <v>0</v>
      </c>
    </row>
    <row r="62" spans="1:14">
      <c r="A62" s="1">
        <f>HYPERLINK("https://lsnyc.legalserver.org/matter/dynamic-profile/view/1872008","18-1872008")</f>
        <v>0</v>
      </c>
      <c r="B62" t="s">
        <v>14</v>
      </c>
      <c r="C62" t="s">
        <v>72</v>
      </c>
      <c r="D62" t="s">
        <v>161</v>
      </c>
      <c r="E62">
        <v>2091</v>
      </c>
      <c r="F62" t="s">
        <v>231</v>
      </c>
      <c r="G62" t="s">
        <v>238</v>
      </c>
      <c r="H62" t="s">
        <v>253</v>
      </c>
      <c r="I62" t="s">
        <v>268</v>
      </c>
      <c r="J62" t="s">
        <v>276</v>
      </c>
      <c r="K62" t="s">
        <v>252</v>
      </c>
      <c r="L62" t="s">
        <v>302</v>
      </c>
      <c r="M62">
        <v>2854.75</v>
      </c>
      <c r="N62">
        <v>2262.75</v>
      </c>
    </row>
    <row r="63" spans="1:14">
      <c r="A63" s="1">
        <f>HYPERLINK("https://lsnyc.legalserver.org/matter/dynamic-profile/view/1884469","18-1884469")</f>
        <v>0</v>
      </c>
      <c r="B63" t="s">
        <v>14</v>
      </c>
      <c r="C63" t="s">
        <v>73</v>
      </c>
      <c r="D63" t="s">
        <v>179</v>
      </c>
      <c r="E63">
        <v>2091</v>
      </c>
      <c r="F63" t="s">
        <v>231</v>
      </c>
      <c r="G63" t="s">
        <v>245</v>
      </c>
      <c r="H63" t="s">
        <v>253</v>
      </c>
      <c r="I63" t="s">
        <v>265</v>
      </c>
      <c r="J63" t="s">
        <v>276</v>
      </c>
      <c r="K63" t="s">
        <v>252</v>
      </c>
      <c r="L63" t="s">
        <v>298</v>
      </c>
      <c r="M63">
        <v>2589.55</v>
      </c>
      <c r="N63">
        <v>0</v>
      </c>
    </row>
    <row r="64" spans="1:14">
      <c r="A64" s="1">
        <f>HYPERLINK("https://lsnyc.legalserver.org/matter/dynamic-profile/view/1885554","18-1885554")</f>
        <v>0</v>
      </c>
      <c r="B64" t="s">
        <v>14</v>
      </c>
      <c r="C64" t="s">
        <v>74</v>
      </c>
      <c r="D64" t="s">
        <v>180</v>
      </c>
      <c r="E64">
        <v>2091</v>
      </c>
      <c r="F64" t="s">
        <v>231</v>
      </c>
      <c r="G64" t="s">
        <v>237</v>
      </c>
      <c r="H64" t="s">
        <v>253</v>
      </c>
      <c r="I64" t="s">
        <v>264</v>
      </c>
      <c r="J64" t="s">
        <v>252</v>
      </c>
      <c r="K64" t="s">
        <v>252</v>
      </c>
      <c r="L64" t="s">
        <v>307</v>
      </c>
      <c r="M64">
        <v>2700</v>
      </c>
      <c r="N64">
        <v>2405.37</v>
      </c>
    </row>
    <row r="65" spans="1:14">
      <c r="A65" s="1">
        <f>HYPERLINK("https://lsnyc.legalserver.org/matter/dynamic-profile/view/1885847","18-1885847")</f>
        <v>0</v>
      </c>
      <c r="B65" t="s">
        <v>14</v>
      </c>
      <c r="C65" t="s">
        <v>75</v>
      </c>
      <c r="D65" t="s">
        <v>181</v>
      </c>
      <c r="E65">
        <v>2091</v>
      </c>
      <c r="F65" t="s">
        <v>231</v>
      </c>
      <c r="G65" t="s">
        <v>250</v>
      </c>
      <c r="H65" t="s">
        <v>256</v>
      </c>
      <c r="I65" t="s">
        <v>267</v>
      </c>
      <c r="J65" t="s">
        <v>252</v>
      </c>
      <c r="K65" t="s">
        <v>252</v>
      </c>
      <c r="L65" t="s">
        <v>324</v>
      </c>
      <c r="M65">
        <v>2100.14</v>
      </c>
      <c r="N65">
        <v>1811.34</v>
      </c>
    </row>
    <row r="66" spans="1:14">
      <c r="A66" s="1">
        <f>HYPERLINK("https://lsnyc.legalserver.org/matter/dynamic-profile/view/1884977","18-1884977")</f>
        <v>0</v>
      </c>
      <c r="B66" t="s">
        <v>14</v>
      </c>
      <c r="C66" t="s">
        <v>76</v>
      </c>
      <c r="D66" t="s">
        <v>182</v>
      </c>
      <c r="E66">
        <v>2091</v>
      </c>
      <c r="F66" t="s">
        <v>231</v>
      </c>
      <c r="G66" t="s">
        <v>238</v>
      </c>
      <c r="H66" t="s">
        <v>253</v>
      </c>
      <c r="I66" t="s">
        <v>265</v>
      </c>
      <c r="J66" t="s">
        <v>276</v>
      </c>
      <c r="K66" t="s">
        <v>252</v>
      </c>
      <c r="L66" t="s">
        <v>325</v>
      </c>
      <c r="M66">
        <v>0</v>
      </c>
      <c r="N66">
        <v>0</v>
      </c>
    </row>
    <row r="67" spans="1:14">
      <c r="A67" s="1">
        <f>HYPERLINK("https://lsnyc.legalserver.org/matter/dynamic-profile/view/1889729","19-1889729")</f>
        <v>0</v>
      </c>
      <c r="B67" t="s">
        <v>14</v>
      </c>
      <c r="C67" t="s">
        <v>77</v>
      </c>
      <c r="D67" t="s">
        <v>183</v>
      </c>
      <c r="E67">
        <v>2091</v>
      </c>
      <c r="F67" t="s">
        <v>231</v>
      </c>
      <c r="G67" t="s">
        <v>245</v>
      </c>
      <c r="H67" t="s">
        <v>253</v>
      </c>
      <c r="I67" t="s">
        <v>268</v>
      </c>
      <c r="J67" t="s">
        <v>252</v>
      </c>
      <c r="K67" t="s">
        <v>252</v>
      </c>
      <c r="L67" t="s">
        <v>326</v>
      </c>
      <c r="M67">
        <v>0</v>
      </c>
      <c r="N67">
        <v>0</v>
      </c>
    </row>
    <row r="68" spans="1:14">
      <c r="A68" s="1">
        <f>HYPERLINK("https://lsnyc.legalserver.org/matter/dynamic-profile/view/1890466","19-1890466")</f>
        <v>0</v>
      </c>
      <c r="B68" t="s">
        <v>14</v>
      </c>
      <c r="C68" t="s">
        <v>27</v>
      </c>
      <c r="D68" t="s">
        <v>184</v>
      </c>
      <c r="E68">
        <v>2091</v>
      </c>
      <c r="F68" t="s">
        <v>231</v>
      </c>
      <c r="G68" t="s">
        <v>237</v>
      </c>
      <c r="H68" t="s">
        <v>253</v>
      </c>
      <c r="I68" t="s">
        <v>265</v>
      </c>
      <c r="J68" t="s">
        <v>276</v>
      </c>
      <c r="K68" t="s">
        <v>252</v>
      </c>
      <c r="L68" t="s">
        <v>327</v>
      </c>
      <c r="M68">
        <v>3978.07</v>
      </c>
      <c r="N68">
        <v>3520.6</v>
      </c>
    </row>
    <row r="69" spans="1:14">
      <c r="A69" s="1">
        <f>HYPERLINK("https://lsnyc.legalserver.org/matter/dynamic-profile/view/1890491","19-1890491")</f>
        <v>0</v>
      </c>
      <c r="B69" t="s">
        <v>14</v>
      </c>
      <c r="C69" t="s">
        <v>78</v>
      </c>
      <c r="D69" t="s">
        <v>185</v>
      </c>
      <c r="E69">
        <v>2091</v>
      </c>
      <c r="F69" t="s">
        <v>231</v>
      </c>
      <c r="G69" t="s">
        <v>237</v>
      </c>
      <c r="H69" t="s">
        <v>253</v>
      </c>
      <c r="I69" t="s">
        <v>272</v>
      </c>
      <c r="J69" t="s">
        <v>279</v>
      </c>
      <c r="K69" t="s">
        <v>252</v>
      </c>
      <c r="L69" t="s">
        <v>252</v>
      </c>
      <c r="M69">
        <v>2921</v>
      </c>
      <c r="N69">
        <v>0</v>
      </c>
    </row>
    <row r="70" spans="1:14">
      <c r="A70" s="1">
        <f>HYPERLINK("https://lsnyc.legalserver.org/matter/dynamic-profile/view/1890851","19-1890851")</f>
        <v>0</v>
      </c>
      <c r="B70" t="s">
        <v>14</v>
      </c>
      <c r="C70" t="s">
        <v>79</v>
      </c>
      <c r="D70" t="s">
        <v>186</v>
      </c>
      <c r="E70">
        <v>2091</v>
      </c>
      <c r="F70" t="s">
        <v>231</v>
      </c>
      <c r="G70" t="s">
        <v>242</v>
      </c>
      <c r="H70" t="s">
        <v>255</v>
      </c>
      <c r="I70" t="s">
        <v>267</v>
      </c>
      <c r="J70" t="s">
        <v>252</v>
      </c>
      <c r="K70" t="s">
        <v>252</v>
      </c>
      <c r="L70" t="s">
        <v>252</v>
      </c>
      <c r="M70">
        <v>0</v>
      </c>
      <c r="N70">
        <v>-1</v>
      </c>
    </row>
    <row r="71" spans="1:14">
      <c r="A71" s="1">
        <f>HYPERLINK("https://lsnyc.legalserver.org/matter/dynamic-profile/view/1894141","19-1894141")</f>
        <v>0</v>
      </c>
      <c r="B71" t="s">
        <v>14</v>
      </c>
      <c r="C71" t="s">
        <v>35</v>
      </c>
      <c r="D71" t="s">
        <v>185</v>
      </c>
      <c r="E71">
        <v>2091</v>
      </c>
      <c r="F71" t="s">
        <v>231</v>
      </c>
      <c r="G71" t="s">
        <v>237</v>
      </c>
      <c r="H71" t="s">
        <v>253</v>
      </c>
      <c r="I71" t="s">
        <v>272</v>
      </c>
      <c r="J71" t="s">
        <v>283</v>
      </c>
      <c r="K71" t="s">
        <v>252</v>
      </c>
      <c r="L71" t="s">
        <v>252</v>
      </c>
      <c r="M71">
        <v>2921</v>
      </c>
      <c r="N71">
        <v>0</v>
      </c>
    </row>
    <row r="72" spans="1:14">
      <c r="A72" s="1">
        <f>HYPERLINK("https://lsnyc.legalserver.org/matter/dynamic-profile/view/1890989","19-1890989")</f>
        <v>0</v>
      </c>
      <c r="B72" t="s">
        <v>14</v>
      </c>
      <c r="C72" t="s">
        <v>80</v>
      </c>
      <c r="D72" t="s">
        <v>187</v>
      </c>
      <c r="E72">
        <v>2091</v>
      </c>
      <c r="F72" t="s">
        <v>231</v>
      </c>
      <c r="G72" t="s">
        <v>247</v>
      </c>
      <c r="H72" t="s">
        <v>253</v>
      </c>
      <c r="I72" t="s">
        <v>267</v>
      </c>
      <c r="J72" t="s">
        <v>252</v>
      </c>
      <c r="K72" t="s">
        <v>252</v>
      </c>
      <c r="L72" t="s">
        <v>252</v>
      </c>
      <c r="M72">
        <v>0</v>
      </c>
      <c r="N72">
        <v>0</v>
      </c>
    </row>
    <row r="73" spans="1:14">
      <c r="A73" s="1">
        <f>HYPERLINK("https://lsnyc.legalserver.org/matter/dynamic-profile/view/1892161","19-1892161")</f>
        <v>0</v>
      </c>
      <c r="B73" t="s">
        <v>14</v>
      </c>
      <c r="C73" t="s">
        <v>81</v>
      </c>
      <c r="D73" t="s">
        <v>188</v>
      </c>
      <c r="E73">
        <v>2091</v>
      </c>
      <c r="F73" t="s">
        <v>231</v>
      </c>
      <c r="G73" t="s">
        <v>238</v>
      </c>
      <c r="H73" t="s">
        <v>260</v>
      </c>
      <c r="I73" t="s">
        <v>267</v>
      </c>
      <c r="J73" t="s">
        <v>252</v>
      </c>
      <c r="K73" t="s">
        <v>252</v>
      </c>
      <c r="L73" t="s">
        <v>252</v>
      </c>
      <c r="M73">
        <v>0</v>
      </c>
      <c r="N73">
        <v>1</v>
      </c>
    </row>
    <row r="74" spans="1:14">
      <c r="A74" s="1">
        <f>HYPERLINK("https://lsnyc.legalserver.org/matter/dynamic-profile/view/1893354","19-1893354")</f>
        <v>0</v>
      </c>
      <c r="B74" t="s">
        <v>14</v>
      </c>
      <c r="C74" t="s">
        <v>82</v>
      </c>
      <c r="D74" t="s">
        <v>189</v>
      </c>
      <c r="E74">
        <v>2091</v>
      </c>
      <c r="F74" t="s">
        <v>231</v>
      </c>
      <c r="G74" t="s">
        <v>237</v>
      </c>
      <c r="H74" t="s">
        <v>253</v>
      </c>
      <c r="I74" t="s">
        <v>270</v>
      </c>
      <c r="J74" t="s">
        <v>252</v>
      </c>
      <c r="K74" t="s">
        <v>252</v>
      </c>
      <c r="L74" t="s">
        <v>323</v>
      </c>
      <c r="M74">
        <v>2568.69</v>
      </c>
      <c r="N74">
        <v>1346.46</v>
      </c>
    </row>
    <row r="75" spans="1:14">
      <c r="A75" s="1">
        <f>HYPERLINK("https://lsnyc.legalserver.org/matter/dynamic-profile/view/1895052","19-1895052")</f>
        <v>0</v>
      </c>
      <c r="B75" t="s">
        <v>14</v>
      </c>
      <c r="C75" t="s">
        <v>83</v>
      </c>
      <c r="D75" t="s">
        <v>190</v>
      </c>
      <c r="E75">
        <v>2091</v>
      </c>
      <c r="F75" t="s">
        <v>231</v>
      </c>
      <c r="G75" t="s">
        <v>237</v>
      </c>
      <c r="H75" t="s">
        <v>253</v>
      </c>
      <c r="I75" t="s">
        <v>265</v>
      </c>
      <c r="J75" t="s">
        <v>276</v>
      </c>
      <c r="K75" t="s">
        <v>252</v>
      </c>
      <c r="L75" t="s">
        <v>304</v>
      </c>
      <c r="M75">
        <v>3100</v>
      </c>
      <c r="N75">
        <v>2167.59</v>
      </c>
    </row>
    <row r="76" spans="1:14">
      <c r="A76" s="1">
        <f>HYPERLINK("https://lsnyc.legalserver.org/matter/dynamic-profile/view/1894853","19-1894853")</f>
        <v>0</v>
      </c>
      <c r="B76" t="s">
        <v>14</v>
      </c>
      <c r="C76" t="s">
        <v>84</v>
      </c>
      <c r="D76" t="s">
        <v>191</v>
      </c>
      <c r="E76">
        <v>2091</v>
      </c>
      <c r="F76" t="s">
        <v>231</v>
      </c>
      <c r="G76" t="s">
        <v>244</v>
      </c>
      <c r="H76" t="s">
        <v>253</v>
      </c>
      <c r="I76" t="s">
        <v>268</v>
      </c>
      <c r="J76" t="s">
        <v>252</v>
      </c>
      <c r="K76" t="s">
        <v>252</v>
      </c>
      <c r="L76" t="s">
        <v>305</v>
      </c>
      <c r="M76">
        <v>2154.28</v>
      </c>
      <c r="N76">
        <v>1735.78</v>
      </c>
    </row>
    <row r="77" spans="1:14">
      <c r="A77" s="1">
        <f>HYPERLINK("https://lsnyc.legalserver.org/matter/dynamic-profile/view/1894857","19-1894857")</f>
        <v>0</v>
      </c>
      <c r="B77" t="s">
        <v>14</v>
      </c>
      <c r="C77" t="s">
        <v>85</v>
      </c>
      <c r="D77" t="s">
        <v>192</v>
      </c>
      <c r="E77">
        <v>2091</v>
      </c>
      <c r="F77" t="s">
        <v>231</v>
      </c>
      <c r="G77" t="s">
        <v>236</v>
      </c>
      <c r="H77" t="s">
        <v>253</v>
      </c>
      <c r="I77" t="s">
        <v>268</v>
      </c>
      <c r="J77" t="s">
        <v>252</v>
      </c>
      <c r="K77" t="s">
        <v>252</v>
      </c>
      <c r="L77" t="s">
        <v>328</v>
      </c>
      <c r="M77">
        <v>1834.8</v>
      </c>
      <c r="N77">
        <v>1111.31</v>
      </c>
    </row>
    <row r="78" spans="1:14">
      <c r="A78" s="1">
        <f>HYPERLINK("https://lsnyc.legalserver.org/matter/dynamic-profile/view/0751123","14-0751123")</f>
        <v>0</v>
      </c>
      <c r="B78" t="s">
        <v>14</v>
      </c>
      <c r="C78" t="s">
        <v>32</v>
      </c>
      <c r="D78" t="s">
        <v>18</v>
      </c>
      <c r="E78">
        <v>2091</v>
      </c>
      <c r="F78" t="s">
        <v>232</v>
      </c>
      <c r="G78" t="s">
        <v>243</v>
      </c>
      <c r="H78" t="s">
        <v>253</v>
      </c>
      <c r="I78" t="s">
        <v>264</v>
      </c>
      <c r="J78" t="s">
        <v>285</v>
      </c>
      <c r="K78" t="s">
        <v>289</v>
      </c>
      <c r="L78" t="s">
        <v>316</v>
      </c>
      <c r="M78">
        <v>2987.5</v>
      </c>
      <c r="N78">
        <v>2464.98</v>
      </c>
    </row>
    <row r="79" spans="1:14">
      <c r="A79" s="1">
        <f>HYPERLINK("https://lsnyc.legalserver.org/matter/dynamic-profile/view/1879698","18-1879698")</f>
        <v>0</v>
      </c>
      <c r="B79" t="s">
        <v>14</v>
      </c>
      <c r="C79" t="s">
        <v>86</v>
      </c>
      <c r="D79" t="s">
        <v>193</v>
      </c>
      <c r="E79">
        <v>2091</v>
      </c>
      <c r="F79" t="s">
        <v>232</v>
      </c>
      <c r="G79" t="s">
        <v>238</v>
      </c>
      <c r="H79" t="s">
        <v>253</v>
      </c>
      <c r="I79" t="s">
        <v>265</v>
      </c>
      <c r="J79" t="s">
        <v>279</v>
      </c>
      <c r="K79" t="s">
        <v>252</v>
      </c>
      <c r="L79" t="s">
        <v>321</v>
      </c>
      <c r="M79">
        <v>275.76</v>
      </c>
      <c r="N79">
        <v>275.76</v>
      </c>
    </row>
    <row r="80" spans="1:14">
      <c r="A80" s="1">
        <f>HYPERLINK("https://lsnyc.legalserver.org/matter/dynamic-profile/view/1875126","18-1875126")</f>
        <v>0</v>
      </c>
      <c r="B80" t="s">
        <v>14</v>
      </c>
      <c r="C80" t="s">
        <v>87</v>
      </c>
      <c r="D80" t="s">
        <v>194</v>
      </c>
      <c r="E80">
        <v>2091</v>
      </c>
      <c r="F80" t="s">
        <v>232</v>
      </c>
      <c r="G80" t="s">
        <v>247</v>
      </c>
      <c r="H80" t="s">
        <v>253</v>
      </c>
      <c r="I80" t="s">
        <v>266</v>
      </c>
      <c r="J80" t="s">
        <v>286</v>
      </c>
      <c r="K80" t="s">
        <v>294</v>
      </c>
      <c r="L80" t="s">
        <v>307</v>
      </c>
      <c r="M80">
        <v>1952.94</v>
      </c>
      <c r="N80">
        <v>1656.12</v>
      </c>
    </row>
    <row r="81" spans="1:14">
      <c r="A81" s="1">
        <f>HYPERLINK("https://lsnyc.legalserver.org/matter/dynamic-profile/view/1864331","18-1864331")</f>
        <v>0</v>
      </c>
      <c r="B81" t="s">
        <v>14</v>
      </c>
      <c r="C81" t="s">
        <v>88</v>
      </c>
      <c r="D81" t="s">
        <v>195</v>
      </c>
      <c r="E81">
        <v>2091</v>
      </c>
      <c r="F81" t="s">
        <v>232</v>
      </c>
      <c r="G81" t="s">
        <v>251</v>
      </c>
      <c r="H81" t="s">
        <v>253</v>
      </c>
      <c r="I81" t="s">
        <v>264</v>
      </c>
      <c r="J81" t="s">
        <v>276</v>
      </c>
      <c r="K81" t="s">
        <v>252</v>
      </c>
      <c r="L81" t="s">
        <v>325</v>
      </c>
      <c r="M81">
        <v>0</v>
      </c>
      <c r="N81">
        <v>1</v>
      </c>
    </row>
    <row r="82" spans="1:14">
      <c r="A82" s="1">
        <f>HYPERLINK("https://lsnyc.legalserver.org/matter/dynamic-profile/view/0750404","14-0750404")</f>
        <v>0</v>
      </c>
      <c r="B82" t="s">
        <v>14</v>
      </c>
      <c r="C82" t="s">
        <v>89</v>
      </c>
      <c r="D82" t="s">
        <v>196</v>
      </c>
      <c r="E82">
        <v>2091</v>
      </c>
      <c r="F82" t="s">
        <v>232</v>
      </c>
      <c r="G82" t="s">
        <v>247</v>
      </c>
      <c r="H82" t="s">
        <v>253</v>
      </c>
      <c r="I82" t="s">
        <v>264</v>
      </c>
      <c r="J82" t="s">
        <v>278</v>
      </c>
      <c r="K82" t="s">
        <v>291</v>
      </c>
      <c r="L82" t="s">
        <v>298</v>
      </c>
      <c r="M82">
        <v>3192.75</v>
      </c>
      <c r="N82">
        <v>2687.77</v>
      </c>
    </row>
    <row r="83" spans="1:14">
      <c r="A83" s="1">
        <f>HYPERLINK("https://lsnyc.legalserver.org/matter/dynamic-profile/view/0768254","14-0768254")</f>
        <v>0</v>
      </c>
      <c r="B83" t="s">
        <v>14</v>
      </c>
      <c r="C83" t="s">
        <v>90</v>
      </c>
      <c r="D83" t="s">
        <v>197</v>
      </c>
      <c r="E83">
        <v>2091</v>
      </c>
      <c r="F83" t="s">
        <v>232</v>
      </c>
      <c r="G83" t="s">
        <v>243</v>
      </c>
      <c r="H83" t="s">
        <v>253</v>
      </c>
      <c r="I83" t="s">
        <v>264</v>
      </c>
      <c r="J83" t="s">
        <v>278</v>
      </c>
      <c r="K83" t="s">
        <v>252</v>
      </c>
      <c r="L83" t="s">
        <v>304</v>
      </c>
      <c r="M83">
        <v>5494.74</v>
      </c>
      <c r="N83">
        <v>5133.64</v>
      </c>
    </row>
    <row r="84" spans="1:14">
      <c r="A84" s="1">
        <f>HYPERLINK("https://lsnyc.legalserver.org/matter/dynamic-profile/view/0767851","14-0767851")</f>
        <v>0</v>
      </c>
      <c r="B84" t="s">
        <v>14</v>
      </c>
      <c r="C84" t="s">
        <v>91</v>
      </c>
      <c r="D84" t="s">
        <v>198</v>
      </c>
      <c r="E84">
        <v>2091</v>
      </c>
      <c r="F84" t="s">
        <v>232</v>
      </c>
      <c r="G84" t="s">
        <v>237</v>
      </c>
      <c r="H84" t="s">
        <v>256</v>
      </c>
      <c r="I84" t="s">
        <v>268</v>
      </c>
      <c r="J84" t="s">
        <v>287</v>
      </c>
      <c r="K84" t="s">
        <v>294</v>
      </c>
      <c r="L84" t="s">
        <v>321</v>
      </c>
      <c r="M84">
        <v>1818.76</v>
      </c>
      <c r="N84">
        <v>1506.27</v>
      </c>
    </row>
    <row r="85" spans="1:14">
      <c r="A85" s="1">
        <f>HYPERLINK("https://lsnyc.legalserver.org/matter/dynamic-profile/view/0774072","15-0774072")</f>
        <v>0</v>
      </c>
      <c r="B85" t="s">
        <v>14</v>
      </c>
      <c r="C85" t="s">
        <v>92</v>
      </c>
      <c r="D85" t="s">
        <v>199</v>
      </c>
      <c r="E85">
        <v>2091</v>
      </c>
      <c r="F85" t="s">
        <v>232</v>
      </c>
      <c r="G85" t="s">
        <v>238</v>
      </c>
      <c r="H85" t="s">
        <v>253</v>
      </c>
      <c r="I85" t="s">
        <v>264</v>
      </c>
      <c r="J85" t="s">
        <v>276</v>
      </c>
      <c r="K85" t="s">
        <v>289</v>
      </c>
      <c r="L85" t="s">
        <v>329</v>
      </c>
      <c r="M85">
        <v>4409.3</v>
      </c>
      <c r="N85">
        <v>3792.41</v>
      </c>
    </row>
    <row r="86" spans="1:14">
      <c r="A86" s="1">
        <f>HYPERLINK("https://lsnyc.legalserver.org/matter/dynamic-profile/view/0781859","15-0781859")</f>
        <v>0</v>
      </c>
      <c r="B86" t="s">
        <v>14</v>
      </c>
      <c r="C86" t="s">
        <v>93</v>
      </c>
      <c r="D86" t="s">
        <v>200</v>
      </c>
      <c r="E86">
        <v>2091</v>
      </c>
      <c r="F86" t="s">
        <v>232</v>
      </c>
      <c r="G86" t="s">
        <v>243</v>
      </c>
      <c r="H86" t="s">
        <v>253</v>
      </c>
      <c r="I86" t="s">
        <v>264</v>
      </c>
      <c r="J86" t="s">
        <v>276</v>
      </c>
      <c r="K86" t="s">
        <v>252</v>
      </c>
      <c r="L86" t="s">
        <v>305</v>
      </c>
      <c r="M86">
        <v>1847.71</v>
      </c>
      <c r="N86">
        <v>1592.81</v>
      </c>
    </row>
    <row r="87" spans="1:14">
      <c r="A87" s="1">
        <f>HYPERLINK("https://lsnyc.legalserver.org/matter/dynamic-profile/view/0781898","15-0781898")</f>
        <v>0</v>
      </c>
      <c r="B87" t="s">
        <v>14</v>
      </c>
      <c r="C87" t="s">
        <v>94</v>
      </c>
      <c r="D87" t="s">
        <v>201</v>
      </c>
      <c r="E87">
        <v>2091</v>
      </c>
      <c r="F87" t="s">
        <v>232</v>
      </c>
      <c r="G87" t="s">
        <v>243</v>
      </c>
      <c r="H87" t="s">
        <v>253</v>
      </c>
      <c r="I87" t="s">
        <v>264</v>
      </c>
      <c r="J87" t="s">
        <v>278</v>
      </c>
      <c r="K87" t="s">
        <v>252</v>
      </c>
      <c r="L87" t="s">
        <v>305</v>
      </c>
      <c r="M87">
        <v>3568.6</v>
      </c>
      <c r="N87">
        <v>2999.38</v>
      </c>
    </row>
    <row r="88" spans="1:14">
      <c r="A88" s="1">
        <f>HYPERLINK("https://lsnyc.legalserver.org/matter/dynamic-profile/view/0782526","15-0782526")</f>
        <v>0</v>
      </c>
      <c r="B88" t="s">
        <v>14</v>
      </c>
      <c r="C88" t="s">
        <v>95</v>
      </c>
      <c r="D88" t="s">
        <v>202</v>
      </c>
      <c r="E88">
        <v>2091</v>
      </c>
      <c r="F88" t="s">
        <v>232</v>
      </c>
      <c r="G88" t="s">
        <v>248</v>
      </c>
      <c r="H88" t="s">
        <v>253</v>
      </c>
      <c r="I88" t="s">
        <v>264</v>
      </c>
      <c r="J88" t="s">
        <v>276</v>
      </c>
      <c r="K88" t="s">
        <v>252</v>
      </c>
      <c r="L88" t="s">
        <v>311</v>
      </c>
      <c r="M88">
        <v>1634.15</v>
      </c>
      <c r="N88">
        <v>1193.47</v>
      </c>
    </row>
    <row r="89" spans="1:14">
      <c r="A89" s="1">
        <f>HYPERLINK("https://lsnyc.legalserver.org/matter/dynamic-profile/view/0783404","15-0783404")</f>
        <v>0</v>
      </c>
      <c r="B89" t="s">
        <v>14</v>
      </c>
      <c r="C89" t="s">
        <v>96</v>
      </c>
      <c r="D89" t="s">
        <v>203</v>
      </c>
      <c r="E89">
        <v>2091</v>
      </c>
      <c r="F89" t="s">
        <v>232</v>
      </c>
      <c r="G89" t="s">
        <v>237</v>
      </c>
      <c r="H89" t="s">
        <v>253</v>
      </c>
      <c r="I89" t="s">
        <v>273</v>
      </c>
      <c r="J89" t="s">
        <v>276</v>
      </c>
      <c r="K89" t="s">
        <v>252</v>
      </c>
      <c r="L89" t="s">
        <v>330</v>
      </c>
      <c r="M89">
        <v>2929.46</v>
      </c>
      <c r="N89">
        <v>2654.78</v>
      </c>
    </row>
    <row r="90" spans="1:14">
      <c r="A90" s="1">
        <f>HYPERLINK("https://lsnyc.legalserver.org/matter/dynamic-profile/view/0807834","16-0807834")</f>
        <v>0</v>
      </c>
      <c r="B90" t="s">
        <v>14</v>
      </c>
      <c r="C90" t="s">
        <v>97</v>
      </c>
      <c r="D90" t="s">
        <v>204</v>
      </c>
      <c r="E90">
        <v>2091</v>
      </c>
      <c r="F90" t="s">
        <v>232</v>
      </c>
      <c r="G90" t="s">
        <v>243</v>
      </c>
      <c r="H90" t="s">
        <v>261</v>
      </c>
      <c r="I90" t="s">
        <v>264</v>
      </c>
      <c r="J90" t="s">
        <v>276</v>
      </c>
      <c r="K90" t="s">
        <v>252</v>
      </c>
      <c r="L90" t="s">
        <v>331</v>
      </c>
      <c r="M90">
        <v>3992.56</v>
      </c>
      <c r="N90">
        <v>3588.23</v>
      </c>
    </row>
    <row r="91" spans="1:14">
      <c r="A91" s="1">
        <f>HYPERLINK("https://lsnyc.legalserver.org/matter/dynamic-profile/view/0802370","16-0802370")</f>
        <v>0</v>
      </c>
      <c r="B91" t="s">
        <v>14</v>
      </c>
      <c r="C91" t="s">
        <v>98</v>
      </c>
      <c r="D91" t="s">
        <v>183</v>
      </c>
      <c r="E91">
        <v>2091</v>
      </c>
      <c r="F91" t="s">
        <v>232</v>
      </c>
      <c r="G91" t="s">
        <v>243</v>
      </c>
      <c r="H91" t="s">
        <v>253</v>
      </c>
      <c r="I91" t="s">
        <v>264</v>
      </c>
      <c r="J91" t="s">
        <v>278</v>
      </c>
      <c r="K91" t="s">
        <v>289</v>
      </c>
      <c r="L91" t="s">
        <v>332</v>
      </c>
      <c r="M91">
        <v>0</v>
      </c>
      <c r="N91">
        <v>2642.92</v>
      </c>
    </row>
    <row r="92" spans="1:14">
      <c r="A92" s="1">
        <f>HYPERLINK("https://lsnyc.legalserver.org/matter/dynamic-profile/view/0808173","16-0808173")</f>
        <v>0</v>
      </c>
      <c r="B92" t="s">
        <v>14</v>
      </c>
      <c r="C92" t="s">
        <v>99</v>
      </c>
      <c r="D92" t="s">
        <v>205</v>
      </c>
      <c r="E92">
        <v>2091</v>
      </c>
      <c r="F92" t="s">
        <v>232</v>
      </c>
      <c r="G92" t="s">
        <v>237</v>
      </c>
      <c r="H92" t="s">
        <v>253</v>
      </c>
      <c r="I92" t="s">
        <v>264</v>
      </c>
      <c r="J92" t="s">
        <v>276</v>
      </c>
      <c r="K92" t="s">
        <v>289</v>
      </c>
      <c r="L92" t="s">
        <v>332</v>
      </c>
      <c r="M92">
        <v>1570.52</v>
      </c>
      <c r="N92">
        <v>1570.52</v>
      </c>
    </row>
    <row r="93" spans="1:14">
      <c r="A93" s="1">
        <f>HYPERLINK("https://lsnyc.legalserver.org/matter/dynamic-profile/view/0809434","16-0809434")</f>
        <v>0</v>
      </c>
      <c r="B93" t="s">
        <v>14</v>
      </c>
      <c r="C93" t="s">
        <v>100</v>
      </c>
      <c r="D93" t="s">
        <v>206</v>
      </c>
      <c r="E93">
        <v>2091</v>
      </c>
      <c r="F93" t="s">
        <v>232</v>
      </c>
      <c r="G93" t="s">
        <v>237</v>
      </c>
      <c r="H93" t="s">
        <v>253</v>
      </c>
      <c r="I93" t="s">
        <v>264</v>
      </c>
      <c r="J93" t="s">
        <v>276</v>
      </c>
      <c r="K93" t="s">
        <v>290</v>
      </c>
      <c r="L93" t="s">
        <v>299</v>
      </c>
      <c r="M93">
        <v>0</v>
      </c>
      <c r="N93">
        <v>2344.54</v>
      </c>
    </row>
    <row r="94" spans="1:14">
      <c r="A94" s="1">
        <f>HYPERLINK("https://lsnyc.legalserver.org/matter/dynamic-profile/view/0815139","16-0815139")</f>
        <v>0</v>
      </c>
      <c r="B94" t="s">
        <v>14</v>
      </c>
      <c r="C94" t="s">
        <v>19</v>
      </c>
      <c r="D94" t="s">
        <v>207</v>
      </c>
      <c r="E94">
        <v>2091</v>
      </c>
      <c r="F94" t="s">
        <v>232</v>
      </c>
      <c r="G94" t="s">
        <v>248</v>
      </c>
      <c r="H94" t="s">
        <v>253</v>
      </c>
      <c r="I94" t="s">
        <v>264</v>
      </c>
      <c r="J94" t="s">
        <v>276</v>
      </c>
      <c r="K94" t="s">
        <v>252</v>
      </c>
      <c r="L94" t="s">
        <v>295</v>
      </c>
      <c r="M94">
        <v>0</v>
      </c>
      <c r="N94">
        <v>656.51</v>
      </c>
    </row>
    <row r="95" spans="1:14">
      <c r="A95" s="1">
        <f>HYPERLINK("https://lsnyc.legalserver.org/matter/dynamic-profile/view/0815200","16-0815200")</f>
        <v>0</v>
      </c>
      <c r="B95" t="s">
        <v>14</v>
      </c>
      <c r="C95" t="s">
        <v>101</v>
      </c>
      <c r="D95" t="s">
        <v>139</v>
      </c>
      <c r="E95">
        <v>2091</v>
      </c>
      <c r="F95" t="s">
        <v>232</v>
      </c>
      <c r="G95" t="s">
        <v>238</v>
      </c>
      <c r="H95" t="s">
        <v>253</v>
      </c>
      <c r="I95" t="s">
        <v>268</v>
      </c>
      <c r="J95" t="s">
        <v>288</v>
      </c>
      <c r="K95" t="s">
        <v>252</v>
      </c>
      <c r="L95" t="s">
        <v>299</v>
      </c>
      <c r="M95">
        <v>3639.02</v>
      </c>
      <c r="N95">
        <v>3157</v>
      </c>
    </row>
    <row r="96" spans="1:14">
      <c r="A96" s="1">
        <f>HYPERLINK("https://lsnyc.legalserver.org/matter/dynamic-profile/view/1859725","18-1859725")</f>
        <v>0</v>
      </c>
      <c r="B96" t="s">
        <v>14</v>
      </c>
      <c r="C96" t="s">
        <v>102</v>
      </c>
      <c r="D96" t="s">
        <v>208</v>
      </c>
      <c r="E96">
        <v>2091</v>
      </c>
      <c r="F96" t="s">
        <v>232</v>
      </c>
      <c r="G96" t="s">
        <v>237</v>
      </c>
      <c r="H96" t="s">
        <v>253</v>
      </c>
      <c r="I96" t="s">
        <v>266</v>
      </c>
      <c r="J96" t="s">
        <v>276</v>
      </c>
      <c r="K96" t="s">
        <v>252</v>
      </c>
      <c r="L96" t="s">
        <v>333</v>
      </c>
      <c r="M96">
        <v>1997.85</v>
      </c>
      <c r="N96">
        <v>1639.25</v>
      </c>
    </row>
    <row r="97" spans="1:14">
      <c r="A97" s="1">
        <f>HYPERLINK("https://lsnyc.legalserver.org/matter/dynamic-profile/view/1877388","18-1877388")</f>
        <v>0</v>
      </c>
      <c r="B97" t="s">
        <v>14</v>
      </c>
      <c r="C97" t="s">
        <v>103</v>
      </c>
      <c r="D97" t="s">
        <v>209</v>
      </c>
      <c r="E97">
        <v>2091</v>
      </c>
      <c r="F97" t="s">
        <v>232</v>
      </c>
      <c r="G97" t="s">
        <v>237</v>
      </c>
      <c r="H97" t="s">
        <v>253</v>
      </c>
      <c r="I97" t="s">
        <v>267</v>
      </c>
      <c r="J97" t="s">
        <v>252</v>
      </c>
      <c r="K97" t="s">
        <v>252</v>
      </c>
      <c r="L97" t="s">
        <v>334</v>
      </c>
      <c r="M97">
        <v>0</v>
      </c>
      <c r="N97">
        <v>0</v>
      </c>
    </row>
    <row r="98" spans="1:14">
      <c r="A98" s="1">
        <f>HYPERLINK("https://lsnyc.legalserver.org/matter/dynamic-profile/view/1882086","18-1882086")</f>
        <v>0</v>
      </c>
      <c r="B98" t="s">
        <v>14</v>
      </c>
      <c r="C98" t="s">
        <v>104</v>
      </c>
      <c r="D98" t="s">
        <v>210</v>
      </c>
      <c r="E98">
        <v>2091</v>
      </c>
      <c r="F98" t="s">
        <v>232</v>
      </c>
      <c r="G98" t="s">
        <v>248</v>
      </c>
      <c r="H98" t="s">
        <v>262</v>
      </c>
      <c r="I98" t="s">
        <v>265</v>
      </c>
      <c r="J98" t="s">
        <v>252</v>
      </c>
      <c r="K98" t="s">
        <v>252</v>
      </c>
      <c r="L98" t="s">
        <v>304</v>
      </c>
      <c r="M98">
        <v>2362.92</v>
      </c>
      <c r="N98">
        <v>0</v>
      </c>
    </row>
    <row r="99" spans="1:14">
      <c r="A99" s="1">
        <f>HYPERLINK("https://lsnyc.legalserver.org/matter/dynamic-profile/view/1890549","19-1890549")</f>
        <v>0</v>
      </c>
      <c r="B99" t="s">
        <v>14</v>
      </c>
      <c r="C99" t="s">
        <v>105</v>
      </c>
      <c r="D99" t="s">
        <v>211</v>
      </c>
      <c r="E99">
        <v>2091</v>
      </c>
      <c r="F99" t="s">
        <v>232</v>
      </c>
      <c r="G99" t="s">
        <v>246</v>
      </c>
      <c r="H99" t="s">
        <v>252</v>
      </c>
      <c r="I99" t="s">
        <v>268</v>
      </c>
      <c r="J99" t="s">
        <v>252</v>
      </c>
      <c r="K99" t="s">
        <v>252</v>
      </c>
      <c r="L99" t="s">
        <v>252</v>
      </c>
      <c r="M99">
        <v>0</v>
      </c>
      <c r="N99">
        <v>0</v>
      </c>
    </row>
    <row r="100" spans="1:14">
      <c r="A100" s="1">
        <f>HYPERLINK("https://lsnyc.legalserver.org/matter/dynamic-profile/view/1890769","19-1890769")</f>
        <v>0</v>
      </c>
      <c r="B100" t="s">
        <v>14</v>
      </c>
      <c r="C100" t="s">
        <v>106</v>
      </c>
      <c r="D100" t="s">
        <v>212</v>
      </c>
      <c r="E100">
        <v>2091</v>
      </c>
      <c r="F100" t="s">
        <v>232</v>
      </c>
      <c r="G100" t="s">
        <v>236</v>
      </c>
      <c r="H100" t="s">
        <v>256</v>
      </c>
      <c r="I100" t="s">
        <v>268</v>
      </c>
      <c r="J100" t="s">
        <v>279</v>
      </c>
      <c r="K100" t="s">
        <v>252</v>
      </c>
      <c r="L100" t="s">
        <v>303</v>
      </c>
      <c r="M100">
        <v>0</v>
      </c>
      <c r="N100">
        <v>0</v>
      </c>
    </row>
    <row r="101" spans="1:14">
      <c r="A101" s="1">
        <f>HYPERLINK("https://lsnyc.legalserver.org/matter/dynamic-profile/view/1891285","19-1891285")</f>
        <v>0</v>
      </c>
      <c r="B101" t="s">
        <v>14</v>
      </c>
      <c r="C101" t="s">
        <v>107</v>
      </c>
      <c r="D101" t="s">
        <v>213</v>
      </c>
      <c r="E101">
        <v>2091</v>
      </c>
      <c r="F101" t="s">
        <v>232</v>
      </c>
      <c r="G101" t="s">
        <v>237</v>
      </c>
      <c r="H101" t="s">
        <v>253</v>
      </c>
      <c r="I101" t="s">
        <v>265</v>
      </c>
      <c r="J101" t="s">
        <v>279</v>
      </c>
      <c r="K101" t="s">
        <v>252</v>
      </c>
      <c r="L101" t="s">
        <v>304</v>
      </c>
      <c r="M101">
        <v>0</v>
      </c>
      <c r="N101">
        <v>1145.96</v>
      </c>
    </row>
    <row r="102" spans="1:14">
      <c r="A102" s="1">
        <f>HYPERLINK("https://lsnyc.legalserver.org/matter/dynamic-profile/view/1892516","19-1892516")</f>
        <v>0</v>
      </c>
      <c r="B102" t="s">
        <v>14</v>
      </c>
      <c r="C102" t="s">
        <v>108</v>
      </c>
      <c r="D102" t="s">
        <v>214</v>
      </c>
      <c r="E102">
        <v>2091</v>
      </c>
      <c r="F102" t="s">
        <v>232</v>
      </c>
      <c r="G102" t="s">
        <v>237</v>
      </c>
      <c r="H102" t="s">
        <v>253</v>
      </c>
      <c r="I102" t="s">
        <v>267</v>
      </c>
      <c r="J102" t="s">
        <v>252</v>
      </c>
      <c r="K102" t="s">
        <v>252</v>
      </c>
      <c r="L102" t="s">
        <v>252</v>
      </c>
      <c r="M102">
        <v>950.5</v>
      </c>
      <c r="N102">
        <v>1</v>
      </c>
    </row>
    <row r="103" spans="1:14">
      <c r="A103" s="1">
        <f>HYPERLINK("https://lsnyc.legalserver.org/matter/dynamic-profile/view/1894217","19-1894217")</f>
        <v>0</v>
      </c>
      <c r="B103" t="s">
        <v>14</v>
      </c>
      <c r="C103" t="s">
        <v>109</v>
      </c>
      <c r="D103" t="s">
        <v>124</v>
      </c>
      <c r="E103">
        <v>2091</v>
      </c>
      <c r="F103" t="s">
        <v>232</v>
      </c>
      <c r="G103" t="s">
        <v>237</v>
      </c>
      <c r="H103" t="s">
        <v>262</v>
      </c>
      <c r="I103" t="s">
        <v>267</v>
      </c>
      <c r="J103" t="s">
        <v>283</v>
      </c>
      <c r="K103" t="s">
        <v>252</v>
      </c>
      <c r="L103" t="s">
        <v>306</v>
      </c>
      <c r="M103">
        <v>1775.11</v>
      </c>
      <c r="N103">
        <v>1280.53</v>
      </c>
    </row>
    <row r="104" spans="1:14">
      <c r="A104" s="1">
        <f>HYPERLINK("https://lsnyc.legalserver.org/matter/dynamic-profile/view/1894829","19-1894829")</f>
        <v>0</v>
      </c>
      <c r="B104" t="s">
        <v>14</v>
      </c>
      <c r="C104" t="s">
        <v>110</v>
      </c>
      <c r="D104" t="s">
        <v>215</v>
      </c>
      <c r="E104">
        <v>2091</v>
      </c>
      <c r="F104" t="s">
        <v>232</v>
      </c>
      <c r="G104" t="s">
        <v>241</v>
      </c>
      <c r="H104" t="s">
        <v>252</v>
      </c>
      <c r="I104" t="s">
        <v>267</v>
      </c>
      <c r="J104" t="s">
        <v>252</v>
      </c>
      <c r="K104" t="s">
        <v>252</v>
      </c>
      <c r="L104" t="s">
        <v>252</v>
      </c>
      <c r="M104">
        <v>0</v>
      </c>
      <c r="N104">
        <v>1</v>
      </c>
    </row>
    <row r="105" spans="1:14">
      <c r="A105" s="1">
        <f>HYPERLINK("https://lsnyc.legalserver.org/matter/dynamic-profile/view/1894808","19-1894808")</f>
        <v>0</v>
      </c>
      <c r="B105" t="s">
        <v>14</v>
      </c>
      <c r="C105" t="s">
        <v>111</v>
      </c>
      <c r="D105" t="s">
        <v>216</v>
      </c>
      <c r="E105">
        <v>2091</v>
      </c>
      <c r="F105" t="s">
        <v>233</v>
      </c>
      <c r="G105" t="s">
        <v>237</v>
      </c>
      <c r="H105" t="s">
        <v>263</v>
      </c>
      <c r="I105" t="s">
        <v>267</v>
      </c>
      <c r="J105" t="s">
        <v>252</v>
      </c>
      <c r="K105" t="s">
        <v>252</v>
      </c>
      <c r="L105" t="s">
        <v>295</v>
      </c>
      <c r="M105">
        <v>1584</v>
      </c>
      <c r="N105">
        <v>980</v>
      </c>
    </row>
    <row r="106" spans="1:14">
      <c r="A106" s="1">
        <f>HYPERLINK("https://lsnyc.legalserver.org/matter/dynamic-profile/view/1895295","19-1895295")</f>
        <v>0</v>
      </c>
      <c r="B106" t="s">
        <v>14</v>
      </c>
      <c r="C106" t="s">
        <v>112</v>
      </c>
      <c r="D106" t="s">
        <v>217</v>
      </c>
      <c r="E106">
        <v>2091</v>
      </c>
      <c r="F106" t="s">
        <v>233</v>
      </c>
      <c r="G106" t="s">
        <v>237</v>
      </c>
      <c r="H106" t="s">
        <v>261</v>
      </c>
      <c r="I106" t="s">
        <v>267</v>
      </c>
      <c r="J106" t="s">
        <v>252</v>
      </c>
      <c r="K106" t="s">
        <v>252</v>
      </c>
      <c r="L106" t="s">
        <v>252</v>
      </c>
      <c r="M106">
        <v>2225.05</v>
      </c>
      <c r="N106">
        <v>-1</v>
      </c>
    </row>
    <row r="107" spans="1:14">
      <c r="A107" s="1">
        <f>HYPERLINK("https://lsnyc.legalserver.org/matter/dynamic-profile/view/1895301","19-1895301")</f>
        <v>0</v>
      </c>
      <c r="B107" t="s">
        <v>14</v>
      </c>
      <c r="C107" t="s">
        <v>113</v>
      </c>
      <c r="D107" t="s">
        <v>218</v>
      </c>
      <c r="E107">
        <v>2091</v>
      </c>
      <c r="F107" t="s">
        <v>233</v>
      </c>
      <c r="G107" t="s">
        <v>237</v>
      </c>
      <c r="H107" t="s">
        <v>253</v>
      </c>
      <c r="I107" t="s">
        <v>267</v>
      </c>
      <c r="J107" t="s">
        <v>252</v>
      </c>
      <c r="K107" t="s">
        <v>252</v>
      </c>
      <c r="L107" t="s">
        <v>252</v>
      </c>
      <c r="M107">
        <v>-1</v>
      </c>
      <c r="N107">
        <v>-1</v>
      </c>
    </row>
    <row r="108" spans="1:14">
      <c r="A108" s="1">
        <f>HYPERLINK("https://lsnyc.legalserver.org/matter/dynamic-profile/view/1894772","19-1894772")</f>
        <v>0</v>
      </c>
      <c r="B108" t="s">
        <v>14</v>
      </c>
      <c r="C108" t="s">
        <v>114</v>
      </c>
      <c r="D108" t="s">
        <v>219</v>
      </c>
      <c r="E108">
        <v>2091</v>
      </c>
      <c r="F108" t="s">
        <v>233</v>
      </c>
      <c r="G108" t="s">
        <v>240</v>
      </c>
      <c r="H108" t="s">
        <v>254</v>
      </c>
      <c r="I108" t="s">
        <v>267</v>
      </c>
      <c r="J108" t="s">
        <v>279</v>
      </c>
      <c r="K108" t="s">
        <v>252</v>
      </c>
      <c r="L108" t="s">
        <v>252</v>
      </c>
      <c r="M108">
        <v>-1</v>
      </c>
      <c r="N108">
        <v>-1</v>
      </c>
    </row>
    <row r="109" spans="1:14">
      <c r="A109" s="1">
        <f>HYPERLINK("https://lsnyc.legalserver.org/matter/dynamic-profile/view/1885880","18-1885880")</f>
        <v>0</v>
      </c>
      <c r="B109" t="s">
        <v>14</v>
      </c>
      <c r="C109" t="s">
        <v>115</v>
      </c>
      <c r="D109" t="s">
        <v>220</v>
      </c>
      <c r="E109">
        <v>2091</v>
      </c>
      <c r="F109" t="s">
        <v>233</v>
      </c>
      <c r="G109" t="s">
        <v>236</v>
      </c>
      <c r="H109" t="s">
        <v>253</v>
      </c>
      <c r="I109" t="s">
        <v>268</v>
      </c>
      <c r="J109" t="s">
        <v>279</v>
      </c>
      <c r="K109" t="s">
        <v>252</v>
      </c>
      <c r="L109" t="s">
        <v>299</v>
      </c>
      <c r="M109">
        <v>2251.85</v>
      </c>
      <c r="N109">
        <v>1601.72</v>
      </c>
    </row>
    <row r="110" spans="1:14">
      <c r="A110" s="1">
        <f>HYPERLINK("https://lsnyc.legalserver.org/matter/dynamic-profile/view/1895005","19-1895005")</f>
        <v>0</v>
      </c>
      <c r="B110" t="s">
        <v>14</v>
      </c>
      <c r="C110" t="s">
        <v>116</v>
      </c>
      <c r="D110" t="s">
        <v>221</v>
      </c>
      <c r="E110">
        <v>2091</v>
      </c>
      <c r="F110" t="s">
        <v>234</v>
      </c>
      <c r="G110" t="s">
        <v>252</v>
      </c>
      <c r="H110" t="s">
        <v>252</v>
      </c>
      <c r="I110" t="s">
        <v>272</v>
      </c>
      <c r="J110" t="s">
        <v>283</v>
      </c>
      <c r="K110" t="s">
        <v>252</v>
      </c>
      <c r="L110" t="s">
        <v>252</v>
      </c>
      <c r="M110">
        <v>0</v>
      </c>
      <c r="N110">
        <v>0</v>
      </c>
    </row>
    <row r="111" spans="1:14">
      <c r="A111" s="1">
        <f>HYPERLINK("https://lsnyc.legalserver.org/matter/dynamic-profile/view/1898038","19-1898038")</f>
        <v>0</v>
      </c>
      <c r="B111" t="s">
        <v>14</v>
      </c>
      <c r="C111" t="s">
        <v>117</v>
      </c>
      <c r="D111" t="s">
        <v>159</v>
      </c>
      <c r="E111">
        <v>2091</v>
      </c>
      <c r="F111" t="s">
        <v>234</v>
      </c>
      <c r="G111" t="s">
        <v>238</v>
      </c>
      <c r="H111" t="s">
        <v>254</v>
      </c>
      <c r="I111" t="s">
        <v>267</v>
      </c>
      <c r="J111" t="s">
        <v>252</v>
      </c>
      <c r="K111" t="s">
        <v>252</v>
      </c>
      <c r="L111" t="s">
        <v>335</v>
      </c>
      <c r="M111">
        <v>0</v>
      </c>
      <c r="N111">
        <v>1</v>
      </c>
    </row>
    <row r="112" spans="1:14">
      <c r="A112" s="1">
        <f>HYPERLINK("https://lsnyc.legalserver.org/matter/dynamic-profile/view/1898475","19-1898475")</f>
        <v>0</v>
      </c>
      <c r="B112" t="s">
        <v>14</v>
      </c>
      <c r="C112" t="s">
        <v>118</v>
      </c>
      <c r="D112" t="s">
        <v>222</v>
      </c>
      <c r="E112">
        <v>2091</v>
      </c>
      <c r="F112" t="s">
        <v>234</v>
      </c>
      <c r="G112" t="s">
        <v>252</v>
      </c>
      <c r="H112" t="s">
        <v>252</v>
      </c>
      <c r="I112" t="s">
        <v>270</v>
      </c>
      <c r="J112" t="s">
        <v>252</v>
      </c>
      <c r="K112" t="s">
        <v>252</v>
      </c>
      <c r="L112" t="s">
        <v>252</v>
      </c>
      <c r="M112">
        <v>0</v>
      </c>
      <c r="N112">
        <v>0</v>
      </c>
    </row>
    <row r="113" spans="1:14">
      <c r="A113" s="1">
        <f>HYPERLINK("https://lsnyc.legalserver.org/matter/dynamic-profile/view/1902922","19-1902922")</f>
        <v>0</v>
      </c>
      <c r="B113" t="s">
        <v>14</v>
      </c>
      <c r="C113" t="s">
        <v>119</v>
      </c>
      <c r="D113" t="s">
        <v>223</v>
      </c>
      <c r="E113">
        <v>2091</v>
      </c>
      <c r="F113" t="s">
        <v>234</v>
      </c>
      <c r="G113" t="s">
        <v>252</v>
      </c>
      <c r="H113" t="s">
        <v>252</v>
      </c>
      <c r="I113" t="s">
        <v>252</v>
      </c>
      <c r="J113" t="s">
        <v>252</v>
      </c>
      <c r="K113" t="s">
        <v>252</v>
      </c>
      <c r="L113" t="s">
        <v>252</v>
      </c>
      <c r="M113">
        <v>0</v>
      </c>
      <c r="N113">
        <v>0</v>
      </c>
    </row>
    <row r="114" spans="1:14">
      <c r="A114" s="1">
        <f>HYPERLINK("https://lsnyc.legalserver.org/matter/dynamic-profile/view/0787174","15-0787174")</f>
        <v>0</v>
      </c>
      <c r="B114" t="s">
        <v>14</v>
      </c>
      <c r="C114" t="s">
        <v>120</v>
      </c>
      <c r="D114" t="s">
        <v>224</v>
      </c>
      <c r="E114">
        <v>2091</v>
      </c>
      <c r="F114" t="s">
        <v>235</v>
      </c>
      <c r="G114" t="s">
        <v>237</v>
      </c>
      <c r="H114" t="s">
        <v>253</v>
      </c>
      <c r="I114" t="s">
        <v>264</v>
      </c>
      <c r="J114" t="s">
        <v>276</v>
      </c>
      <c r="K114" t="s">
        <v>290</v>
      </c>
      <c r="L114" t="s">
        <v>306</v>
      </c>
      <c r="M114">
        <v>3959.37</v>
      </c>
      <c r="N114">
        <v>3325</v>
      </c>
    </row>
    <row r="115" spans="1:14">
      <c r="A115" s="1">
        <f>HYPERLINK("https://lsnyc.legalserver.org/matter/dynamic-profile/view/1855808","18-1855808")</f>
        <v>0</v>
      </c>
      <c r="B115" t="s">
        <v>14</v>
      </c>
      <c r="C115" t="s">
        <v>121</v>
      </c>
      <c r="D115" t="s">
        <v>225</v>
      </c>
      <c r="E115">
        <v>2091</v>
      </c>
      <c r="F115" t="s">
        <v>235</v>
      </c>
      <c r="G115" t="s">
        <v>246</v>
      </c>
      <c r="H115" t="s">
        <v>256</v>
      </c>
      <c r="I115" t="s">
        <v>274</v>
      </c>
      <c r="J115" t="s">
        <v>252</v>
      </c>
      <c r="K115" t="s">
        <v>252</v>
      </c>
      <c r="L115" t="s">
        <v>260</v>
      </c>
      <c r="M115">
        <v>1600</v>
      </c>
      <c r="N115">
        <v>1600</v>
      </c>
    </row>
    <row r="116" spans="1:14">
      <c r="A116" s="1">
        <f>HYPERLINK("https://lsnyc.legalserver.org/matter/dynamic-profile/view/1892296","19-1892296")</f>
        <v>0</v>
      </c>
      <c r="B116" t="s">
        <v>14</v>
      </c>
      <c r="C116" t="s">
        <v>122</v>
      </c>
      <c r="D116" t="s">
        <v>226</v>
      </c>
      <c r="E116">
        <v>2091</v>
      </c>
      <c r="F116" t="s">
        <v>235</v>
      </c>
      <c r="G116" t="s">
        <v>237</v>
      </c>
      <c r="H116" t="s">
        <v>255</v>
      </c>
      <c r="I116" t="s">
        <v>267</v>
      </c>
      <c r="J116" t="s">
        <v>252</v>
      </c>
      <c r="K116" t="s">
        <v>252</v>
      </c>
      <c r="L116" t="s">
        <v>252</v>
      </c>
      <c r="M116">
        <v>-1</v>
      </c>
      <c r="N116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2019-07-01T14:55:10Z</dcterms:created>
  <dcterms:modified xsi:type="dcterms:W3CDTF">2019-07-01T14:55:10Z</dcterms:modified>
</cp:coreProperties>
</file>