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<sst xmlns="http://schemas.openxmlformats.org/spreadsheetml/2006/main" count="1546" uniqueCount="547">
  <si>
    <t>Hyperlinked Case #</t>
  </si>
  <si>
    <t>Primary Advocate</t>
  </si>
  <si>
    <t>Case Disposition</t>
  </si>
  <si>
    <t>Date Opened</t>
  </si>
  <si>
    <t>Date Closed</t>
  </si>
  <si>
    <t>Client First Name</t>
  </si>
  <si>
    <t>Client Last Name</t>
  </si>
  <si>
    <t>Street Address</t>
  </si>
  <si>
    <t>Apt#/Suite#</t>
  </si>
  <si>
    <t>Zip Code</t>
  </si>
  <si>
    <t>HRA Release?</t>
  </si>
  <si>
    <t>Housing Signed DHCI Form</t>
  </si>
  <si>
    <t>Gen Case Index Number</t>
  </si>
  <si>
    <t>Housing Type Of Case</t>
  </si>
  <si>
    <t>Housing Level of Service</t>
  </si>
  <si>
    <t>Close Reason</t>
  </si>
  <si>
    <t>Primary Funding Code</t>
  </si>
  <si>
    <t>Housing Building Case?</t>
  </si>
  <si>
    <t>Legal Problem Code</t>
  </si>
  <si>
    <t>Housing Posture of Case on Eligibility Date</t>
  </si>
  <si>
    <t>HAL Eligibility Date</t>
  </si>
  <si>
    <t>Housing Total Monthly Rent</t>
  </si>
  <si>
    <t>Assigned Branch/CC</t>
  </si>
  <si>
    <t>Referral Source</t>
  </si>
  <si>
    <t>IOLA Outcome</t>
  </si>
  <si>
    <t>Date of Birth</t>
  </si>
  <si>
    <t>Gen Pub Assist Case Number</t>
  </si>
  <si>
    <t>Social Security #</t>
  </si>
  <si>
    <t>Housing Number Of Units In Building</t>
  </si>
  <si>
    <t>Housing Form Of Regulation</t>
  </si>
  <si>
    <t>Housing Subsidy Type</t>
  </si>
  <si>
    <t>Housing Years Living In Apartment</t>
  </si>
  <si>
    <t>Number of People 18 and Over</t>
  </si>
  <si>
    <t>Number of People under 18</t>
  </si>
  <si>
    <t>Percentage of Poverty</t>
  </si>
  <si>
    <t>Housing Date Of Waiver Approval</t>
  </si>
  <si>
    <t>Housing TRC HRA Waiver Categories</t>
  </si>
  <si>
    <t>Language</t>
  </si>
  <si>
    <t xml:space="preserve">Total Annual Income </t>
  </si>
  <si>
    <t>Housing Funding Note</t>
  </si>
  <si>
    <t>Housing Activity Indicators</t>
  </si>
  <si>
    <t>Housing Services Rendered to Client</t>
  </si>
  <si>
    <t>Housing Outcome</t>
  </si>
  <si>
    <t>Housing Outcome Date</t>
  </si>
  <si>
    <t>Total Time For Case</t>
  </si>
  <si>
    <t>Service Date</t>
  </si>
  <si>
    <t>Caseworker Name</t>
  </si>
  <si>
    <t>Housing Income Verification</t>
  </si>
  <si>
    <t>Retainer on File Compliance</t>
  </si>
  <si>
    <t>Retainer on File</t>
  </si>
  <si>
    <t>Bailey, Michael</t>
  </si>
  <si>
    <t>Chew, Thomas</t>
  </si>
  <si>
    <t>Crisona, Kathryn</t>
  </si>
  <si>
    <t>DeLong, Sarah</t>
  </si>
  <si>
    <t>Farrell, Emily</t>
  </si>
  <si>
    <t>Goncharov-Cruickshnk, Natalie</t>
  </si>
  <si>
    <t>Hardy, Le`Shera</t>
  </si>
  <si>
    <t>Hecht-Felella, Laura</t>
  </si>
  <si>
    <t>Kelly, Dawn</t>
  </si>
  <si>
    <t>McCormick, James</t>
  </si>
  <si>
    <t>McCowen, Tamella</t>
  </si>
  <si>
    <t>Patel, Mona</t>
  </si>
  <si>
    <t>Roman, Melissa</t>
  </si>
  <si>
    <t>Rubin, Jenn</t>
  </si>
  <si>
    <t>Wong, Humbert</t>
  </si>
  <si>
    <t>Xie, Vivian</t>
  </si>
  <si>
    <t>Open</t>
  </si>
  <si>
    <t>Closed</t>
  </si>
  <si>
    <t>07/08/2019</t>
  </si>
  <si>
    <t>07/16/2019</t>
  </si>
  <si>
    <t>06/20/2019</t>
  </si>
  <si>
    <t>03/21/2019</t>
  </si>
  <si>
    <t>04/02/2019</t>
  </si>
  <si>
    <t>05/13/2019</t>
  </si>
  <si>
    <t>01/10/2019</t>
  </si>
  <si>
    <t>04/17/2019</t>
  </si>
  <si>
    <t>05/22/2019</t>
  </si>
  <si>
    <t>03/20/2019</t>
  </si>
  <si>
    <t>01/31/2019</t>
  </si>
  <si>
    <t>06/17/2019</t>
  </si>
  <si>
    <t>03/11/2019</t>
  </si>
  <si>
    <t>04/12/2019</t>
  </si>
  <si>
    <t>07/25/2019</t>
  </si>
  <si>
    <t>07/24/2019</t>
  </si>
  <si>
    <t>08/05/2019</t>
  </si>
  <si>
    <t>12/13/2018</t>
  </si>
  <si>
    <t>06/03/2019</t>
  </si>
  <si>
    <t>10/25/2018</t>
  </si>
  <si>
    <t>06/13/2019</t>
  </si>
  <si>
    <t>04/18/2019</t>
  </si>
  <si>
    <t>06/06/2019</t>
  </si>
  <si>
    <t>06/05/2019</t>
  </si>
  <si>
    <t>06/07/2019</t>
  </si>
  <si>
    <t>05/30/2019</t>
  </si>
  <si>
    <t>06/28/2019</t>
  </si>
  <si>
    <t>09/10/2018</t>
  </si>
  <si>
    <t>04/09/2019</t>
  </si>
  <si>
    <t>01/24/2019</t>
  </si>
  <si>
    <t>03/01/2019</t>
  </si>
  <si>
    <t>02/13/2019</t>
  </si>
  <si>
    <t>01/23/2019</t>
  </si>
  <si>
    <t>12/03/2018</t>
  </si>
  <si>
    <t>05/21/2019</t>
  </si>
  <si>
    <t>01/14/2019</t>
  </si>
  <si>
    <t>11/28/2018</t>
  </si>
  <si>
    <t>11/01/2019</t>
  </si>
  <si>
    <t>07/23/2019</t>
  </si>
  <si>
    <t>08/28/2019</t>
  </si>
  <si>
    <t>07/31/2019</t>
  </si>
  <si>
    <t>08/02/2019</t>
  </si>
  <si>
    <t>10/03/2019</t>
  </si>
  <si>
    <t>09/17/2019</t>
  </si>
  <si>
    <t>09/12/2019</t>
  </si>
  <si>
    <t>07/22/2019</t>
  </si>
  <si>
    <t>09/03/2019</t>
  </si>
  <si>
    <t>07/26/2019</t>
  </si>
  <si>
    <t>12/02/2019</t>
  </si>
  <si>
    <t>08/23/2019</t>
  </si>
  <si>
    <t>Cheryl</t>
  </si>
  <si>
    <t>Annette</t>
  </si>
  <si>
    <t>Elizabeth</t>
  </si>
  <si>
    <t>Nicolina</t>
  </si>
  <si>
    <t>Allan</t>
  </si>
  <si>
    <t>Vanessa</t>
  </si>
  <si>
    <t>Deborah</t>
  </si>
  <si>
    <t>Sabrena</t>
  </si>
  <si>
    <t>Denise</t>
  </si>
  <si>
    <t>Lester</t>
  </si>
  <si>
    <t>Mi Ran</t>
  </si>
  <si>
    <t>Anna</t>
  </si>
  <si>
    <t>Graham</t>
  </si>
  <si>
    <t>Eduardo</t>
  </si>
  <si>
    <t>Letha</t>
  </si>
  <si>
    <t>Natasha</t>
  </si>
  <si>
    <t>Lonnie</t>
  </si>
  <si>
    <t>Tammy</t>
  </si>
  <si>
    <t>Makuna</t>
  </si>
  <si>
    <t>Diane</t>
  </si>
  <si>
    <t>Debra</t>
  </si>
  <si>
    <t>Kevin</t>
  </si>
  <si>
    <t>Abla</t>
  </si>
  <si>
    <t>Christine</t>
  </si>
  <si>
    <t>Jamiylah</t>
  </si>
  <si>
    <t>Abigail</t>
  </si>
  <si>
    <t>Faye</t>
  </si>
  <si>
    <t>David</t>
  </si>
  <si>
    <t>Gwendolyn</t>
  </si>
  <si>
    <t>Angellica</t>
  </si>
  <si>
    <t>Joanne</t>
  </si>
  <si>
    <t>Madeline</t>
  </si>
  <si>
    <t>Garcia</t>
  </si>
  <si>
    <t>Harry</t>
  </si>
  <si>
    <t>Abelardo</t>
  </si>
  <si>
    <t>Fernando</t>
  </si>
  <si>
    <t>Leston</t>
  </si>
  <si>
    <t>Christopher</t>
  </si>
  <si>
    <t>Shavien</t>
  </si>
  <si>
    <t>Rosa</t>
  </si>
  <si>
    <t>Chrysanthius</t>
  </si>
  <si>
    <t>Jeavon</t>
  </si>
  <si>
    <t>Karyn</t>
  </si>
  <si>
    <t>Darlene</t>
  </si>
  <si>
    <t>Warren</t>
  </si>
  <si>
    <t>Dingle</t>
  </si>
  <si>
    <t>Gomez</t>
  </si>
  <si>
    <t>Triliegi</t>
  </si>
  <si>
    <t>Newby</t>
  </si>
  <si>
    <t>Thompson</t>
  </si>
  <si>
    <t>Curley</t>
  </si>
  <si>
    <t>Smith</t>
  </si>
  <si>
    <t>Stewart</t>
  </si>
  <si>
    <t>Sheen</t>
  </si>
  <si>
    <t>Lee</t>
  </si>
  <si>
    <t>Davis</t>
  </si>
  <si>
    <t>Sawney-Calliste</t>
  </si>
  <si>
    <t>Cundiff</t>
  </si>
  <si>
    <t>Leach</t>
  </si>
  <si>
    <t>Hanes</t>
  </si>
  <si>
    <t>Baptiste</t>
  </si>
  <si>
    <t>Love</t>
  </si>
  <si>
    <t>Brown</t>
  </si>
  <si>
    <t>Mtambuzi</t>
  </si>
  <si>
    <t>Robinson</t>
  </si>
  <si>
    <t>King</t>
  </si>
  <si>
    <t>Glenn</t>
  </si>
  <si>
    <t>Adodo-Addeh</t>
  </si>
  <si>
    <t>Osuala</t>
  </si>
  <si>
    <t>Strickland</t>
  </si>
  <si>
    <t>Morales</t>
  </si>
  <si>
    <t>Gordon</t>
  </si>
  <si>
    <t>Whyte</t>
  </si>
  <si>
    <t>Willis</t>
  </si>
  <si>
    <t>Piedrahita</t>
  </si>
  <si>
    <t>Gonzalez</t>
  </si>
  <si>
    <t>Padilla</t>
  </si>
  <si>
    <t>Watson</t>
  </si>
  <si>
    <t>Gary</t>
  </si>
  <si>
    <t>Guerrero</t>
  </si>
  <si>
    <t>Thomas</t>
  </si>
  <si>
    <t>Cupid</t>
  </si>
  <si>
    <t>Yapp</t>
  </si>
  <si>
    <t>Mccolley</t>
  </si>
  <si>
    <t>Martinez</t>
  </si>
  <si>
    <t>Williams</t>
  </si>
  <si>
    <t>James</t>
  </si>
  <si>
    <t>Jones</t>
  </si>
  <si>
    <t>Ortiz</t>
  </si>
  <si>
    <t>399 Kosciuszko St</t>
  </si>
  <si>
    <t>403 Kosciuszko St</t>
  </si>
  <si>
    <t>176 Mckinley Ave</t>
  </si>
  <si>
    <t>200 Cozine Ave</t>
  </si>
  <si>
    <t>2181 Pacific st</t>
  </si>
  <si>
    <t>35 E 94th St</t>
  </si>
  <si>
    <t>615 Hendrix St</t>
  </si>
  <si>
    <t>63 Hull St</t>
  </si>
  <si>
    <t>7 Hegeman Ave</t>
  </si>
  <si>
    <t>232 Schenectady Ave</t>
  </si>
  <si>
    <t>312 Court St</t>
  </si>
  <si>
    <t>725 Miller Ave</t>
  </si>
  <si>
    <t>180 Grafton St</t>
  </si>
  <si>
    <t>804 Macon St</t>
  </si>
  <si>
    <t>82 Rockaway Pkwy</t>
  </si>
  <si>
    <t>399 Kosciuszko st</t>
  </si>
  <si>
    <t>251 Mother Gaston Blvd</t>
  </si>
  <si>
    <t>257 Mother Gaston Blvd</t>
  </si>
  <si>
    <t>315 Pulaski St</t>
  </si>
  <si>
    <t>458 Ruby St</t>
  </si>
  <si>
    <t>1462 Bushwick Ave</t>
  </si>
  <si>
    <t>1637 Saint Marks Ave</t>
  </si>
  <si>
    <t>1919 Eastern Pkwy</t>
  </si>
  <si>
    <t>490 Williams Ave</t>
  </si>
  <si>
    <t>656 Stanley Ave</t>
  </si>
  <si>
    <t>747 Macdonough St</t>
  </si>
  <si>
    <t>961 42nd St</t>
  </si>
  <si>
    <t>2044 Bergen St</t>
  </si>
  <si>
    <t>234 Newport St</t>
  </si>
  <si>
    <t>1074 Eastern Pkwy</t>
  </si>
  <si>
    <t>200 Highland Blvd</t>
  </si>
  <si>
    <t>903 Belmont Ave</t>
  </si>
  <si>
    <t>1563 Pitkin Ave</t>
  </si>
  <si>
    <t>1756 Park Pl</t>
  </si>
  <si>
    <t>1885 Eastern Pkwy</t>
  </si>
  <si>
    <t>383 Lewis Ave</t>
  </si>
  <si>
    <t>656 Howard Ave</t>
  </si>
  <si>
    <t>735 Lincoln Ave</t>
  </si>
  <si>
    <t>760 Eldert Ln</t>
  </si>
  <si>
    <t>177 Sheffield Ave</t>
  </si>
  <si>
    <t>179 Riverdale Ave</t>
  </si>
  <si>
    <t>752 Glenmore Ave</t>
  </si>
  <si>
    <t>1B</t>
  </si>
  <si>
    <t>4C</t>
  </si>
  <si>
    <t>1st FL</t>
  </si>
  <si>
    <t>5D</t>
  </si>
  <si>
    <t>1A</t>
  </si>
  <si>
    <t>5A</t>
  </si>
  <si>
    <t>1st Fl</t>
  </si>
  <si>
    <t>10D</t>
  </si>
  <si>
    <t>5/3L</t>
  </si>
  <si>
    <t>3rd Floor</t>
  </si>
  <si>
    <t>1F</t>
  </si>
  <si>
    <t>2C</t>
  </si>
  <si>
    <t>7C</t>
  </si>
  <si>
    <t>7D</t>
  </si>
  <si>
    <t>2L</t>
  </si>
  <si>
    <t>1R</t>
  </si>
  <si>
    <t>4B</t>
  </si>
  <si>
    <t>4A</t>
  </si>
  <si>
    <t>J</t>
  </si>
  <si>
    <t>2R</t>
  </si>
  <si>
    <t>Apt 5</t>
  </si>
  <si>
    <t>3A</t>
  </si>
  <si>
    <t>3G</t>
  </si>
  <si>
    <t>3B</t>
  </si>
  <si>
    <t>D9</t>
  </si>
  <si>
    <t>2B</t>
  </si>
  <si>
    <t>1D</t>
  </si>
  <si>
    <t>2E</t>
  </si>
  <si>
    <t>1H</t>
  </si>
  <si>
    <t>6E</t>
  </si>
  <si>
    <t>11N</t>
  </si>
  <si>
    <t>E</t>
  </si>
  <si>
    <t>Yes</t>
  </si>
  <si>
    <t xml:space="preserve"> </t>
  </si>
  <si>
    <t>No</t>
  </si>
  <si>
    <t>LT-064608-19/KI</t>
  </si>
  <si>
    <t>None</t>
  </si>
  <si>
    <t>LT-069262-19/KI</t>
  </si>
  <si>
    <t>LT-079225-18/KI</t>
  </si>
  <si>
    <t>LT-058364-19/KI</t>
  </si>
  <si>
    <t>LT-063808-19/KI</t>
  </si>
  <si>
    <t>LT-095865-18/KI</t>
  </si>
  <si>
    <t>LT-069256-19/KI</t>
  </si>
  <si>
    <t>LT-062958-19/KI</t>
  </si>
  <si>
    <t>LT-063665-19/KI</t>
  </si>
  <si>
    <t>LT-059113-19/KI</t>
  </si>
  <si>
    <t>LT-050968-19/KI</t>
  </si>
  <si>
    <t>LT-064595-19/KI</t>
  </si>
  <si>
    <t>no case</t>
  </si>
  <si>
    <t>No Case</t>
  </si>
  <si>
    <t>LT-000749-19/KI</t>
  </si>
  <si>
    <t>NO CASE</t>
  </si>
  <si>
    <t>No case</t>
  </si>
  <si>
    <t>LT-064589-19/KI</t>
  </si>
  <si>
    <t>none</t>
  </si>
  <si>
    <t>LT-068244-19/KI</t>
  </si>
  <si>
    <t>LT-093726-18/KI</t>
  </si>
  <si>
    <t>LT-069285-19/KI</t>
  </si>
  <si>
    <t>068452/19</t>
  </si>
  <si>
    <t>LT-068259-19/KI</t>
  </si>
  <si>
    <t>LT-067374-17/KI</t>
  </si>
  <si>
    <t>LT-058120-19/KI</t>
  </si>
  <si>
    <t>LT-060417-18/KI</t>
  </si>
  <si>
    <t>LT-052001-19/KI</t>
  </si>
  <si>
    <t>LT-053906-19/KI</t>
  </si>
  <si>
    <t>LT-086282-18/KI</t>
  </si>
  <si>
    <t>LT-076975-18/KI</t>
  </si>
  <si>
    <t>LT-091251-18/KI</t>
  </si>
  <si>
    <t>LT-065115-19/KI</t>
  </si>
  <si>
    <t>LT-094597-18/KI</t>
  </si>
  <si>
    <t>LT-090519-18/KI</t>
  </si>
  <si>
    <t>LT-069184-19/KI</t>
  </si>
  <si>
    <t>Non-payment</t>
  </si>
  <si>
    <t>Non-Litigation Advocacy</t>
  </si>
  <si>
    <t>Holdover</t>
  </si>
  <si>
    <t>HP Action</t>
  </si>
  <si>
    <t>Representation - State Court</t>
  </si>
  <si>
    <t>Brief Service</t>
  </si>
  <si>
    <t>Advice</t>
  </si>
  <si>
    <t>Hold For Review</t>
  </si>
  <si>
    <t>Representation - Admin. Agency</t>
  </si>
  <si>
    <t>B - Limited Action (Brief Service)</t>
  </si>
  <si>
    <t>A - Counsel and Advice</t>
  </si>
  <si>
    <t>F - Negotiated Settlement w/out Litigation</t>
  </si>
  <si>
    <t>G - Negotiated Settlement with Litigation</t>
  </si>
  <si>
    <t>3018 Tenant Rights Coalition (TRC)</t>
  </si>
  <si>
    <t>63 Private Landlord/Tenant</t>
  </si>
  <si>
    <t>67 Mortgage Foreclosures (Not Predatory Lending/Practices)</t>
  </si>
  <si>
    <t>Post-Judgment, Tenant in Possession-Judgment Due to Other</t>
  </si>
  <si>
    <t>No Stipulation; No Judgment</t>
  </si>
  <si>
    <t>Post-Judgment, Tenant in Possession-Judgment Due to Default</t>
  </si>
  <si>
    <t>04/01/2019</t>
  </si>
  <si>
    <t>06/04/2019</t>
  </si>
  <si>
    <t>06/26/2019</t>
  </si>
  <si>
    <t>06/27/2019</t>
  </si>
  <si>
    <t>06/18/2019</t>
  </si>
  <si>
    <t>05/01/2019</t>
  </si>
  <si>
    <t>03/18/2019</t>
  </si>
  <si>
    <t>06/12/2019</t>
  </si>
  <si>
    <t>05/06/2019</t>
  </si>
  <si>
    <t>02/20/2019</t>
  </si>
  <si>
    <t>02/06/2019</t>
  </si>
  <si>
    <t>06/10/2019</t>
  </si>
  <si>
    <t>05/15/2019</t>
  </si>
  <si>
    <t>03/04/2019</t>
  </si>
  <si>
    <t>05/16/2019</t>
  </si>
  <si>
    <t>04/15/2019</t>
  </si>
  <si>
    <t>06/01/2019</t>
  </si>
  <si>
    <t>Brooklyn Legal Services</t>
  </si>
  <si>
    <t>FJC Housing Intake</t>
  </si>
  <si>
    <t>Self-referred</t>
  </si>
  <si>
    <t>Community Organization</t>
  </si>
  <si>
    <t>Returning Client</t>
  </si>
  <si>
    <t>Court Referral-NON HRA</t>
  </si>
  <si>
    <t>HRA</t>
  </si>
  <si>
    <t>Word of mouth</t>
  </si>
  <si>
    <t>Friends/Family</t>
  </si>
  <si>
    <t>Other City Agency</t>
  </si>
  <si>
    <t>Other</t>
  </si>
  <si>
    <t>Outreach</t>
  </si>
  <si>
    <t>6003-Delayed eviction providing time to seek alternative housing</t>
  </si>
  <si>
    <t>6015-Obtained non-litgation advocacy services on a Housing  matter</t>
  </si>
  <si>
    <t>6002-Prevented eviction from private housing</t>
  </si>
  <si>
    <t>6014-Obtained advice and counsel on a Housing matter</t>
  </si>
  <si>
    <t>ZZ-Client Withdrew—For ZZ Adm Closed Reason Closed Cases Only</t>
  </si>
  <si>
    <t>01/01/1979</t>
  </si>
  <si>
    <t>09/28/1978</t>
  </si>
  <si>
    <t>08/21/1990</t>
  </si>
  <si>
    <t>03/12/1967</t>
  </si>
  <si>
    <t>12/26/1980</t>
  </si>
  <si>
    <t>07/25/1961</t>
  </si>
  <si>
    <t>07/26/1966</t>
  </si>
  <si>
    <t>10/18/1988</t>
  </si>
  <si>
    <t>12/30/1961</t>
  </si>
  <si>
    <t>10/14/1964</t>
  </si>
  <si>
    <t>09/01/1960</t>
  </si>
  <si>
    <t>06/04/1949</t>
  </si>
  <si>
    <t>05/16/1972</t>
  </si>
  <si>
    <t>07/22/1969</t>
  </si>
  <si>
    <t>06/19/1988</t>
  </si>
  <si>
    <t>02/08/1978</t>
  </si>
  <si>
    <t>07/08/1967</t>
  </si>
  <si>
    <t>10/25/1964</t>
  </si>
  <si>
    <t>11/16/1959</t>
  </si>
  <si>
    <t>02/20/1967</t>
  </si>
  <si>
    <t>04/07/1970</t>
  </si>
  <si>
    <t>12/19/1969</t>
  </si>
  <si>
    <t>08/28/1978</t>
  </si>
  <si>
    <t>02/05/1989</t>
  </si>
  <si>
    <t>06/27/1967</t>
  </si>
  <si>
    <t>07/11/1961</t>
  </si>
  <si>
    <t>12/27/1960</t>
  </si>
  <si>
    <t>03/17/1966</t>
  </si>
  <si>
    <t>12/15/1987</t>
  </si>
  <si>
    <t>01/31/1987</t>
  </si>
  <si>
    <t>12/16/1947</t>
  </si>
  <si>
    <t>03/24/1959</t>
  </si>
  <si>
    <t>02/21/1961</t>
  </si>
  <si>
    <t>04/30/1979</t>
  </si>
  <si>
    <t>10/28/1987</t>
  </si>
  <si>
    <t>10/08/1966</t>
  </si>
  <si>
    <t>06/11/1982</t>
  </si>
  <si>
    <t>12/18/1981</t>
  </si>
  <si>
    <t>10/10/1957</t>
  </si>
  <si>
    <t>02/10/1969</t>
  </si>
  <si>
    <t>07/01/1961</t>
  </si>
  <si>
    <t>06/24/1960</t>
  </si>
  <si>
    <t>07/20/1961</t>
  </si>
  <si>
    <t>11/07/1956</t>
  </si>
  <si>
    <t>08/20/1978</t>
  </si>
  <si>
    <t>05/02/1982</t>
  </si>
  <si>
    <t>6959187D</t>
  </si>
  <si>
    <t>034725982C</t>
  </si>
  <si>
    <t>033173366H</t>
  </si>
  <si>
    <t>004646000C</t>
  </si>
  <si>
    <t>001945174J</t>
  </si>
  <si>
    <t>unavailable</t>
  </si>
  <si>
    <t>Will provide</t>
  </si>
  <si>
    <t>Not available</t>
  </si>
  <si>
    <t>37542346RJ -19</t>
  </si>
  <si>
    <t>WV10058W</t>
  </si>
  <si>
    <t>016799417H</t>
  </si>
  <si>
    <t>084-78-2051</t>
  </si>
  <si>
    <t>082-60-7633</t>
  </si>
  <si>
    <t>101-66-9806</t>
  </si>
  <si>
    <t>085-02-7666</t>
  </si>
  <si>
    <t>262-85-1529</t>
  </si>
  <si>
    <t>120-75-3614</t>
  </si>
  <si>
    <t>098-56-2102</t>
  </si>
  <si>
    <t>732-05-5208</t>
  </si>
  <si>
    <t>237-76-0635</t>
  </si>
  <si>
    <t>079-62-1176</t>
  </si>
  <si>
    <t>117-56-3604</t>
  </si>
  <si>
    <t>108-74-8706</t>
  </si>
  <si>
    <t>127-84-4500</t>
  </si>
  <si>
    <t>156-49-6673</t>
  </si>
  <si>
    <t>073-58-8666</t>
  </si>
  <si>
    <t>131-70-0586</t>
  </si>
  <si>
    <t>127-70-9989</t>
  </si>
  <si>
    <t>085-58-3440</t>
  </si>
  <si>
    <t>086-60-7260</t>
  </si>
  <si>
    <t>090-84-3408</t>
  </si>
  <si>
    <t>093-58-4886</t>
  </si>
  <si>
    <t>069-56-1544</t>
  </si>
  <si>
    <t>000-00-0194</t>
  </si>
  <si>
    <t>111-64-5953</t>
  </si>
  <si>
    <t>089-74-7333</t>
  </si>
  <si>
    <t>100-72-1934</t>
  </si>
  <si>
    <t>115-40-5657</t>
  </si>
  <si>
    <t>103-50-9704</t>
  </si>
  <si>
    <t>063-56-7181</t>
  </si>
  <si>
    <t>061-94-2489</t>
  </si>
  <si>
    <t>474-96-5901</t>
  </si>
  <si>
    <t>061-82-7372</t>
  </si>
  <si>
    <t>226-31-6509</t>
  </si>
  <si>
    <t>581-15-9658</t>
  </si>
  <si>
    <t>109-64-3895</t>
  </si>
  <si>
    <t>093-54-1189</t>
  </si>
  <si>
    <t>120-54-8259</t>
  </si>
  <si>
    <t>102-50-9783</t>
  </si>
  <si>
    <t>000-00-0578</t>
  </si>
  <si>
    <t>085-76-7156</t>
  </si>
  <si>
    <t>Unregulated</t>
  </si>
  <si>
    <t>Rent Stabilized</t>
  </si>
  <si>
    <t>Unknown</t>
  </si>
  <si>
    <t>Section 8</t>
  </si>
  <si>
    <t>LINC</t>
  </si>
  <si>
    <t>FEPS</t>
  </si>
  <si>
    <t>SEPS</t>
  </si>
  <si>
    <t>HASA</t>
  </si>
  <si>
    <t>City FEPS</t>
  </si>
  <si>
    <t>Income Waiver</t>
  </si>
  <si>
    <t>English</t>
  </si>
  <si>
    <t>Korean</t>
  </si>
  <si>
    <t>Spanish</t>
  </si>
  <si>
    <t>Compliance docs in 18-1876259</t>
  </si>
  <si>
    <t>Compliance Forms are LS 19-1904941</t>
  </si>
  <si>
    <t>need income waiver for TRC</t>
  </si>
  <si>
    <t>compliance papers are pending from GAL</t>
  </si>
  <si>
    <t>Compliance forms are 19-1896646</t>
  </si>
  <si>
    <t>Unable to get compliance docs from tenant</t>
  </si>
  <si>
    <t>Needs income waiver</t>
  </si>
  <si>
    <t>Compliance forms are in 19-1896739</t>
  </si>
  <si>
    <t>compliance forms located in parent file 19-1896739</t>
  </si>
  <si>
    <t>DHCI form below and rest of Compliance docs located in parent file 19-1896750</t>
  </si>
  <si>
    <t>Compliance docs located in parent file 19-1896646 - Need income waiver</t>
  </si>
  <si>
    <t>Compliance forms are in LS 18-1878653.</t>
  </si>
  <si>
    <t>Compliance forms in LS 19-1903926</t>
  </si>
  <si>
    <t>Compliance forms are in 19-1895344</t>
  </si>
  <si>
    <t>Compliance forms located in parent file 19-1887160 / needs income waiver</t>
  </si>
  <si>
    <t>Compliance docs located in parent file #18-1875686</t>
  </si>
  <si>
    <t>Client needs an income waiver for TRC. He's 201.76% of FPL with recurring bills and obligations.</t>
  </si>
  <si>
    <t>Need income waiver</t>
  </si>
  <si>
    <t>No services Provided in FY 20</t>
  </si>
  <si>
    <t>Income waiver needed?</t>
  </si>
  <si>
    <t>Filed for an Emergency Order to Show Cause</t>
  </si>
  <si>
    <t>Case Discontinued/Dismissed/Landlord Fails to Prosecute</t>
  </si>
  <si>
    <t>Client Required to be Displaced from Residence</t>
  </si>
  <si>
    <t>Client Allowed to Remain in Residence</t>
  </si>
  <si>
    <t>2019-07-23</t>
  </si>
  <si>
    <t>2019-04-04</t>
  </si>
  <si>
    <t>2019-09-30</t>
  </si>
  <si>
    <t>2019-08-22</t>
  </si>
  <si>
    <t>2019-06-24</t>
  </si>
  <si>
    <t>2019-02-15</t>
  </si>
  <si>
    <t>06/11/2019</t>
  </si>
  <si>
    <t>10/29/2019</t>
  </si>
  <si>
    <t>12/03/2019</t>
  </si>
  <si>
    <t>07/17/2019</t>
  </si>
  <si>
    <t>05/20/2019</t>
  </si>
  <si>
    <t>11/27/2019</t>
  </si>
  <si>
    <t>06/14/2019</t>
  </si>
  <si>
    <t>10/17/2019</t>
  </si>
  <si>
    <t>08/07/2019</t>
  </si>
  <si>
    <t>09/20/2019</t>
  </si>
  <si>
    <t>10/30/2018</t>
  </si>
  <si>
    <t>11/20/2019</t>
  </si>
  <si>
    <t>08/22/2019</t>
  </si>
  <si>
    <t>11/04/2019</t>
  </si>
  <si>
    <t>11/30/2018</t>
  </si>
  <si>
    <t>07/03/2019</t>
  </si>
  <si>
    <t>08/21/2019</t>
  </si>
  <si>
    <t>03/06/2019</t>
  </si>
  <si>
    <t>02/01/2019</t>
  </si>
  <si>
    <t>12/19/2018</t>
  </si>
  <si>
    <t>11/25/2019</t>
  </si>
  <si>
    <t>St. Louis, Bianca</t>
  </si>
  <si>
    <t>Cisneros, Marisol</t>
  </si>
  <si>
    <t>Pierre, Haenley</t>
  </si>
  <si>
    <t>Guzman Velazquez, Leida</t>
  </si>
  <si>
    <t>Escobar, Sarah</t>
  </si>
  <si>
    <t>Lane, Diane</t>
  </si>
  <si>
    <t>Djourab, Atteib</t>
  </si>
  <si>
    <t>Wong, Angela</t>
  </si>
  <si>
    <t>Amponsah, Oheneba</t>
  </si>
  <si>
    <t>Morales-Robinson, Ana</t>
  </si>
  <si>
    <t>DHCI Form</t>
  </si>
  <si>
    <t>Active CA/SNAP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</si>
</sst>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X50"/>
  <sheetViews>
    <sheetView tabSelected="1" workbookViewId="0"/>
  </sheetViews>
  <sheetFormatPr defaultRowHeight="15"/>
  <cols>
    <col min="1" max="1" width="20.7109375" style="1" customWidth="1"/>
  </cols>
  <sheetData>
    <row r="1" spans="1:5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</row>
    <row r="2" spans="1:50">
      <c r="A2" s="1">
        <f>HYPERLINK("https://lsnyc.legalserver.org/matter/dynamic-profile/view/1904227","19-1904227")</f>
        <v>0</v>
      </c>
      <c r="B2" t="s">
        <v>50</v>
      </c>
      <c r="C2" t="s">
        <v>66</v>
      </c>
      <c r="D2" t="s">
        <v>68</v>
      </c>
      <c r="F2" t="s">
        <v>118</v>
      </c>
      <c r="G2" t="s">
        <v>162</v>
      </c>
      <c r="H2" t="s">
        <v>207</v>
      </c>
      <c r="I2" t="s">
        <v>249</v>
      </c>
      <c r="J2">
        <v>11221</v>
      </c>
      <c r="K2" t="s">
        <v>281</v>
      </c>
      <c r="L2" t="s">
        <v>282</v>
      </c>
      <c r="M2" t="s">
        <v>284</v>
      </c>
      <c r="N2" t="s">
        <v>321</v>
      </c>
      <c r="O2" t="s">
        <v>325</v>
      </c>
      <c r="Q2" t="s">
        <v>334</v>
      </c>
      <c r="R2" t="s">
        <v>283</v>
      </c>
      <c r="S2" t="s">
        <v>335</v>
      </c>
      <c r="T2" t="s">
        <v>337</v>
      </c>
      <c r="U2" t="s">
        <v>100</v>
      </c>
      <c r="V2">
        <v>0</v>
      </c>
      <c r="W2" t="s">
        <v>357</v>
      </c>
      <c r="Z2" t="s">
        <v>374</v>
      </c>
      <c r="AA2" t="s">
        <v>420</v>
      </c>
      <c r="AC2">
        <v>0</v>
      </c>
      <c r="AD2" t="s">
        <v>471</v>
      </c>
      <c r="AE2" t="s">
        <v>474</v>
      </c>
      <c r="AF2">
        <v>0</v>
      </c>
      <c r="AG2">
        <v>2</v>
      </c>
      <c r="AH2">
        <v>3</v>
      </c>
      <c r="AI2">
        <v>0</v>
      </c>
      <c r="AL2" t="s">
        <v>481</v>
      </c>
      <c r="AM2">
        <v>40000</v>
      </c>
      <c r="AN2" t="s">
        <v>484</v>
      </c>
      <c r="AS2">
        <v>0</v>
      </c>
      <c r="AU2" t="s">
        <v>535</v>
      </c>
      <c r="AV2" t="s">
        <v>545</v>
      </c>
      <c r="AW2" t="s">
        <v>282</v>
      </c>
      <c r="AX2" t="s">
        <v>282</v>
      </c>
    </row>
    <row r="3" spans="1:50">
      <c r="A3" s="1">
        <f>HYPERLINK("https://lsnyc.legalserver.org/matter/dynamic-profile/view/1904947","19-1904947")</f>
        <v>0</v>
      </c>
      <c r="B3" t="s">
        <v>51</v>
      </c>
      <c r="C3" t="s">
        <v>66</v>
      </c>
      <c r="D3" t="s">
        <v>69</v>
      </c>
      <c r="F3" t="s">
        <v>119</v>
      </c>
      <c r="G3" t="s">
        <v>163</v>
      </c>
      <c r="H3" t="s">
        <v>208</v>
      </c>
      <c r="I3" t="s">
        <v>250</v>
      </c>
      <c r="J3">
        <v>11221</v>
      </c>
      <c r="K3" t="s">
        <v>281</v>
      </c>
      <c r="L3" t="s">
        <v>282</v>
      </c>
      <c r="M3" t="s">
        <v>285</v>
      </c>
      <c r="N3" t="s">
        <v>322</v>
      </c>
      <c r="O3" t="s">
        <v>326</v>
      </c>
      <c r="Q3" t="s">
        <v>334</v>
      </c>
      <c r="R3" t="s">
        <v>281</v>
      </c>
      <c r="S3" t="s">
        <v>335</v>
      </c>
      <c r="T3" t="s">
        <v>338</v>
      </c>
      <c r="U3" t="s">
        <v>77</v>
      </c>
      <c r="V3">
        <v>0</v>
      </c>
      <c r="W3" t="s">
        <v>357</v>
      </c>
      <c r="X3" t="s">
        <v>358</v>
      </c>
      <c r="Y3" t="s">
        <v>369</v>
      </c>
      <c r="Z3" t="s">
        <v>375</v>
      </c>
      <c r="AC3">
        <v>3</v>
      </c>
      <c r="AD3" t="s">
        <v>471</v>
      </c>
      <c r="AE3" t="s">
        <v>285</v>
      </c>
      <c r="AF3">
        <v>0</v>
      </c>
      <c r="AG3">
        <v>1</v>
      </c>
      <c r="AH3">
        <v>1</v>
      </c>
      <c r="AI3">
        <v>7.1</v>
      </c>
      <c r="AL3" t="s">
        <v>481</v>
      </c>
      <c r="AM3">
        <v>45000</v>
      </c>
      <c r="AN3" t="s">
        <v>485</v>
      </c>
      <c r="AS3">
        <v>0</v>
      </c>
      <c r="AU3" t="s">
        <v>536</v>
      </c>
      <c r="AV3" t="s">
        <v>545</v>
      </c>
      <c r="AW3" t="s">
        <v>282</v>
      </c>
      <c r="AX3" t="s">
        <v>282</v>
      </c>
    </row>
    <row r="4" spans="1:50">
      <c r="A4" s="1">
        <f>HYPERLINK("https://lsnyc.legalserver.org/matter/dynamic-profile/view/1902901","19-1902901")</f>
        <v>0</v>
      </c>
      <c r="B4" t="s">
        <v>52</v>
      </c>
      <c r="C4" t="s">
        <v>67</v>
      </c>
      <c r="D4" t="s">
        <v>70</v>
      </c>
      <c r="E4" t="s">
        <v>105</v>
      </c>
      <c r="F4" t="s">
        <v>120</v>
      </c>
      <c r="G4" t="s">
        <v>164</v>
      </c>
      <c r="H4" t="s">
        <v>209</v>
      </c>
      <c r="I4" t="s">
        <v>251</v>
      </c>
      <c r="J4">
        <v>11208</v>
      </c>
      <c r="K4" t="s">
        <v>281</v>
      </c>
      <c r="L4" t="s">
        <v>282</v>
      </c>
      <c r="M4" t="s">
        <v>286</v>
      </c>
      <c r="N4" t="s">
        <v>323</v>
      </c>
      <c r="O4" t="s">
        <v>327</v>
      </c>
      <c r="P4" t="s">
        <v>330</v>
      </c>
      <c r="Q4" t="s">
        <v>334</v>
      </c>
      <c r="R4" t="s">
        <v>283</v>
      </c>
      <c r="S4" t="s">
        <v>335</v>
      </c>
      <c r="T4" t="s">
        <v>338</v>
      </c>
      <c r="U4" t="s">
        <v>104</v>
      </c>
      <c r="V4">
        <v>0</v>
      </c>
      <c r="W4" t="s">
        <v>357</v>
      </c>
      <c r="X4" t="s">
        <v>359</v>
      </c>
      <c r="Y4" t="s">
        <v>369</v>
      </c>
      <c r="Z4" t="s">
        <v>376</v>
      </c>
      <c r="AA4" t="s">
        <v>421</v>
      </c>
      <c r="AB4" t="s">
        <v>431</v>
      </c>
      <c r="AC4">
        <v>4</v>
      </c>
      <c r="AD4" t="s">
        <v>471</v>
      </c>
      <c r="AE4" t="s">
        <v>475</v>
      </c>
      <c r="AF4">
        <v>0</v>
      </c>
      <c r="AG4">
        <v>2</v>
      </c>
      <c r="AH4">
        <v>1</v>
      </c>
      <c r="AI4">
        <v>17.32</v>
      </c>
      <c r="AL4" t="s">
        <v>481</v>
      </c>
      <c r="AM4">
        <v>22104</v>
      </c>
      <c r="AS4">
        <v>3</v>
      </c>
      <c r="AT4" t="s">
        <v>343</v>
      </c>
      <c r="AU4" t="s">
        <v>537</v>
      </c>
      <c r="AV4" t="s">
        <v>545</v>
      </c>
      <c r="AW4" t="s">
        <v>282</v>
      </c>
      <c r="AX4" t="s">
        <v>283</v>
      </c>
    </row>
    <row r="5" spans="1:50">
      <c r="A5" s="1">
        <f>HYPERLINK("https://lsnyc.legalserver.org/matter/dynamic-profile/view/1894526","19-1894526")</f>
        <v>0</v>
      </c>
      <c r="B5" t="s">
        <v>52</v>
      </c>
      <c r="C5" t="s">
        <v>67</v>
      </c>
      <c r="D5" t="s">
        <v>71</v>
      </c>
      <c r="E5" t="s">
        <v>106</v>
      </c>
      <c r="F5" t="s">
        <v>121</v>
      </c>
      <c r="G5" t="s">
        <v>165</v>
      </c>
      <c r="H5" t="s">
        <v>210</v>
      </c>
      <c r="I5" t="s">
        <v>252</v>
      </c>
      <c r="J5">
        <v>11207</v>
      </c>
      <c r="K5" t="s">
        <v>281</v>
      </c>
      <c r="L5" t="s">
        <v>281</v>
      </c>
      <c r="M5" t="s">
        <v>287</v>
      </c>
      <c r="N5" t="s">
        <v>321</v>
      </c>
      <c r="O5" t="s">
        <v>327</v>
      </c>
      <c r="P5" t="s">
        <v>331</v>
      </c>
      <c r="Q5" t="s">
        <v>334</v>
      </c>
      <c r="R5" t="s">
        <v>283</v>
      </c>
      <c r="S5" t="s">
        <v>335</v>
      </c>
      <c r="U5" t="s">
        <v>98</v>
      </c>
      <c r="V5">
        <v>551</v>
      </c>
      <c r="W5" t="s">
        <v>357</v>
      </c>
      <c r="X5" t="s">
        <v>360</v>
      </c>
      <c r="Z5" t="s">
        <v>377</v>
      </c>
      <c r="AB5" t="s">
        <v>432</v>
      </c>
      <c r="AC5">
        <v>6</v>
      </c>
      <c r="AD5" t="s">
        <v>472</v>
      </c>
      <c r="AE5" t="s">
        <v>285</v>
      </c>
      <c r="AF5">
        <v>15</v>
      </c>
      <c r="AG5">
        <v>2</v>
      </c>
      <c r="AH5">
        <v>0</v>
      </c>
      <c r="AI5">
        <v>49.67</v>
      </c>
      <c r="AL5" t="s">
        <v>481</v>
      </c>
      <c r="AM5">
        <v>37000</v>
      </c>
      <c r="AS5">
        <v>1</v>
      </c>
      <c r="AT5" t="s">
        <v>72</v>
      </c>
      <c r="AU5" t="s">
        <v>536</v>
      </c>
      <c r="AW5" t="s">
        <v>282</v>
      </c>
      <c r="AX5" t="s">
        <v>283</v>
      </c>
    </row>
    <row r="6" spans="1:50">
      <c r="A6" s="1">
        <f>HYPERLINK("https://lsnyc.legalserver.org/matter/dynamic-profile/view/1895639","19-1895639")</f>
        <v>0</v>
      </c>
      <c r="B6" t="s">
        <v>52</v>
      </c>
      <c r="C6" t="s">
        <v>67</v>
      </c>
      <c r="D6" t="s">
        <v>72</v>
      </c>
      <c r="E6" t="s">
        <v>107</v>
      </c>
      <c r="F6" t="s">
        <v>122</v>
      </c>
      <c r="G6" t="s">
        <v>166</v>
      </c>
      <c r="H6" t="s">
        <v>211</v>
      </c>
      <c r="I6" t="s">
        <v>253</v>
      </c>
      <c r="J6">
        <v>11233</v>
      </c>
      <c r="K6" t="s">
        <v>281</v>
      </c>
      <c r="L6" t="s">
        <v>283</v>
      </c>
      <c r="M6" t="s">
        <v>288</v>
      </c>
      <c r="N6" t="s">
        <v>321</v>
      </c>
      <c r="O6" t="s">
        <v>325</v>
      </c>
      <c r="P6" t="s">
        <v>332</v>
      </c>
      <c r="Q6" t="s">
        <v>334</v>
      </c>
      <c r="R6" t="s">
        <v>283</v>
      </c>
      <c r="S6" t="s">
        <v>335</v>
      </c>
      <c r="T6" t="s">
        <v>338</v>
      </c>
      <c r="U6" t="s">
        <v>340</v>
      </c>
      <c r="V6">
        <v>551</v>
      </c>
      <c r="W6" t="s">
        <v>357</v>
      </c>
      <c r="X6" t="s">
        <v>361</v>
      </c>
      <c r="Z6" t="s">
        <v>377</v>
      </c>
      <c r="AA6" t="s">
        <v>285</v>
      </c>
      <c r="AB6" t="s">
        <v>432</v>
      </c>
      <c r="AC6">
        <v>6</v>
      </c>
      <c r="AD6" t="s">
        <v>472</v>
      </c>
      <c r="AE6" t="s">
        <v>285</v>
      </c>
      <c r="AF6">
        <v>15</v>
      </c>
      <c r="AG6">
        <v>2</v>
      </c>
      <c r="AH6">
        <v>0</v>
      </c>
      <c r="AI6">
        <v>49.67</v>
      </c>
      <c r="AL6" t="s">
        <v>481</v>
      </c>
      <c r="AM6">
        <v>36374</v>
      </c>
      <c r="AS6">
        <v>22.6</v>
      </c>
      <c r="AT6" t="s">
        <v>107</v>
      </c>
      <c r="AU6" t="s">
        <v>536</v>
      </c>
      <c r="AV6" t="s">
        <v>545</v>
      </c>
      <c r="AW6" t="s">
        <v>281</v>
      </c>
      <c r="AX6" t="s">
        <v>281</v>
      </c>
    </row>
    <row r="7" spans="1:50">
      <c r="A7" s="1">
        <f>HYPERLINK("https://lsnyc.legalserver.org/matter/dynamic-profile/view/1899657","19-1899657")</f>
        <v>0</v>
      </c>
      <c r="B7" t="s">
        <v>52</v>
      </c>
      <c r="C7" t="s">
        <v>67</v>
      </c>
      <c r="D7" t="s">
        <v>73</v>
      </c>
      <c r="E7" t="s">
        <v>105</v>
      </c>
      <c r="F7" t="s">
        <v>123</v>
      </c>
      <c r="G7" t="s">
        <v>167</v>
      </c>
      <c r="H7" t="s">
        <v>212</v>
      </c>
      <c r="I7" t="s">
        <v>254</v>
      </c>
      <c r="J7">
        <v>11212</v>
      </c>
      <c r="K7" t="s">
        <v>281</v>
      </c>
      <c r="L7" t="s">
        <v>282</v>
      </c>
      <c r="M7" t="s">
        <v>289</v>
      </c>
      <c r="N7" t="s">
        <v>321</v>
      </c>
      <c r="O7" t="s">
        <v>325</v>
      </c>
      <c r="P7" t="s">
        <v>333</v>
      </c>
      <c r="Q7" t="s">
        <v>334</v>
      </c>
      <c r="R7" t="s">
        <v>283</v>
      </c>
      <c r="S7" t="s">
        <v>335</v>
      </c>
      <c r="T7" t="s">
        <v>338</v>
      </c>
      <c r="U7" t="s">
        <v>341</v>
      </c>
      <c r="V7">
        <v>1546.83</v>
      </c>
      <c r="W7" t="s">
        <v>357</v>
      </c>
      <c r="X7" t="s">
        <v>359</v>
      </c>
      <c r="Y7" t="s">
        <v>370</v>
      </c>
      <c r="Z7" t="s">
        <v>378</v>
      </c>
      <c r="AB7" t="s">
        <v>433</v>
      </c>
      <c r="AC7">
        <v>16</v>
      </c>
      <c r="AD7" t="s">
        <v>472</v>
      </c>
      <c r="AE7" t="s">
        <v>474</v>
      </c>
      <c r="AF7">
        <v>9</v>
      </c>
      <c r="AG7">
        <v>1</v>
      </c>
      <c r="AH7">
        <v>2</v>
      </c>
      <c r="AI7">
        <v>57.33</v>
      </c>
      <c r="AL7" t="s">
        <v>481</v>
      </c>
      <c r="AM7">
        <v>44000</v>
      </c>
      <c r="AN7" t="s">
        <v>486</v>
      </c>
      <c r="AS7">
        <v>1.5</v>
      </c>
      <c r="AT7" t="s">
        <v>514</v>
      </c>
      <c r="AU7" t="s">
        <v>536</v>
      </c>
      <c r="AV7" t="s">
        <v>545</v>
      </c>
      <c r="AW7" t="s">
        <v>281</v>
      </c>
      <c r="AX7" t="s">
        <v>281</v>
      </c>
    </row>
    <row r="8" spans="1:50">
      <c r="A8" s="1">
        <f>HYPERLINK("https://lsnyc.legalserver.org/matter/dynamic-profile/view/1887657","19-1887657")</f>
        <v>0</v>
      </c>
      <c r="B8" t="s">
        <v>52</v>
      </c>
      <c r="C8" t="s">
        <v>66</v>
      </c>
      <c r="D8" t="s">
        <v>74</v>
      </c>
      <c r="F8" t="s">
        <v>124</v>
      </c>
      <c r="G8" t="s">
        <v>168</v>
      </c>
      <c r="H8" t="s">
        <v>213</v>
      </c>
      <c r="I8" t="s">
        <v>255</v>
      </c>
      <c r="J8">
        <v>11207</v>
      </c>
      <c r="K8" t="s">
        <v>281</v>
      </c>
      <c r="L8" t="s">
        <v>283</v>
      </c>
      <c r="M8" t="s">
        <v>290</v>
      </c>
      <c r="N8" t="s">
        <v>321</v>
      </c>
      <c r="O8" t="s">
        <v>325</v>
      </c>
      <c r="Q8" t="s">
        <v>334</v>
      </c>
      <c r="R8" t="s">
        <v>283</v>
      </c>
      <c r="S8" t="s">
        <v>335</v>
      </c>
      <c r="T8" t="s">
        <v>338</v>
      </c>
      <c r="U8" t="s">
        <v>85</v>
      </c>
      <c r="V8">
        <v>0</v>
      </c>
      <c r="W8" t="s">
        <v>357</v>
      </c>
      <c r="X8" t="s">
        <v>362</v>
      </c>
      <c r="Y8" t="s">
        <v>371</v>
      </c>
      <c r="Z8" t="s">
        <v>379</v>
      </c>
      <c r="AA8" t="s">
        <v>422</v>
      </c>
      <c r="AB8" t="s">
        <v>434</v>
      </c>
      <c r="AC8">
        <v>3</v>
      </c>
      <c r="AF8">
        <v>0</v>
      </c>
      <c r="AG8">
        <v>3</v>
      </c>
      <c r="AH8">
        <v>2</v>
      </c>
      <c r="AI8">
        <v>71.53</v>
      </c>
      <c r="AL8" t="s">
        <v>481</v>
      </c>
      <c r="AM8">
        <v>9996</v>
      </c>
      <c r="AN8" t="s">
        <v>487</v>
      </c>
      <c r="AS8">
        <v>16.4</v>
      </c>
      <c r="AT8" t="s">
        <v>515</v>
      </c>
      <c r="AU8" t="s">
        <v>535</v>
      </c>
      <c r="AV8" t="s">
        <v>546</v>
      </c>
      <c r="AW8" t="s">
        <v>281</v>
      </c>
      <c r="AX8" t="s">
        <v>281</v>
      </c>
    </row>
    <row r="9" spans="1:50">
      <c r="A9" s="1">
        <f>HYPERLINK("https://lsnyc.legalserver.org/matter/dynamic-profile/view/1895582","19-1895582")</f>
        <v>0</v>
      </c>
      <c r="B9" t="s">
        <v>52</v>
      </c>
      <c r="C9" t="s">
        <v>67</v>
      </c>
      <c r="D9" t="s">
        <v>72</v>
      </c>
      <c r="E9" t="s">
        <v>105</v>
      </c>
      <c r="F9" t="s">
        <v>125</v>
      </c>
      <c r="G9" t="s">
        <v>169</v>
      </c>
      <c r="H9" t="s">
        <v>214</v>
      </c>
      <c r="J9">
        <v>11233</v>
      </c>
      <c r="K9" t="s">
        <v>281</v>
      </c>
      <c r="L9" t="s">
        <v>283</v>
      </c>
      <c r="M9" t="s">
        <v>291</v>
      </c>
      <c r="N9" t="s">
        <v>323</v>
      </c>
      <c r="O9" t="s">
        <v>327</v>
      </c>
      <c r="P9" t="s">
        <v>330</v>
      </c>
      <c r="Q9" t="s">
        <v>334</v>
      </c>
      <c r="R9" t="s">
        <v>283</v>
      </c>
      <c r="S9" t="s">
        <v>335</v>
      </c>
      <c r="T9" t="s">
        <v>338</v>
      </c>
      <c r="U9" t="s">
        <v>340</v>
      </c>
      <c r="V9">
        <v>1250</v>
      </c>
      <c r="W9" t="s">
        <v>357</v>
      </c>
      <c r="X9" t="s">
        <v>361</v>
      </c>
      <c r="Y9" t="s">
        <v>371</v>
      </c>
      <c r="Z9" t="s">
        <v>380</v>
      </c>
      <c r="AA9" t="s">
        <v>423</v>
      </c>
      <c r="AB9" t="s">
        <v>435</v>
      </c>
      <c r="AC9">
        <v>6</v>
      </c>
      <c r="AD9" t="s">
        <v>472</v>
      </c>
      <c r="AE9" t="s">
        <v>476</v>
      </c>
      <c r="AF9">
        <v>4</v>
      </c>
      <c r="AG9">
        <v>1</v>
      </c>
      <c r="AH9">
        <v>0</v>
      </c>
      <c r="AI9">
        <v>72.06</v>
      </c>
      <c r="AL9" t="s">
        <v>481</v>
      </c>
      <c r="AM9">
        <v>15501.6</v>
      </c>
      <c r="AS9">
        <v>4.25</v>
      </c>
      <c r="AT9" t="s">
        <v>343</v>
      </c>
      <c r="AU9" t="s">
        <v>538</v>
      </c>
      <c r="AV9" t="s">
        <v>546</v>
      </c>
      <c r="AW9" t="s">
        <v>282</v>
      </c>
      <c r="AX9" t="s">
        <v>283</v>
      </c>
    </row>
    <row r="10" spans="1:50">
      <c r="A10" s="1">
        <f>HYPERLINK("https://lsnyc.legalserver.org/matter/dynamic-profile/view/1897234","19-1897234")</f>
        <v>0</v>
      </c>
      <c r="B10" t="s">
        <v>52</v>
      </c>
      <c r="C10" t="s">
        <v>66</v>
      </c>
      <c r="D10" t="s">
        <v>75</v>
      </c>
      <c r="F10" t="s">
        <v>126</v>
      </c>
      <c r="G10" t="s">
        <v>170</v>
      </c>
      <c r="H10" t="s">
        <v>215</v>
      </c>
      <c r="I10" t="s">
        <v>256</v>
      </c>
      <c r="J10">
        <v>11212</v>
      </c>
      <c r="K10" t="s">
        <v>281</v>
      </c>
      <c r="L10" t="s">
        <v>281</v>
      </c>
      <c r="M10" t="s">
        <v>292</v>
      </c>
      <c r="N10" t="s">
        <v>323</v>
      </c>
      <c r="O10" t="s">
        <v>325</v>
      </c>
      <c r="Q10" t="s">
        <v>334</v>
      </c>
      <c r="R10" t="s">
        <v>283</v>
      </c>
      <c r="S10" t="s">
        <v>335</v>
      </c>
      <c r="T10" t="s">
        <v>338</v>
      </c>
      <c r="U10" t="s">
        <v>340</v>
      </c>
      <c r="V10">
        <v>793</v>
      </c>
      <c r="W10" t="s">
        <v>357</v>
      </c>
      <c r="X10" t="s">
        <v>360</v>
      </c>
      <c r="Z10" t="s">
        <v>381</v>
      </c>
      <c r="AA10" t="s">
        <v>285</v>
      </c>
      <c r="AB10" t="s">
        <v>436</v>
      </c>
      <c r="AC10">
        <v>12</v>
      </c>
      <c r="AD10" t="s">
        <v>472</v>
      </c>
      <c r="AE10" t="s">
        <v>285</v>
      </c>
      <c r="AF10">
        <v>15</v>
      </c>
      <c r="AG10">
        <v>1</v>
      </c>
      <c r="AH10">
        <v>0</v>
      </c>
      <c r="AI10">
        <v>72.86</v>
      </c>
      <c r="AL10" t="s">
        <v>481</v>
      </c>
      <c r="AM10">
        <v>91440</v>
      </c>
      <c r="AS10">
        <v>26.9</v>
      </c>
      <c r="AT10" t="s">
        <v>516</v>
      </c>
      <c r="AU10" t="s">
        <v>536</v>
      </c>
      <c r="AV10" t="s">
        <v>545</v>
      </c>
      <c r="AW10" t="s">
        <v>281</v>
      </c>
      <c r="AX10" t="s">
        <v>281</v>
      </c>
    </row>
    <row r="11" spans="1:50">
      <c r="A11" s="1">
        <f>HYPERLINK("https://lsnyc.legalserver.org/matter/dynamic-profile/view/1900482","19-1900482")</f>
        <v>0</v>
      </c>
      <c r="B11" t="s">
        <v>53</v>
      </c>
      <c r="C11" t="s">
        <v>66</v>
      </c>
      <c r="D11" t="s">
        <v>76</v>
      </c>
      <c r="F11" t="s">
        <v>127</v>
      </c>
      <c r="G11" t="s">
        <v>171</v>
      </c>
      <c r="H11" t="s">
        <v>216</v>
      </c>
      <c r="I11" t="s">
        <v>257</v>
      </c>
      <c r="J11">
        <v>11213</v>
      </c>
      <c r="K11" t="s">
        <v>281</v>
      </c>
      <c r="L11" t="s">
        <v>282</v>
      </c>
      <c r="M11" t="s">
        <v>293</v>
      </c>
      <c r="N11" t="s">
        <v>321</v>
      </c>
      <c r="O11" t="s">
        <v>325</v>
      </c>
      <c r="Q11" t="s">
        <v>334</v>
      </c>
      <c r="R11" t="s">
        <v>283</v>
      </c>
      <c r="S11" t="s">
        <v>335</v>
      </c>
      <c r="T11" t="s">
        <v>338</v>
      </c>
      <c r="U11" t="s">
        <v>93</v>
      </c>
      <c r="V11">
        <v>247</v>
      </c>
      <c r="W11" t="s">
        <v>357</v>
      </c>
      <c r="Z11" t="s">
        <v>382</v>
      </c>
      <c r="AC11">
        <v>0</v>
      </c>
      <c r="AE11" t="s">
        <v>474</v>
      </c>
      <c r="AF11">
        <v>0</v>
      </c>
      <c r="AG11">
        <v>1</v>
      </c>
      <c r="AH11">
        <v>0</v>
      </c>
      <c r="AI11">
        <v>76.86</v>
      </c>
      <c r="AL11" t="s">
        <v>481</v>
      </c>
      <c r="AM11">
        <v>64000</v>
      </c>
      <c r="AN11" t="s">
        <v>488</v>
      </c>
      <c r="AS11">
        <v>2.4</v>
      </c>
      <c r="AT11" t="s">
        <v>517</v>
      </c>
      <c r="AU11" t="s">
        <v>535</v>
      </c>
      <c r="AV11" t="s">
        <v>545</v>
      </c>
      <c r="AW11" t="s">
        <v>281</v>
      </c>
      <c r="AX11" t="s">
        <v>281</v>
      </c>
    </row>
    <row r="12" spans="1:50">
      <c r="A12" s="1">
        <f>HYPERLINK("https://lsnyc.legalserver.org/matter/dynamic-profile/view/1894373","19-1894373")</f>
        <v>0</v>
      </c>
      <c r="B12" t="s">
        <v>53</v>
      </c>
      <c r="C12" t="s">
        <v>67</v>
      </c>
      <c r="D12" t="s">
        <v>77</v>
      </c>
      <c r="E12" t="s">
        <v>108</v>
      </c>
      <c r="F12" t="s">
        <v>128</v>
      </c>
      <c r="G12" t="s">
        <v>172</v>
      </c>
      <c r="H12" t="s">
        <v>217</v>
      </c>
      <c r="I12" t="s">
        <v>258</v>
      </c>
      <c r="J12">
        <v>11231</v>
      </c>
      <c r="K12" t="s">
        <v>281</v>
      </c>
      <c r="L12" t="s">
        <v>281</v>
      </c>
      <c r="M12" t="s">
        <v>294</v>
      </c>
      <c r="N12" t="s">
        <v>323</v>
      </c>
      <c r="O12" t="s">
        <v>325</v>
      </c>
      <c r="P12" t="s">
        <v>333</v>
      </c>
      <c r="Q12" t="s">
        <v>334</v>
      </c>
      <c r="R12" t="s">
        <v>283</v>
      </c>
      <c r="S12" t="s">
        <v>335</v>
      </c>
      <c r="T12" t="s">
        <v>337</v>
      </c>
      <c r="U12" t="s">
        <v>93</v>
      </c>
      <c r="V12">
        <v>1200</v>
      </c>
      <c r="W12" t="s">
        <v>357</v>
      </c>
      <c r="X12" t="s">
        <v>363</v>
      </c>
      <c r="Z12" t="s">
        <v>383</v>
      </c>
      <c r="AA12" t="s">
        <v>424</v>
      </c>
      <c r="AB12" t="s">
        <v>437</v>
      </c>
      <c r="AC12">
        <v>2</v>
      </c>
      <c r="AD12" t="s">
        <v>471</v>
      </c>
      <c r="AE12" t="s">
        <v>477</v>
      </c>
      <c r="AF12">
        <v>4</v>
      </c>
      <c r="AG12">
        <v>1</v>
      </c>
      <c r="AH12">
        <v>0</v>
      </c>
      <c r="AI12">
        <v>82.34</v>
      </c>
      <c r="AL12" t="s">
        <v>482</v>
      </c>
      <c r="AM12">
        <v>1200</v>
      </c>
      <c r="AQ12" t="s">
        <v>506</v>
      </c>
      <c r="AR12" t="s">
        <v>508</v>
      </c>
      <c r="AS12">
        <v>34.3</v>
      </c>
      <c r="AT12" t="s">
        <v>518</v>
      </c>
      <c r="AU12" t="s">
        <v>536</v>
      </c>
      <c r="AW12" t="s">
        <v>281</v>
      </c>
      <c r="AX12" t="s">
        <v>281</v>
      </c>
    </row>
    <row r="13" spans="1:50">
      <c r="A13" s="1">
        <f>HYPERLINK("https://lsnyc.legalserver.org/matter/dynamic-profile/view/1889505","19-1889505")</f>
        <v>0</v>
      </c>
      <c r="B13" t="s">
        <v>53</v>
      </c>
      <c r="C13" t="s">
        <v>67</v>
      </c>
      <c r="D13" t="s">
        <v>78</v>
      </c>
      <c r="E13" t="s">
        <v>108</v>
      </c>
      <c r="F13" t="s">
        <v>124</v>
      </c>
      <c r="G13" t="s">
        <v>173</v>
      </c>
      <c r="H13" t="s">
        <v>218</v>
      </c>
      <c r="I13" t="s">
        <v>259</v>
      </c>
      <c r="J13">
        <v>11207</v>
      </c>
      <c r="K13" t="s">
        <v>281</v>
      </c>
      <c r="L13" t="s">
        <v>283</v>
      </c>
      <c r="M13" t="s">
        <v>295</v>
      </c>
      <c r="N13" t="s">
        <v>321</v>
      </c>
      <c r="O13" t="s">
        <v>325</v>
      </c>
      <c r="P13" t="s">
        <v>333</v>
      </c>
      <c r="Q13" t="s">
        <v>334</v>
      </c>
      <c r="R13" t="s">
        <v>283</v>
      </c>
      <c r="S13" t="s">
        <v>335</v>
      </c>
      <c r="U13" t="s">
        <v>342</v>
      </c>
      <c r="V13">
        <v>1445</v>
      </c>
      <c r="W13" t="s">
        <v>357</v>
      </c>
      <c r="X13" t="s">
        <v>361</v>
      </c>
      <c r="Y13" t="s">
        <v>372</v>
      </c>
      <c r="Z13" t="s">
        <v>384</v>
      </c>
      <c r="AB13" t="s">
        <v>438</v>
      </c>
      <c r="AC13">
        <v>12</v>
      </c>
      <c r="AD13" t="s">
        <v>472</v>
      </c>
      <c r="AE13" t="s">
        <v>285</v>
      </c>
      <c r="AF13">
        <v>12</v>
      </c>
      <c r="AG13">
        <v>1</v>
      </c>
      <c r="AH13">
        <v>4</v>
      </c>
      <c r="AI13">
        <v>86.18000000000001</v>
      </c>
      <c r="AL13" t="s">
        <v>481</v>
      </c>
      <c r="AM13">
        <v>9000</v>
      </c>
      <c r="AN13" t="s">
        <v>489</v>
      </c>
      <c r="AP13" t="s">
        <v>505</v>
      </c>
      <c r="AQ13" t="s">
        <v>507</v>
      </c>
      <c r="AR13" t="s">
        <v>509</v>
      </c>
      <c r="AS13">
        <v>12.6</v>
      </c>
      <c r="AT13" t="s">
        <v>517</v>
      </c>
      <c r="AU13" t="s">
        <v>535</v>
      </c>
      <c r="AV13" t="s">
        <v>545</v>
      </c>
      <c r="AW13" t="s">
        <v>281</v>
      </c>
      <c r="AX13" t="s">
        <v>281</v>
      </c>
    </row>
    <row r="14" spans="1:50">
      <c r="A14" s="1">
        <f>HYPERLINK("https://lsnyc.legalserver.org/matter/dynamic-profile/view/1899643","19-1899643")</f>
        <v>0</v>
      </c>
      <c r="B14" t="s">
        <v>54</v>
      </c>
      <c r="C14" t="s">
        <v>66</v>
      </c>
      <c r="D14" t="s">
        <v>73</v>
      </c>
      <c r="F14" t="s">
        <v>129</v>
      </c>
      <c r="G14" t="s">
        <v>174</v>
      </c>
      <c r="H14" t="s">
        <v>219</v>
      </c>
      <c r="I14" t="s">
        <v>260</v>
      </c>
      <c r="J14">
        <v>11212</v>
      </c>
      <c r="K14" t="s">
        <v>281</v>
      </c>
      <c r="L14" t="s">
        <v>282</v>
      </c>
      <c r="M14" t="s">
        <v>296</v>
      </c>
      <c r="N14" t="s">
        <v>321</v>
      </c>
      <c r="O14" t="s">
        <v>325</v>
      </c>
      <c r="Q14" t="s">
        <v>334</v>
      </c>
      <c r="R14" t="s">
        <v>283</v>
      </c>
      <c r="S14" t="s">
        <v>335</v>
      </c>
      <c r="U14" t="s">
        <v>95</v>
      </c>
      <c r="V14">
        <v>1050.19</v>
      </c>
      <c r="W14" t="s">
        <v>357</v>
      </c>
      <c r="X14" t="s">
        <v>359</v>
      </c>
      <c r="Y14" t="s">
        <v>372</v>
      </c>
      <c r="Z14" t="s">
        <v>385</v>
      </c>
      <c r="AB14" t="s">
        <v>439</v>
      </c>
      <c r="AC14">
        <v>66</v>
      </c>
      <c r="AD14" t="s">
        <v>472</v>
      </c>
      <c r="AE14" t="s">
        <v>474</v>
      </c>
      <c r="AF14">
        <v>14</v>
      </c>
      <c r="AG14">
        <v>1</v>
      </c>
      <c r="AH14">
        <v>0</v>
      </c>
      <c r="AI14">
        <v>98.84999999999999</v>
      </c>
      <c r="AL14" t="s">
        <v>481</v>
      </c>
      <c r="AM14">
        <v>100000</v>
      </c>
      <c r="AS14">
        <v>72.90000000000001</v>
      </c>
      <c r="AT14" t="s">
        <v>519</v>
      </c>
      <c r="AU14" t="s">
        <v>535</v>
      </c>
      <c r="AV14" t="s">
        <v>545</v>
      </c>
      <c r="AW14" t="s">
        <v>282</v>
      </c>
      <c r="AX14" t="s">
        <v>282</v>
      </c>
    </row>
    <row r="15" spans="1:50">
      <c r="A15" s="1">
        <f>HYPERLINK("https://lsnyc.legalserver.org/matter/dynamic-profile/view/1902536","19-1902536")</f>
        <v>0</v>
      </c>
      <c r="B15" t="s">
        <v>54</v>
      </c>
      <c r="C15" t="s">
        <v>67</v>
      </c>
      <c r="D15" t="s">
        <v>79</v>
      </c>
      <c r="E15" t="s">
        <v>109</v>
      </c>
      <c r="F15" t="s">
        <v>130</v>
      </c>
      <c r="G15" t="s">
        <v>175</v>
      </c>
      <c r="H15" t="s">
        <v>220</v>
      </c>
      <c r="I15" t="s">
        <v>261</v>
      </c>
      <c r="J15">
        <v>11233</v>
      </c>
      <c r="K15" t="s">
        <v>281</v>
      </c>
      <c r="L15" t="s">
        <v>282</v>
      </c>
      <c r="M15" t="s">
        <v>297</v>
      </c>
      <c r="N15" t="s">
        <v>298</v>
      </c>
      <c r="O15" t="s">
        <v>327</v>
      </c>
      <c r="P15" t="s">
        <v>331</v>
      </c>
      <c r="Q15" t="s">
        <v>334</v>
      </c>
      <c r="R15" t="s">
        <v>283</v>
      </c>
      <c r="S15" t="s">
        <v>335</v>
      </c>
      <c r="T15" t="s">
        <v>338</v>
      </c>
      <c r="U15" t="s">
        <v>343</v>
      </c>
      <c r="V15">
        <v>1550</v>
      </c>
      <c r="W15" t="s">
        <v>357</v>
      </c>
      <c r="X15" t="s">
        <v>364</v>
      </c>
      <c r="Y15" t="s">
        <v>372</v>
      </c>
      <c r="Z15" t="s">
        <v>386</v>
      </c>
      <c r="AA15" t="s">
        <v>425</v>
      </c>
      <c r="AB15" t="s">
        <v>440</v>
      </c>
      <c r="AC15">
        <v>2</v>
      </c>
      <c r="AD15" t="s">
        <v>471</v>
      </c>
      <c r="AE15" t="s">
        <v>285</v>
      </c>
      <c r="AF15">
        <v>5</v>
      </c>
      <c r="AG15">
        <v>5</v>
      </c>
      <c r="AH15">
        <v>1</v>
      </c>
      <c r="AI15">
        <v>99.73999999999999</v>
      </c>
      <c r="AL15" t="s">
        <v>481</v>
      </c>
      <c r="AM15">
        <v>40000</v>
      </c>
      <c r="AS15">
        <v>2</v>
      </c>
      <c r="AT15" t="s">
        <v>79</v>
      </c>
      <c r="AU15" t="s">
        <v>54</v>
      </c>
      <c r="AV15" t="s">
        <v>545</v>
      </c>
      <c r="AW15" t="s">
        <v>282</v>
      </c>
      <c r="AX15" t="s">
        <v>282</v>
      </c>
    </row>
    <row r="16" spans="1:50">
      <c r="A16" s="1">
        <f>HYPERLINK("https://lsnyc.legalserver.org/matter/dynamic-profile/view/1893317","19-1893317")</f>
        <v>0</v>
      </c>
      <c r="B16" t="s">
        <v>54</v>
      </c>
      <c r="C16" t="s">
        <v>66</v>
      </c>
      <c r="D16" t="s">
        <v>80</v>
      </c>
      <c r="F16" t="s">
        <v>131</v>
      </c>
      <c r="G16" t="s">
        <v>176</v>
      </c>
      <c r="H16" t="s">
        <v>221</v>
      </c>
      <c r="I16" t="s">
        <v>262</v>
      </c>
      <c r="J16">
        <v>11212</v>
      </c>
      <c r="K16" t="s">
        <v>281</v>
      </c>
      <c r="L16" t="s">
        <v>281</v>
      </c>
      <c r="M16" t="s">
        <v>298</v>
      </c>
      <c r="N16" t="s">
        <v>324</v>
      </c>
      <c r="O16" t="s">
        <v>327</v>
      </c>
      <c r="Q16" t="s">
        <v>334</v>
      </c>
      <c r="R16" t="s">
        <v>281</v>
      </c>
      <c r="S16" t="s">
        <v>335</v>
      </c>
      <c r="T16" t="s">
        <v>338</v>
      </c>
      <c r="U16" t="s">
        <v>94</v>
      </c>
      <c r="V16">
        <v>1008</v>
      </c>
      <c r="W16" t="s">
        <v>357</v>
      </c>
      <c r="X16" t="s">
        <v>365</v>
      </c>
      <c r="Y16" t="s">
        <v>372</v>
      </c>
      <c r="Z16" t="s">
        <v>387</v>
      </c>
      <c r="AA16" t="s">
        <v>426</v>
      </c>
      <c r="AB16" t="s">
        <v>441</v>
      </c>
      <c r="AC16">
        <v>24</v>
      </c>
      <c r="AD16" t="s">
        <v>472</v>
      </c>
      <c r="AE16" t="s">
        <v>474</v>
      </c>
      <c r="AF16">
        <v>5</v>
      </c>
      <c r="AG16">
        <v>2</v>
      </c>
      <c r="AH16">
        <v>0</v>
      </c>
      <c r="AI16">
        <v>105.59</v>
      </c>
      <c r="AL16" t="s">
        <v>481</v>
      </c>
      <c r="AM16">
        <v>59488</v>
      </c>
      <c r="AS16">
        <v>0.1</v>
      </c>
      <c r="AT16" t="s">
        <v>520</v>
      </c>
      <c r="AU16" t="s">
        <v>536</v>
      </c>
      <c r="AW16" t="s">
        <v>281</v>
      </c>
      <c r="AX16" t="s">
        <v>281</v>
      </c>
    </row>
    <row r="17" spans="1:50">
      <c r="A17" s="1">
        <f>HYPERLINK("https://lsnyc.legalserver.org/matter/dynamic-profile/view/1893328","19-1893328")</f>
        <v>0</v>
      </c>
      <c r="B17" t="s">
        <v>54</v>
      </c>
      <c r="C17" t="s">
        <v>66</v>
      </c>
      <c r="D17" t="s">
        <v>80</v>
      </c>
      <c r="F17" t="s">
        <v>131</v>
      </c>
      <c r="G17" t="s">
        <v>176</v>
      </c>
      <c r="H17" t="s">
        <v>221</v>
      </c>
      <c r="I17" t="s">
        <v>262</v>
      </c>
      <c r="J17">
        <v>11212</v>
      </c>
      <c r="K17" t="s">
        <v>281</v>
      </c>
      <c r="L17" t="s">
        <v>281</v>
      </c>
      <c r="M17" t="s">
        <v>285</v>
      </c>
      <c r="N17" t="s">
        <v>298</v>
      </c>
      <c r="O17" t="s">
        <v>326</v>
      </c>
      <c r="Q17" t="s">
        <v>334</v>
      </c>
      <c r="R17" t="s">
        <v>281</v>
      </c>
      <c r="S17" t="s">
        <v>335</v>
      </c>
      <c r="U17" t="s">
        <v>87</v>
      </c>
      <c r="V17">
        <v>1254</v>
      </c>
      <c r="W17" t="s">
        <v>357</v>
      </c>
      <c r="Y17" t="s">
        <v>372</v>
      </c>
      <c r="Z17" t="s">
        <v>388</v>
      </c>
      <c r="AB17" t="s">
        <v>442</v>
      </c>
      <c r="AC17">
        <v>8</v>
      </c>
      <c r="AE17" t="s">
        <v>478</v>
      </c>
      <c r="AF17">
        <v>7</v>
      </c>
      <c r="AG17">
        <v>1</v>
      </c>
      <c r="AH17">
        <v>1</v>
      </c>
      <c r="AI17">
        <v>112.71</v>
      </c>
      <c r="AL17" t="s">
        <v>481</v>
      </c>
      <c r="AM17">
        <v>59488</v>
      </c>
      <c r="AN17" t="s">
        <v>490</v>
      </c>
      <c r="AS17">
        <v>0</v>
      </c>
      <c r="AU17" t="s">
        <v>536</v>
      </c>
      <c r="AV17" t="s">
        <v>545</v>
      </c>
      <c r="AW17" t="s">
        <v>281</v>
      </c>
      <c r="AX17" t="s">
        <v>281</v>
      </c>
    </row>
    <row r="18" spans="1:50">
      <c r="A18" s="1">
        <f>HYPERLINK("https://lsnyc.legalserver.org/matter/dynamic-profile/view/1896748","19-1896748")</f>
        <v>0</v>
      </c>
      <c r="B18" t="s">
        <v>55</v>
      </c>
      <c r="C18" t="s">
        <v>66</v>
      </c>
      <c r="D18" t="s">
        <v>81</v>
      </c>
      <c r="F18" t="s">
        <v>132</v>
      </c>
      <c r="G18" t="s">
        <v>177</v>
      </c>
      <c r="H18" t="s">
        <v>216</v>
      </c>
      <c r="I18" t="s">
        <v>263</v>
      </c>
      <c r="J18">
        <v>11213</v>
      </c>
      <c r="K18" t="s">
        <v>281</v>
      </c>
      <c r="L18" t="s">
        <v>281</v>
      </c>
      <c r="M18" t="s">
        <v>299</v>
      </c>
      <c r="N18" t="s">
        <v>324</v>
      </c>
      <c r="O18" t="s">
        <v>325</v>
      </c>
      <c r="Q18" t="s">
        <v>334</v>
      </c>
      <c r="R18" t="s">
        <v>281</v>
      </c>
      <c r="S18" t="s">
        <v>335</v>
      </c>
      <c r="T18" t="s">
        <v>338</v>
      </c>
      <c r="U18" t="s">
        <v>340</v>
      </c>
      <c r="V18">
        <v>719</v>
      </c>
      <c r="W18" t="s">
        <v>357</v>
      </c>
      <c r="X18" t="s">
        <v>361</v>
      </c>
      <c r="Z18" t="s">
        <v>389</v>
      </c>
      <c r="AA18" t="s">
        <v>427</v>
      </c>
      <c r="AB18" t="s">
        <v>443</v>
      </c>
      <c r="AC18">
        <v>6</v>
      </c>
      <c r="AD18" t="s">
        <v>472</v>
      </c>
      <c r="AE18" t="s">
        <v>479</v>
      </c>
      <c r="AF18">
        <v>22</v>
      </c>
      <c r="AG18">
        <v>5</v>
      </c>
      <c r="AH18">
        <v>1</v>
      </c>
      <c r="AI18">
        <v>112.94</v>
      </c>
      <c r="AL18" t="s">
        <v>481</v>
      </c>
      <c r="AM18">
        <v>8400</v>
      </c>
      <c r="AN18" t="s">
        <v>491</v>
      </c>
      <c r="AS18">
        <v>21</v>
      </c>
      <c r="AT18" t="s">
        <v>521</v>
      </c>
      <c r="AU18" t="s">
        <v>536</v>
      </c>
      <c r="AV18" t="s">
        <v>545</v>
      </c>
      <c r="AW18" t="s">
        <v>282</v>
      </c>
      <c r="AX18" t="s">
        <v>282</v>
      </c>
    </row>
    <row r="19" spans="1:50">
      <c r="A19" s="1">
        <f>HYPERLINK("https://lsnyc.legalserver.org/matter/dynamic-profile/view/1905891","19-1905891")</f>
        <v>0</v>
      </c>
      <c r="B19" t="s">
        <v>55</v>
      </c>
      <c r="C19" t="s">
        <v>66</v>
      </c>
      <c r="D19" t="s">
        <v>82</v>
      </c>
      <c r="F19" t="s">
        <v>132</v>
      </c>
      <c r="G19" t="s">
        <v>177</v>
      </c>
      <c r="H19" t="s">
        <v>216</v>
      </c>
      <c r="I19" t="s">
        <v>263</v>
      </c>
      <c r="J19">
        <v>11213</v>
      </c>
      <c r="K19" t="s">
        <v>281</v>
      </c>
      <c r="L19" t="s">
        <v>282</v>
      </c>
      <c r="M19" t="s">
        <v>300</v>
      </c>
      <c r="N19" t="s">
        <v>322</v>
      </c>
      <c r="O19" t="s">
        <v>326</v>
      </c>
      <c r="Q19" t="s">
        <v>334</v>
      </c>
      <c r="R19" t="s">
        <v>281</v>
      </c>
      <c r="S19" t="s">
        <v>335</v>
      </c>
      <c r="U19" t="s">
        <v>92</v>
      </c>
      <c r="V19">
        <v>1000</v>
      </c>
      <c r="W19" t="s">
        <v>357</v>
      </c>
      <c r="X19" t="s">
        <v>362</v>
      </c>
      <c r="Y19" t="s">
        <v>371</v>
      </c>
      <c r="Z19" t="s">
        <v>390</v>
      </c>
      <c r="AB19" t="s">
        <v>444</v>
      </c>
      <c r="AC19">
        <v>35</v>
      </c>
      <c r="AD19" t="s">
        <v>472</v>
      </c>
      <c r="AE19" t="s">
        <v>285</v>
      </c>
      <c r="AF19">
        <v>12</v>
      </c>
      <c r="AG19">
        <v>4</v>
      </c>
      <c r="AH19">
        <v>0</v>
      </c>
      <c r="AI19">
        <v>121.17</v>
      </c>
      <c r="AL19" t="s">
        <v>481</v>
      </c>
      <c r="AM19">
        <v>8400</v>
      </c>
      <c r="AN19" t="s">
        <v>492</v>
      </c>
      <c r="AS19">
        <v>0</v>
      </c>
      <c r="AU19" t="s">
        <v>535</v>
      </c>
      <c r="AV19" t="s">
        <v>545</v>
      </c>
      <c r="AW19" t="s">
        <v>282</v>
      </c>
      <c r="AX19" t="s">
        <v>282</v>
      </c>
    </row>
    <row r="20" spans="1:50">
      <c r="A20" s="1">
        <f>HYPERLINK("https://lsnyc.legalserver.org/matter/dynamic-profile/view/1905907","19-1905907")</f>
        <v>0</v>
      </c>
      <c r="B20" t="s">
        <v>55</v>
      </c>
      <c r="C20" t="s">
        <v>66</v>
      </c>
      <c r="D20" t="s">
        <v>82</v>
      </c>
      <c r="F20" t="s">
        <v>133</v>
      </c>
      <c r="G20" t="s">
        <v>178</v>
      </c>
      <c r="H20" t="s">
        <v>216</v>
      </c>
      <c r="I20" t="s">
        <v>264</v>
      </c>
      <c r="J20">
        <v>11213</v>
      </c>
      <c r="K20" t="s">
        <v>281</v>
      </c>
      <c r="L20" t="s">
        <v>282</v>
      </c>
      <c r="M20" t="s">
        <v>301</v>
      </c>
      <c r="N20" t="s">
        <v>322</v>
      </c>
      <c r="O20" t="s">
        <v>326</v>
      </c>
      <c r="Q20" t="s">
        <v>334</v>
      </c>
      <c r="R20" t="s">
        <v>281</v>
      </c>
      <c r="S20" t="s">
        <v>335</v>
      </c>
      <c r="T20" t="s">
        <v>338</v>
      </c>
      <c r="U20" t="s">
        <v>343</v>
      </c>
      <c r="V20">
        <v>750</v>
      </c>
      <c r="W20" t="s">
        <v>357</v>
      </c>
      <c r="X20" t="s">
        <v>362</v>
      </c>
      <c r="Y20" t="s">
        <v>372</v>
      </c>
      <c r="Z20" t="s">
        <v>391</v>
      </c>
      <c r="AA20" t="s">
        <v>428</v>
      </c>
      <c r="AB20" t="s">
        <v>445</v>
      </c>
      <c r="AC20">
        <v>2</v>
      </c>
      <c r="AD20" t="s">
        <v>471</v>
      </c>
      <c r="AE20" t="s">
        <v>285</v>
      </c>
      <c r="AF20">
        <v>2</v>
      </c>
      <c r="AG20">
        <v>1</v>
      </c>
      <c r="AH20">
        <v>0</v>
      </c>
      <c r="AI20">
        <v>124.11</v>
      </c>
      <c r="AL20" t="s">
        <v>481</v>
      </c>
      <c r="AM20">
        <v>39066</v>
      </c>
      <c r="AN20" t="s">
        <v>493</v>
      </c>
      <c r="AS20">
        <v>0</v>
      </c>
      <c r="AU20" t="s">
        <v>535</v>
      </c>
      <c r="AV20" t="s">
        <v>545</v>
      </c>
      <c r="AW20" t="s">
        <v>282</v>
      </c>
      <c r="AX20" t="s">
        <v>282</v>
      </c>
    </row>
    <row r="21" spans="1:50">
      <c r="A21" s="1">
        <f>HYPERLINK("https://lsnyc.legalserver.org/matter/dynamic-profile/view/1905902","19-1905902")</f>
        <v>0</v>
      </c>
      <c r="B21" t="s">
        <v>55</v>
      </c>
      <c r="C21" t="s">
        <v>66</v>
      </c>
      <c r="D21" t="s">
        <v>82</v>
      </c>
      <c r="F21" t="s">
        <v>127</v>
      </c>
      <c r="G21" t="s">
        <v>171</v>
      </c>
      <c r="H21" t="s">
        <v>216</v>
      </c>
      <c r="I21" t="s">
        <v>257</v>
      </c>
      <c r="J21">
        <v>11213</v>
      </c>
      <c r="K21" t="s">
        <v>281</v>
      </c>
      <c r="L21" t="s">
        <v>282</v>
      </c>
      <c r="M21" t="s">
        <v>297</v>
      </c>
      <c r="N21" t="s">
        <v>322</v>
      </c>
      <c r="O21" t="s">
        <v>326</v>
      </c>
      <c r="Q21" t="s">
        <v>334</v>
      </c>
      <c r="R21" t="s">
        <v>281</v>
      </c>
      <c r="S21" t="s">
        <v>335</v>
      </c>
      <c r="T21" t="s">
        <v>338</v>
      </c>
      <c r="U21" t="s">
        <v>343</v>
      </c>
      <c r="V21">
        <v>1300</v>
      </c>
      <c r="W21" t="s">
        <v>357</v>
      </c>
      <c r="X21" t="s">
        <v>366</v>
      </c>
      <c r="Y21" t="s">
        <v>372</v>
      </c>
      <c r="Z21" t="s">
        <v>392</v>
      </c>
      <c r="AA21" t="s">
        <v>429</v>
      </c>
      <c r="AB21" t="s">
        <v>446</v>
      </c>
      <c r="AC21">
        <v>2</v>
      </c>
      <c r="AD21" t="s">
        <v>471</v>
      </c>
      <c r="AE21" t="s">
        <v>367</v>
      </c>
      <c r="AF21">
        <v>14</v>
      </c>
      <c r="AG21">
        <v>1</v>
      </c>
      <c r="AH21">
        <v>0</v>
      </c>
      <c r="AI21">
        <v>176.97</v>
      </c>
      <c r="AL21" t="s">
        <v>481</v>
      </c>
      <c r="AM21">
        <v>64000</v>
      </c>
      <c r="AN21" t="s">
        <v>494</v>
      </c>
      <c r="AS21">
        <v>0</v>
      </c>
      <c r="AU21" t="s">
        <v>535</v>
      </c>
      <c r="AV21" t="s">
        <v>545</v>
      </c>
      <c r="AW21" t="s">
        <v>282</v>
      </c>
      <c r="AX21" t="s">
        <v>282</v>
      </c>
    </row>
    <row r="22" spans="1:50">
      <c r="A22" s="1">
        <f>HYPERLINK("https://lsnyc.legalserver.org/matter/dynamic-profile/view/1905757","19-1905757")</f>
        <v>0</v>
      </c>
      <c r="B22" t="s">
        <v>55</v>
      </c>
      <c r="C22" t="s">
        <v>66</v>
      </c>
      <c r="D22" t="s">
        <v>83</v>
      </c>
      <c r="F22" t="s">
        <v>134</v>
      </c>
      <c r="G22" t="s">
        <v>179</v>
      </c>
      <c r="H22" t="s">
        <v>207</v>
      </c>
      <c r="I22" t="s">
        <v>250</v>
      </c>
      <c r="J22">
        <v>11221</v>
      </c>
      <c r="K22" t="s">
        <v>281</v>
      </c>
      <c r="L22" t="s">
        <v>282</v>
      </c>
      <c r="M22" t="s">
        <v>298</v>
      </c>
      <c r="N22" t="s">
        <v>298</v>
      </c>
      <c r="O22" t="s">
        <v>326</v>
      </c>
      <c r="Q22" t="s">
        <v>334</v>
      </c>
      <c r="R22" t="s">
        <v>281</v>
      </c>
      <c r="S22" t="s">
        <v>335</v>
      </c>
      <c r="T22" t="s">
        <v>338</v>
      </c>
      <c r="U22" t="s">
        <v>344</v>
      </c>
      <c r="V22">
        <v>846.5</v>
      </c>
      <c r="W22" t="s">
        <v>357</v>
      </c>
      <c r="X22" t="s">
        <v>366</v>
      </c>
      <c r="Y22" t="s">
        <v>372</v>
      </c>
      <c r="Z22" t="s">
        <v>393</v>
      </c>
      <c r="AA22" t="s">
        <v>285</v>
      </c>
      <c r="AB22" t="s">
        <v>447</v>
      </c>
      <c r="AC22">
        <v>241</v>
      </c>
      <c r="AD22" t="s">
        <v>472</v>
      </c>
      <c r="AE22" t="s">
        <v>285</v>
      </c>
      <c r="AF22">
        <v>1</v>
      </c>
      <c r="AG22">
        <v>1</v>
      </c>
      <c r="AH22">
        <v>0</v>
      </c>
      <c r="AI22">
        <v>201.76</v>
      </c>
      <c r="AL22" t="s">
        <v>481</v>
      </c>
      <c r="AM22">
        <v>9100</v>
      </c>
      <c r="AN22" t="s">
        <v>495</v>
      </c>
      <c r="AS22">
        <v>0</v>
      </c>
      <c r="AU22" t="s">
        <v>536</v>
      </c>
      <c r="AV22" t="s">
        <v>545</v>
      </c>
      <c r="AW22" t="s">
        <v>282</v>
      </c>
      <c r="AX22" t="s">
        <v>282</v>
      </c>
    </row>
    <row r="23" spans="1:50">
      <c r="A23" s="1">
        <f>HYPERLINK("https://lsnyc.legalserver.org/matter/dynamic-profile/view/1905764","19-1905764")</f>
        <v>0</v>
      </c>
      <c r="B23" t="s">
        <v>55</v>
      </c>
      <c r="C23" t="s">
        <v>66</v>
      </c>
      <c r="D23" t="s">
        <v>83</v>
      </c>
      <c r="F23" t="s">
        <v>135</v>
      </c>
      <c r="G23" t="s">
        <v>180</v>
      </c>
      <c r="H23" t="s">
        <v>222</v>
      </c>
      <c r="I23" t="s">
        <v>265</v>
      </c>
      <c r="J23">
        <v>11221</v>
      </c>
      <c r="K23" t="s">
        <v>281</v>
      </c>
      <c r="L23" t="s">
        <v>282</v>
      </c>
      <c r="M23" t="s">
        <v>298</v>
      </c>
      <c r="N23" t="s">
        <v>298</v>
      </c>
      <c r="O23" t="s">
        <v>326</v>
      </c>
      <c r="Q23" t="s">
        <v>334</v>
      </c>
      <c r="R23" t="s">
        <v>281</v>
      </c>
      <c r="S23" t="s">
        <v>335</v>
      </c>
      <c r="T23" t="s">
        <v>338</v>
      </c>
      <c r="U23" t="s">
        <v>93</v>
      </c>
      <c r="V23">
        <v>588</v>
      </c>
      <c r="W23" t="s">
        <v>357</v>
      </c>
      <c r="X23" t="s">
        <v>361</v>
      </c>
      <c r="Y23" t="s">
        <v>371</v>
      </c>
      <c r="Z23" t="s">
        <v>394</v>
      </c>
      <c r="AB23" t="s">
        <v>448</v>
      </c>
      <c r="AC23">
        <v>8</v>
      </c>
      <c r="AD23" t="s">
        <v>472</v>
      </c>
      <c r="AE23" t="s">
        <v>285</v>
      </c>
      <c r="AF23">
        <v>4</v>
      </c>
      <c r="AG23">
        <v>1</v>
      </c>
      <c r="AH23">
        <v>1</v>
      </c>
      <c r="AI23">
        <v>218.81</v>
      </c>
      <c r="AL23" t="s">
        <v>481</v>
      </c>
      <c r="AM23">
        <v>69122</v>
      </c>
      <c r="AN23" t="s">
        <v>496</v>
      </c>
      <c r="AS23">
        <v>0</v>
      </c>
      <c r="AU23" t="s">
        <v>536</v>
      </c>
      <c r="AV23" t="s">
        <v>545</v>
      </c>
      <c r="AW23" t="s">
        <v>282</v>
      </c>
      <c r="AX23" t="s">
        <v>282</v>
      </c>
    </row>
    <row r="24" spans="1:50">
      <c r="A24" s="1">
        <f>HYPERLINK("https://lsnyc.legalserver.org/matter/dynamic-profile/view/1905733","19-1905733")</f>
        <v>0</v>
      </c>
      <c r="B24" t="s">
        <v>55</v>
      </c>
      <c r="C24" t="s">
        <v>66</v>
      </c>
      <c r="D24" t="s">
        <v>83</v>
      </c>
      <c r="F24" t="s">
        <v>136</v>
      </c>
      <c r="G24" t="s">
        <v>181</v>
      </c>
      <c r="H24" t="s">
        <v>207</v>
      </c>
      <c r="I24" t="s">
        <v>253</v>
      </c>
      <c r="J24">
        <v>11221</v>
      </c>
      <c r="K24" t="s">
        <v>281</v>
      </c>
      <c r="L24" t="s">
        <v>282</v>
      </c>
      <c r="M24" t="s">
        <v>298</v>
      </c>
      <c r="N24" t="s">
        <v>298</v>
      </c>
      <c r="O24" t="s">
        <v>326</v>
      </c>
      <c r="Q24" t="s">
        <v>334</v>
      </c>
      <c r="R24" t="s">
        <v>281</v>
      </c>
      <c r="S24" t="s">
        <v>335</v>
      </c>
      <c r="T24" t="s">
        <v>338</v>
      </c>
      <c r="U24" t="s">
        <v>345</v>
      </c>
      <c r="V24">
        <v>900</v>
      </c>
      <c r="W24" t="s">
        <v>357</v>
      </c>
      <c r="X24" t="s">
        <v>365</v>
      </c>
      <c r="Y24" t="s">
        <v>372</v>
      </c>
      <c r="Z24" t="s">
        <v>395</v>
      </c>
      <c r="AB24" t="s">
        <v>449</v>
      </c>
      <c r="AC24">
        <v>3</v>
      </c>
      <c r="AD24" t="s">
        <v>471</v>
      </c>
      <c r="AE24" t="s">
        <v>285</v>
      </c>
      <c r="AF24">
        <v>0</v>
      </c>
      <c r="AG24">
        <v>2</v>
      </c>
      <c r="AH24">
        <v>1</v>
      </c>
      <c r="AI24">
        <v>221.28</v>
      </c>
      <c r="AL24" t="s">
        <v>481</v>
      </c>
      <c r="AM24">
        <v>85000</v>
      </c>
      <c r="AN24" t="s">
        <v>497</v>
      </c>
      <c r="AS24">
        <v>0</v>
      </c>
      <c r="AU24" t="s">
        <v>536</v>
      </c>
      <c r="AV24" t="s">
        <v>545</v>
      </c>
      <c r="AW24" t="s">
        <v>282</v>
      </c>
      <c r="AX24" t="s">
        <v>282</v>
      </c>
    </row>
    <row r="25" spans="1:50">
      <c r="A25" s="1">
        <f>HYPERLINK("https://lsnyc.legalserver.org/matter/dynamic-profile/view/1905818","19-1905818")</f>
        <v>0</v>
      </c>
      <c r="B25" t="s">
        <v>56</v>
      </c>
      <c r="C25" t="s">
        <v>66</v>
      </c>
      <c r="D25" t="s">
        <v>82</v>
      </c>
      <c r="F25" t="s">
        <v>137</v>
      </c>
      <c r="G25" t="s">
        <v>182</v>
      </c>
      <c r="H25" t="s">
        <v>223</v>
      </c>
      <c r="I25" t="s">
        <v>266</v>
      </c>
      <c r="J25">
        <v>11212</v>
      </c>
      <c r="K25" t="s">
        <v>281</v>
      </c>
      <c r="L25" t="s">
        <v>282</v>
      </c>
      <c r="M25" t="s">
        <v>302</v>
      </c>
      <c r="N25" t="s">
        <v>321</v>
      </c>
      <c r="O25" t="s">
        <v>325</v>
      </c>
      <c r="Q25" t="s">
        <v>334</v>
      </c>
      <c r="R25" t="s">
        <v>281</v>
      </c>
      <c r="S25" t="s">
        <v>335</v>
      </c>
      <c r="U25" t="s">
        <v>346</v>
      </c>
      <c r="V25">
        <v>1250</v>
      </c>
      <c r="W25" t="s">
        <v>357</v>
      </c>
      <c r="Z25" t="s">
        <v>396</v>
      </c>
      <c r="AB25" t="s">
        <v>450</v>
      </c>
      <c r="AC25">
        <v>8</v>
      </c>
      <c r="AD25" t="s">
        <v>472</v>
      </c>
      <c r="AE25" t="s">
        <v>474</v>
      </c>
      <c r="AF25">
        <v>15</v>
      </c>
      <c r="AG25">
        <v>3</v>
      </c>
      <c r="AH25">
        <v>1</v>
      </c>
      <c r="AI25">
        <v>221.36</v>
      </c>
      <c r="AL25" t="s">
        <v>481</v>
      </c>
      <c r="AM25">
        <v>56940</v>
      </c>
      <c r="AN25" t="s">
        <v>498</v>
      </c>
      <c r="AS25">
        <v>0.5</v>
      </c>
      <c r="AT25" t="s">
        <v>522</v>
      </c>
      <c r="AU25" t="s">
        <v>535</v>
      </c>
      <c r="AV25" t="s">
        <v>545</v>
      </c>
      <c r="AW25" t="s">
        <v>281</v>
      </c>
      <c r="AX25" t="s">
        <v>281</v>
      </c>
    </row>
    <row r="26" spans="1:50">
      <c r="A26" s="1">
        <f>HYPERLINK("https://lsnyc.legalserver.org/matter/dynamic-profile/view/1905780","19-1905780")</f>
        <v>0</v>
      </c>
      <c r="B26" t="s">
        <v>56</v>
      </c>
      <c r="C26" t="s">
        <v>66</v>
      </c>
      <c r="D26" t="s">
        <v>83</v>
      </c>
      <c r="F26" t="s">
        <v>138</v>
      </c>
      <c r="G26" t="s">
        <v>183</v>
      </c>
      <c r="H26" t="s">
        <v>224</v>
      </c>
      <c r="I26" t="s">
        <v>266</v>
      </c>
      <c r="J26">
        <v>11212</v>
      </c>
      <c r="K26" t="s">
        <v>281</v>
      </c>
      <c r="L26" t="s">
        <v>282</v>
      </c>
      <c r="M26" t="s">
        <v>303</v>
      </c>
      <c r="N26" t="s">
        <v>298</v>
      </c>
      <c r="O26" t="s">
        <v>326</v>
      </c>
      <c r="Q26" t="s">
        <v>334</v>
      </c>
      <c r="R26" t="s">
        <v>281</v>
      </c>
      <c r="S26" t="s">
        <v>335</v>
      </c>
      <c r="U26" t="s">
        <v>86</v>
      </c>
      <c r="V26">
        <v>850</v>
      </c>
      <c r="W26" t="s">
        <v>357</v>
      </c>
      <c r="X26" t="s">
        <v>359</v>
      </c>
      <c r="Y26" t="s">
        <v>373</v>
      </c>
      <c r="Z26" t="s">
        <v>397</v>
      </c>
      <c r="AC26">
        <v>8</v>
      </c>
      <c r="AD26" t="s">
        <v>472</v>
      </c>
      <c r="AE26" t="s">
        <v>285</v>
      </c>
      <c r="AF26">
        <v>1</v>
      </c>
      <c r="AG26">
        <v>1</v>
      </c>
      <c r="AH26">
        <v>0</v>
      </c>
      <c r="AI26">
        <v>224.18</v>
      </c>
      <c r="AL26" t="s">
        <v>481</v>
      </c>
      <c r="AM26">
        <v>31033.6</v>
      </c>
      <c r="AN26" t="s">
        <v>499</v>
      </c>
      <c r="AS26">
        <v>0</v>
      </c>
      <c r="AU26" t="s">
        <v>535</v>
      </c>
      <c r="AV26" t="s">
        <v>545</v>
      </c>
      <c r="AW26" t="s">
        <v>282</v>
      </c>
      <c r="AX26" t="s">
        <v>282</v>
      </c>
    </row>
    <row r="27" spans="1:50">
      <c r="A27" s="1">
        <f>HYPERLINK("https://lsnyc.legalserver.org/matter/dynamic-profile/view/1906610","19-1906610")</f>
        <v>0</v>
      </c>
      <c r="B27" t="s">
        <v>57</v>
      </c>
      <c r="C27" t="s">
        <v>67</v>
      </c>
      <c r="D27" t="s">
        <v>84</v>
      </c>
      <c r="E27" t="s">
        <v>84</v>
      </c>
      <c r="F27" t="s">
        <v>139</v>
      </c>
      <c r="G27" t="s">
        <v>184</v>
      </c>
      <c r="H27" t="s">
        <v>225</v>
      </c>
      <c r="J27">
        <v>11206</v>
      </c>
      <c r="K27" t="s">
        <v>281</v>
      </c>
      <c r="L27" t="s">
        <v>282</v>
      </c>
      <c r="M27" t="s">
        <v>304</v>
      </c>
      <c r="N27" t="s">
        <v>321</v>
      </c>
      <c r="O27" t="s">
        <v>325</v>
      </c>
      <c r="P27" t="s">
        <v>331</v>
      </c>
      <c r="Q27" t="s">
        <v>334</v>
      </c>
      <c r="R27" t="s">
        <v>283</v>
      </c>
      <c r="S27" t="s">
        <v>335</v>
      </c>
      <c r="T27" t="s">
        <v>338</v>
      </c>
      <c r="U27" t="s">
        <v>340</v>
      </c>
      <c r="V27">
        <v>757</v>
      </c>
      <c r="W27" t="s">
        <v>357</v>
      </c>
      <c r="X27" t="s">
        <v>367</v>
      </c>
      <c r="Z27" t="s">
        <v>398</v>
      </c>
      <c r="AA27" t="s">
        <v>285</v>
      </c>
      <c r="AB27" t="s">
        <v>451</v>
      </c>
      <c r="AC27">
        <v>16</v>
      </c>
      <c r="AD27" t="s">
        <v>472</v>
      </c>
      <c r="AE27" t="s">
        <v>285</v>
      </c>
      <c r="AF27">
        <v>27</v>
      </c>
      <c r="AG27">
        <v>3</v>
      </c>
      <c r="AH27">
        <v>2</v>
      </c>
      <c r="AI27">
        <v>229.11</v>
      </c>
      <c r="AL27" t="s">
        <v>481</v>
      </c>
      <c r="AM27">
        <v>37000</v>
      </c>
      <c r="AS27">
        <v>0.1</v>
      </c>
      <c r="AT27" t="s">
        <v>84</v>
      </c>
      <c r="AU27" t="s">
        <v>57</v>
      </c>
      <c r="AV27" t="s">
        <v>545</v>
      </c>
      <c r="AW27" t="s">
        <v>281</v>
      </c>
      <c r="AX27" t="s">
        <v>281</v>
      </c>
    </row>
    <row r="28" spans="1:50">
      <c r="A28" s="1">
        <f>HYPERLINK("https://lsnyc.legalserver.org/matter/dynamic-profile/view/1885571","18-1885571")</f>
        <v>0</v>
      </c>
      <c r="B28" t="s">
        <v>58</v>
      </c>
      <c r="C28" t="s">
        <v>67</v>
      </c>
      <c r="D28" t="s">
        <v>85</v>
      </c>
      <c r="E28" t="s">
        <v>110</v>
      </c>
      <c r="F28" t="s">
        <v>140</v>
      </c>
      <c r="G28" t="s">
        <v>185</v>
      </c>
      <c r="H28" t="s">
        <v>226</v>
      </c>
      <c r="I28" t="s">
        <v>267</v>
      </c>
      <c r="J28">
        <v>11208</v>
      </c>
      <c r="K28" t="s">
        <v>281</v>
      </c>
      <c r="L28" t="s">
        <v>281</v>
      </c>
      <c r="M28" t="s">
        <v>305</v>
      </c>
      <c r="N28" t="s">
        <v>321</v>
      </c>
      <c r="O28" t="s">
        <v>325</v>
      </c>
      <c r="P28" t="s">
        <v>333</v>
      </c>
      <c r="Q28" t="s">
        <v>334</v>
      </c>
      <c r="S28" t="s">
        <v>335</v>
      </c>
      <c r="T28" t="s">
        <v>338</v>
      </c>
      <c r="U28" t="s">
        <v>98</v>
      </c>
      <c r="V28">
        <v>880.65</v>
      </c>
      <c r="W28" t="s">
        <v>357</v>
      </c>
      <c r="X28" t="s">
        <v>360</v>
      </c>
      <c r="Z28" t="s">
        <v>399</v>
      </c>
      <c r="AA28" t="s">
        <v>285</v>
      </c>
      <c r="AB28" t="s">
        <v>452</v>
      </c>
      <c r="AC28">
        <v>12</v>
      </c>
      <c r="AD28" t="s">
        <v>472</v>
      </c>
      <c r="AE28" t="s">
        <v>285</v>
      </c>
      <c r="AF28">
        <v>17</v>
      </c>
      <c r="AG28">
        <v>1</v>
      </c>
      <c r="AH28">
        <v>1</v>
      </c>
      <c r="AI28">
        <v>236.55</v>
      </c>
      <c r="AL28" t="s">
        <v>481</v>
      </c>
      <c r="AM28">
        <v>21044</v>
      </c>
      <c r="AR28" t="s">
        <v>510</v>
      </c>
      <c r="AS28">
        <v>18.6</v>
      </c>
      <c r="AT28" t="s">
        <v>523</v>
      </c>
      <c r="AU28" t="s">
        <v>539</v>
      </c>
      <c r="AW28" t="s">
        <v>281</v>
      </c>
      <c r="AX28" t="s">
        <v>281</v>
      </c>
    </row>
    <row r="29" spans="1:50">
      <c r="A29" s="1">
        <f>HYPERLINK("https://lsnyc.legalserver.org/matter/dynamic-profile/view/1901332","19-1901332")</f>
        <v>0</v>
      </c>
      <c r="B29" t="s">
        <v>59</v>
      </c>
      <c r="C29" t="s">
        <v>67</v>
      </c>
      <c r="D29" t="s">
        <v>86</v>
      </c>
      <c r="E29" t="s">
        <v>111</v>
      </c>
      <c r="F29" t="s">
        <v>141</v>
      </c>
      <c r="G29" t="s">
        <v>186</v>
      </c>
      <c r="H29" t="s">
        <v>227</v>
      </c>
      <c r="I29" t="s">
        <v>264</v>
      </c>
      <c r="J29">
        <v>11207</v>
      </c>
      <c r="K29" t="s">
        <v>281</v>
      </c>
      <c r="L29" t="s">
        <v>282</v>
      </c>
      <c r="M29" t="s">
        <v>298</v>
      </c>
      <c r="N29" t="s">
        <v>324</v>
      </c>
      <c r="O29" t="s">
        <v>326</v>
      </c>
      <c r="P29" t="s">
        <v>331</v>
      </c>
      <c r="Q29" t="s">
        <v>334</v>
      </c>
      <c r="R29" t="s">
        <v>283</v>
      </c>
      <c r="S29" t="s">
        <v>335</v>
      </c>
      <c r="T29" t="s">
        <v>338</v>
      </c>
      <c r="U29" t="s">
        <v>340</v>
      </c>
      <c r="V29">
        <v>839.77</v>
      </c>
      <c r="W29" t="s">
        <v>357</v>
      </c>
      <c r="X29" t="s">
        <v>361</v>
      </c>
      <c r="Z29" t="s">
        <v>400</v>
      </c>
      <c r="AA29" t="s">
        <v>303</v>
      </c>
      <c r="AB29" t="s">
        <v>453</v>
      </c>
      <c r="AC29">
        <v>8</v>
      </c>
      <c r="AD29" t="s">
        <v>472</v>
      </c>
      <c r="AE29" t="s">
        <v>285</v>
      </c>
      <c r="AF29">
        <v>24</v>
      </c>
      <c r="AG29">
        <v>1</v>
      </c>
      <c r="AH29">
        <v>0</v>
      </c>
      <c r="AI29">
        <v>248.47</v>
      </c>
      <c r="AL29" t="s">
        <v>481</v>
      </c>
      <c r="AM29">
        <v>28000</v>
      </c>
      <c r="AS29">
        <v>0.8</v>
      </c>
      <c r="AT29" t="s">
        <v>341</v>
      </c>
      <c r="AU29" t="s">
        <v>535</v>
      </c>
      <c r="AV29" t="s">
        <v>545</v>
      </c>
      <c r="AW29" t="s">
        <v>282</v>
      </c>
      <c r="AX29" t="s">
        <v>283</v>
      </c>
    </row>
    <row r="30" spans="1:50">
      <c r="A30" s="1">
        <f>HYPERLINK("https://lsnyc.legalserver.org/matter/dynamic-profile/view/1881539","18-1881539")</f>
        <v>0</v>
      </c>
      <c r="B30" t="s">
        <v>59</v>
      </c>
      <c r="C30" t="s">
        <v>67</v>
      </c>
      <c r="D30" t="s">
        <v>87</v>
      </c>
      <c r="E30" t="s">
        <v>112</v>
      </c>
      <c r="F30" t="s">
        <v>142</v>
      </c>
      <c r="G30" t="s">
        <v>187</v>
      </c>
      <c r="H30" t="s">
        <v>228</v>
      </c>
      <c r="I30" t="s">
        <v>268</v>
      </c>
      <c r="J30">
        <v>11233</v>
      </c>
      <c r="K30" t="s">
        <v>281</v>
      </c>
      <c r="L30" t="s">
        <v>281</v>
      </c>
      <c r="N30" t="s">
        <v>324</v>
      </c>
      <c r="O30" t="s">
        <v>327</v>
      </c>
      <c r="P30" t="s">
        <v>331</v>
      </c>
      <c r="Q30" t="s">
        <v>334</v>
      </c>
      <c r="S30" t="s">
        <v>335</v>
      </c>
      <c r="T30" t="s">
        <v>338</v>
      </c>
      <c r="U30" t="s">
        <v>93</v>
      </c>
      <c r="V30">
        <v>1025</v>
      </c>
      <c r="W30" t="s">
        <v>357</v>
      </c>
      <c r="X30" t="s">
        <v>367</v>
      </c>
      <c r="Y30" t="s">
        <v>371</v>
      </c>
      <c r="Z30" t="s">
        <v>401</v>
      </c>
      <c r="AB30" t="s">
        <v>454</v>
      </c>
      <c r="AC30">
        <v>82</v>
      </c>
      <c r="AE30" t="s">
        <v>474</v>
      </c>
      <c r="AF30">
        <v>12</v>
      </c>
      <c r="AG30">
        <v>2</v>
      </c>
      <c r="AH30">
        <v>0</v>
      </c>
      <c r="AI30">
        <v>260.2</v>
      </c>
      <c r="AL30" t="s">
        <v>481</v>
      </c>
      <c r="AM30">
        <v>18552</v>
      </c>
      <c r="AS30">
        <v>2.5</v>
      </c>
      <c r="AT30" t="s">
        <v>524</v>
      </c>
      <c r="AU30" t="s">
        <v>540</v>
      </c>
      <c r="AW30" t="s">
        <v>282</v>
      </c>
      <c r="AX30" t="s">
        <v>283</v>
      </c>
    </row>
    <row r="31" spans="1:50">
      <c r="A31" s="1">
        <f>HYPERLINK("https://lsnyc.legalserver.org/matter/dynamic-profile/view/1902327","19-1902327")</f>
        <v>0</v>
      </c>
      <c r="B31" t="s">
        <v>59</v>
      </c>
      <c r="C31" t="s">
        <v>66</v>
      </c>
      <c r="D31" t="s">
        <v>88</v>
      </c>
      <c r="F31" t="s">
        <v>143</v>
      </c>
      <c r="G31" t="s">
        <v>188</v>
      </c>
      <c r="H31" t="s">
        <v>229</v>
      </c>
      <c r="I31" t="s">
        <v>269</v>
      </c>
      <c r="J31">
        <v>11233</v>
      </c>
      <c r="K31" t="s">
        <v>281</v>
      </c>
      <c r="L31" t="s">
        <v>282</v>
      </c>
      <c r="N31" t="s">
        <v>321</v>
      </c>
      <c r="O31" t="s">
        <v>328</v>
      </c>
      <c r="Q31" t="s">
        <v>334</v>
      </c>
      <c r="R31" t="s">
        <v>283</v>
      </c>
      <c r="S31" t="s">
        <v>335</v>
      </c>
      <c r="T31" t="s">
        <v>338</v>
      </c>
      <c r="U31" t="s">
        <v>101</v>
      </c>
      <c r="V31">
        <v>1039</v>
      </c>
      <c r="W31" t="s">
        <v>357</v>
      </c>
      <c r="X31" t="s">
        <v>367</v>
      </c>
      <c r="Y31" t="s">
        <v>372</v>
      </c>
      <c r="Z31" t="s">
        <v>402</v>
      </c>
      <c r="AA31" t="s">
        <v>430</v>
      </c>
      <c r="AB31" t="s">
        <v>455</v>
      </c>
      <c r="AC31">
        <v>31</v>
      </c>
      <c r="AD31" t="s">
        <v>472</v>
      </c>
      <c r="AE31" t="s">
        <v>285</v>
      </c>
      <c r="AF31">
        <v>3</v>
      </c>
      <c r="AG31">
        <v>1</v>
      </c>
      <c r="AH31">
        <v>1</v>
      </c>
      <c r="AI31">
        <v>263.11</v>
      </c>
      <c r="AL31" t="s">
        <v>483</v>
      </c>
      <c r="AM31">
        <v>56000</v>
      </c>
      <c r="AN31" t="s">
        <v>490</v>
      </c>
      <c r="AS31">
        <v>0.1</v>
      </c>
      <c r="AT31" t="s">
        <v>113</v>
      </c>
      <c r="AU31" t="s">
        <v>535</v>
      </c>
      <c r="AV31" t="s">
        <v>545</v>
      </c>
      <c r="AW31" t="s">
        <v>282</v>
      </c>
      <c r="AX31" t="s">
        <v>282</v>
      </c>
    </row>
    <row r="32" spans="1:50">
      <c r="A32" s="1">
        <f>HYPERLINK("https://lsnyc.legalserver.org/matter/dynamic-profile/view/1897303","19-1897303")</f>
        <v>0</v>
      </c>
      <c r="B32" t="s">
        <v>59</v>
      </c>
      <c r="C32" t="s">
        <v>66</v>
      </c>
      <c r="D32" t="s">
        <v>89</v>
      </c>
      <c r="F32" t="s">
        <v>144</v>
      </c>
      <c r="G32" t="s">
        <v>189</v>
      </c>
      <c r="H32" t="s">
        <v>230</v>
      </c>
      <c r="I32" t="s">
        <v>270</v>
      </c>
      <c r="J32">
        <v>11207</v>
      </c>
      <c r="K32" t="s">
        <v>281</v>
      </c>
      <c r="L32" t="s">
        <v>282</v>
      </c>
      <c r="M32" t="s">
        <v>306</v>
      </c>
      <c r="N32" t="s">
        <v>323</v>
      </c>
      <c r="O32" t="s">
        <v>325</v>
      </c>
      <c r="Q32" t="s">
        <v>334</v>
      </c>
      <c r="R32" t="s">
        <v>283</v>
      </c>
      <c r="S32" t="s">
        <v>336</v>
      </c>
      <c r="T32" t="s">
        <v>338</v>
      </c>
      <c r="U32" t="s">
        <v>98</v>
      </c>
      <c r="V32">
        <v>863.91</v>
      </c>
      <c r="W32" t="s">
        <v>357</v>
      </c>
      <c r="X32" t="s">
        <v>367</v>
      </c>
      <c r="Z32" t="s">
        <v>403</v>
      </c>
      <c r="AB32" t="s">
        <v>456</v>
      </c>
      <c r="AC32">
        <v>16</v>
      </c>
      <c r="AD32" t="s">
        <v>472</v>
      </c>
      <c r="AE32" t="s">
        <v>285</v>
      </c>
      <c r="AF32">
        <v>25</v>
      </c>
      <c r="AG32">
        <v>1</v>
      </c>
      <c r="AH32">
        <v>1</v>
      </c>
      <c r="AI32">
        <v>266.11</v>
      </c>
      <c r="AL32" t="s">
        <v>481</v>
      </c>
      <c r="AM32">
        <v>26000</v>
      </c>
      <c r="AS32">
        <v>19.9</v>
      </c>
      <c r="AT32" t="s">
        <v>516</v>
      </c>
      <c r="AU32" t="s">
        <v>541</v>
      </c>
      <c r="AV32" t="s">
        <v>545</v>
      </c>
      <c r="AW32" t="s">
        <v>281</v>
      </c>
      <c r="AX32" t="s">
        <v>281</v>
      </c>
    </row>
    <row r="33" spans="1:50">
      <c r="A33" s="1">
        <f>HYPERLINK("https://lsnyc.legalserver.org/matter/dynamic-profile/view/1901677","19-1901677")</f>
        <v>0</v>
      </c>
      <c r="B33" t="s">
        <v>59</v>
      </c>
      <c r="C33" t="s">
        <v>67</v>
      </c>
      <c r="D33" t="s">
        <v>90</v>
      </c>
      <c r="E33" t="s">
        <v>113</v>
      </c>
      <c r="F33" t="s">
        <v>145</v>
      </c>
      <c r="G33" t="s">
        <v>190</v>
      </c>
      <c r="H33" t="s">
        <v>231</v>
      </c>
      <c r="I33" t="s">
        <v>271</v>
      </c>
      <c r="J33">
        <v>11207</v>
      </c>
      <c r="K33" t="s">
        <v>281</v>
      </c>
      <c r="L33" t="s">
        <v>282</v>
      </c>
      <c r="M33" t="s">
        <v>307</v>
      </c>
      <c r="N33" t="s">
        <v>323</v>
      </c>
      <c r="O33" t="s">
        <v>327</v>
      </c>
      <c r="P33" t="s">
        <v>331</v>
      </c>
      <c r="Q33" t="s">
        <v>334</v>
      </c>
      <c r="R33" t="s">
        <v>283</v>
      </c>
      <c r="S33" t="s">
        <v>335</v>
      </c>
      <c r="U33" t="s">
        <v>91</v>
      </c>
      <c r="V33">
        <v>744.58</v>
      </c>
      <c r="W33" t="s">
        <v>357</v>
      </c>
      <c r="Z33" t="s">
        <v>404</v>
      </c>
      <c r="AB33" t="s">
        <v>457</v>
      </c>
      <c r="AC33">
        <v>0</v>
      </c>
      <c r="AD33" t="s">
        <v>472</v>
      </c>
      <c r="AE33" t="s">
        <v>474</v>
      </c>
      <c r="AF33">
        <v>42</v>
      </c>
      <c r="AG33">
        <v>1</v>
      </c>
      <c r="AH33">
        <v>0</v>
      </c>
      <c r="AI33">
        <v>268.78</v>
      </c>
      <c r="AK33" t="s">
        <v>480</v>
      </c>
      <c r="AL33" t="s">
        <v>481</v>
      </c>
      <c r="AM33">
        <v>25200</v>
      </c>
      <c r="AN33" t="s">
        <v>500</v>
      </c>
      <c r="AS33">
        <v>4.1</v>
      </c>
      <c r="AT33" t="s">
        <v>70</v>
      </c>
      <c r="AU33" t="s">
        <v>535</v>
      </c>
      <c r="AV33" t="s">
        <v>545</v>
      </c>
      <c r="AW33" t="s">
        <v>282</v>
      </c>
      <c r="AX33" t="s">
        <v>283</v>
      </c>
    </row>
    <row r="34" spans="1:50">
      <c r="A34" s="1">
        <f>HYPERLINK("https://lsnyc.legalserver.org/matter/dynamic-profile/view/1901618","19-1901618")</f>
        <v>0</v>
      </c>
      <c r="B34" t="s">
        <v>59</v>
      </c>
      <c r="C34" t="s">
        <v>66</v>
      </c>
      <c r="D34" t="s">
        <v>91</v>
      </c>
      <c r="F34" t="s">
        <v>146</v>
      </c>
      <c r="G34" t="s">
        <v>191</v>
      </c>
      <c r="H34" t="s">
        <v>232</v>
      </c>
      <c r="I34" t="s">
        <v>272</v>
      </c>
      <c r="J34">
        <v>11233</v>
      </c>
      <c r="K34" t="s">
        <v>281</v>
      </c>
      <c r="L34" t="s">
        <v>282</v>
      </c>
      <c r="M34" t="s">
        <v>308</v>
      </c>
      <c r="N34" t="s">
        <v>321</v>
      </c>
      <c r="O34" t="s">
        <v>325</v>
      </c>
      <c r="Q34" t="s">
        <v>334</v>
      </c>
      <c r="R34" t="s">
        <v>283</v>
      </c>
      <c r="S34" t="s">
        <v>335</v>
      </c>
      <c r="T34" t="s">
        <v>338</v>
      </c>
      <c r="U34" t="s">
        <v>347</v>
      </c>
      <c r="V34">
        <v>1585</v>
      </c>
      <c r="W34" t="s">
        <v>357</v>
      </c>
      <c r="X34" t="s">
        <v>365</v>
      </c>
      <c r="Z34" t="s">
        <v>405</v>
      </c>
      <c r="AA34" t="s">
        <v>285</v>
      </c>
      <c r="AB34" t="s">
        <v>458</v>
      </c>
      <c r="AC34">
        <v>8</v>
      </c>
      <c r="AD34" t="s">
        <v>472</v>
      </c>
      <c r="AE34" t="s">
        <v>285</v>
      </c>
      <c r="AF34">
        <v>5</v>
      </c>
      <c r="AG34">
        <v>2</v>
      </c>
      <c r="AH34">
        <v>0</v>
      </c>
      <c r="AI34">
        <v>285.04</v>
      </c>
      <c r="AL34" t="s">
        <v>481</v>
      </c>
      <c r="AM34">
        <v>48200</v>
      </c>
      <c r="AN34" t="s">
        <v>501</v>
      </c>
      <c r="AS34">
        <v>11.15</v>
      </c>
      <c r="AT34" t="s">
        <v>525</v>
      </c>
      <c r="AU34" t="s">
        <v>535</v>
      </c>
      <c r="AV34" t="s">
        <v>545</v>
      </c>
      <c r="AW34" t="s">
        <v>281</v>
      </c>
      <c r="AX34" t="s">
        <v>281</v>
      </c>
    </row>
    <row r="35" spans="1:50">
      <c r="A35" s="1">
        <f>HYPERLINK("https://lsnyc.legalserver.org/matter/dynamic-profile/view/1901865","19-1901865")</f>
        <v>0</v>
      </c>
      <c r="B35" t="s">
        <v>59</v>
      </c>
      <c r="C35" t="s">
        <v>67</v>
      </c>
      <c r="D35" t="s">
        <v>92</v>
      </c>
      <c r="E35" t="s">
        <v>112</v>
      </c>
      <c r="F35" t="s">
        <v>147</v>
      </c>
      <c r="G35" t="s">
        <v>192</v>
      </c>
      <c r="H35" t="s">
        <v>233</v>
      </c>
      <c r="I35" t="s">
        <v>273</v>
      </c>
      <c r="J35">
        <v>11219</v>
      </c>
      <c r="K35" t="s">
        <v>281</v>
      </c>
      <c r="L35" t="s">
        <v>282</v>
      </c>
      <c r="M35" t="s">
        <v>309</v>
      </c>
      <c r="N35" t="s">
        <v>321</v>
      </c>
      <c r="O35" t="s">
        <v>325</v>
      </c>
      <c r="P35" t="s">
        <v>333</v>
      </c>
      <c r="Q35" t="s">
        <v>334</v>
      </c>
      <c r="R35" t="s">
        <v>283</v>
      </c>
      <c r="S35" t="s">
        <v>335</v>
      </c>
      <c r="T35" t="s">
        <v>339</v>
      </c>
      <c r="U35" t="s">
        <v>348</v>
      </c>
      <c r="V35">
        <v>1300</v>
      </c>
      <c r="W35" t="s">
        <v>357</v>
      </c>
      <c r="X35" t="s">
        <v>368</v>
      </c>
      <c r="Y35" t="s">
        <v>372</v>
      </c>
      <c r="Z35" t="s">
        <v>406</v>
      </c>
      <c r="AB35" t="s">
        <v>459</v>
      </c>
      <c r="AC35">
        <v>16</v>
      </c>
      <c r="AD35" t="s">
        <v>472</v>
      </c>
      <c r="AE35" t="s">
        <v>285</v>
      </c>
      <c r="AF35">
        <v>0</v>
      </c>
      <c r="AG35">
        <v>1</v>
      </c>
      <c r="AH35">
        <v>0</v>
      </c>
      <c r="AI35">
        <v>291.22</v>
      </c>
      <c r="AL35" t="s">
        <v>483</v>
      </c>
      <c r="AM35">
        <v>31200</v>
      </c>
      <c r="AO35" t="s">
        <v>504</v>
      </c>
      <c r="AP35" t="s">
        <v>505</v>
      </c>
      <c r="AQ35" t="s">
        <v>507</v>
      </c>
      <c r="AR35" t="s">
        <v>511</v>
      </c>
      <c r="AS35">
        <v>4.8</v>
      </c>
      <c r="AT35" t="s">
        <v>526</v>
      </c>
      <c r="AU35" t="s">
        <v>536</v>
      </c>
      <c r="AV35" t="s">
        <v>545</v>
      </c>
      <c r="AW35" t="s">
        <v>281</v>
      </c>
      <c r="AX35" t="s">
        <v>281</v>
      </c>
    </row>
    <row r="36" spans="1:50">
      <c r="A36" s="1">
        <f>HYPERLINK("https://lsnyc.legalserver.org/matter/dynamic-profile/view/1901176","19-1901176")</f>
        <v>0</v>
      </c>
      <c r="B36" t="s">
        <v>60</v>
      </c>
      <c r="C36" t="s">
        <v>67</v>
      </c>
      <c r="D36" t="s">
        <v>93</v>
      </c>
      <c r="E36" t="s">
        <v>114</v>
      </c>
      <c r="F36" t="s">
        <v>148</v>
      </c>
      <c r="G36" t="s">
        <v>193</v>
      </c>
      <c r="H36" t="s">
        <v>234</v>
      </c>
      <c r="I36" t="s">
        <v>274</v>
      </c>
      <c r="J36">
        <v>11233</v>
      </c>
      <c r="K36" t="s">
        <v>281</v>
      </c>
      <c r="L36" t="s">
        <v>282</v>
      </c>
      <c r="N36" t="s">
        <v>298</v>
      </c>
      <c r="O36" t="s">
        <v>329</v>
      </c>
      <c r="P36" t="s">
        <v>330</v>
      </c>
      <c r="Q36" t="s">
        <v>334</v>
      </c>
      <c r="R36" t="s">
        <v>283</v>
      </c>
      <c r="S36" t="s">
        <v>335</v>
      </c>
      <c r="U36" t="s">
        <v>99</v>
      </c>
      <c r="V36">
        <v>0</v>
      </c>
      <c r="W36" t="s">
        <v>357</v>
      </c>
      <c r="X36" t="s">
        <v>359</v>
      </c>
      <c r="Y36" t="s">
        <v>372</v>
      </c>
      <c r="Z36" t="s">
        <v>407</v>
      </c>
      <c r="AC36">
        <v>14</v>
      </c>
      <c r="AD36" t="s">
        <v>473</v>
      </c>
      <c r="AE36" t="s">
        <v>285</v>
      </c>
      <c r="AF36">
        <v>6</v>
      </c>
      <c r="AG36">
        <v>3</v>
      </c>
      <c r="AH36">
        <v>1</v>
      </c>
      <c r="AI36">
        <v>291.26</v>
      </c>
      <c r="AL36" t="s">
        <v>481</v>
      </c>
      <c r="AM36">
        <v>12228</v>
      </c>
      <c r="AS36">
        <v>27.5</v>
      </c>
      <c r="AT36" t="s">
        <v>114</v>
      </c>
      <c r="AU36" t="s">
        <v>535</v>
      </c>
      <c r="AV36" t="s">
        <v>545</v>
      </c>
      <c r="AW36" t="s">
        <v>282</v>
      </c>
      <c r="AX36" t="s">
        <v>282</v>
      </c>
    </row>
    <row r="37" spans="1:50">
      <c r="A37" s="1">
        <f>HYPERLINK("https://lsnyc.legalserver.org/matter/dynamic-profile/view/1903639","19-1903639")</f>
        <v>0</v>
      </c>
      <c r="B37" t="s">
        <v>60</v>
      </c>
      <c r="C37" t="s">
        <v>67</v>
      </c>
      <c r="D37" t="s">
        <v>94</v>
      </c>
      <c r="E37" t="s">
        <v>68</v>
      </c>
      <c r="F37" t="s">
        <v>149</v>
      </c>
      <c r="G37" t="s">
        <v>194</v>
      </c>
      <c r="H37" t="s">
        <v>235</v>
      </c>
      <c r="I37" t="s">
        <v>275</v>
      </c>
      <c r="J37">
        <v>11212</v>
      </c>
      <c r="K37" t="s">
        <v>281</v>
      </c>
      <c r="L37" t="s">
        <v>282</v>
      </c>
      <c r="N37" t="s">
        <v>298</v>
      </c>
      <c r="O37" t="s">
        <v>327</v>
      </c>
      <c r="P37" t="s">
        <v>331</v>
      </c>
      <c r="Q37" t="s">
        <v>334</v>
      </c>
      <c r="R37" t="s">
        <v>283</v>
      </c>
      <c r="S37" t="s">
        <v>335</v>
      </c>
      <c r="T37" t="s">
        <v>338</v>
      </c>
      <c r="U37" t="s">
        <v>349</v>
      </c>
      <c r="V37">
        <v>1400</v>
      </c>
      <c r="W37" t="s">
        <v>357</v>
      </c>
      <c r="X37" t="s">
        <v>366</v>
      </c>
      <c r="Y37" t="s">
        <v>372</v>
      </c>
      <c r="Z37" t="s">
        <v>408</v>
      </c>
      <c r="AB37" t="s">
        <v>460</v>
      </c>
      <c r="AC37">
        <v>102</v>
      </c>
      <c r="AD37" t="s">
        <v>472</v>
      </c>
      <c r="AE37" t="s">
        <v>474</v>
      </c>
      <c r="AF37">
        <v>1</v>
      </c>
      <c r="AG37">
        <v>1</v>
      </c>
      <c r="AH37">
        <v>0</v>
      </c>
      <c r="AI37">
        <v>291.6</v>
      </c>
      <c r="AL37" t="s">
        <v>481</v>
      </c>
      <c r="AM37">
        <v>17856</v>
      </c>
      <c r="AS37">
        <v>2.66</v>
      </c>
      <c r="AT37" t="s">
        <v>68</v>
      </c>
      <c r="AU37" t="s">
        <v>542</v>
      </c>
      <c r="AV37" t="s">
        <v>545</v>
      </c>
      <c r="AW37" t="s">
        <v>282</v>
      </c>
      <c r="AX37" t="s">
        <v>282</v>
      </c>
    </row>
    <row r="38" spans="1:50">
      <c r="A38" s="1">
        <f>HYPERLINK("https://lsnyc.legalserver.org/matter/dynamic-profile/view/1894378","19-1894378")</f>
        <v>0</v>
      </c>
      <c r="B38" t="s">
        <v>61</v>
      </c>
      <c r="C38" t="s">
        <v>66</v>
      </c>
      <c r="D38" t="s">
        <v>77</v>
      </c>
      <c r="F38" t="s">
        <v>150</v>
      </c>
      <c r="G38" t="s">
        <v>195</v>
      </c>
      <c r="H38" t="s">
        <v>236</v>
      </c>
      <c r="I38">
        <v>28</v>
      </c>
      <c r="J38">
        <v>11213</v>
      </c>
      <c r="K38" t="s">
        <v>281</v>
      </c>
      <c r="L38" t="s">
        <v>281</v>
      </c>
      <c r="M38" t="s">
        <v>310</v>
      </c>
      <c r="N38" t="s">
        <v>321</v>
      </c>
      <c r="O38" t="s">
        <v>325</v>
      </c>
      <c r="Q38" t="s">
        <v>334</v>
      </c>
      <c r="R38" t="s">
        <v>283</v>
      </c>
      <c r="S38" t="s">
        <v>335</v>
      </c>
      <c r="U38" t="s">
        <v>93</v>
      </c>
      <c r="V38">
        <v>1400</v>
      </c>
      <c r="W38" t="s">
        <v>357</v>
      </c>
      <c r="Y38" t="s">
        <v>372</v>
      </c>
      <c r="Z38" t="s">
        <v>409</v>
      </c>
      <c r="AB38" t="s">
        <v>461</v>
      </c>
      <c r="AC38">
        <v>0</v>
      </c>
      <c r="AD38" t="s">
        <v>472</v>
      </c>
      <c r="AE38" t="s">
        <v>285</v>
      </c>
      <c r="AF38">
        <v>1</v>
      </c>
      <c r="AG38">
        <v>1</v>
      </c>
      <c r="AH38">
        <v>0</v>
      </c>
      <c r="AI38">
        <v>296.24</v>
      </c>
      <c r="AL38" t="s">
        <v>481</v>
      </c>
      <c r="AM38">
        <v>64172</v>
      </c>
      <c r="AS38">
        <v>21.95</v>
      </c>
      <c r="AT38" t="s">
        <v>527</v>
      </c>
      <c r="AU38" t="s">
        <v>65</v>
      </c>
      <c r="AV38" t="s">
        <v>545</v>
      </c>
      <c r="AW38" t="s">
        <v>282</v>
      </c>
      <c r="AX38" t="s">
        <v>282</v>
      </c>
    </row>
    <row r="39" spans="1:50">
      <c r="A39" s="1">
        <f>HYPERLINK("https://lsnyc.legalserver.org/matter/dynamic-profile/view/1877280","18-1877280")</f>
        <v>0</v>
      </c>
      <c r="B39" t="s">
        <v>62</v>
      </c>
      <c r="C39" t="s">
        <v>67</v>
      </c>
      <c r="D39" t="s">
        <v>95</v>
      </c>
      <c r="E39" t="s">
        <v>115</v>
      </c>
      <c r="F39" t="s">
        <v>151</v>
      </c>
      <c r="G39" t="s">
        <v>196</v>
      </c>
      <c r="H39" t="s">
        <v>237</v>
      </c>
      <c r="I39" t="s">
        <v>271</v>
      </c>
      <c r="J39">
        <v>11207</v>
      </c>
      <c r="K39" t="s">
        <v>281</v>
      </c>
      <c r="L39" t="s">
        <v>282</v>
      </c>
      <c r="N39" t="s">
        <v>298</v>
      </c>
      <c r="O39" t="s">
        <v>327</v>
      </c>
      <c r="P39" t="s">
        <v>331</v>
      </c>
      <c r="Q39" t="s">
        <v>334</v>
      </c>
      <c r="R39" t="s">
        <v>283</v>
      </c>
      <c r="S39" t="s">
        <v>335</v>
      </c>
      <c r="T39" t="s">
        <v>338</v>
      </c>
      <c r="U39" t="s">
        <v>350</v>
      </c>
      <c r="V39">
        <v>1078</v>
      </c>
      <c r="W39" t="s">
        <v>357</v>
      </c>
      <c r="X39" t="s">
        <v>359</v>
      </c>
      <c r="Z39" t="s">
        <v>410</v>
      </c>
      <c r="AA39" t="s">
        <v>285</v>
      </c>
      <c r="AB39" t="s">
        <v>462</v>
      </c>
      <c r="AC39">
        <v>15</v>
      </c>
      <c r="AD39" t="s">
        <v>472</v>
      </c>
      <c r="AE39" t="s">
        <v>285</v>
      </c>
      <c r="AF39">
        <v>8</v>
      </c>
      <c r="AG39">
        <v>2</v>
      </c>
      <c r="AH39">
        <v>3</v>
      </c>
      <c r="AI39">
        <v>308.25</v>
      </c>
      <c r="AL39" t="s">
        <v>481</v>
      </c>
      <c r="AM39">
        <v>12000</v>
      </c>
      <c r="AN39" t="s">
        <v>502</v>
      </c>
      <c r="AS39">
        <v>1.7</v>
      </c>
      <c r="AT39" t="s">
        <v>528</v>
      </c>
      <c r="AU39" t="s">
        <v>535</v>
      </c>
      <c r="AV39" t="s">
        <v>285</v>
      </c>
      <c r="AW39" t="s">
        <v>282</v>
      </c>
      <c r="AX39" t="s">
        <v>283</v>
      </c>
    </row>
    <row r="40" spans="1:50">
      <c r="A40" s="1">
        <f>HYPERLINK("https://lsnyc.legalserver.org/matter/dynamic-profile/view/1896451","19-1896451")</f>
        <v>0</v>
      </c>
      <c r="B40" t="s">
        <v>63</v>
      </c>
      <c r="C40" t="s">
        <v>67</v>
      </c>
      <c r="D40" t="s">
        <v>96</v>
      </c>
      <c r="E40" t="s">
        <v>83</v>
      </c>
      <c r="F40" t="s">
        <v>152</v>
      </c>
      <c r="G40" t="s">
        <v>197</v>
      </c>
      <c r="H40" t="s">
        <v>238</v>
      </c>
      <c r="I40">
        <v>3</v>
      </c>
      <c r="J40">
        <v>11208</v>
      </c>
      <c r="K40" t="s">
        <v>281</v>
      </c>
      <c r="L40" t="s">
        <v>283</v>
      </c>
      <c r="M40" t="s">
        <v>311</v>
      </c>
      <c r="N40" t="s">
        <v>323</v>
      </c>
      <c r="O40" t="s">
        <v>325</v>
      </c>
      <c r="P40" t="s">
        <v>333</v>
      </c>
      <c r="Q40" t="s">
        <v>334</v>
      </c>
      <c r="R40" t="s">
        <v>283</v>
      </c>
      <c r="S40" t="s">
        <v>335</v>
      </c>
      <c r="T40" t="s">
        <v>338</v>
      </c>
      <c r="U40" t="s">
        <v>351</v>
      </c>
      <c r="V40">
        <v>1581</v>
      </c>
      <c r="W40" t="s">
        <v>357</v>
      </c>
      <c r="X40" t="s">
        <v>368</v>
      </c>
      <c r="Y40" t="s">
        <v>372</v>
      </c>
      <c r="Z40" t="s">
        <v>411</v>
      </c>
      <c r="AB40" t="s">
        <v>463</v>
      </c>
      <c r="AC40">
        <v>8</v>
      </c>
      <c r="AD40" t="s">
        <v>472</v>
      </c>
      <c r="AE40" t="s">
        <v>285</v>
      </c>
      <c r="AF40">
        <v>5</v>
      </c>
      <c r="AG40">
        <v>1</v>
      </c>
      <c r="AH40">
        <v>0</v>
      </c>
      <c r="AI40">
        <v>320.26</v>
      </c>
      <c r="AL40" t="s">
        <v>481</v>
      </c>
      <c r="AM40">
        <v>47200</v>
      </c>
      <c r="AQ40" t="s">
        <v>506</v>
      </c>
      <c r="AR40" t="s">
        <v>512</v>
      </c>
      <c r="AS40">
        <v>26.3</v>
      </c>
      <c r="AT40" t="s">
        <v>529</v>
      </c>
      <c r="AU40" t="s">
        <v>535</v>
      </c>
      <c r="AV40" t="s">
        <v>545</v>
      </c>
      <c r="AW40" t="s">
        <v>281</v>
      </c>
      <c r="AX40" t="s">
        <v>281</v>
      </c>
    </row>
    <row r="41" spans="1:50">
      <c r="A41" s="1">
        <f>HYPERLINK("https://lsnyc.legalserver.org/matter/dynamic-profile/view/1888915","19-1888915")</f>
        <v>0</v>
      </c>
      <c r="B41" t="s">
        <v>64</v>
      </c>
      <c r="C41" t="s">
        <v>66</v>
      </c>
      <c r="D41" t="s">
        <v>97</v>
      </c>
      <c r="F41" t="s">
        <v>153</v>
      </c>
      <c r="G41" t="s">
        <v>198</v>
      </c>
      <c r="H41" t="s">
        <v>239</v>
      </c>
      <c r="I41">
        <v>14</v>
      </c>
      <c r="J41">
        <v>11212</v>
      </c>
      <c r="K41" t="s">
        <v>281</v>
      </c>
      <c r="L41" t="s">
        <v>281</v>
      </c>
      <c r="M41" t="s">
        <v>312</v>
      </c>
      <c r="N41" t="s">
        <v>323</v>
      </c>
      <c r="O41" t="s">
        <v>325</v>
      </c>
      <c r="Q41" t="s">
        <v>334</v>
      </c>
      <c r="R41" t="s">
        <v>283</v>
      </c>
      <c r="S41" t="s">
        <v>335</v>
      </c>
      <c r="T41" t="s">
        <v>338</v>
      </c>
      <c r="U41" t="s">
        <v>93</v>
      </c>
      <c r="V41">
        <v>1365</v>
      </c>
      <c r="W41" t="s">
        <v>357</v>
      </c>
      <c r="X41" t="s">
        <v>367</v>
      </c>
      <c r="Z41" t="s">
        <v>412</v>
      </c>
      <c r="AA41" t="s">
        <v>285</v>
      </c>
      <c r="AB41" t="s">
        <v>464</v>
      </c>
      <c r="AC41">
        <v>8</v>
      </c>
      <c r="AD41" t="s">
        <v>472</v>
      </c>
      <c r="AE41" t="s">
        <v>474</v>
      </c>
      <c r="AF41">
        <v>23</v>
      </c>
      <c r="AG41">
        <v>2</v>
      </c>
      <c r="AH41">
        <v>0</v>
      </c>
      <c r="AI41">
        <v>331.16</v>
      </c>
      <c r="AL41" t="s">
        <v>481</v>
      </c>
      <c r="AM41">
        <v>93000</v>
      </c>
      <c r="AN41" t="s">
        <v>503</v>
      </c>
      <c r="AS41">
        <v>43.6</v>
      </c>
      <c r="AT41" t="s">
        <v>530</v>
      </c>
      <c r="AU41" t="s">
        <v>543</v>
      </c>
      <c r="AV41" t="s">
        <v>545</v>
      </c>
      <c r="AW41" t="s">
        <v>281</v>
      </c>
      <c r="AX41" t="s">
        <v>281</v>
      </c>
    </row>
    <row r="42" spans="1:50">
      <c r="A42" s="1">
        <f>HYPERLINK("https://lsnyc.legalserver.org/matter/dynamic-profile/view/1892387","19-1892387")</f>
        <v>0</v>
      </c>
      <c r="B42" t="s">
        <v>64</v>
      </c>
      <c r="C42" t="s">
        <v>66</v>
      </c>
      <c r="D42" t="s">
        <v>98</v>
      </c>
      <c r="F42" t="s">
        <v>154</v>
      </c>
      <c r="G42" t="s">
        <v>199</v>
      </c>
      <c r="H42" t="s">
        <v>240</v>
      </c>
      <c r="I42" t="s">
        <v>276</v>
      </c>
      <c r="J42">
        <v>11233</v>
      </c>
      <c r="K42" t="s">
        <v>281</v>
      </c>
      <c r="L42" t="s">
        <v>283</v>
      </c>
      <c r="M42" t="s">
        <v>313</v>
      </c>
      <c r="N42" t="s">
        <v>321</v>
      </c>
      <c r="O42" t="s">
        <v>325</v>
      </c>
      <c r="Q42" t="s">
        <v>334</v>
      </c>
      <c r="R42" t="s">
        <v>283</v>
      </c>
      <c r="S42" t="s">
        <v>335</v>
      </c>
      <c r="T42" t="s">
        <v>338</v>
      </c>
      <c r="U42" t="s">
        <v>352</v>
      </c>
      <c r="V42">
        <v>1122</v>
      </c>
      <c r="W42" t="s">
        <v>357</v>
      </c>
      <c r="X42" t="s">
        <v>361</v>
      </c>
      <c r="Z42" t="s">
        <v>413</v>
      </c>
      <c r="AA42" t="s">
        <v>303</v>
      </c>
      <c r="AC42">
        <v>10</v>
      </c>
      <c r="AD42" t="s">
        <v>472</v>
      </c>
      <c r="AE42" t="s">
        <v>285</v>
      </c>
      <c r="AF42">
        <v>3</v>
      </c>
      <c r="AG42">
        <v>2</v>
      </c>
      <c r="AH42">
        <v>0</v>
      </c>
      <c r="AI42">
        <v>336.72</v>
      </c>
      <c r="AL42" t="s">
        <v>481</v>
      </c>
      <c r="AM42">
        <v>57000</v>
      </c>
      <c r="AS42">
        <v>42.25</v>
      </c>
      <c r="AT42" t="s">
        <v>516</v>
      </c>
      <c r="AU42" t="s">
        <v>536</v>
      </c>
      <c r="AV42" t="s">
        <v>545</v>
      </c>
      <c r="AW42" t="s">
        <v>281</v>
      </c>
      <c r="AX42" t="s">
        <v>281</v>
      </c>
    </row>
    <row r="43" spans="1:50">
      <c r="A43" s="1">
        <f>HYPERLINK("https://lsnyc.legalserver.org/matter/dynamic-profile/view/1890734","19-1890734")</f>
        <v>0</v>
      </c>
      <c r="B43" t="s">
        <v>64</v>
      </c>
      <c r="C43" t="s">
        <v>67</v>
      </c>
      <c r="D43" t="s">
        <v>99</v>
      </c>
      <c r="E43" t="s">
        <v>106</v>
      </c>
      <c r="F43" t="s">
        <v>155</v>
      </c>
      <c r="G43" t="s">
        <v>200</v>
      </c>
      <c r="H43" t="s">
        <v>241</v>
      </c>
      <c r="I43">
        <v>3</v>
      </c>
      <c r="J43">
        <v>11233</v>
      </c>
      <c r="K43" t="s">
        <v>281</v>
      </c>
      <c r="L43" t="s">
        <v>281</v>
      </c>
      <c r="M43" t="s">
        <v>314</v>
      </c>
      <c r="N43" t="s">
        <v>323</v>
      </c>
      <c r="O43" t="s">
        <v>327</v>
      </c>
      <c r="P43" t="s">
        <v>331</v>
      </c>
      <c r="Q43" t="s">
        <v>334</v>
      </c>
      <c r="R43" t="s">
        <v>283</v>
      </c>
      <c r="S43" t="s">
        <v>335</v>
      </c>
      <c r="T43" t="s">
        <v>338</v>
      </c>
      <c r="U43" t="s">
        <v>353</v>
      </c>
      <c r="V43">
        <v>1489</v>
      </c>
      <c r="W43" t="s">
        <v>357</v>
      </c>
      <c r="X43" t="s">
        <v>360</v>
      </c>
      <c r="Z43" t="s">
        <v>414</v>
      </c>
      <c r="AB43" t="s">
        <v>465</v>
      </c>
      <c r="AC43">
        <v>38</v>
      </c>
      <c r="AD43" t="s">
        <v>472</v>
      </c>
      <c r="AE43" t="s">
        <v>285</v>
      </c>
      <c r="AF43">
        <v>6</v>
      </c>
      <c r="AG43">
        <v>2</v>
      </c>
      <c r="AH43">
        <v>0</v>
      </c>
      <c r="AI43">
        <v>351.79</v>
      </c>
      <c r="AL43" t="s">
        <v>481</v>
      </c>
      <c r="AM43">
        <v>75000</v>
      </c>
      <c r="AS43">
        <v>1.25</v>
      </c>
      <c r="AT43" t="s">
        <v>531</v>
      </c>
      <c r="AU43" t="s">
        <v>536</v>
      </c>
      <c r="AV43" t="s">
        <v>545</v>
      </c>
      <c r="AW43" t="s">
        <v>282</v>
      </c>
      <c r="AX43" t="s">
        <v>282</v>
      </c>
    </row>
    <row r="44" spans="1:50">
      <c r="A44" s="1">
        <f>HYPERLINK("https://lsnyc.legalserver.org/matter/dynamic-profile/view/1888792","19-1888792")</f>
        <v>0</v>
      </c>
      <c r="B44" t="s">
        <v>64</v>
      </c>
      <c r="C44" t="s">
        <v>66</v>
      </c>
      <c r="D44" t="s">
        <v>100</v>
      </c>
      <c r="F44" t="s">
        <v>156</v>
      </c>
      <c r="G44" t="s">
        <v>201</v>
      </c>
      <c r="H44" t="s">
        <v>242</v>
      </c>
      <c r="I44">
        <v>1</v>
      </c>
      <c r="J44">
        <v>11233</v>
      </c>
      <c r="K44" t="s">
        <v>281</v>
      </c>
      <c r="L44" t="s">
        <v>281</v>
      </c>
      <c r="M44" t="s">
        <v>315</v>
      </c>
      <c r="N44" t="s">
        <v>323</v>
      </c>
      <c r="O44" t="s">
        <v>327</v>
      </c>
      <c r="Q44" t="s">
        <v>334</v>
      </c>
      <c r="R44" t="s">
        <v>283</v>
      </c>
      <c r="S44" t="s">
        <v>335</v>
      </c>
      <c r="T44" t="s">
        <v>338</v>
      </c>
      <c r="U44" t="s">
        <v>353</v>
      </c>
      <c r="V44">
        <v>1489</v>
      </c>
      <c r="W44" t="s">
        <v>357</v>
      </c>
      <c r="X44" t="s">
        <v>360</v>
      </c>
      <c r="Z44" t="s">
        <v>414</v>
      </c>
      <c r="AA44" t="s">
        <v>285</v>
      </c>
      <c r="AB44" t="s">
        <v>465</v>
      </c>
      <c r="AC44">
        <v>38</v>
      </c>
      <c r="AD44" t="s">
        <v>472</v>
      </c>
      <c r="AE44" t="s">
        <v>285</v>
      </c>
      <c r="AF44">
        <v>6</v>
      </c>
      <c r="AG44">
        <v>2</v>
      </c>
      <c r="AH44">
        <v>0</v>
      </c>
      <c r="AI44">
        <v>351.79</v>
      </c>
      <c r="AL44" t="s">
        <v>481</v>
      </c>
      <c r="AM44">
        <v>0</v>
      </c>
      <c r="AS44">
        <v>1.5</v>
      </c>
      <c r="AT44" t="s">
        <v>532</v>
      </c>
      <c r="AU44" t="s">
        <v>536</v>
      </c>
      <c r="AV44" t="s">
        <v>545</v>
      </c>
      <c r="AW44" t="s">
        <v>282</v>
      </c>
      <c r="AX44" t="s">
        <v>283</v>
      </c>
    </row>
    <row r="45" spans="1:50">
      <c r="A45" s="1">
        <f>HYPERLINK("https://lsnyc.legalserver.org/matter/dynamic-profile/view/1884544","18-1884544")</f>
        <v>0</v>
      </c>
      <c r="B45" t="s">
        <v>64</v>
      </c>
      <c r="C45" t="s">
        <v>67</v>
      </c>
      <c r="D45" t="s">
        <v>101</v>
      </c>
      <c r="E45" t="s">
        <v>106</v>
      </c>
      <c r="F45" t="s">
        <v>157</v>
      </c>
      <c r="G45" t="s">
        <v>202</v>
      </c>
      <c r="H45" t="s">
        <v>243</v>
      </c>
      <c r="I45" t="s">
        <v>277</v>
      </c>
      <c r="J45">
        <v>11212</v>
      </c>
      <c r="K45" t="s">
        <v>281</v>
      </c>
      <c r="L45" t="s">
        <v>283</v>
      </c>
      <c r="M45" t="s">
        <v>316</v>
      </c>
      <c r="N45" t="s">
        <v>321</v>
      </c>
      <c r="O45" t="s">
        <v>327</v>
      </c>
      <c r="P45" t="s">
        <v>331</v>
      </c>
      <c r="Q45" t="s">
        <v>334</v>
      </c>
      <c r="R45" t="s">
        <v>283</v>
      </c>
      <c r="S45" t="s">
        <v>335</v>
      </c>
      <c r="T45" t="s">
        <v>338</v>
      </c>
      <c r="U45" t="s">
        <v>345</v>
      </c>
      <c r="V45">
        <v>1154.67</v>
      </c>
      <c r="W45" t="s">
        <v>357</v>
      </c>
      <c r="X45" t="s">
        <v>367</v>
      </c>
      <c r="Z45" t="s">
        <v>415</v>
      </c>
      <c r="AB45" t="s">
        <v>466</v>
      </c>
      <c r="AC45">
        <v>172</v>
      </c>
      <c r="AD45" t="s">
        <v>472</v>
      </c>
      <c r="AE45" t="s">
        <v>285</v>
      </c>
      <c r="AF45">
        <v>11</v>
      </c>
      <c r="AG45">
        <v>4</v>
      </c>
      <c r="AH45">
        <v>0</v>
      </c>
      <c r="AI45">
        <v>355.11</v>
      </c>
      <c r="AL45" t="s">
        <v>481</v>
      </c>
      <c r="AM45">
        <v>43308</v>
      </c>
      <c r="AS45">
        <v>2.1</v>
      </c>
      <c r="AT45" t="s">
        <v>533</v>
      </c>
      <c r="AU45" t="s">
        <v>541</v>
      </c>
      <c r="AV45" t="s">
        <v>545</v>
      </c>
      <c r="AW45" t="s">
        <v>282</v>
      </c>
      <c r="AX45" t="s">
        <v>282</v>
      </c>
    </row>
    <row r="46" spans="1:50">
      <c r="A46" s="1">
        <f>HYPERLINK("https://lsnyc.legalserver.org/matter/dynamic-profile/view/1900296","19-1900296")</f>
        <v>0</v>
      </c>
      <c r="B46" t="s">
        <v>64</v>
      </c>
      <c r="C46" t="s">
        <v>66</v>
      </c>
      <c r="D46" t="s">
        <v>102</v>
      </c>
      <c r="F46" t="s">
        <v>158</v>
      </c>
      <c r="G46" t="s">
        <v>203</v>
      </c>
      <c r="H46" t="s">
        <v>244</v>
      </c>
      <c r="I46" t="s">
        <v>278</v>
      </c>
      <c r="J46">
        <v>11208</v>
      </c>
      <c r="K46" t="s">
        <v>281</v>
      </c>
      <c r="L46" t="s">
        <v>282</v>
      </c>
      <c r="M46" t="s">
        <v>317</v>
      </c>
      <c r="N46" t="s">
        <v>321</v>
      </c>
      <c r="O46" t="s">
        <v>325</v>
      </c>
      <c r="Q46" t="s">
        <v>334</v>
      </c>
      <c r="R46" t="s">
        <v>283</v>
      </c>
      <c r="S46" t="s">
        <v>335</v>
      </c>
      <c r="T46" t="s">
        <v>338</v>
      </c>
      <c r="U46" t="s">
        <v>340</v>
      </c>
      <c r="V46">
        <v>632.48</v>
      </c>
      <c r="W46" t="s">
        <v>357</v>
      </c>
      <c r="X46" t="s">
        <v>360</v>
      </c>
      <c r="Z46" t="s">
        <v>416</v>
      </c>
      <c r="AA46" t="s">
        <v>285</v>
      </c>
      <c r="AB46" t="s">
        <v>467</v>
      </c>
      <c r="AC46">
        <v>12</v>
      </c>
      <c r="AD46" t="s">
        <v>472</v>
      </c>
      <c r="AE46" t="s">
        <v>285</v>
      </c>
      <c r="AF46">
        <v>18</v>
      </c>
      <c r="AG46">
        <v>3</v>
      </c>
      <c r="AH46">
        <v>0</v>
      </c>
      <c r="AI46">
        <v>398.5</v>
      </c>
      <c r="AL46" t="s">
        <v>481</v>
      </c>
      <c r="AM46">
        <v>33570</v>
      </c>
      <c r="AS46">
        <v>22.25</v>
      </c>
      <c r="AT46" t="s">
        <v>534</v>
      </c>
      <c r="AU46" t="s">
        <v>536</v>
      </c>
      <c r="AV46" t="s">
        <v>545</v>
      </c>
      <c r="AW46" t="s">
        <v>281</v>
      </c>
      <c r="AX46" t="s">
        <v>281</v>
      </c>
    </row>
    <row r="47" spans="1:50">
      <c r="A47" s="1">
        <f>HYPERLINK("https://lsnyc.legalserver.org/matter/dynamic-profile/view/1887964","19-1887964")</f>
        <v>0</v>
      </c>
      <c r="B47" t="s">
        <v>64</v>
      </c>
      <c r="C47" t="s">
        <v>67</v>
      </c>
      <c r="D47" t="s">
        <v>103</v>
      </c>
      <c r="E47" t="s">
        <v>106</v>
      </c>
      <c r="F47" t="s">
        <v>159</v>
      </c>
      <c r="G47" t="s">
        <v>204</v>
      </c>
      <c r="H47" t="s">
        <v>245</v>
      </c>
      <c r="I47" t="s">
        <v>279</v>
      </c>
      <c r="J47">
        <v>11208</v>
      </c>
      <c r="K47" t="s">
        <v>281</v>
      </c>
      <c r="L47" t="s">
        <v>283</v>
      </c>
      <c r="M47" t="s">
        <v>318</v>
      </c>
      <c r="N47" t="s">
        <v>321</v>
      </c>
      <c r="O47" t="s">
        <v>327</v>
      </c>
      <c r="P47" t="s">
        <v>331</v>
      </c>
      <c r="Q47" t="s">
        <v>334</v>
      </c>
      <c r="R47" t="s">
        <v>283</v>
      </c>
      <c r="S47" t="s">
        <v>335</v>
      </c>
      <c r="T47" t="s">
        <v>338</v>
      </c>
      <c r="U47" t="s">
        <v>354</v>
      </c>
      <c r="V47">
        <v>966</v>
      </c>
      <c r="W47" t="s">
        <v>357</v>
      </c>
      <c r="X47" t="s">
        <v>361</v>
      </c>
      <c r="Z47" t="s">
        <v>417</v>
      </c>
      <c r="AB47" t="s">
        <v>468</v>
      </c>
      <c r="AC47">
        <v>16</v>
      </c>
      <c r="AD47" t="s">
        <v>472</v>
      </c>
      <c r="AE47" t="s">
        <v>285</v>
      </c>
      <c r="AF47">
        <v>16</v>
      </c>
      <c r="AG47">
        <v>3</v>
      </c>
      <c r="AH47">
        <v>0</v>
      </c>
      <c r="AI47">
        <v>468.82</v>
      </c>
      <c r="AL47" t="s">
        <v>481</v>
      </c>
      <c r="AM47">
        <v>35400</v>
      </c>
      <c r="AS47">
        <v>5</v>
      </c>
      <c r="AT47" t="s">
        <v>353</v>
      </c>
      <c r="AU47" t="s">
        <v>544</v>
      </c>
      <c r="AV47" t="s">
        <v>545</v>
      </c>
      <c r="AW47" t="s">
        <v>282</v>
      </c>
      <c r="AX47" t="s">
        <v>283</v>
      </c>
    </row>
    <row r="48" spans="1:50">
      <c r="A48" s="1">
        <f>HYPERLINK("https://lsnyc.legalserver.org/matter/dynamic-profile/view/1885519","18-1885519")</f>
        <v>0</v>
      </c>
      <c r="B48" t="s">
        <v>65</v>
      </c>
      <c r="C48" t="s">
        <v>67</v>
      </c>
      <c r="D48" t="s">
        <v>104</v>
      </c>
      <c r="E48" t="s">
        <v>116</v>
      </c>
      <c r="F48" t="s">
        <v>160</v>
      </c>
      <c r="G48" t="s">
        <v>205</v>
      </c>
      <c r="H48" t="s">
        <v>246</v>
      </c>
      <c r="I48" t="s">
        <v>264</v>
      </c>
      <c r="J48">
        <v>11207</v>
      </c>
      <c r="K48" t="s">
        <v>281</v>
      </c>
      <c r="L48" t="s">
        <v>282</v>
      </c>
      <c r="M48" t="s">
        <v>319</v>
      </c>
      <c r="N48" t="s">
        <v>321</v>
      </c>
      <c r="O48" t="s">
        <v>325</v>
      </c>
      <c r="P48" t="s">
        <v>333</v>
      </c>
      <c r="Q48" t="s">
        <v>334</v>
      </c>
      <c r="R48" t="s">
        <v>283</v>
      </c>
      <c r="S48" t="s">
        <v>335</v>
      </c>
      <c r="T48" t="s">
        <v>338</v>
      </c>
      <c r="U48" t="s">
        <v>355</v>
      </c>
      <c r="V48">
        <v>540</v>
      </c>
      <c r="W48" t="s">
        <v>357</v>
      </c>
      <c r="X48" t="s">
        <v>361</v>
      </c>
      <c r="Z48" t="s">
        <v>418</v>
      </c>
      <c r="AA48" t="s">
        <v>285</v>
      </c>
      <c r="AB48" t="s">
        <v>469</v>
      </c>
      <c r="AC48">
        <v>6</v>
      </c>
      <c r="AD48" t="s">
        <v>472</v>
      </c>
      <c r="AE48" t="s">
        <v>285</v>
      </c>
      <c r="AF48">
        <v>18</v>
      </c>
      <c r="AG48">
        <v>1</v>
      </c>
      <c r="AH48">
        <v>0</v>
      </c>
      <c r="AI48">
        <v>512.41</v>
      </c>
      <c r="AL48" t="s">
        <v>481</v>
      </c>
      <c r="AM48">
        <v>3600</v>
      </c>
      <c r="AP48" t="s">
        <v>505</v>
      </c>
      <c r="AQ48" t="s">
        <v>507</v>
      </c>
      <c r="AR48" t="s">
        <v>513</v>
      </c>
      <c r="AS48">
        <v>22.25</v>
      </c>
      <c r="AT48" t="s">
        <v>70</v>
      </c>
      <c r="AU48" t="s">
        <v>65</v>
      </c>
      <c r="AV48" t="s">
        <v>546</v>
      </c>
      <c r="AW48" t="s">
        <v>281</v>
      </c>
      <c r="AX48" t="s">
        <v>281</v>
      </c>
    </row>
    <row r="49" spans="1:50">
      <c r="A49" s="1">
        <f>HYPERLINK("https://lsnyc.legalserver.org/matter/dynamic-profile/view/1901141","19-1901141")</f>
        <v>0</v>
      </c>
      <c r="B49" t="s">
        <v>65</v>
      </c>
      <c r="C49" t="s">
        <v>66</v>
      </c>
      <c r="D49" t="s">
        <v>93</v>
      </c>
      <c r="F49" t="s">
        <v>161</v>
      </c>
      <c r="G49" t="s">
        <v>173</v>
      </c>
      <c r="H49" t="s">
        <v>247</v>
      </c>
      <c r="I49" t="s">
        <v>280</v>
      </c>
      <c r="J49">
        <v>11212</v>
      </c>
      <c r="K49" t="s">
        <v>281</v>
      </c>
      <c r="L49" t="s">
        <v>282</v>
      </c>
      <c r="M49" t="s">
        <v>301</v>
      </c>
      <c r="N49" t="s">
        <v>321</v>
      </c>
      <c r="O49" t="s">
        <v>327</v>
      </c>
      <c r="Q49" t="s">
        <v>334</v>
      </c>
      <c r="R49" t="s">
        <v>283</v>
      </c>
      <c r="S49" t="s">
        <v>335</v>
      </c>
      <c r="T49" t="s">
        <v>338</v>
      </c>
      <c r="U49" t="s">
        <v>356</v>
      </c>
      <c r="V49">
        <v>540</v>
      </c>
      <c r="W49" t="s">
        <v>357</v>
      </c>
      <c r="X49" t="s">
        <v>361</v>
      </c>
      <c r="Z49" t="s">
        <v>418</v>
      </c>
      <c r="AA49" t="s">
        <v>285</v>
      </c>
      <c r="AB49" t="s">
        <v>469</v>
      </c>
      <c r="AC49">
        <v>6</v>
      </c>
      <c r="AD49" t="s">
        <v>472</v>
      </c>
      <c r="AE49" t="s">
        <v>285</v>
      </c>
      <c r="AF49">
        <v>18</v>
      </c>
      <c r="AG49">
        <v>1</v>
      </c>
      <c r="AH49">
        <v>0</v>
      </c>
      <c r="AI49">
        <v>512.41</v>
      </c>
      <c r="AL49" t="s">
        <v>481</v>
      </c>
      <c r="AM49">
        <v>9600</v>
      </c>
      <c r="AS49">
        <v>2.5</v>
      </c>
      <c r="AT49" t="s">
        <v>107</v>
      </c>
      <c r="AU49" t="s">
        <v>65</v>
      </c>
      <c r="AV49" t="s">
        <v>285</v>
      </c>
      <c r="AW49" t="s">
        <v>282</v>
      </c>
      <c r="AX49" t="s">
        <v>282</v>
      </c>
    </row>
    <row r="50" spans="1:50">
      <c r="A50" s="1">
        <f>HYPERLINK("https://lsnyc.legalserver.org/matter/dynamic-profile/view/1896825","19-1896825")</f>
        <v>0</v>
      </c>
      <c r="B50" t="s">
        <v>65</v>
      </c>
      <c r="C50" t="s">
        <v>67</v>
      </c>
      <c r="D50" t="s">
        <v>81</v>
      </c>
      <c r="E50" t="s">
        <v>117</v>
      </c>
      <c r="F50" t="s">
        <v>157</v>
      </c>
      <c r="G50" t="s">
        <v>206</v>
      </c>
      <c r="H50" t="s">
        <v>248</v>
      </c>
      <c r="I50">
        <v>1</v>
      </c>
      <c r="J50">
        <v>11208</v>
      </c>
      <c r="K50" t="s">
        <v>281</v>
      </c>
      <c r="L50" t="s">
        <v>283</v>
      </c>
      <c r="M50" t="s">
        <v>320</v>
      </c>
      <c r="N50" t="s">
        <v>323</v>
      </c>
      <c r="O50" t="s">
        <v>326</v>
      </c>
      <c r="P50" t="s">
        <v>330</v>
      </c>
      <c r="Q50" t="s">
        <v>334</v>
      </c>
      <c r="R50" t="s">
        <v>283</v>
      </c>
      <c r="S50" t="s">
        <v>335</v>
      </c>
      <c r="T50" t="s">
        <v>338</v>
      </c>
      <c r="U50" t="s">
        <v>346</v>
      </c>
      <c r="V50">
        <v>1326</v>
      </c>
      <c r="W50" t="s">
        <v>357</v>
      </c>
      <c r="X50" t="s">
        <v>361</v>
      </c>
      <c r="Z50" t="s">
        <v>419</v>
      </c>
      <c r="AB50" t="s">
        <v>470</v>
      </c>
      <c r="AC50">
        <v>31</v>
      </c>
      <c r="AD50" t="s">
        <v>472</v>
      </c>
      <c r="AE50" t="s">
        <v>285</v>
      </c>
      <c r="AF50">
        <v>2</v>
      </c>
      <c r="AG50">
        <v>1</v>
      </c>
      <c r="AH50">
        <v>0</v>
      </c>
      <c r="AI50">
        <v>513.79</v>
      </c>
      <c r="AL50" t="s">
        <v>481</v>
      </c>
      <c r="AM50">
        <v>34500</v>
      </c>
      <c r="AS50">
        <v>2.5</v>
      </c>
      <c r="AT50" t="s">
        <v>343</v>
      </c>
      <c r="AU50" t="s">
        <v>535</v>
      </c>
      <c r="AV50" t="s">
        <v>545</v>
      </c>
      <c r="AW50" t="s">
        <v>282</v>
      </c>
      <c r="AX50" t="s">
        <v>283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" width="20.7109375" style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" width="20.7109375" style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2019-12-05T19:54:33Z</dcterms:created>
  <dcterms:modified xsi:type="dcterms:W3CDTF">2019-12-05T19:54:33Z</dcterms:modified>
</cp:coreProperties>
</file>