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Consent" sheetId="1" r:id="rId1"/>
  </sheets>
  <calcPr calcId="124519" fullCalcOnLoad="1"/>
</workbook>
</file>

<file path=xl/sharedStrings.xml><?xml version="1.0" encoding="utf-8"?>
<sst xmlns="http://schemas.openxmlformats.org/spreadsheetml/2006/main" count="1791" uniqueCount="699">
  <si>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</si>
  <si>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</si>
  <si>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</si>
  <si>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</si>
  <si>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</si>
  <si>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</si>
  <si>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</si>
  <si>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</si>
  <si>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Type Of Case</t>
  </si>
  <si>
    <t>HRA Release?</t>
  </si>
  <si>
    <t>HAL Eligibility Date</t>
  </si>
  <si>
    <t>Street Address</t>
  </si>
  <si>
    <t>Apt#/Suite#</t>
  </si>
  <si>
    <t>City</t>
  </si>
  <si>
    <t>State</t>
  </si>
  <si>
    <t>Zip Code</t>
  </si>
  <si>
    <t>Housing Signed DHCI Form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</si>
  <si>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</si>
  <si>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</si>
  <si>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</si>
  <si>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</si>
  <si>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</si>
  <si>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</si>
  <si>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</si>
  <si>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</si>
  <si>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</si>
  <si>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</si>
  <si>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</si>
  <si>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</si>
  <si>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</si>
  <si>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</si>
  <si>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</si>
  <si>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</si>
  <si>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</si>
  <si>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</si>
  <si>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</si>
  <si>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</si>
  <si>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</si>
  <si>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</si>
  <si>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</si>
  <si>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</si>
  <si>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</si>
  <si>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</si>
  <si>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</si>
  <si>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</si>
  <si>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</si>
  <si>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</si>
  <si>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</si>
  <si>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</si>
  <si>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</si>
  <si>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</si>
  <si>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</si>
  <si>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</si>
  <si>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</si>
  <si>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</si>
  <si>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</si>
  <si>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</si>
  <si>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</si>
  <si>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Treadwell, Nathan</t>
  </si>
  <si>
    <t>Basu, Shantonu</t>
  </si>
  <si>
    <t>Bromberg, Iris</t>
  </si>
  <si>
    <t>Englard, Rubin</t>
  </si>
  <si>
    <t>Hao, Lindsay</t>
  </si>
  <si>
    <t>Wilkes, Nicole</t>
  </si>
  <si>
    <t>Black, Rosalind</t>
  </si>
  <si>
    <t>Allen, Sharette</t>
  </si>
  <si>
    <t>Anunkor, Ifeoma</t>
  </si>
  <si>
    <t>Braudy, Erica</t>
  </si>
  <si>
    <t>Freeman, Daniel</t>
  </si>
  <si>
    <t>Sun, Dao</t>
  </si>
  <si>
    <t>Torres, Jasmin</t>
  </si>
  <si>
    <t>Dias, Marika</t>
  </si>
  <si>
    <t>Dittakavi, Archana</t>
  </si>
  <si>
    <t>Evers, Erin</t>
  </si>
  <si>
    <t>Ortiz, Matthew</t>
  </si>
  <si>
    <t>Shah, Ami</t>
  </si>
  <si>
    <t>Sharma, Sagar</t>
  </si>
  <si>
    <t>Open</t>
  </si>
  <si>
    <t>Closed</t>
  </si>
  <si>
    <t>06/13/2014</t>
  </si>
  <si>
    <t>01/14/2015</t>
  </si>
  <si>
    <t>02/17/2016</t>
  </si>
  <si>
    <t>05/10/2017</t>
  </si>
  <si>
    <t>07/21/2016</t>
  </si>
  <si>
    <t>03/31/2017</t>
  </si>
  <si>
    <t>11/28/2016</t>
  </si>
  <si>
    <t>01/06/2017</t>
  </si>
  <si>
    <t>03/16/2017</t>
  </si>
  <si>
    <t>10/26/2016</t>
  </si>
  <si>
    <t>10/05/2016</t>
  </si>
  <si>
    <t>03/08/2017</t>
  </si>
  <si>
    <t>09/16/2016</t>
  </si>
  <si>
    <t>11/04/2013</t>
  </si>
  <si>
    <t>09/27/2018</t>
  </si>
  <si>
    <t>12/14/2016</t>
  </si>
  <si>
    <t>11/17/2015</t>
  </si>
  <si>
    <t>01/29/2016</t>
  </si>
  <si>
    <t>02/06/2017</t>
  </si>
  <si>
    <t>08/23/2017</t>
  </si>
  <si>
    <t>04/08/2019</t>
  </si>
  <si>
    <t>11/21/2017</t>
  </si>
  <si>
    <t>08/26/2019</t>
  </si>
  <si>
    <t>07/22/2016</t>
  </si>
  <si>
    <t>10/23/2013</t>
  </si>
  <si>
    <t>12/22/2016</t>
  </si>
  <si>
    <t>01/28/2019</t>
  </si>
  <si>
    <t>06/17/2016</t>
  </si>
  <si>
    <t>01/10/2018</t>
  </si>
  <si>
    <t>03/11/2016</t>
  </si>
  <si>
    <t>07/16/2019</t>
  </si>
  <si>
    <t>11/13/2019</t>
  </si>
  <si>
    <t>09/16/2019</t>
  </si>
  <si>
    <t>07/11/2019</t>
  </si>
  <si>
    <t>10/09/2008</t>
  </si>
  <si>
    <t>07/31/2019</t>
  </si>
  <si>
    <t>07/21/2009</t>
  </si>
  <si>
    <t>10/24/2018</t>
  </si>
  <si>
    <t>11/02/2011</t>
  </si>
  <si>
    <t>05/18/2018</t>
  </si>
  <si>
    <t>05/16/2018</t>
  </si>
  <si>
    <t>03/06/2019</t>
  </si>
  <si>
    <t>07/27/2018</t>
  </si>
  <si>
    <t>10/30/2018</t>
  </si>
  <si>
    <t>03/18/2014</t>
  </si>
  <si>
    <t>09/27/2017</t>
  </si>
  <si>
    <t>04/25/2018</t>
  </si>
  <si>
    <t>04/06/2015</t>
  </si>
  <si>
    <t>05/06/2019</t>
  </si>
  <si>
    <t>04/12/2018</t>
  </si>
  <si>
    <t>09/09/2014</t>
  </si>
  <si>
    <t>01/21/2015</t>
  </si>
  <si>
    <t>03/31/2015</t>
  </si>
  <si>
    <t>01/11/2019</t>
  </si>
  <si>
    <t>03/30/2015</t>
  </si>
  <si>
    <t>11/26/2018</t>
  </si>
  <si>
    <t>08/16/2017</t>
  </si>
  <si>
    <t>07/03/2019</t>
  </si>
  <si>
    <t>11/21/2019</t>
  </si>
  <si>
    <t>12/03/2019</t>
  </si>
  <si>
    <t>12/02/2019</t>
  </si>
  <si>
    <t>11/22/2019</t>
  </si>
  <si>
    <t>12/06/2019</t>
  </si>
  <si>
    <t>08/20/2019</t>
  </si>
  <si>
    <t>08/12/2019</t>
  </si>
  <si>
    <t>08/19/2019</t>
  </si>
  <si>
    <t>12/05/2019</t>
  </si>
  <si>
    <t>Laqinza</t>
  </si>
  <si>
    <t>Clarence</t>
  </si>
  <si>
    <t>Daisy</t>
  </si>
  <si>
    <t>Melissa</t>
  </si>
  <si>
    <t>Mark</t>
  </si>
  <si>
    <t>Patria</t>
  </si>
  <si>
    <t>Mamadou</t>
  </si>
  <si>
    <t>Emma</t>
  </si>
  <si>
    <t>Natkhia</t>
  </si>
  <si>
    <t>Shirley</t>
  </si>
  <si>
    <t>Sarah</t>
  </si>
  <si>
    <t>Jeanette</t>
  </si>
  <si>
    <t>Heather</t>
  </si>
  <si>
    <t>Ruth</t>
  </si>
  <si>
    <t>Barbara</t>
  </si>
  <si>
    <t>Stephen</t>
  </si>
  <si>
    <t>Monique</t>
  </si>
  <si>
    <t>Emily</t>
  </si>
  <si>
    <t>Angelica</t>
  </si>
  <si>
    <t>Inocencia</t>
  </si>
  <si>
    <t>Tammi</t>
  </si>
  <si>
    <t>Elizabeth</t>
  </si>
  <si>
    <t>Daquwane</t>
  </si>
  <si>
    <t>Raul</t>
  </si>
  <si>
    <t>Natalie</t>
  </si>
  <si>
    <t>Pearl</t>
  </si>
  <si>
    <t>Lucille</t>
  </si>
  <si>
    <t>Lai</t>
  </si>
  <si>
    <t>Florence</t>
  </si>
  <si>
    <t>Unique</t>
  </si>
  <si>
    <t>Mamadou S</t>
  </si>
  <si>
    <t>Gary</t>
  </si>
  <si>
    <t>Angela</t>
  </si>
  <si>
    <t>Marino</t>
  </si>
  <si>
    <t>Renee</t>
  </si>
  <si>
    <t>Rosa</t>
  </si>
  <si>
    <t>Mareme</t>
  </si>
  <si>
    <t>Quiriri</t>
  </si>
  <si>
    <t>Jeffrey</t>
  </si>
  <si>
    <t>Ana</t>
  </si>
  <si>
    <t>Denise</t>
  </si>
  <si>
    <t>Robert</t>
  </si>
  <si>
    <t>Yvonne</t>
  </si>
  <si>
    <t>Mei Fang</t>
  </si>
  <si>
    <t>Derrilynn</t>
  </si>
  <si>
    <t>Anaja</t>
  </si>
  <si>
    <t>Nelson</t>
  </si>
  <si>
    <t>Dorothy</t>
  </si>
  <si>
    <t>Lap King</t>
  </si>
  <si>
    <t>Geoffrey</t>
  </si>
  <si>
    <t>Berenica</t>
  </si>
  <si>
    <t>Marina</t>
  </si>
  <si>
    <t>Wayne</t>
  </si>
  <si>
    <t>Nettie</t>
  </si>
  <si>
    <t>Darryl</t>
  </si>
  <si>
    <t>Leopoldo</t>
  </si>
  <si>
    <t>Betty</t>
  </si>
  <si>
    <t>Gus</t>
  </si>
  <si>
    <t>Stason</t>
  </si>
  <si>
    <t>Peter</t>
  </si>
  <si>
    <t>Johnson</t>
  </si>
  <si>
    <t>Jones</t>
  </si>
  <si>
    <t>Ramos</t>
  </si>
  <si>
    <t>Hall</t>
  </si>
  <si>
    <t>Gibbons</t>
  </si>
  <si>
    <t>Herrera</t>
  </si>
  <si>
    <t>Diallo</t>
  </si>
  <si>
    <t>Swan</t>
  </si>
  <si>
    <t>Varner</t>
  </si>
  <si>
    <t>Burris</t>
  </si>
  <si>
    <t>Cases</t>
  </si>
  <si>
    <t>Burgos</t>
  </si>
  <si>
    <t>Tarrant</t>
  </si>
  <si>
    <t>Walton</t>
  </si>
  <si>
    <t>Davis</t>
  </si>
  <si>
    <t>Whitley</t>
  </si>
  <si>
    <t>Reynolds</t>
  </si>
  <si>
    <t>Urena</t>
  </si>
  <si>
    <t>Diaz</t>
  </si>
  <si>
    <t>Puente</t>
  </si>
  <si>
    <t>Dailey</t>
  </si>
  <si>
    <t>Richardson</t>
  </si>
  <si>
    <t>Smith</t>
  </si>
  <si>
    <t>Leiva</t>
  </si>
  <si>
    <t>Clarke</t>
  </si>
  <si>
    <t>Prentice</t>
  </si>
  <si>
    <t>Williams</t>
  </si>
  <si>
    <t>Do</t>
  </si>
  <si>
    <t>Generette</t>
  </si>
  <si>
    <t>Chisom</t>
  </si>
  <si>
    <t>Bah</t>
  </si>
  <si>
    <t>Glover</t>
  </si>
  <si>
    <t>Batista</t>
  </si>
  <si>
    <t>Polanco</t>
  </si>
  <si>
    <t>Danzy</t>
  </si>
  <si>
    <t>Pena</t>
  </si>
  <si>
    <t>Seck</t>
  </si>
  <si>
    <t>Martinez</t>
  </si>
  <si>
    <t>Carrasquillo</t>
  </si>
  <si>
    <t>Kingsberry</t>
  </si>
  <si>
    <t>Flores</t>
  </si>
  <si>
    <t>Lucas</t>
  </si>
  <si>
    <t>Wang</t>
  </si>
  <si>
    <t>Brown</t>
  </si>
  <si>
    <t>Harris</t>
  </si>
  <si>
    <t>Harry</t>
  </si>
  <si>
    <t>Grove</t>
  </si>
  <si>
    <t>Chan</t>
  </si>
  <si>
    <t>Payton</t>
  </si>
  <si>
    <t>Reyes</t>
  </si>
  <si>
    <t>Tirado</t>
  </si>
  <si>
    <t>Perez</t>
  </si>
  <si>
    <t>Thomas</t>
  </si>
  <si>
    <t>Rojas</t>
  </si>
  <si>
    <t>Splunge</t>
  </si>
  <si>
    <t>Theodoro</t>
  </si>
  <si>
    <t>Sutton</t>
  </si>
  <si>
    <t>Brightbill</t>
  </si>
  <si>
    <t>Holdover</t>
  </si>
  <si>
    <t>Non-payment</t>
  </si>
  <si>
    <t>NYCHA Housing Termination</t>
  </si>
  <si>
    <t>Other Affirmative Litigation</t>
  </si>
  <si>
    <t>NYCHA Housing Grievance</t>
  </si>
  <si>
    <t>Sec. 8 Termination</t>
  </si>
  <si>
    <t>HP Action</t>
  </si>
  <si>
    <t>Illegal Lockout</t>
  </si>
  <si>
    <t>No Case</t>
  </si>
  <si>
    <t>7A Proceeding</t>
  </si>
  <si>
    <t xml:space="preserve"> </t>
  </si>
  <si>
    <t>No</t>
  </si>
  <si>
    <t>01/01/2016</t>
  </si>
  <si>
    <t>02/01/2016</t>
  </si>
  <si>
    <t>06/01/2018</t>
  </si>
  <si>
    <t>11/06/2019</t>
  </si>
  <si>
    <t>11/07/2019</t>
  </si>
  <si>
    <t>11/14/2019</t>
  </si>
  <si>
    <t>11/20/2019</t>
  </si>
  <si>
    <t>11/26/2019</t>
  </si>
  <si>
    <t>11/30/2019</t>
  </si>
  <si>
    <t>12/22/2015</t>
  </si>
  <si>
    <t>516 W 143rd St</t>
  </si>
  <si>
    <t>1428 5th Ave</t>
  </si>
  <si>
    <t>240 E 39th St</t>
  </si>
  <si>
    <t>344 E 28th St</t>
  </si>
  <si>
    <t>148 W 143rd St</t>
  </si>
  <si>
    <t>1945 Amsterdam Ave</t>
  </si>
  <si>
    <t>120 W 116th St</t>
  </si>
  <si>
    <t>153 W 132nd St</t>
  </si>
  <si>
    <t>38 W 128th St # 40</t>
  </si>
  <si>
    <t>277 W 132nd St</t>
  </si>
  <si>
    <t>8 W 118th St</t>
  </si>
  <si>
    <t>312 W 116th St</t>
  </si>
  <si>
    <t>41 Saint Nicholas Ter</t>
  </si>
  <si>
    <t>600 W 164TH ST</t>
  </si>
  <si>
    <t>71 W 112th St</t>
  </si>
  <si>
    <t>515 W 122nd St</t>
  </si>
  <si>
    <t>350 Manhattan Ave</t>
  </si>
  <si>
    <t>575 W 175th St</t>
  </si>
  <si>
    <t>540 W 144th St</t>
  </si>
  <si>
    <t>3333 Broadway</t>
  </si>
  <si>
    <t>72 West 109th Street</t>
  </si>
  <si>
    <t>49 W 127th St</t>
  </si>
  <si>
    <t>600 W 142nd St</t>
  </si>
  <si>
    <t>201 W 145th St</t>
  </si>
  <si>
    <t>55 W 129th St</t>
  </si>
  <si>
    <t>1989 Amsterdam Ave</t>
  </si>
  <si>
    <t>52 Saint Nicholas Pl</t>
  </si>
  <si>
    <t>320 E 115th St</t>
  </si>
  <si>
    <t>73 W 118th St</t>
  </si>
  <si>
    <t>1470 Amsterdam Ave</t>
  </si>
  <si>
    <t>126 W 112th St</t>
  </si>
  <si>
    <t>68 Cumberland Walk</t>
  </si>
  <si>
    <t>525 Fdr Dr</t>
  </si>
  <si>
    <t>656 W 162nd St</t>
  </si>
  <si>
    <t>452 Saint Nicholas Ave</t>
  </si>
  <si>
    <t>201 West 108th Street # 36</t>
  </si>
  <si>
    <t>367 Lenox Avenue 2E</t>
  </si>
  <si>
    <t>567 West 149th St Apt # 45</t>
  </si>
  <si>
    <t>3170 Broadway</t>
  </si>
  <si>
    <t>318 Madison St</t>
  </si>
  <si>
    <t>31-33 West  124th Street 3D</t>
  </si>
  <si>
    <t>1365 Saint Nicholas Ave</t>
  </si>
  <si>
    <t>40 Morningside Ave</t>
  </si>
  <si>
    <t>123 Division St</t>
  </si>
  <si>
    <t>212 Saint Nicholas Ave</t>
  </si>
  <si>
    <t>2612 Broadway 902</t>
  </si>
  <si>
    <t>12-14 Pell St</t>
  </si>
  <si>
    <t>10 W 135th St</t>
  </si>
  <si>
    <t>512 W 136th St</t>
  </si>
  <si>
    <t>530 W 136th St</t>
  </si>
  <si>
    <t>6 Convent Ave</t>
  </si>
  <si>
    <t>15 W 123rd St</t>
  </si>
  <si>
    <t>101 West 118th Street 2B</t>
  </si>
  <si>
    <t>133 West 104th Street 6B</t>
  </si>
  <si>
    <t>241 6th Ave</t>
  </si>
  <si>
    <t>535 W 43rd St</t>
  </si>
  <si>
    <t>225 W 106th St</t>
  </si>
  <si>
    <t>3F</t>
  </si>
  <si>
    <t>18D</t>
  </si>
  <si>
    <t>2A</t>
  </si>
  <si>
    <t>2D</t>
  </si>
  <si>
    <t>19C</t>
  </si>
  <si>
    <t>5A</t>
  </si>
  <si>
    <t>3B</t>
  </si>
  <si>
    <t>4E</t>
  </si>
  <si>
    <t>15C</t>
  </si>
  <si>
    <t>5B</t>
  </si>
  <si>
    <t>3C</t>
  </si>
  <si>
    <t>D31g</t>
  </si>
  <si>
    <t>10B</t>
  </si>
  <si>
    <t>Apt 3A</t>
  </si>
  <si>
    <t>4k</t>
  </si>
  <si>
    <t>1A</t>
  </si>
  <si>
    <t>6D</t>
  </si>
  <si>
    <t>1C</t>
  </si>
  <si>
    <t>5d</t>
  </si>
  <si>
    <t>4A</t>
  </si>
  <si>
    <t>19I</t>
  </si>
  <si>
    <t>8P</t>
  </si>
  <si>
    <t>3A</t>
  </si>
  <si>
    <t>1E</t>
  </si>
  <si>
    <t>5M</t>
  </si>
  <si>
    <t>2nd fl</t>
  </si>
  <si>
    <t>3D</t>
  </si>
  <si>
    <t>S7K</t>
  </si>
  <si>
    <t>New York</t>
  </si>
  <si>
    <t>NEW YORK</t>
  </si>
  <si>
    <t>Brooklyn</t>
  </si>
  <si>
    <t>NY</t>
  </si>
  <si>
    <t>Self-referred</t>
  </si>
  <si>
    <t>Court</t>
  </si>
  <si>
    <t>HRA</t>
  </si>
  <si>
    <t>HRA ELS (Assigned Counsel)</t>
  </si>
  <si>
    <t>Returning Client</t>
  </si>
  <si>
    <t>In-House</t>
  </si>
  <si>
    <t>Community Organization</t>
  </si>
  <si>
    <t>Court Referral-NON HRA</t>
  </si>
  <si>
    <t>Other</t>
  </si>
  <si>
    <t>LT-66127-14/NY</t>
  </si>
  <si>
    <t>LT-401652-12/NY</t>
  </si>
  <si>
    <t>LT-058239-16/NY</t>
  </si>
  <si>
    <t>LT-019708-15/NY</t>
  </si>
  <si>
    <t>LT-081273-16/NY</t>
  </si>
  <si>
    <t>LT-82417-16/NY</t>
  </si>
  <si>
    <t>LT-76675-16/NY</t>
  </si>
  <si>
    <t>LT-075415-16/NY</t>
  </si>
  <si>
    <t>LT-055151-17/NY</t>
  </si>
  <si>
    <t>LT-69947-16/NY</t>
  </si>
  <si>
    <t>LT-451942-13/NY</t>
  </si>
  <si>
    <t>LT-080566-16/NY</t>
  </si>
  <si>
    <t>LT-082860-15/NY</t>
  </si>
  <si>
    <t>LT-80747-15/NY</t>
  </si>
  <si>
    <t>LT-084876-16/NY</t>
  </si>
  <si>
    <t>LT-65750-17/NY</t>
  </si>
  <si>
    <t>LT-062930-19/NY</t>
  </si>
  <si>
    <t>HP-001246-16/NY</t>
  </si>
  <si>
    <t>LT-15645-12/NY</t>
  </si>
  <si>
    <t>LT-084318-16/NY</t>
  </si>
  <si>
    <t>LT-078059-18/NY</t>
  </si>
  <si>
    <t>LT-089842-13/NY</t>
  </si>
  <si>
    <t>LT- 075321-15/NY</t>
  </si>
  <si>
    <t>LT-018671-17/NY</t>
  </si>
  <si>
    <t>LT-072012-08/NY</t>
  </si>
  <si>
    <t>LT-052817-19/NY</t>
  </si>
  <si>
    <t>LT-075041-18/NY</t>
  </si>
  <si>
    <t>LT-016278-17/NY</t>
  </si>
  <si>
    <t>LT-080332-18/NY</t>
  </si>
  <si>
    <t>LT-075411-17/NY</t>
  </si>
  <si>
    <t>LT-089774-13/NY</t>
  </si>
  <si>
    <t>LT-014518-17/NY</t>
  </si>
  <si>
    <t>LT-055602-14</t>
  </si>
  <si>
    <t>LT-250713-19/NY</t>
  </si>
  <si>
    <t>LT-250343-18/HA</t>
  </si>
  <si>
    <t>LT-070871-18/NY</t>
  </si>
  <si>
    <t>LT-012800-19/NY</t>
  </si>
  <si>
    <t>LT-061344-19/NY</t>
  </si>
  <si>
    <t>LT-067247-17/NY</t>
  </si>
  <si>
    <t>LT-057937-19/NY</t>
  </si>
  <si>
    <t>Representation - State Court</t>
  </si>
  <si>
    <t>Representation - Admin. Agency</t>
  </si>
  <si>
    <t>Out-of-Court Advocacy</t>
  </si>
  <si>
    <t>Advice</t>
  </si>
  <si>
    <t>Hold For Review</t>
  </si>
  <si>
    <t>G - Negotiated Settlement with Litigation</t>
  </si>
  <si>
    <t>L - Extensive Service (not resulting in Settlement of Court or Administrative Action)</t>
  </si>
  <si>
    <t>IB - Contested Court Decision</t>
  </si>
  <si>
    <t>A - Counsel and Advice</t>
  </si>
  <si>
    <t>3115 HPLP-Homelessness Prevention Law Project</t>
  </si>
  <si>
    <t>3123 Universal Access to Counsel – (UAC)</t>
  </si>
  <si>
    <t>5510 CB9 Manhattanville-West Harlem Tenant Advocacy Project</t>
  </si>
  <si>
    <t>Yes</t>
  </si>
  <si>
    <t>3015 HPLP-Homelessness Prevention Law Project</t>
  </si>
  <si>
    <t>63 Private Landlord/Tenant</t>
  </si>
  <si>
    <t>64 Public Housing</t>
  </si>
  <si>
    <t>61 Federally Subsidized Housing</t>
  </si>
  <si>
    <t>Post-Judgment, Tenant in Possession-Judgment Due to Other</t>
  </si>
  <si>
    <t>No Stipulation; No Judgment</t>
  </si>
  <si>
    <t>6002-Prevented eviction from private housing</t>
  </si>
  <si>
    <t>6017-Obtained other benefit on a Housing matter</t>
  </si>
  <si>
    <t>6014-Obtained advice and counsel on a Housing matter</t>
  </si>
  <si>
    <t>6009-Obtained repairs, Improved housing conditions or otherwise enforced rights to decent, habitable housing</t>
  </si>
  <si>
    <t>6003-Delayed eviction providing time to seek alternative housing</t>
  </si>
  <si>
    <t>6015-Obtained non-litgation advocacy services on a Housing  matter</t>
  </si>
  <si>
    <t>0-No Main Benefit</t>
  </si>
  <si>
    <t>6001-Prevented eviction from public housing</t>
  </si>
  <si>
    <t>11/06/1988</t>
  </si>
  <si>
    <t>08/01/1980</t>
  </si>
  <si>
    <t>08/15/1949</t>
  </si>
  <si>
    <t>02/21/1965</t>
  </si>
  <si>
    <t>12/17/1958</t>
  </si>
  <si>
    <t>08/25/1951</t>
  </si>
  <si>
    <t>04/04/1961</t>
  </si>
  <si>
    <t>04/15/1942</t>
  </si>
  <si>
    <t>11/01/1985</t>
  </si>
  <si>
    <t>03/26/1974</t>
  </si>
  <si>
    <t>01/01/1978</t>
  </si>
  <si>
    <t>11/26/1985</t>
  </si>
  <si>
    <t>02/06/1978</t>
  </si>
  <si>
    <t>06/01/1962</t>
  </si>
  <si>
    <t>02/06/1987</t>
  </si>
  <si>
    <t>12/04/1960</t>
  </si>
  <si>
    <t>11/23/1981</t>
  </si>
  <si>
    <t>02/19/1988</t>
  </si>
  <si>
    <t>12/11/1967</t>
  </si>
  <si>
    <t>04/15/1945</t>
  </si>
  <si>
    <t>01/04/1961</t>
  </si>
  <si>
    <t>05/06/1950</t>
  </si>
  <si>
    <t>07/08/1989</t>
  </si>
  <si>
    <t>11/22/1955</t>
  </si>
  <si>
    <t>11/29/1960</t>
  </si>
  <si>
    <t>04/01/1972</t>
  </si>
  <si>
    <t>05/31/1931</t>
  </si>
  <si>
    <t>03/07/1968</t>
  </si>
  <si>
    <t>07/08/1947</t>
  </si>
  <si>
    <t>09/08/1991</t>
  </si>
  <si>
    <t>02/14/1964</t>
  </si>
  <si>
    <t>07/26/1959</t>
  </si>
  <si>
    <t>08/02/1940</t>
  </si>
  <si>
    <t>04/29/1964</t>
  </si>
  <si>
    <t>12/04/1970</t>
  </si>
  <si>
    <t>08/30/1941</t>
  </si>
  <si>
    <t>04/16/1983</t>
  </si>
  <si>
    <t>06/10/1949</t>
  </si>
  <si>
    <t>08/14/1969</t>
  </si>
  <si>
    <t>11/19/1943</t>
  </si>
  <si>
    <t>09/14/1980</t>
  </si>
  <si>
    <t>02/01/1954</t>
  </si>
  <si>
    <t>08/23/1954</t>
  </si>
  <si>
    <t>08/10/1965</t>
  </si>
  <si>
    <t>06/13/1977</t>
  </si>
  <si>
    <t>10/18/1961</t>
  </si>
  <si>
    <t>09/24/1937</t>
  </si>
  <si>
    <t>08/08/1953</t>
  </si>
  <si>
    <t>03/02/1974</t>
  </si>
  <si>
    <t>05/19/1972</t>
  </si>
  <si>
    <t>07/31/1991</t>
  </si>
  <si>
    <t>10/12/1946</t>
  </si>
  <si>
    <t>06/26/1955</t>
  </si>
  <si>
    <t>11/17/1933</t>
  </si>
  <si>
    <t>10/01/1989</t>
  </si>
  <si>
    <t>11/15/1962</t>
  </si>
  <si>
    <t>07/03/1958</t>
  </si>
  <si>
    <t>11/10/1939</t>
  </si>
  <si>
    <t>08/20/1987</t>
  </si>
  <si>
    <t>07/06/1955</t>
  </si>
  <si>
    <t>011227544B</t>
  </si>
  <si>
    <t>36066140J</t>
  </si>
  <si>
    <t>406572792H</t>
  </si>
  <si>
    <t>Has PA, # Missing</t>
  </si>
  <si>
    <t>017504201J</t>
  </si>
  <si>
    <t>012214750H</t>
  </si>
  <si>
    <t>015915523D</t>
  </si>
  <si>
    <t>050-90-0575</t>
  </si>
  <si>
    <t>059-68-2613</t>
  </si>
  <si>
    <t>107-40-4511</t>
  </si>
  <si>
    <t>120-62-9962</t>
  </si>
  <si>
    <t>126-50-5907</t>
  </si>
  <si>
    <t>125-94-6103</t>
  </si>
  <si>
    <t>000-00-3843</t>
  </si>
  <si>
    <t>223-58-5713</t>
  </si>
  <si>
    <t>086-70-2231</t>
  </si>
  <si>
    <t>208-54-7804</t>
  </si>
  <si>
    <t>114-68-7244</t>
  </si>
  <si>
    <t>086-70-9264</t>
  </si>
  <si>
    <t>001-46-0798</t>
  </si>
  <si>
    <t>237-17-5754</t>
  </si>
  <si>
    <t>155-80-9208</t>
  </si>
  <si>
    <t>123-54-6116</t>
  </si>
  <si>
    <t>097-84-3108</t>
  </si>
  <si>
    <t>732-10-2036</t>
  </si>
  <si>
    <t>112-80-3773</t>
  </si>
  <si>
    <t>126-66-8456</t>
  </si>
  <si>
    <t>094-52-7762</t>
  </si>
  <si>
    <t>066-42-5483</t>
  </si>
  <si>
    <t>090-76-0625</t>
  </si>
  <si>
    <t>603-60-4091</t>
  </si>
  <si>
    <t>127-64-2503</t>
  </si>
  <si>
    <t>102-80-2657</t>
  </si>
  <si>
    <t>126-24-5235</t>
  </si>
  <si>
    <t>123-78-5032</t>
  </si>
  <si>
    <t>137-38-6474</t>
  </si>
  <si>
    <t>129-78-2722</t>
  </si>
  <si>
    <t>184-76-4980</t>
  </si>
  <si>
    <t>126-48-4974</t>
  </si>
  <si>
    <t>582-66-5931</t>
  </si>
  <si>
    <t>079-66-9930</t>
  </si>
  <si>
    <t>000-00-0000</t>
  </si>
  <si>
    <t>094-88-9010</t>
  </si>
  <si>
    <t>099-62-7308</t>
  </si>
  <si>
    <t>581-82-5208</t>
  </si>
  <si>
    <t>097-56-7596</t>
  </si>
  <si>
    <t>114-84-0996</t>
  </si>
  <si>
    <t>087-44-8499</t>
  </si>
  <si>
    <t>109-80-8042</t>
  </si>
  <si>
    <t>097-62-1643</t>
  </si>
  <si>
    <t>072-54-5643</t>
  </si>
  <si>
    <t>251-56-8339</t>
  </si>
  <si>
    <t>097-62-3282</t>
  </si>
  <si>
    <t>215-17-3070</t>
  </si>
  <si>
    <t>111-64-0725</t>
  </si>
  <si>
    <t>124-78-2327</t>
  </si>
  <si>
    <t>000-00-6528</t>
  </si>
  <si>
    <t>086-44-5514</t>
  </si>
  <si>
    <t>100-76-5378</t>
  </si>
  <si>
    <t>117-74-5533</t>
  </si>
  <si>
    <t>069-54-4391</t>
  </si>
  <si>
    <t>134-30-6863</t>
  </si>
  <si>
    <t>099-72-6567</t>
  </si>
  <si>
    <t>318-52-7710</t>
  </si>
  <si>
    <t>Public Housing</t>
  </si>
  <si>
    <t>Rent Stabilized</t>
  </si>
  <si>
    <t>Low Income Tax Credit</t>
  </si>
  <si>
    <t>Unknown</t>
  </si>
  <si>
    <t>Public Housing/NYCHA</t>
  </si>
  <si>
    <t>HDFC</t>
  </si>
  <si>
    <t>Rent Controlled</t>
  </si>
  <si>
    <t>Unregulated</t>
  </si>
  <si>
    <t>Household with Minors with Eligible Benefit (Cash Assistance and/or SNAP)</t>
  </si>
  <si>
    <t>Childless Household</t>
  </si>
  <si>
    <t>Household with Minors with No Eligible Benefit</t>
  </si>
  <si>
    <t>None</t>
  </si>
  <si>
    <t>FEPS</t>
  </si>
  <si>
    <t>Section 8</t>
  </si>
  <si>
    <t>City FEPS</t>
  </si>
  <si>
    <t>LINC</t>
  </si>
  <si>
    <t>English</t>
  </si>
  <si>
    <t>Spanish</t>
  </si>
  <si>
    <t>Vietnamese</t>
  </si>
  <si>
    <t>Chinese/Mandarin</t>
  </si>
  <si>
    <t>Vergeli, Evelyn</t>
  </si>
  <si>
    <t>Sanchez, Dennis</t>
  </si>
  <si>
    <t>Giller, Kyle</t>
  </si>
  <si>
    <t>Neff, Adrienne</t>
  </si>
  <si>
    <t>Wu, Anita</t>
  </si>
  <si>
    <t>Benitez, Vicenta</t>
  </si>
  <si>
    <t>Garcia, Alexandra</t>
  </si>
  <si>
    <t>McDonald, Susan</t>
  </si>
  <si>
    <t>Velasquez, Diana</t>
  </si>
  <si>
    <t>Huang, Thalia</t>
  </si>
  <si>
    <t>Guerra, Yolanda</t>
  </si>
  <si>
    <t>Hernandez, Jonathan</t>
  </si>
  <si>
    <t>Patel, Roopal</t>
  </si>
  <si>
    <t>Weaver, Cynthia</t>
  </si>
  <si>
    <t>Boyd, Sandhya</t>
  </si>
  <si>
    <t>Garcia, Diana</t>
  </si>
  <si>
    <t>Filed/Argued/Supplemented Dispositive or other Substantive Motion</t>
  </si>
  <si>
    <t>Counsel Assisted in Filing or Refiling of Answer, Filed/Argued/Supplemented Dispositive or other Substantive Motion</t>
  </si>
  <si>
    <t>Counsel Assisted in Filing or Refiling of Answer, Filed Appeal, Filed/Argued/Supplemented Dispositive or other Substantive Motion</t>
  </si>
  <si>
    <t>Commenced Trial</t>
  </si>
  <si>
    <t>Case Resolved without Judgment of Eviction Against Client</t>
  </si>
  <si>
    <t>Case Discontinued/Dismissed/Landlord Fails to Prosecute</t>
  </si>
  <si>
    <t>Other, SSI</t>
  </si>
  <si>
    <t>No Income</t>
  </si>
  <si>
    <t>Food Stamps (SNAP), SSI</t>
  </si>
  <si>
    <t>Employment, Food Stamps (SNAP), Unemployment Compensation</t>
  </si>
  <si>
    <t>Food Stamps (SNAP), Social Security Disability</t>
  </si>
  <si>
    <t>Employment, Food Stamps (SNAP), General Assistance</t>
  </si>
  <si>
    <t>Employment</t>
  </si>
  <si>
    <t>Social Security</t>
  </si>
  <si>
    <t>Employment, Food Stamps (SNAP), Welfare</t>
  </si>
  <si>
    <t>Employment, Food Stamps (SNAP)</t>
  </si>
  <si>
    <t>Employment, Employment (Self-Employed), Welfare, Welfare - Fam. Assis., Welfare - Safety Net</t>
  </si>
  <si>
    <t>SSI</t>
  </si>
  <si>
    <t>Pension/Retirement (Not Soc. Sec.)</t>
  </si>
  <si>
    <t>Unemployment Compensation</t>
  </si>
  <si>
    <t>Food Stamps (SNAP)</t>
  </si>
  <si>
    <t>Employment (Self-Employed), Welfare - Fam. Assis., Welfare - Safety Net</t>
  </si>
  <si>
    <t>Child Support, Food Stamps (SNAP)</t>
  </si>
  <si>
    <t>Social Security, Social Security Retirement</t>
  </si>
  <si>
    <t>Social Security Retirement, SSI</t>
  </si>
  <si>
    <t>Other or Unknown, social security, Welfare - Fam. Assis.</t>
  </si>
  <si>
    <t>Food Stamps (SNAP), Welfare</t>
  </si>
  <si>
    <t>Other, Social Security</t>
  </si>
  <si>
    <t>Employment (Self-Employed)</t>
  </si>
  <si>
    <t>Social Security Disability</t>
  </si>
  <si>
    <t>Employment, Other</t>
  </si>
  <si>
    <t>Employment, Social Security Disability</t>
  </si>
  <si>
    <t>SSI, Welfare - Fam. Assis.</t>
  </si>
  <si>
    <t>Employment, SSI</t>
  </si>
  <si>
    <t>Social Security Retirement</t>
  </si>
  <si>
    <t>Food Stamps (SNAP), Social Security</t>
  </si>
  <si>
    <t>Client Allowed to Remain in Residence</t>
  </si>
  <si>
    <t>2017-12-12</t>
  </si>
  <si>
    <t>2017-10-30</t>
  </si>
  <si>
    <t>2019-01-22</t>
  </si>
  <si>
    <t>2018-07-19</t>
  </si>
  <si>
    <t>2017-05-31</t>
  </si>
  <si>
    <t>2018-10-17</t>
  </si>
  <si>
    <t>2018-10-30</t>
  </si>
  <si>
    <t>05/07/2019</t>
  </si>
  <si>
    <t>06/19/2017</t>
  </si>
  <si>
    <t>02/22/2017</t>
  </si>
  <si>
    <t>01/09/2018</t>
  </si>
  <si>
    <t>07/17/2018</t>
  </si>
  <si>
    <t>03/29/2019</t>
  </si>
  <si>
    <t>05/21/2018</t>
  </si>
  <si>
    <t>07/22/2019</t>
  </si>
  <si>
    <t>03/28/2019</t>
  </si>
  <si>
    <t>03/21/2019</t>
  </si>
  <si>
    <t>05/31/2017</t>
  </si>
  <si>
    <t>12/27/2018</t>
  </si>
  <si>
    <t>09/25/2018</t>
  </si>
  <si>
    <t>11/19/2019</t>
  </si>
  <si>
    <t>12/10/2019</t>
  </si>
  <si>
    <t>07/29/2019</t>
  </si>
  <si>
    <t>09/20/2017</t>
  </si>
  <si>
    <t>10/28/2019</t>
  </si>
  <si>
    <t>02/27/2017</t>
  </si>
  <si>
    <t>04/09/2018</t>
  </si>
  <si>
    <t>09/25/2019</t>
  </si>
  <si>
    <t>08/21/2019</t>
  </si>
  <si>
    <t>12/12/2019</t>
  </si>
  <si>
    <t>08/15/2019</t>
  </si>
  <si>
    <t>12/09/2019</t>
  </si>
  <si>
    <t>10/10/2019</t>
  </si>
  <si>
    <t>10/22/2019</t>
  </si>
  <si>
    <t>09/10/2019</t>
  </si>
  <si>
    <t>09/04/2019</t>
  </si>
  <si>
    <t>08/23/2019</t>
  </si>
  <si>
    <t>11/08/2019</t>
  </si>
  <si>
    <t>11/12/2019</t>
  </si>
  <si>
    <t>07/19/2019</t>
  </si>
  <si>
    <t>02/11/2015</t>
  </si>
  <si>
    <t>04/17/2019</t>
  </si>
  <si>
    <t>04/19/2019</t>
  </si>
  <si>
    <t>05/02/2016</t>
  </si>
  <si>
    <t>09/23/2019</t>
  </si>
  <si>
    <t>08/30/2019</t>
  </si>
  <si>
    <t>09/12/2019</t>
  </si>
  <si>
    <t>02/07/2019</t>
  </si>
  <si>
    <t>10/07/2019</t>
  </si>
  <si>
    <t>Active CA/SNAP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</si>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</sst>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65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HYPERLINK("https://lsnyc.legalserver.org/matter/dynamic-profile/view/0756452","14-0756452")</f>
        <v>0</v>
      </c>
      <c r="B2" t="s">
        <v>57</v>
      </c>
      <c r="C2" t="s">
        <v>58</v>
      </c>
      <c r="D2" t="s">
        <v>77</v>
      </c>
      <c r="E2" t="s">
        <v>79</v>
      </c>
      <c r="G2" t="s">
        <v>146</v>
      </c>
      <c r="H2" t="s">
        <v>206</v>
      </c>
      <c r="I2" t="s">
        <v>264</v>
      </c>
      <c r="J2" t="s">
        <v>274</v>
      </c>
      <c r="K2" t="s">
        <v>276</v>
      </c>
      <c r="L2" t="s">
        <v>286</v>
      </c>
      <c r="M2" t="s">
        <v>343</v>
      </c>
      <c r="N2" t="s">
        <v>371</v>
      </c>
      <c r="O2" t="s">
        <v>374</v>
      </c>
      <c r="P2">
        <v>10031</v>
      </c>
      <c r="Q2" t="s">
        <v>274</v>
      </c>
      <c r="R2" t="s">
        <v>375</v>
      </c>
      <c r="S2" t="s">
        <v>384</v>
      </c>
      <c r="T2">
        <v>27</v>
      </c>
      <c r="U2" t="s">
        <v>424</v>
      </c>
      <c r="W2" t="s">
        <v>433</v>
      </c>
      <c r="X2" t="s">
        <v>275</v>
      </c>
      <c r="Y2" t="s">
        <v>275</v>
      </c>
      <c r="AA2" t="s">
        <v>438</v>
      </c>
      <c r="AC2">
        <v>720</v>
      </c>
      <c r="AD2">
        <v>720</v>
      </c>
      <c r="AE2">
        <v>162.65</v>
      </c>
      <c r="AG2" t="s">
        <v>451</v>
      </c>
      <c r="AI2" t="s">
        <v>518</v>
      </c>
      <c r="AJ2">
        <v>0</v>
      </c>
      <c r="AL2">
        <v>3</v>
      </c>
      <c r="AM2">
        <v>1</v>
      </c>
      <c r="AN2">
        <v>61.9</v>
      </c>
      <c r="AQ2" t="s">
        <v>583</v>
      </c>
      <c r="AS2" t="s">
        <v>591</v>
      </c>
      <c r="AT2">
        <v>14764</v>
      </c>
      <c r="AX2" t="s">
        <v>595</v>
      </c>
      <c r="BA2" t="s">
        <v>617</v>
      </c>
      <c r="BB2" t="s">
        <v>647</v>
      </c>
      <c r="BD2" t="s">
        <v>655</v>
      </c>
    </row>
    <row r="3" spans="1:57">
      <c r="A3" s="1">
        <f>HYPERLINK("https://lsnyc.legalserver.org/matter/dynamic-profile/view/0769344","15-0769344")</f>
        <v>0</v>
      </c>
      <c r="B3" t="s">
        <v>57</v>
      </c>
      <c r="C3" t="s">
        <v>58</v>
      </c>
      <c r="D3" t="s">
        <v>77</v>
      </c>
      <c r="E3" t="s">
        <v>80</v>
      </c>
      <c r="G3" t="s">
        <v>147</v>
      </c>
      <c r="H3" t="s">
        <v>207</v>
      </c>
      <c r="I3" t="s">
        <v>265</v>
      </c>
      <c r="J3" t="s">
        <v>274</v>
      </c>
      <c r="K3" t="s">
        <v>277</v>
      </c>
      <c r="L3" t="s">
        <v>287</v>
      </c>
      <c r="M3">
        <v>405</v>
      </c>
      <c r="N3" t="s">
        <v>371</v>
      </c>
      <c r="O3" t="s">
        <v>374</v>
      </c>
      <c r="P3">
        <v>10035</v>
      </c>
      <c r="Q3" t="s">
        <v>274</v>
      </c>
      <c r="R3" t="s">
        <v>376</v>
      </c>
      <c r="T3">
        <v>0</v>
      </c>
      <c r="U3" t="s">
        <v>424</v>
      </c>
      <c r="W3" t="s">
        <v>433</v>
      </c>
      <c r="X3" t="s">
        <v>275</v>
      </c>
      <c r="AA3" t="s">
        <v>438</v>
      </c>
      <c r="AC3">
        <v>0</v>
      </c>
      <c r="AD3">
        <v>0</v>
      </c>
      <c r="AE3">
        <v>26.85</v>
      </c>
      <c r="AG3" t="s">
        <v>452</v>
      </c>
      <c r="AI3" t="s">
        <v>519</v>
      </c>
      <c r="AJ3">
        <v>0</v>
      </c>
      <c r="AL3">
        <v>1</v>
      </c>
      <c r="AM3">
        <v>0</v>
      </c>
      <c r="AN3">
        <v>0</v>
      </c>
      <c r="AQ3" t="s">
        <v>584</v>
      </c>
      <c r="AS3" t="s">
        <v>591</v>
      </c>
      <c r="AT3">
        <v>0</v>
      </c>
      <c r="AX3" t="s">
        <v>58</v>
      </c>
      <c r="BA3" t="s">
        <v>618</v>
      </c>
      <c r="BD3" t="s">
        <v>656</v>
      </c>
    </row>
    <row r="4" spans="1:57">
      <c r="A4" s="1">
        <f>HYPERLINK("https://lsnyc.legalserver.org/matter/dynamic-profile/view/0798613","16-0798613")</f>
        <v>0</v>
      </c>
      <c r="B4" t="s">
        <v>57</v>
      </c>
      <c r="C4" t="s">
        <v>59</v>
      </c>
      <c r="D4" t="s">
        <v>78</v>
      </c>
      <c r="E4" t="s">
        <v>81</v>
      </c>
      <c r="F4" t="s">
        <v>137</v>
      </c>
      <c r="G4" t="s">
        <v>148</v>
      </c>
      <c r="H4" t="s">
        <v>208</v>
      </c>
      <c r="I4" t="s">
        <v>265</v>
      </c>
      <c r="J4" t="s">
        <v>274</v>
      </c>
      <c r="K4" t="s">
        <v>81</v>
      </c>
      <c r="L4" t="s">
        <v>288</v>
      </c>
      <c r="M4" t="s">
        <v>344</v>
      </c>
      <c r="N4" t="s">
        <v>371</v>
      </c>
      <c r="O4" t="s">
        <v>374</v>
      </c>
      <c r="P4">
        <v>10016</v>
      </c>
      <c r="Q4" t="s">
        <v>274</v>
      </c>
      <c r="R4" t="s">
        <v>377</v>
      </c>
      <c r="S4" t="s">
        <v>385</v>
      </c>
      <c r="T4">
        <v>13</v>
      </c>
      <c r="U4" t="s">
        <v>424</v>
      </c>
      <c r="V4" t="s">
        <v>429</v>
      </c>
      <c r="W4" t="s">
        <v>433</v>
      </c>
      <c r="X4" t="s">
        <v>275</v>
      </c>
      <c r="Y4" t="s">
        <v>275</v>
      </c>
      <c r="AA4" t="s">
        <v>438</v>
      </c>
      <c r="AC4">
        <v>0</v>
      </c>
      <c r="AD4">
        <v>828</v>
      </c>
      <c r="AE4">
        <v>49.35</v>
      </c>
      <c r="AF4" t="s">
        <v>443</v>
      </c>
      <c r="AG4" t="s">
        <v>453</v>
      </c>
      <c r="AI4" t="s">
        <v>520</v>
      </c>
      <c r="AJ4">
        <v>0</v>
      </c>
      <c r="AL4">
        <v>2</v>
      </c>
      <c r="AM4">
        <v>0</v>
      </c>
      <c r="AN4">
        <v>51.39</v>
      </c>
      <c r="AQ4" t="s">
        <v>584</v>
      </c>
      <c r="AS4" t="s">
        <v>592</v>
      </c>
      <c r="AT4">
        <v>8232</v>
      </c>
      <c r="AX4" t="s">
        <v>596</v>
      </c>
      <c r="AY4" t="s">
        <v>611</v>
      </c>
      <c r="AZ4" t="s">
        <v>615</v>
      </c>
      <c r="BA4" t="s">
        <v>619</v>
      </c>
      <c r="BB4" t="s">
        <v>647</v>
      </c>
      <c r="BC4" t="s">
        <v>648</v>
      </c>
      <c r="BD4" t="s">
        <v>657</v>
      </c>
    </row>
    <row r="5" spans="1:57">
      <c r="A5" s="1">
        <f>HYPERLINK("https://lsnyc.legalserver.org/matter/dynamic-profile/view/1835144","17-1835144")</f>
        <v>0</v>
      </c>
      <c r="B5" t="s">
        <v>57</v>
      </c>
      <c r="C5" t="s">
        <v>60</v>
      </c>
      <c r="D5" t="s">
        <v>78</v>
      </c>
      <c r="E5" t="s">
        <v>82</v>
      </c>
      <c r="F5" t="s">
        <v>138</v>
      </c>
      <c r="G5" t="s">
        <v>149</v>
      </c>
      <c r="H5" t="s">
        <v>209</v>
      </c>
      <c r="I5" t="s">
        <v>266</v>
      </c>
      <c r="J5" t="s">
        <v>274</v>
      </c>
      <c r="K5" t="s">
        <v>82</v>
      </c>
      <c r="L5" t="s">
        <v>289</v>
      </c>
      <c r="M5" t="s">
        <v>345</v>
      </c>
      <c r="N5" t="s">
        <v>371</v>
      </c>
      <c r="O5" t="s">
        <v>374</v>
      </c>
      <c r="P5">
        <v>10016</v>
      </c>
      <c r="Q5" t="s">
        <v>274</v>
      </c>
      <c r="R5" t="s">
        <v>375</v>
      </c>
      <c r="T5">
        <v>14</v>
      </c>
      <c r="U5" t="s">
        <v>425</v>
      </c>
      <c r="V5" t="s">
        <v>430</v>
      </c>
      <c r="W5" t="s">
        <v>433</v>
      </c>
      <c r="X5" t="s">
        <v>275</v>
      </c>
      <c r="AA5" t="s">
        <v>439</v>
      </c>
      <c r="AC5">
        <v>0</v>
      </c>
      <c r="AD5">
        <v>0</v>
      </c>
      <c r="AE5">
        <v>17.28</v>
      </c>
      <c r="AF5" t="s">
        <v>444</v>
      </c>
      <c r="AG5" t="s">
        <v>454</v>
      </c>
      <c r="AI5" t="s">
        <v>521</v>
      </c>
      <c r="AJ5">
        <v>0</v>
      </c>
      <c r="AK5" t="s">
        <v>575</v>
      </c>
      <c r="AL5">
        <v>4</v>
      </c>
      <c r="AM5">
        <v>2</v>
      </c>
      <c r="AN5">
        <v>38.83</v>
      </c>
      <c r="AQ5" t="s">
        <v>583</v>
      </c>
      <c r="AT5">
        <v>12800</v>
      </c>
      <c r="AX5" t="s">
        <v>596</v>
      </c>
      <c r="BA5" t="s">
        <v>620</v>
      </c>
      <c r="BD5" t="s">
        <v>658</v>
      </c>
    </row>
    <row r="6" spans="1:57">
      <c r="A6" s="1">
        <f>HYPERLINK("https://lsnyc.legalserver.org/matter/dynamic-profile/view/0810654","16-0810654")</f>
        <v>0</v>
      </c>
      <c r="B6" t="s">
        <v>57</v>
      </c>
      <c r="C6" t="s">
        <v>59</v>
      </c>
      <c r="D6" t="s">
        <v>78</v>
      </c>
      <c r="E6" t="s">
        <v>83</v>
      </c>
      <c r="F6" t="s">
        <v>139</v>
      </c>
      <c r="G6" t="s">
        <v>150</v>
      </c>
      <c r="H6" t="s">
        <v>210</v>
      </c>
      <c r="I6" t="s">
        <v>265</v>
      </c>
      <c r="J6" t="s">
        <v>274</v>
      </c>
      <c r="K6" t="s">
        <v>278</v>
      </c>
      <c r="L6" t="s">
        <v>290</v>
      </c>
      <c r="M6" t="s">
        <v>346</v>
      </c>
      <c r="N6" t="s">
        <v>371</v>
      </c>
      <c r="O6" t="s">
        <v>374</v>
      </c>
      <c r="P6">
        <v>10030</v>
      </c>
      <c r="Q6" t="s">
        <v>274</v>
      </c>
      <c r="R6" t="s">
        <v>376</v>
      </c>
      <c r="S6" t="s">
        <v>386</v>
      </c>
      <c r="T6">
        <v>4</v>
      </c>
      <c r="U6" t="s">
        <v>424</v>
      </c>
      <c r="V6" t="s">
        <v>430</v>
      </c>
      <c r="W6" t="s">
        <v>433</v>
      </c>
      <c r="X6" t="s">
        <v>275</v>
      </c>
      <c r="AA6" t="s">
        <v>438</v>
      </c>
      <c r="AC6">
        <v>0</v>
      </c>
      <c r="AD6">
        <v>408.37</v>
      </c>
      <c r="AE6">
        <v>32.7</v>
      </c>
      <c r="AF6" t="s">
        <v>443</v>
      </c>
      <c r="AG6" t="s">
        <v>455</v>
      </c>
      <c r="AI6" t="s">
        <v>522</v>
      </c>
      <c r="AJ6">
        <v>0</v>
      </c>
      <c r="AL6">
        <v>1</v>
      </c>
      <c r="AM6">
        <v>0</v>
      </c>
      <c r="AN6">
        <v>104.65</v>
      </c>
      <c r="AQ6" t="s">
        <v>584</v>
      </c>
      <c r="AS6" t="s">
        <v>591</v>
      </c>
      <c r="AT6">
        <v>12432</v>
      </c>
      <c r="AX6" t="s">
        <v>596</v>
      </c>
      <c r="BA6" t="s">
        <v>621</v>
      </c>
      <c r="BD6" t="s">
        <v>659</v>
      </c>
    </row>
    <row r="7" spans="1:57">
      <c r="A7" s="1">
        <f>HYPERLINK("https://lsnyc.legalserver.org/matter/dynamic-profile/view/0831682","17-0831682")</f>
        <v>0</v>
      </c>
      <c r="B7" t="s">
        <v>57</v>
      </c>
      <c r="C7" t="s">
        <v>61</v>
      </c>
      <c r="D7" t="s">
        <v>77</v>
      </c>
      <c r="E7" t="s">
        <v>84</v>
      </c>
      <c r="G7" t="s">
        <v>151</v>
      </c>
      <c r="H7" t="s">
        <v>211</v>
      </c>
      <c r="I7" t="s">
        <v>264</v>
      </c>
      <c r="J7" t="s">
        <v>274</v>
      </c>
      <c r="K7" t="s">
        <v>278</v>
      </c>
      <c r="L7" t="s">
        <v>291</v>
      </c>
      <c r="M7" t="s">
        <v>347</v>
      </c>
      <c r="N7" t="s">
        <v>371</v>
      </c>
      <c r="O7" t="s">
        <v>374</v>
      </c>
      <c r="P7">
        <v>10032</v>
      </c>
      <c r="Q7" t="s">
        <v>274</v>
      </c>
      <c r="R7" t="s">
        <v>377</v>
      </c>
      <c r="S7" t="s">
        <v>387</v>
      </c>
      <c r="T7">
        <v>3</v>
      </c>
      <c r="U7" t="s">
        <v>424</v>
      </c>
      <c r="W7" t="s">
        <v>433</v>
      </c>
      <c r="X7" t="s">
        <v>275</v>
      </c>
      <c r="AA7" t="s">
        <v>439</v>
      </c>
      <c r="AB7" t="s">
        <v>441</v>
      </c>
      <c r="AC7">
        <v>256</v>
      </c>
      <c r="AD7">
        <v>256</v>
      </c>
      <c r="AE7">
        <v>46.75</v>
      </c>
      <c r="AG7" t="s">
        <v>456</v>
      </c>
      <c r="AI7" t="s">
        <v>523</v>
      </c>
      <c r="AJ7">
        <v>0</v>
      </c>
      <c r="AK7" t="s">
        <v>575</v>
      </c>
      <c r="AL7">
        <v>1</v>
      </c>
      <c r="AM7">
        <v>3</v>
      </c>
      <c r="AN7">
        <v>102.73</v>
      </c>
      <c r="AQ7" t="s">
        <v>583</v>
      </c>
      <c r="AS7" t="s">
        <v>592</v>
      </c>
      <c r="AT7">
        <v>25272</v>
      </c>
      <c r="AX7" t="s">
        <v>596</v>
      </c>
      <c r="BA7" t="s">
        <v>622</v>
      </c>
      <c r="BD7" t="s">
        <v>660</v>
      </c>
    </row>
    <row r="8" spans="1:57">
      <c r="A8" s="1">
        <f>HYPERLINK("https://lsnyc.legalserver.org/matter/dynamic-profile/view/0820794","16-0820794")</f>
        <v>0</v>
      </c>
      <c r="B8" t="s">
        <v>57</v>
      </c>
      <c r="C8" t="s">
        <v>61</v>
      </c>
      <c r="D8" t="s">
        <v>78</v>
      </c>
      <c r="E8" t="s">
        <v>85</v>
      </c>
      <c r="F8" t="s">
        <v>140</v>
      </c>
      <c r="G8" t="s">
        <v>152</v>
      </c>
      <c r="H8" t="s">
        <v>212</v>
      </c>
      <c r="I8" t="s">
        <v>264</v>
      </c>
      <c r="J8" t="s">
        <v>274</v>
      </c>
      <c r="K8" t="s">
        <v>278</v>
      </c>
      <c r="L8" t="s">
        <v>292</v>
      </c>
      <c r="M8" t="s">
        <v>348</v>
      </c>
      <c r="N8" t="s">
        <v>371</v>
      </c>
      <c r="O8" t="s">
        <v>374</v>
      </c>
      <c r="P8">
        <v>10026</v>
      </c>
      <c r="Q8" t="s">
        <v>274</v>
      </c>
      <c r="R8" t="s">
        <v>378</v>
      </c>
      <c r="S8" t="s">
        <v>388</v>
      </c>
      <c r="T8">
        <v>21</v>
      </c>
      <c r="U8" t="s">
        <v>424</v>
      </c>
      <c r="V8" t="s">
        <v>431</v>
      </c>
      <c r="W8" t="s">
        <v>434</v>
      </c>
      <c r="X8" t="s">
        <v>275</v>
      </c>
      <c r="Y8" t="s">
        <v>275</v>
      </c>
      <c r="AA8" t="s">
        <v>438</v>
      </c>
      <c r="AB8" t="s">
        <v>442</v>
      </c>
      <c r="AC8">
        <v>1390.21</v>
      </c>
      <c r="AD8">
        <v>1390.21</v>
      </c>
      <c r="AE8">
        <v>25.5</v>
      </c>
      <c r="AF8" t="s">
        <v>443</v>
      </c>
      <c r="AG8" t="s">
        <v>457</v>
      </c>
      <c r="AI8" t="s">
        <v>524</v>
      </c>
      <c r="AJ8">
        <v>42</v>
      </c>
      <c r="AK8" t="s">
        <v>576</v>
      </c>
      <c r="AL8">
        <v>3</v>
      </c>
      <c r="AM8">
        <v>2</v>
      </c>
      <c r="AN8">
        <v>105.49</v>
      </c>
      <c r="AQ8" t="s">
        <v>583</v>
      </c>
      <c r="AR8" t="s">
        <v>586</v>
      </c>
      <c r="AS8" t="s">
        <v>591</v>
      </c>
      <c r="AT8">
        <v>30000</v>
      </c>
      <c r="AX8" t="s">
        <v>597</v>
      </c>
      <c r="AY8" t="s">
        <v>612</v>
      </c>
      <c r="AZ8" t="s">
        <v>616</v>
      </c>
      <c r="BA8" t="s">
        <v>623</v>
      </c>
      <c r="BB8" t="s">
        <v>647</v>
      </c>
      <c r="BC8" t="s">
        <v>649</v>
      </c>
      <c r="BD8" t="s">
        <v>661</v>
      </c>
    </row>
    <row r="9" spans="1:57">
      <c r="A9" s="1">
        <f>HYPERLINK("https://lsnyc.legalserver.org/matter/dynamic-profile/view/0823994","17-0823994")</f>
        <v>0</v>
      </c>
      <c r="B9" t="s">
        <v>57</v>
      </c>
      <c r="C9" t="s">
        <v>62</v>
      </c>
      <c r="D9" t="s">
        <v>77</v>
      </c>
      <c r="E9" t="s">
        <v>86</v>
      </c>
      <c r="G9" t="s">
        <v>153</v>
      </c>
      <c r="H9" t="s">
        <v>213</v>
      </c>
      <c r="I9" t="s">
        <v>264</v>
      </c>
      <c r="J9" t="s">
        <v>274</v>
      </c>
      <c r="K9" t="s">
        <v>278</v>
      </c>
      <c r="L9" t="s">
        <v>293</v>
      </c>
      <c r="M9" t="s">
        <v>349</v>
      </c>
      <c r="N9" t="s">
        <v>371</v>
      </c>
      <c r="O9" t="s">
        <v>374</v>
      </c>
      <c r="P9">
        <v>10027</v>
      </c>
      <c r="Q9" t="s">
        <v>274</v>
      </c>
      <c r="R9" t="s">
        <v>378</v>
      </c>
      <c r="S9" t="s">
        <v>389</v>
      </c>
      <c r="T9">
        <v>7</v>
      </c>
      <c r="U9" t="s">
        <v>424</v>
      </c>
      <c r="W9" t="s">
        <v>434</v>
      </c>
      <c r="X9" t="s">
        <v>275</v>
      </c>
      <c r="Y9" t="s">
        <v>275</v>
      </c>
      <c r="AA9" t="s">
        <v>438</v>
      </c>
      <c r="AB9" t="s">
        <v>442</v>
      </c>
      <c r="AC9">
        <v>0</v>
      </c>
      <c r="AD9">
        <v>368.83</v>
      </c>
      <c r="AE9">
        <v>78.5</v>
      </c>
      <c r="AG9" t="s">
        <v>458</v>
      </c>
      <c r="AI9" t="s">
        <v>525</v>
      </c>
      <c r="AJ9">
        <v>20</v>
      </c>
      <c r="AK9" t="s">
        <v>577</v>
      </c>
      <c r="AL9">
        <v>2</v>
      </c>
      <c r="AM9">
        <v>0</v>
      </c>
      <c r="AN9">
        <v>78.73</v>
      </c>
      <c r="AQ9" t="s">
        <v>584</v>
      </c>
      <c r="AS9" t="s">
        <v>591</v>
      </c>
      <c r="AT9">
        <v>12612</v>
      </c>
      <c r="AX9" t="s">
        <v>69</v>
      </c>
      <c r="BA9" t="s">
        <v>624</v>
      </c>
      <c r="BB9" t="s">
        <v>647</v>
      </c>
      <c r="BC9" t="s">
        <v>650</v>
      </c>
      <c r="BD9" t="s">
        <v>662</v>
      </c>
    </row>
    <row r="10" spans="1:57">
      <c r="A10" s="1">
        <f>HYPERLINK("https://lsnyc.legalserver.org/matter/dynamic-profile/view/0830157","17-0830157")</f>
        <v>0</v>
      </c>
      <c r="B10" t="s">
        <v>57</v>
      </c>
      <c r="C10" t="s">
        <v>62</v>
      </c>
      <c r="D10" t="s">
        <v>77</v>
      </c>
      <c r="E10" t="s">
        <v>87</v>
      </c>
      <c r="G10" t="s">
        <v>154</v>
      </c>
      <c r="H10" t="s">
        <v>214</v>
      </c>
      <c r="I10" t="s">
        <v>264</v>
      </c>
      <c r="J10" t="s">
        <v>274</v>
      </c>
      <c r="K10" t="s">
        <v>278</v>
      </c>
      <c r="L10" t="s">
        <v>294</v>
      </c>
      <c r="M10" t="s">
        <v>350</v>
      </c>
      <c r="N10" t="s">
        <v>371</v>
      </c>
      <c r="O10" t="s">
        <v>374</v>
      </c>
      <c r="P10">
        <v>10027</v>
      </c>
      <c r="Q10" t="s">
        <v>274</v>
      </c>
      <c r="T10">
        <v>0</v>
      </c>
      <c r="U10" t="s">
        <v>424</v>
      </c>
      <c r="W10" t="s">
        <v>434</v>
      </c>
      <c r="X10" t="s">
        <v>275</v>
      </c>
      <c r="AA10" t="s">
        <v>438</v>
      </c>
      <c r="AC10">
        <v>0</v>
      </c>
      <c r="AD10">
        <v>0</v>
      </c>
      <c r="AE10">
        <v>144.95</v>
      </c>
      <c r="AG10" t="s">
        <v>459</v>
      </c>
      <c r="AI10" t="s">
        <v>526</v>
      </c>
      <c r="AJ10">
        <v>0</v>
      </c>
      <c r="AL10">
        <v>1</v>
      </c>
      <c r="AM10">
        <v>0</v>
      </c>
      <c r="AN10">
        <v>192.09</v>
      </c>
      <c r="AS10" t="s">
        <v>591</v>
      </c>
      <c r="AT10">
        <v>23166</v>
      </c>
      <c r="AX10" t="s">
        <v>598</v>
      </c>
      <c r="BA10" t="s">
        <v>625</v>
      </c>
      <c r="BD10" t="s">
        <v>662</v>
      </c>
    </row>
    <row r="11" spans="1:57">
      <c r="A11" s="1">
        <f>HYPERLINK("https://lsnyc.legalserver.org/matter/dynamic-profile/view/0818463","16-0818463")</f>
        <v>0</v>
      </c>
      <c r="B11" t="s">
        <v>57</v>
      </c>
      <c r="C11" t="s">
        <v>63</v>
      </c>
      <c r="D11" t="s">
        <v>77</v>
      </c>
      <c r="E11" t="s">
        <v>88</v>
      </c>
      <c r="G11" t="s">
        <v>155</v>
      </c>
      <c r="H11" t="s">
        <v>215</v>
      </c>
      <c r="I11" t="s">
        <v>264</v>
      </c>
      <c r="J11" t="s">
        <v>274</v>
      </c>
      <c r="K11" t="s">
        <v>278</v>
      </c>
      <c r="L11" t="s">
        <v>295</v>
      </c>
      <c r="M11">
        <v>3</v>
      </c>
      <c r="N11" t="s">
        <v>371</v>
      </c>
      <c r="O11" t="s">
        <v>374</v>
      </c>
      <c r="P11">
        <v>10027</v>
      </c>
      <c r="Q11" t="s">
        <v>274</v>
      </c>
      <c r="R11" t="s">
        <v>377</v>
      </c>
      <c r="S11" t="s">
        <v>390</v>
      </c>
      <c r="T11">
        <v>4</v>
      </c>
      <c r="U11" t="s">
        <v>424</v>
      </c>
      <c r="W11" t="s">
        <v>434</v>
      </c>
      <c r="X11" t="s">
        <v>275</v>
      </c>
      <c r="Y11" t="s">
        <v>275</v>
      </c>
      <c r="AA11" t="s">
        <v>438</v>
      </c>
      <c r="AC11">
        <v>210</v>
      </c>
      <c r="AD11">
        <v>210</v>
      </c>
      <c r="AE11">
        <v>76.97</v>
      </c>
      <c r="AG11" t="s">
        <v>460</v>
      </c>
      <c r="AI11" t="s">
        <v>527</v>
      </c>
      <c r="AJ11">
        <v>0</v>
      </c>
      <c r="AK11" t="s">
        <v>578</v>
      </c>
      <c r="AL11">
        <v>1</v>
      </c>
      <c r="AM11">
        <v>1</v>
      </c>
      <c r="AN11">
        <v>52.43</v>
      </c>
      <c r="AQ11" t="s">
        <v>583</v>
      </c>
      <c r="AS11" t="s">
        <v>591</v>
      </c>
      <c r="AT11">
        <v>8400</v>
      </c>
      <c r="AX11" t="s">
        <v>68</v>
      </c>
      <c r="BA11" t="s">
        <v>619</v>
      </c>
      <c r="BD11" t="s">
        <v>663</v>
      </c>
    </row>
    <row r="12" spans="1:57">
      <c r="A12" s="1">
        <f>HYPERLINK("https://lsnyc.legalserver.org/matter/dynamic-profile/view/0816833","16-0816833")</f>
        <v>0</v>
      </c>
      <c r="B12" t="s">
        <v>57</v>
      </c>
      <c r="C12" t="s">
        <v>63</v>
      </c>
      <c r="D12" t="s">
        <v>77</v>
      </c>
      <c r="E12" t="s">
        <v>89</v>
      </c>
      <c r="G12" t="s">
        <v>156</v>
      </c>
      <c r="H12" t="s">
        <v>216</v>
      </c>
      <c r="I12" t="s">
        <v>265</v>
      </c>
      <c r="J12" t="s">
        <v>274</v>
      </c>
      <c r="K12" t="s">
        <v>278</v>
      </c>
      <c r="L12" t="s">
        <v>296</v>
      </c>
      <c r="M12" t="s">
        <v>351</v>
      </c>
      <c r="N12" t="s">
        <v>371</v>
      </c>
      <c r="O12" t="s">
        <v>374</v>
      </c>
      <c r="P12">
        <v>10026</v>
      </c>
      <c r="Q12" t="s">
        <v>274</v>
      </c>
      <c r="R12" t="s">
        <v>378</v>
      </c>
      <c r="S12" t="s">
        <v>391</v>
      </c>
      <c r="T12">
        <v>11</v>
      </c>
      <c r="U12" t="s">
        <v>424</v>
      </c>
      <c r="W12" t="s">
        <v>434</v>
      </c>
      <c r="X12" t="s">
        <v>275</v>
      </c>
      <c r="AA12" t="s">
        <v>438</v>
      </c>
      <c r="AC12">
        <v>0</v>
      </c>
      <c r="AD12">
        <v>1068</v>
      </c>
      <c r="AE12">
        <v>62.9</v>
      </c>
      <c r="AG12" t="s">
        <v>461</v>
      </c>
      <c r="AI12" t="s">
        <v>528</v>
      </c>
      <c r="AJ12">
        <v>0</v>
      </c>
      <c r="AK12" t="s">
        <v>578</v>
      </c>
      <c r="AL12">
        <v>1</v>
      </c>
      <c r="AM12">
        <v>1</v>
      </c>
      <c r="AN12">
        <v>38.2</v>
      </c>
      <c r="AQ12" t="s">
        <v>583</v>
      </c>
      <c r="AS12" t="s">
        <v>591</v>
      </c>
      <c r="AT12">
        <v>6120</v>
      </c>
      <c r="AX12" t="s">
        <v>599</v>
      </c>
      <c r="BA12" t="s">
        <v>621</v>
      </c>
      <c r="BB12" t="s">
        <v>647</v>
      </c>
      <c r="BC12" t="s">
        <v>651</v>
      </c>
      <c r="BD12" t="s">
        <v>664</v>
      </c>
    </row>
    <row r="13" spans="1:57">
      <c r="A13" s="1">
        <f>HYPERLINK("https://lsnyc.legalserver.org/matter/dynamic-profile/view/0829536","17-0829536")</f>
        <v>0</v>
      </c>
      <c r="B13" t="s">
        <v>57</v>
      </c>
      <c r="C13" t="s">
        <v>63</v>
      </c>
      <c r="D13" t="s">
        <v>78</v>
      </c>
      <c r="E13" t="s">
        <v>90</v>
      </c>
      <c r="F13" t="s">
        <v>141</v>
      </c>
      <c r="G13" t="s">
        <v>157</v>
      </c>
      <c r="H13" t="s">
        <v>217</v>
      </c>
      <c r="I13" t="s">
        <v>265</v>
      </c>
      <c r="J13" t="s">
        <v>274</v>
      </c>
      <c r="K13" t="s">
        <v>278</v>
      </c>
      <c r="L13" t="s">
        <v>297</v>
      </c>
      <c r="M13" t="s">
        <v>352</v>
      </c>
      <c r="N13" t="s">
        <v>371</v>
      </c>
      <c r="O13" t="s">
        <v>374</v>
      </c>
      <c r="P13">
        <v>10026</v>
      </c>
      <c r="Q13" t="s">
        <v>274</v>
      </c>
      <c r="R13" t="s">
        <v>378</v>
      </c>
      <c r="S13" t="s">
        <v>392</v>
      </c>
      <c r="T13">
        <v>15</v>
      </c>
      <c r="U13" t="s">
        <v>424</v>
      </c>
      <c r="V13" t="s">
        <v>429</v>
      </c>
      <c r="W13" t="s">
        <v>434</v>
      </c>
      <c r="X13" t="s">
        <v>275</v>
      </c>
      <c r="AA13" t="s">
        <v>438</v>
      </c>
      <c r="AC13">
        <v>1108.87</v>
      </c>
      <c r="AD13">
        <v>1108.87</v>
      </c>
      <c r="AE13">
        <v>86.87</v>
      </c>
      <c r="AF13" t="s">
        <v>443</v>
      </c>
      <c r="AG13" t="s">
        <v>462</v>
      </c>
      <c r="AH13" t="s">
        <v>511</v>
      </c>
      <c r="AI13" t="s">
        <v>529</v>
      </c>
      <c r="AJ13">
        <v>10</v>
      </c>
      <c r="AK13" t="s">
        <v>576</v>
      </c>
      <c r="AL13">
        <v>1</v>
      </c>
      <c r="AM13">
        <v>2</v>
      </c>
      <c r="AN13">
        <v>78.34999999999999</v>
      </c>
      <c r="AQ13" t="s">
        <v>584</v>
      </c>
      <c r="AR13" t="s">
        <v>587</v>
      </c>
      <c r="AS13" t="s">
        <v>591</v>
      </c>
      <c r="AT13">
        <v>16000</v>
      </c>
      <c r="AX13" t="s">
        <v>596</v>
      </c>
      <c r="BA13" t="s">
        <v>626</v>
      </c>
      <c r="BD13" t="s">
        <v>664</v>
      </c>
    </row>
    <row r="14" spans="1:57">
      <c r="A14" s="1">
        <f>HYPERLINK("https://lsnyc.legalserver.org/matter/dynamic-profile/view/0815249","16-0815249")</f>
        <v>0</v>
      </c>
      <c r="B14" t="s">
        <v>57</v>
      </c>
      <c r="C14" t="s">
        <v>59</v>
      </c>
      <c r="D14" t="s">
        <v>77</v>
      </c>
      <c r="E14" t="s">
        <v>91</v>
      </c>
      <c r="G14" t="s">
        <v>158</v>
      </c>
      <c r="H14" t="s">
        <v>218</v>
      </c>
      <c r="I14" t="s">
        <v>265</v>
      </c>
      <c r="J14" t="s">
        <v>274</v>
      </c>
      <c r="K14" t="s">
        <v>91</v>
      </c>
      <c r="L14" t="s">
        <v>298</v>
      </c>
      <c r="M14">
        <v>15</v>
      </c>
      <c r="N14" t="s">
        <v>371</v>
      </c>
      <c r="O14" t="s">
        <v>374</v>
      </c>
      <c r="P14">
        <v>10027</v>
      </c>
      <c r="Q14" t="s">
        <v>274</v>
      </c>
      <c r="R14" t="s">
        <v>376</v>
      </c>
      <c r="S14" t="s">
        <v>393</v>
      </c>
      <c r="T14">
        <v>13</v>
      </c>
      <c r="U14" t="s">
        <v>424</v>
      </c>
      <c r="W14" t="s">
        <v>434</v>
      </c>
      <c r="X14" t="s">
        <v>275</v>
      </c>
      <c r="AA14" t="s">
        <v>438</v>
      </c>
      <c r="AC14">
        <v>0</v>
      </c>
      <c r="AD14">
        <v>1300</v>
      </c>
      <c r="AE14">
        <v>11.95</v>
      </c>
      <c r="AG14" t="s">
        <v>463</v>
      </c>
      <c r="AI14" t="s">
        <v>530</v>
      </c>
      <c r="AJ14">
        <v>0</v>
      </c>
      <c r="AK14" t="s">
        <v>578</v>
      </c>
      <c r="AL14">
        <v>2</v>
      </c>
      <c r="AM14">
        <v>0</v>
      </c>
      <c r="AN14">
        <v>0</v>
      </c>
      <c r="AQ14" t="s">
        <v>584</v>
      </c>
      <c r="AS14" t="s">
        <v>591</v>
      </c>
      <c r="AT14">
        <v>0</v>
      </c>
      <c r="AX14" t="s">
        <v>600</v>
      </c>
      <c r="AZ14" t="s">
        <v>615</v>
      </c>
      <c r="BA14" t="s">
        <v>618</v>
      </c>
      <c r="BB14" t="s">
        <v>647</v>
      </c>
      <c r="BC14" t="s">
        <v>652</v>
      </c>
      <c r="BD14" t="s">
        <v>665</v>
      </c>
    </row>
    <row r="15" spans="1:57">
      <c r="A15" s="1">
        <f>HYPERLINK("https://lsnyc.legalserver.org/matter/dynamic-profile/view/0743567","13-0743567")</f>
        <v>0</v>
      </c>
      <c r="B15" t="s">
        <v>57</v>
      </c>
      <c r="C15" t="s">
        <v>64</v>
      </c>
      <c r="D15" t="s">
        <v>77</v>
      </c>
      <c r="E15" t="s">
        <v>92</v>
      </c>
      <c r="G15" t="s">
        <v>159</v>
      </c>
      <c r="H15" t="s">
        <v>219</v>
      </c>
      <c r="I15" t="s">
        <v>267</v>
      </c>
      <c r="J15" t="s">
        <v>274</v>
      </c>
      <c r="K15" t="s">
        <v>279</v>
      </c>
      <c r="L15" t="s">
        <v>299</v>
      </c>
      <c r="M15">
        <v>66</v>
      </c>
      <c r="N15" t="s">
        <v>372</v>
      </c>
      <c r="O15" t="s">
        <v>374</v>
      </c>
      <c r="P15">
        <v>10032</v>
      </c>
      <c r="Q15" t="s">
        <v>274</v>
      </c>
      <c r="R15" t="s">
        <v>375</v>
      </c>
      <c r="S15" t="s">
        <v>394</v>
      </c>
      <c r="T15">
        <v>8</v>
      </c>
      <c r="U15" t="s">
        <v>424</v>
      </c>
      <c r="W15" t="s">
        <v>433</v>
      </c>
      <c r="X15" t="s">
        <v>275</v>
      </c>
      <c r="AA15" t="s">
        <v>438</v>
      </c>
      <c r="AC15">
        <v>0</v>
      </c>
      <c r="AD15">
        <v>1468</v>
      </c>
      <c r="AE15">
        <v>178.92</v>
      </c>
      <c r="AG15" t="s">
        <v>464</v>
      </c>
      <c r="AI15" t="s">
        <v>531</v>
      </c>
      <c r="AJ15">
        <v>0</v>
      </c>
      <c r="AL15">
        <v>6</v>
      </c>
      <c r="AM15">
        <v>1</v>
      </c>
      <c r="AN15">
        <v>83.2</v>
      </c>
      <c r="AQ15" t="s">
        <v>584</v>
      </c>
      <c r="AS15" t="s">
        <v>591</v>
      </c>
      <c r="AT15">
        <v>75132</v>
      </c>
      <c r="AX15" t="s">
        <v>595</v>
      </c>
      <c r="BA15" t="s">
        <v>627</v>
      </c>
      <c r="BD15" t="s">
        <v>144</v>
      </c>
    </row>
    <row r="16" spans="1:57">
      <c r="A16" s="1">
        <f>HYPERLINK("https://lsnyc.legalserver.org/matter/dynamic-profile/view/1878955","18-1878955")</f>
        <v>0</v>
      </c>
      <c r="B16" t="s">
        <v>57</v>
      </c>
      <c r="C16" t="s">
        <v>65</v>
      </c>
      <c r="D16" t="s">
        <v>77</v>
      </c>
      <c r="E16" t="s">
        <v>93</v>
      </c>
      <c r="G16" t="s">
        <v>160</v>
      </c>
      <c r="H16" t="s">
        <v>220</v>
      </c>
      <c r="I16" t="s">
        <v>268</v>
      </c>
      <c r="J16" t="s">
        <v>274</v>
      </c>
      <c r="K16" t="s">
        <v>280</v>
      </c>
      <c r="L16" t="s">
        <v>300</v>
      </c>
      <c r="N16" t="s">
        <v>371</v>
      </c>
      <c r="O16" t="s">
        <v>374</v>
      </c>
      <c r="P16">
        <v>10026</v>
      </c>
      <c r="Q16" t="s">
        <v>274</v>
      </c>
      <c r="R16" t="s">
        <v>379</v>
      </c>
      <c r="T16">
        <v>3</v>
      </c>
      <c r="U16" t="s">
        <v>426</v>
      </c>
      <c r="W16" t="s">
        <v>433</v>
      </c>
      <c r="X16" t="s">
        <v>275</v>
      </c>
      <c r="Y16" t="s">
        <v>275</v>
      </c>
      <c r="AA16" t="s">
        <v>439</v>
      </c>
      <c r="AB16" t="s">
        <v>442</v>
      </c>
      <c r="AC16">
        <v>0</v>
      </c>
      <c r="AD16">
        <v>198</v>
      </c>
      <c r="AE16">
        <v>33.25</v>
      </c>
      <c r="AG16" t="s">
        <v>465</v>
      </c>
      <c r="AH16" t="s">
        <v>512</v>
      </c>
      <c r="AI16" t="s">
        <v>532</v>
      </c>
      <c r="AJ16">
        <v>527</v>
      </c>
      <c r="AK16" t="s">
        <v>579</v>
      </c>
      <c r="AL16">
        <v>1</v>
      </c>
      <c r="AM16">
        <v>0</v>
      </c>
      <c r="AN16">
        <v>65.39</v>
      </c>
      <c r="AQ16" t="s">
        <v>584</v>
      </c>
      <c r="AR16" t="s">
        <v>586</v>
      </c>
      <c r="AS16" t="s">
        <v>591</v>
      </c>
      <c r="AT16">
        <v>7938</v>
      </c>
      <c r="AX16" t="s">
        <v>600</v>
      </c>
      <c r="BA16" t="s">
        <v>628</v>
      </c>
      <c r="BD16" t="s">
        <v>280</v>
      </c>
      <c r="BE16" t="s">
        <v>697</v>
      </c>
    </row>
    <row r="17" spans="1:56">
      <c r="A17" s="1">
        <f>HYPERLINK("https://lsnyc.legalserver.org/matter/dynamic-profile/view/0822458","16-0822458")</f>
        <v>0</v>
      </c>
      <c r="B17" t="s">
        <v>57</v>
      </c>
      <c r="C17" t="s">
        <v>66</v>
      </c>
      <c r="D17" t="s">
        <v>77</v>
      </c>
      <c r="E17" t="s">
        <v>94</v>
      </c>
      <c r="G17" t="s">
        <v>161</v>
      </c>
      <c r="H17" t="s">
        <v>221</v>
      </c>
      <c r="I17" t="s">
        <v>264</v>
      </c>
      <c r="J17" t="s">
        <v>274</v>
      </c>
      <c r="K17" t="s">
        <v>281</v>
      </c>
      <c r="L17" t="s">
        <v>301</v>
      </c>
      <c r="M17">
        <v>55</v>
      </c>
      <c r="N17" t="s">
        <v>371</v>
      </c>
      <c r="O17" t="s">
        <v>374</v>
      </c>
      <c r="P17">
        <v>10027</v>
      </c>
      <c r="Q17" t="s">
        <v>274</v>
      </c>
      <c r="S17" t="s">
        <v>395</v>
      </c>
      <c r="T17">
        <v>0</v>
      </c>
      <c r="U17" t="s">
        <v>424</v>
      </c>
      <c r="W17" t="s">
        <v>434</v>
      </c>
      <c r="X17" t="s">
        <v>275</v>
      </c>
      <c r="Y17" t="s">
        <v>275</v>
      </c>
      <c r="Z17" t="s">
        <v>435</v>
      </c>
      <c r="AA17" t="s">
        <v>438</v>
      </c>
      <c r="AB17" t="s">
        <v>442</v>
      </c>
      <c r="AC17">
        <v>0</v>
      </c>
      <c r="AD17">
        <v>0</v>
      </c>
      <c r="AE17">
        <v>145.55</v>
      </c>
      <c r="AG17" t="s">
        <v>466</v>
      </c>
      <c r="AI17" t="s">
        <v>533</v>
      </c>
      <c r="AJ17">
        <v>0</v>
      </c>
      <c r="AL17">
        <v>2</v>
      </c>
      <c r="AM17">
        <v>0</v>
      </c>
      <c r="AN17">
        <v>142.17</v>
      </c>
      <c r="AQ17" t="s">
        <v>584</v>
      </c>
      <c r="AS17" t="s">
        <v>591</v>
      </c>
      <c r="AT17">
        <v>22776</v>
      </c>
      <c r="AX17" t="s">
        <v>601</v>
      </c>
      <c r="BA17" t="s">
        <v>629</v>
      </c>
      <c r="BD17" t="s">
        <v>281</v>
      </c>
    </row>
    <row r="18" spans="1:56">
      <c r="A18" s="1">
        <f>HYPERLINK("https://lsnyc.legalserver.org/matter/dynamic-profile/view/0792494","15-0792494")</f>
        <v>0</v>
      </c>
      <c r="B18" t="s">
        <v>57</v>
      </c>
      <c r="C18" t="s">
        <v>61</v>
      </c>
      <c r="D18" t="s">
        <v>78</v>
      </c>
      <c r="E18" t="s">
        <v>95</v>
      </c>
      <c r="F18" t="s">
        <v>142</v>
      </c>
      <c r="G18" t="s">
        <v>162</v>
      </c>
      <c r="H18" t="s">
        <v>222</v>
      </c>
      <c r="I18" t="s">
        <v>264</v>
      </c>
      <c r="J18" t="s">
        <v>274</v>
      </c>
      <c r="K18" t="s">
        <v>95</v>
      </c>
      <c r="L18" t="s">
        <v>302</v>
      </c>
      <c r="M18" t="s">
        <v>353</v>
      </c>
      <c r="N18" t="s">
        <v>371</v>
      </c>
      <c r="O18" t="s">
        <v>374</v>
      </c>
      <c r="P18">
        <v>10026</v>
      </c>
      <c r="Q18" t="s">
        <v>274</v>
      </c>
      <c r="R18" t="s">
        <v>375</v>
      </c>
      <c r="S18" t="s">
        <v>396</v>
      </c>
      <c r="T18">
        <v>34</v>
      </c>
      <c r="U18" t="s">
        <v>424</v>
      </c>
      <c r="V18" t="s">
        <v>429</v>
      </c>
      <c r="W18" t="s">
        <v>434</v>
      </c>
      <c r="X18" t="s">
        <v>275</v>
      </c>
      <c r="Y18" t="s">
        <v>275</v>
      </c>
      <c r="AA18" t="s">
        <v>438</v>
      </c>
      <c r="AB18" t="s">
        <v>442</v>
      </c>
      <c r="AC18">
        <v>275</v>
      </c>
      <c r="AD18">
        <v>550</v>
      </c>
      <c r="AE18">
        <v>24</v>
      </c>
      <c r="AF18" t="s">
        <v>443</v>
      </c>
      <c r="AG18" t="s">
        <v>467</v>
      </c>
      <c r="AH18" t="s">
        <v>513</v>
      </c>
      <c r="AI18" t="s">
        <v>534</v>
      </c>
      <c r="AJ18">
        <v>0</v>
      </c>
      <c r="AL18">
        <v>2</v>
      </c>
      <c r="AM18">
        <v>1</v>
      </c>
      <c r="AN18">
        <v>48.66</v>
      </c>
      <c r="AQ18" t="s">
        <v>583</v>
      </c>
      <c r="AS18" t="s">
        <v>591</v>
      </c>
      <c r="AT18">
        <v>9776</v>
      </c>
      <c r="AX18" t="s">
        <v>596</v>
      </c>
      <c r="AY18" t="s">
        <v>613</v>
      </c>
      <c r="AZ18" t="s">
        <v>615</v>
      </c>
      <c r="BA18" t="s">
        <v>630</v>
      </c>
      <c r="BD18" t="s">
        <v>666</v>
      </c>
    </row>
    <row r="19" spans="1:56">
      <c r="A19" s="1">
        <f>HYPERLINK("https://lsnyc.legalserver.org/matter/dynamic-profile/view/0797171","16-0797171")</f>
        <v>0</v>
      </c>
      <c r="B19" t="s">
        <v>57</v>
      </c>
      <c r="C19" t="s">
        <v>64</v>
      </c>
      <c r="D19" t="s">
        <v>77</v>
      </c>
      <c r="E19" t="s">
        <v>96</v>
      </c>
      <c r="G19" t="s">
        <v>163</v>
      </c>
      <c r="H19" t="s">
        <v>223</v>
      </c>
      <c r="I19" t="s">
        <v>264</v>
      </c>
      <c r="J19" t="s">
        <v>274</v>
      </c>
      <c r="K19" t="s">
        <v>282</v>
      </c>
      <c r="L19" t="s">
        <v>303</v>
      </c>
      <c r="M19">
        <v>62</v>
      </c>
      <c r="N19" t="s">
        <v>371</v>
      </c>
      <c r="O19" t="s">
        <v>374</v>
      </c>
      <c r="P19">
        <v>10033</v>
      </c>
      <c r="Q19" t="s">
        <v>274</v>
      </c>
      <c r="R19" t="s">
        <v>375</v>
      </c>
      <c r="S19" t="s">
        <v>397</v>
      </c>
      <c r="T19">
        <v>2</v>
      </c>
      <c r="U19" t="s">
        <v>424</v>
      </c>
      <c r="W19" t="s">
        <v>433</v>
      </c>
      <c r="X19" t="s">
        <v>275</v>
      </c>
      <c r="AA19" t="s">
        <v>438</v>
      </c>
      <c r="AC19">
        <v>0</v>
      </c>
      <c r="AD19">
        <v>1300</v>
      </c>
      <c r="AE19">
        <v>5.25</v>
      </c>
      <c r="AG19" t="s">
        <v>468</v>
      </c>
      <c r="AH19" t="s">
        <v>514</v>
      </c>
      <c r="AI19" t="s">
        <v>535</v>
      </c>
      <c r="AJ19">
        <v>0</v>
      </c>
      <c r="AL19">
        <v>1</v>
      </c>
      <c r="AM19">
        <v>2</v>
      </c>
      <c r="AN19">
        <v>22.58</v>
      </c>
      <c r="AQ19" t="s">
        <v>583</v>
      </c>
      <c r="AS19" t="s">
        <v>592</v>
      </c>
      <c r="AT19">
        <v>4536</v>
      </c>
      <c r="AX19" t="s">
        <v>596</v>
      </c>
      <c r="BA19" t="s">
        <v>626</v>
      </c>
      <c r="BD19" t="s">
        <v>282</v>
      </c>
    </row>
    <row r="20" spans="1:56">
      <c r="A20" s="1">
        <f>HYPERLINK("https://lsnyc.legalserver.org/matter/dynamic-profile/view/0826844","17-0826844")</f>
        <v>0</v>
      </c>
      <c r="B20" t="s">
        <v>57</v>
      </c>
      <c r="C20" t="s">
        <v>67</v>
      </c>
      <c r="D20" t="s">
        <v>77</v>
      </c>
      <c r="E20" t="s">
        <v>97</v>
      </c>
      <c r="G20" t="s">
        <v>164</v>
      </c>
      <c r="H20" t="s">
        <v>224</v>
      </c>
      <c r="I20" t="s">
        <v>264</v>
      </c>
      <c r="J20" t="s">
        <v>274</v>
      </c>
      <c r="K20" t="s">
        <v>282</v>
      </c>
      <c r="L20" t="s">
        <v>304</v>
      </c>
      <c r="M20">
        <v>23</v>
      </c>
      <c r="N20" t="s">
        <v>371</v>
      </c>
      <c r="O20" t="s">
        <v>374</v>
      </c>
      <c r="P20">
        <v>10031</v>
      </c>
      <c r="Q20" t="s">
        <v>274</v>
      </c>
      <c r="R20" t="s">
        <v>377</v>
      </c>
      <c r="S20" t="s">
        <v>398</v>
      </c>
      <c r="T20">
        <v>7</v>
      </c>
      <c r="U20" t="s">
        <v>424</v>
      </c>
      <c r="W20" t="s">
        <v>433</v>
      </c>
      <c r="X20" t="s">
        <v>275</v>
      </c>
      <c r="AA20" t="s">
        <v>438</v>
      </c>
      <c r="AC20">
        <v>0</v>
      </c>
      <c r="AD20">
        <v>0</v>
      </c>
      <c r="AE20">
        <v>115.1</v>
      </c>
      <c r="AG20" t="s">
        <v>469</v>
      </c>
      <c r="AI20" t="s">
        <v>536</v>
      </c>
      <c r="AJ20">
        <v>0</v>
      </c>
      <c r="AK20" t="s">
        <v>578</v>
      </c>
      <c r="AL20">
        <v>3</v>
      </c>
      <c r="AM20">
        <v>1</v>
      </c>
      <c r="AN20">
        <v>116.26</v>
      </c>
      <c r="AQ20" t="s">
        <v>583</v>
      </c>
      <c r="AS20" t="s">
        <v>592</v>
      </c>
      <c r="AT20">
        <v>28600</v>
      </c>
      <c r="AX20" t="s">
        <v>596</v>
      </c>
      <c r="BA20" t="s">
        <v>626</v>
      </c>
      <c r="BD20" t="s">
        <v>139</v>
      </c>
    </row>
    <row r="21" spans="1:56">
      <c r="A21" s="1">
        <f>HYPERLINK("https://lsnyc.legalserver.org/matter/dynamic-profile/view/1844281","17-1844281")</f>
        <v>0</v>
      </c>
      <c r="B21" t="s">
        <v>57</v>
      </c>
      <c r="C21" t="s">
        <v>59</v>
      </c>
      <c r="D21" t="s">
        <v>78</v>
      </c>
      <c r="E21" t="s">
        <v>98</v>
      </c>
      <c r="F21" t="s">
        <v>139</v>
      </c>
      <c r="G21" t="s">
        <v>165</v>
      </c>
      <c r="H21" t="s">
        <v>225</v>
      </c>
      <c r="I21" t="s">
        <v>269</v>
      </c>
      <c r="J21" t="s">
        <v>274</v>
      </c>
      <c r="K21" t="s">
        <v>283</v>
      </c>
      <c r="L21" t="s">
        <v>305</v>
      </c>
      <c r="M21" t="s">
        <v>354</v>
      </c>
      <c r="N21" t="s">
        <v>371</v>
      </c>
      <c r="O21" t="s">
        <v>374</v>
      </c>
      <c r="P21">
        <v>10031</v>
      </c>
      <c r="Q21" t="s">
        <v>274</v>
      </c>
      <c r="S21" t="s">
        <v>399</v>
      </c>
      <c r="T21">
        <v>0</v>
      </c>
      <c r="U21" t="s">
        <v>424</v>
      </c>
      <c r="V21" t="s">
        <v>429</v>
      </c>
      <c r="W21" t="s">
        <v>433</v>
      </c>
      <c r="X21" t="s">
        <v>275</v>
      </c>
      <c r="Y21" t="s">
        <v>275</v>
      </c>
      <c r="AA21" t="s">
        <v>438</v>
      </c>
      <c r="AC21">
        <v>0</v>
      </c>
      <c r="AD21">
        <v>0</v>
      </c>
      <c r="AE21">
        <v>37.25</v>
      </c>
      <c r="AF21" t="s">
        <v>443</v>
      </c>
      <c r="AG21" t="s">
        <v>470</v>
      </c>
      <c r="AI21" t="s">
        <v>537</v>
      </c>
      <c r="AJ21">
        <v>1200</v>
      </c>
      <c r="AL21">
        <v>2</v>
      </c>
      <c r="AM21">
        <v>0</v>
      </c>
      <c r="AN21">
        <v>3.1</v>
      </c>
      <c r="AS21" t="s">
        <v>591</v>
      </c>
      <c r="AT21">
        <v>503.04</v>
      </c>
      <c r="AX21" t="s">
        <v>596</v>
      </c>
      <c r="BA21" t="s">
        <v>624</v>
      </c>
      <c r="BD21" t="s">
        <v>667</v>
      </c>
    </row>
    <row r="22" spans="1:56">
      <c r="A22" s="1">
        <f>HYPERLINK("https://lsnyc.legalserver.org/matter/dynamic-profile/view/1896274","19-1896274")</f>
        <v>0</v>
      </c>
      <c r="B22" t="s">
        <v>57</v>
      </c>
      <c r="C22" t="s">
        <v>68</v>
      </c>
      <c r="D22" t="s">
        <v>78</v>
      </c>
      <c r="E22" t="s">
        <v>99</v>
      </c>
      <c r="F22" t="s">
        <v>137</v>
      </c>
      <c r="G22" t="s">
        <v>166</v>
      </c>
      <c r="H22" t="s">
        <v>226</v>
      </c>
      <c r="I22" t="s">
        <v>265</v>
      </c>
      <c r="J22" t="s">
        <v>274</v>
      </c>
      <c r="K22" t="s">
        <v>283</v>
      </c>
      <c r="L22" t="s">
        <v>306</v>
      </c>
      <c r="N22" t="s">
        <v>371</v>
      </c>
      <c r="O22" t="s">
        <v>374</v>
      </c>
      <c r="P22">
        <v>10025</v>
      </c>
      <c r="Q22" t="s">
        <v>274</v>
      </c>
      <c r="T22">
        <v>0</v>
      </c>
      <c r="U22" t="s">
        <v>427</v>
      </c>
      <c r="V22" t="s">
        <v>432</v>
      </c>
      <c r="W22" t="s">
        <v>434</v>
      </c>
      <c r="X22" t="s">
        <v>275</v>
      </c>
      <c r="Y22" t="s">
        <v>275</v>
      </c>
      <c r="AA22" t="s">
        <v>438</v>
      </c>
      <c r="AC22">
        <v>0</v>
      </c>
      <c r="AD22">
        <v>996</v>
      </c>
      <c r="AE22">
        <v>0.1</v>
      </c>
      <c r="AF22" t="s">
        <v>445</v>
      </c>
      <c r="AG22" t="s">
        <v>471</v>
      </c>
      <c r="AI22" t="s">
        <v>538</v>
      </c>
      <c r="AJ22">
        <v>0</v>
      </c>
      <c r="AL22">
        <v>1</v>
      </c>
      <c r="AM22">
        <v>0</v>
      </c>
      <c r="AN22">
        <v>400.32</v>
      </c>
      <c r="AS22" t="s">
        <v>591</v>
      </c>
      <c r="AT22">
        <v>50000</v>
      </c>
      <c r="AX22" t="s">
        <v>602</v>
      </c>
      <c r="BA22" t="s">
        <v>623</v>
      </c>
      <c r="BD22" t="s">
        <v>137</v>
      </c>
    </row>
    <row r="23" spans="1:56">
      <c r="A23" s="1">
        <f>HYPERLINK("https://lsnyc.legalserver.org/matter/dynamic-profile/view/1851756","17-1851756")</f>
        <v>0</v>
      </c>
      <c r="B23" t="s">
        <v>57</v>
      </c>
      <c r="C23" t="s">
        <v>69</v>
      </c>
      <c r="D23" t="s">
        <v>78</v>
      </c>
      <c r="E23" t="s">
        <v>100</v>
      </c>
      <c r="F23" t="s">
        <v>143</v>
      </c>
      <c r="G23" t="s">
        <v>167</v>
      </c>
      <c r="H23" t="s">
        <v>227</v>
      </c>
      <c r="I23" t="s">
        <v>270</v>
      </c>
      <c r="J23" t="s">
        <v>274</v>
      </c>
      <c r="K23" t="s">
        <v>283</v>
      </c>
      <c r="L23" t="s">
        <v>307</v>
      </c>
      <c r="M23">
        <v>2</v>
      </c>
      <c r="N23" t="s">
        <v>371</v>
      </c>
      <c r="O23" t="s">
        <v>374</v>
      </c>
      <c r="P23">
        <v>10027</v>
      </c>
      <c r="Q23" t="s">
        <v>274</v>
      </c>
      <c r="R23" t="s">
        <v>379</v>
      </c>
      <c r="T23">
        <v>4</v>
      </c>
      <c r="U23" t="s">
        <v>424</v>
      </c>
      <c r="V23" t="s">
        <v>430</v>
      </c>
      <c r="W23" t="s">
        <v>433</v>
      </c>
      <c r="X23" t="s">
        <v>275</v>
      </c>
      <c r="AA23" t="s">
        <v>438</v>
      </c>
      <c r="AC23">
        <v>1425</v>
      </c>
      <c r="AD23">
        <v>1425</v>
      </c>
      <c r="AE23">
        <v>6.2</v>
      </c>
      <c r="AF23" t="s">
        <v>446</v>
      </c>
      <c r="AG23" t="s">
        <v>472</v>
      </c>
      <c r="AI23" t="s">
        <v>539</v>
      </c>
      <c r="AJ23">
        <v>4</v>
      </c>
      <c r="AK23" t="s">
        <v>578</v>
      </c>
      <c r="AL23">
        <v>1</v>
      </c>
      <c r="AM23">
        <v>0</v>
      </c>
      <c r="AN23">
        <v>150.91</v>
      </c>
      <c r="AQ23" t="s">
        <v>584</v>
      </c>
      <c r="AS23" t="s">
        <v>591</v>
      </c>
      <c r="AT23">
        <v>18200</v>
      </c>
      <c r="AX23" t="s">
        <v>603</v>
      </c>
      <c r="BA23" t="s">
        <v>623</v>
      </c>
      <c r="BD23" t="s">
        <v>143</v>
      </c>
    </row>
    <row r="24" spans="1:56">
      <c r="A24" s="1">
        <f>HYPERLINK("https://lsnyc.legalserver.org/matter/dynamic-profile/view/1908225","19-1908225")</f>
        <v>0</v>
      </c>
      <c r="B24" t="s">
        <v>57</v>
      </c>
      <c r="C24" t="s">
        <v>58</v>
      </c>
      <c r="D24" t="s">
        <v>77</v>
      </c>
      <c r="E24" t="s">
        <v>101</v>
      </c>
      <c r="G24" t="s">
        <v>168</v>
      </c>
      <c r="H24" t="s">
        <v>228</v>
      </c>
      <c r="I24" t="s">
        <v>265</v>
      </c>
      <c r="J24" t="s">
        <v>274</v>
      </c>
      <c r="K24" t="s">
        <v>283</v>
      </c>
      <c r="L24" t="s">
        <v>308</v>
      </c>
      <c r="M24">
        <v>31</v>
      </c>
      <c r="N24" t="s">
        <v>371</v>
      </c>
      <c r="O24" t="s">
        <v>374</v>
      </c>
      <c r="P24">
        <v>10031</v>
      </c>
      <c r="Q24" t="s">
        <v>274</v>
      </c>
      <c r="S24" t="s">
        <v>400</v>
      </c>
      <c r="T24">
        <v>22</v>
      </c>
      <c r="U24" t="s">
        <v>424</v>
      </c>
      <c r="W24" t="s">
        <v>433</v>
      </c>
      <c r="X24" t="s">
        <v>275</v>
      </c>
      <c r="Y24" t="s">
        <v>275</v>
      </c>
      <c r="AA24" t="s">
        <v>438</v>
      </c>
      <c r="AC24">
        <v>0</v>
      </c>
      <c r="AD24">
        <v>1279</v>
      </c>
      <c r="AE24">
        <v>3.15</v>
      </c>
      <c r="AG24" t="s">
        <v>473</v>
      </c>
      <c r="AI24" t="s">
        <v>540</v>
      </c>
      <c r="AJ24">
        <v>0</v>
      </c>
      <c r="AL24">
        <v>1</v>
      </c>
      <c r="AM24">
        <v>1</v>
      </c>
      <c r="AN24">
        <v>0</v>
      </c>
      <c r="AS24" t="s">
        <v>591</v>
      </c>
      <c r="AT24">
        <v>0</v>
      </c>
      <c r="AX24" t="s">
        <v>600</v>
      </c>
      <c r="BA24" t="s">
        <v>631</v>
      </c>
      <c r="BD24" t="s">
        <v>668</v>
      </c>
    </row>
    <row r="25" spans="1:56">
      <c r="A25" s="1">
        <f>HYPERLINK("https://lsnyc.legalserver.org/matter/dynamic-profile/view/0810703","16-0810703")</f>
        <v>0</v>
      </c>
      <c r="B25" t="s">
        <v>57</v>
      </c>
      <c r="C25" t="s">
        <v>70</v>
      </c>
      <c r="D25" t="s">
        <v>77</v>
      </c>
      <c r="E25" t="s">
        <v>102</v>
      </c>
      <c r="G25" t="s">
        <v>169</v>
      </c>
      <c r="H25" t="s">
        <v>229</v>
      </c>
      <c r="I25" t="s">
        <v>270</v>
      </c>
      <c r="J25" t="s">
        <v>274</v>
      </c>
      <c r="K25" t="s">
        <v>284</v>
      </c>
      <c r="L25" t="s">
        <v>309</v>
      </c>
      <c r="M25">
        <v>15</v>
      </c>
      <c r="N25" t="s">
        <v>371</v>
      </c>
      <c r="O25" t="s">
        <v>374</v>
      </c>
      <c r="P25">
        <v>10039</v>
      </c>
      <c r="Q25" t="s">
        <v>274</v>
      </c>
      <c r="R25" t="s">
        <v>375</v>
      </c>
      <c r="S25" t="s">
        <v>401</v>
      </c>
      <c r="T25">
        <v>17</v>
      </c>
      <c r="U25" t="s">
        <v>424</v>
      </c>
      <c r="W25" t="s">
        <v>433</v>
      </c>
      <c r="X25" t="s">
        <v>275</v>
      </c>
      <c r="AA25" t="s">
        <v>438</v>
      </c>
      <c r="AC25">
        <v>0</v>
      </c>
      <c r="AD25">
        <v>1453.16</v>
      </c>
      <c r="AE25">
        <v>234.52</v>
      </c>
      <c r="AG25" t="s">
        <v>474</v>
      </c>
      <c r="AH25" t="s">
        <v>515</v>
      </c>
      <c r="AI25" t="s">
        <v>541</v>
      </c>
      <c r="AJ25">
        <v>0</v>
      </c>
      <c r="AL25">
        <v>6</v>
      </c>
      <c r="AM25">
        <v>1</v>
      </c>
      <c r="AN25">
        <v>76.23</v>
      </c>
      <c r="AQ25" t="s">
        <v>583</v>
      </c>
      <c r="AS25" t="s">
        <v>592</v>
      </c>
      <c r="AT25">
        <v>28000</v>
      </c>
      <c r="AX25" t="s">
        <v>596</v>
      </c>
      <c r="BA25" t="s">
        <v>626</v>
      </c>
      <c r="BD25" t="s">
        <v>669</v>
      </c>
    </row>
    <row r="26" spans="1:56">
      <c r="A26" s="1">
        <f>HYPERLINK("https://lsnyc.legalserver.org/matter/dynamic-profile/view/0742893","13-0742893")</f>
        <v>0</v>
      </c>
      <c r="B26" t="s">
        <v>57</v>
      </c>
      <c r="C26" t="s">
        <v>64</v>
      </c>
      <c r="D26" t="s">
        <v>78</v>
      </c>
      <c r="E26" t="s">
        <v>103</v>
      </c>
      <c r="F26" t="s">
        <v>144</v>
      </c>
      <c r="G26" t="s">
        <v>159</v>
      </c>
      <c r="H26" t="s">
        <v>219</v>
      </c>
      <c r="I26" t="s">
        <v>267</v>
      </c>
      <c r="J26" t="s">
        <v>274</v>
      </c>
      <c r="K26" t="s">
        <v>285</v>
      </c>
      <c r="L26" t="s">
        <v>299</v>
      </c>
      <c r="M26">
        <v>66</v>
      </c>
      <c r="N26" t="s">
        <v>372</v>
      </c>
      <c r="O26" t="s">
        <v>374</v>
      </c>
      <c r="P26">
        <v>10032</v>
      </c>
      <c r="Q26" t="s">
        <v>274</v>
      </c>
      <c r="R26" t="s">
        <v>375</v>
      </c>
      <c r="S26" t="s">
        <v>402</v>
      </c>
      <c r="T26">
        <v>8</v>
      </c>
      <c r="U26" t="s">
        <v>424</v>
      </c>
      <c r="V26" t="s">
        <v>431</v>
      </c>
      <c r="W26" t="s">
        <v>433</v>
      </c>
      <c r="X26" t="s">
        <v>275</v>
      </c>
      <c r="Z26" t="s">
        <v>437</v>
      </c>
      <c r="AA26" t="s">
        <v>438</v>
      </c>
      <c r="AC26">
        <v>0</v>
      </c>
      <c r="AD26">
        <v>1468</v>
      </c>
      <c r="AE26">
        <v>254.85</v>
      </c>
      <c r="AF26" t="s">
        <v>447</v>
      </c>
      <c r="AG26" t="s">
        <v>464</v>
      </c>
      <c r="AI26" t="s">
        <v>531</v>
      </c>
      <c r="AJ26">
        <v>0</v>
      </c>
      <c r="AL26">
        <v>6</v>
      </c>
      <c r="AM26">
        <v>0</v>
      </c>
      <c r="AN26">
        <v>160.27</v>
      </c>
      <c r="AQ26" t="s">
        <v>584</v>
      </c>
      <c r="AS26" t="s">
        <v>591</v>
      </c>
      <c r="AT26">
        <v>96132</v>
      </c>
      <c r="AX26" t="s">
        <v>595</v>
      </c>
      <c r="BA26" t="s">
        <v>632</v>
      </c>
      <c r="BD26" t="s">
        <v>670</v>
      </c>
    </row>
    <row r="27" spans="1:56">
      <c r="A27" s="1">
        <f>HYPERLINK("https://lsnyc.legalserver.org/matter/dynamic-profile/view/0823119","16-0823119")</f>
        <v>0</v>
      </c>
      <c r="B27" t="s">
        <v>57</v>
      </c>
      <c r="C27" t="s">
        <v>63</v>
      </c>
      <c r="D27" t="s">
        <v>78</v>
      </c>
      <c r="E27" t="s">
        <v>104</v>
      </c>
      <c r="F27" t="s">
        <v>145</v>
      </c>
      <c r="G27" t="s">
        <v>170</v>
      </c>
      <c r="H27" t="s">
        <v>230</v>
      </c>
      <c r="I27" t="s">
        <v>265</v>
      </c>
      <c r="J27" t="s">
        <v>274</v>
      </c>
      <c r="K27" t="s">
        <v>104</v>
      </c>
      <c r="L27" t="s">
        <v>310</v>
      </c>
      <c r="M27" t="s">
        <v>345</v>
      </c>
      <c r="N27" t="s">
        <v>371</v>
      </c>
      <c r="O27" t="s">
        <v>374</v>
      </c>
      <c r="P27">
        <v>10027</v>
      </c>
      <c r="Q27" t="s">
        <v>274</v>
      </c>
      <c r="R27" t="s">
        <v>378</v>
      </c>
      <c r="S27" t="s">
        <v>403</v>
      </c>
      <c r="T27">
        <v>16</v>
      </c>
      <c r="U27" t="s">
        <v>424</v>
      </c>
      <c r="V27" t="s">
        <v>429</v>
      </c>
      <c r="W27" t="s">
        <v>434</v>
      </c>
      <c r="X27" t="s">
        <v>275</v>
      </c>
      <c r="AA27" t="s">
        <v>438</v>
      </c>
      <c r="AC27">
        <v>857.74</v>
      </c>
      <c r="AD27">
        <v>857.74</v>
      </c>
      <c r="AE27">
        <v>28.45</v>
      </c>
      <c r="AF27" t="s">
        <v>443</v>
      </c>
      <c r="AG27" t="s">
        <v>475</v>
      </c>
      <c r="AI27" t="s">
        <v>542</v>
      </c>
      <c r="AJ27">
        <v>0</v>
      </c>
      <c r="AK27" t="s">
        <v>576</v>
      </c>
      <c r="AL27">
        <v>1</v>
      </c>
      <c r="AM27">
        <v>0</v>
      </c>
      <c r="AN27">
        <v>74.04000000000001</v>
      </c>
      <c r="AQ27" t="s">
        <v>584</v>
      </c>
      <c r="AS27" t="s">
        <v>591</v>
      </c>
      <c r="AT27">
        <v>8796</v>
      </c>
      <c r="AX27" t="s">
        <v>596</v>
      </c>
      <c r="BA27" t="s">
        <v>619</v>
      </c>
      <c r="BD27" t="s">
        <v>671</v>
      </c>
    </row>
    <row r="28" spans="1:56">
      <c r="A28" s="1">
        <f>HYPERLINK("https://lsnyc.legalserver.org/matter/dynamic-profile/view/1889138","19-1889138")</f>
        <v>0</v>
      </c>
      <c r="B28" t="s">
        <v>57</v>
      </c>
      <c r="C28" t="s">
        <v>59</v>
      </c>
      <c r="D28" t="s">
        <v>77</v>
      </c>
      <c r="E28" t="s">
        <v>105</v>
      </c>
      <c r="G28" t="s">
        <v>171</v>
      </c>
      <c r="H28" t="s">
        <v>231</v>
      </c>
      <c r="I28" t="s">
        <v>264</v>
      </c>
      <c r="J28" t="s">
        <v>275</v>
      </c>
      <c r="L28" t="s">
        <v>311</v>
      </c>
      <c r="M28">
        <v>31</v>
      </c>
      <c r="N28" t="s">
        <v>371</v>
      </c>
      <c r="O28" t="s">
        <v>374</v>
      </c>
      <c r="P28">
        <v>10032</v>
      </c>
      <c r="Q28" t="s">
        <v>275</v>
      </c>
      <c r="R28" t="s">
        <v>379</v>
      </c>
      <c r="S28" t="s">
        <v>404</v>
      </c>
      <c r="T28">
        <v>15</v>
      </c>
      <c r="U28" t="s">
        <v>426</v>
      </c>
      <c r="W28" t="s">
        <v>433</v>
      </c>
      <c r="X28" t="s">
        <v>275</v>
      </c>
      <c r="Y28" t="s">
        <v>275</v>
      </c>
      <c r="AA28" t="s">
        <v>438</v>
      </c>
      <c r="AC28">
        <v>0</v>
      </c>
      <c r="AD28">
        <v>825</v>
      </c>
      <c r="AE28">
        <v>7.3</v>
      </c>
      <c r="AG28" t="s">
        <v>476</v>
      </c>
      <c r="AI28" t="s">
        <v>543</v>
      </c>
      <c r="AJ28">
        <v>0</v>
      </c>
      <c r="AK28" t="s">
        <v>580</v>
      </c>
      <c r="AL28">
        <v>1</v>
      </c>
      <c r="AM28">
        <v>1</v>
      </c>
      <c r="AN28">
        <v>49.67</v>
      </c>
      <c r="AQ28" t="s">
        <v>584</v>
      </c>
      <c r="AR28" t="s">
        <v>586</v>
      </c>
      <c r="AS28" t="s">
        <v>591</v>
      </c>
      <c r="AT28">
        <v>8400</v>
      </c>
      <c r="AX28" t="s">
        <v>603</v>
      </c>
      <c r="BA28" t="s">
        <v>633</v>
      </c>
      <c r="BD28" t="s">
        <v>672</v>
      </c>
    </row>
    <row r="29" spans="1:56">
      <c r="A29" s="1">
        <f>HYPERLINK("https://lsnyc.legalserver.org/matter/dynamic-profile/view/0808160","16-0808160")</f>
        <v>0</v>
      </c>
      <c r="B29" t="s">
        <v>57</v>
      </c>
      <c r="C29" t="s">
        <v>59</v>
      </c>
      <c r="D29" t="s">
        <v>77</v>
      </c>
      <c r="E29" t="s">
        <v>106</v>
      </c>
      <c r="G29" t="s">
        <v>172</v>
      </c>
      <c r="H29" t="s">
        <v>232</v>
      </c>
      <c r="J29" t="s">
        <v>274</v>
      </c>
      <c r="L29" t="s">
        <v>312</v>
      </c>
      <c r="M29">
        <v>22</v>
      </c>
      <c r="N29" t="s">
        <v>371</v>
      </c>
      <c r="O29" t="s">
        <v>374</v>
      </c>
      <c r="P29">
        <v>10031</v>
      </c>
      <c r="Q29" t="s">
        <v>274</v>
      </c>
      <c r="S29" t="s">
        <v>405</v>
      </c>
      <c r="T29">
        <v>64</v>
      </c>
      <c r="U29" t="s">
        <v>424</v>
      </c>
      <c r="W29" t="s">
        <v>433</v>
      </c>
      <c r="X29" t="s">
        <v>275</v>
      </c>
      <c r="Y29" t="s">
        <v>275</v>
      </c>
      <c r="AA29" t="s">
        <v>438</v>
      </c>
      <c r="AC29">
        <v>0</v>
      </c>
      <c r="AD29">
        <v>0</v>
      </c>
      <c r="AE29">
        <v>6.55</v>
      </c>
      <c r="AG29" t="s">
        <v>477</v>
      </c>
      <c r="AI29" t="s">
        <v>544</v>
      </c>
      <c r="AJ29">
        <v>30</v>
      </c>
      <c r="AL29">
        <v>1</v>
      </c>
      <c r="AM29">
        <v>0</v>
      </c>
      <c r="AN29">
        <v>103.03</v>
      </c>
      <c r="AQ29" t="s">
        <v>584</v>
      </c>
      <c r="AS29" t="s">
        <v>591</v>
      </c>
      <c r="AT29">
        <v>12240</v>
      </c>
      <c r="AX29" t="s">
        <v>600</v>
      </c>
      <c r="BA29" t="s">
        <v>634</v>
      </c>
      <c r="BD29" t="s">
        <v>673</v>
      </c>
    </row>
    <row r="30" spans="1:56">
      <c r="A30" s="1">
        <f>HYPERLINK("https://lsnyc.legalserver.org/matter/dynamic-profile/view/1855649","18-1855649")</f>
        <v>0</v>
      </c>
      <c r="B30" t="s">
        <v>57</v>
      </c>
      <c r="C30" t="s">
        <v>59</v>
      </c>
      <c r="D30" t="s">
        <v>77</v>
      </c>
      <c r="E30" t="s">
        <v>107</v>
      </c>
      <c r="G30" t="s">
        <v>173</v>
      </c>
      <c r="H30" t="s">
        <v>233</v>
      </c>
      <c r="I30" t="s">
        <v>271</v>
      </c>
      <c r="J30" t="s">
        <v>274</v>
      </c>
      <c r="L30" t="s">
        <v>313</v>
      </c>
      <c r="M30" t="s">
        <v>355</v>
      </c>
      <c r="N30" t="s">
        <v>371</v>
      </c>
      <c r="O30" t="s">
        <v>374</v>
      </c>
      <c r="P30">
        <v>10029</v>
      </c>
      <c r="Q30" t="s">
        <v>274</v>
      </c>
      <c r="T30">
        <v>16</v>
      </c>
      <c r="U30" t="s">
        <v>426</v>
      </c>
      <c r="W30" t="s">
        <v>433</v>
      </c>
      <c r="X30" t="s">
        <v>275</v>
      </c>
      <c r="AA30" t="s">
        <v>439</v>
      </c>
      <c r="AC30">
        <v>0</v>
      </c>
      <c r="AD30">
        <v>608.48</v>
      </c>
      <c r="AE30">
        <v>8.35</v>
      </c>
      <c r="AG30" t="s">
        <v>478</v>
      </c>
      <c r="AI30" t="s">
        <v>545</v>
      </c>
      <c r="AJ30">
        <v>794</v>
      </c>
      <c r="AL30">
        <v>2</v>
      </c>
      <c r="AM30">
        <v>0</v>
      </c>
      <c r="AN30">
        <v>59.11</v>
      </c>
      <c r="AS30" t="s">
        <v>593</v>
      </c>
      <c r="AT30">
        <v>9600</v>
      </c>
      <c r="AX30" t="s">
        <v>600</v>
      </c>
      <c r="BA30" t="s">
        <v>619</v>
      </c>
      <c r="BD30" t="s">
        <v>674</v>
      </c>
    </row>
    <row r="31" spans="1:56">
      <c r="A31" s="1">
        <f>HYPERLINK("https://lsnyc.legalserver.org/matter/dynamic-profile/view/0800564","16-0800564")</f>
        <v>0</v>
      </c>
      <c r="B31" t="s">
        <v>57</v>
      </c>
      <c r="C31" t="s">
        <v>59</v>
      </c>
      <c r="D31" t="s">
        <v>77</v>
      </c>
      <c r="E31" t="s">
        <v>108</v>
      </c>
      <c r="G31" t="s">
        <v>174</v>
      </c>
      <c r="H31" t="s">
        <v>234</v>
      </c>
      <c r="I31" t="s">
        <v>265</v>
      </c>
      <c r="J31" t="s">
        <v>275</v>
      </c>
      <c r="L31" t="s">
        <v>314</v>
      </c>
      <c r="M31" t="s">
        <v>356</v>
      </c>
      <c r="N31" t="s">
        <v>371</v>
      </c>
      <c r="O31" t="s">
        <v>374</v>
      </c>
      <c r="P31">
        <v>10026</v>
      </c>
      <c r="Q31" t="s">
        <v>274</v>
      </c>
      <c r="R31" t="s">
        <v>375</v>
      </c>
      <c r="S31" t="s">
        <v>406</v>
      </c>
      <c r="T31">
        <v>2</v>
      </c>
      <c r="U31" t="s">
        <v>424</v>
      </c>
      <c r="W31" t="s">
        <v>434</v>
      </c>
      <c r="X31" t="s">
        <v>275</v>
      </c>
      <c r="Z31" t="s">
        <v>434</v>
      </c>
      <c r="AA31" t="s">
        <v>438</v>
      </c>
      <c r="AB31" t="s">
        <v>442</v>
      </c>
      <c r="AC31">
        <v>0</v>
      </c>
      <c r="AD31">
        <v>867</v>
      </c>
      <c r="AE31">
        <v>193.7</v>
      </c>
      <c r="AG31" t="s">
        <v>479</v>
      </c>
      <c r="AI31" t="s">
        <v>546</v>
      </c>
      <c r="AJ31">
        <v>0</v>
      </c>
      <c r="AK31" t="s">
        <v>576</v>
      </c>
      <c r="AL31">
        <v>1</v>
      </c>
      <c r="AM31">
        <v>0</v>
      </c>
      <c r="AN31">
        <v>101.01</v>
      </c>
      <c r="AQ31" t="s">
        <v>584</v>
      </c>
      <c r="AS31" t="s">
        <v>591</v>
      </c>
      <c r="AT31">
        <v>12000</v>
      </c>
      <c r="AX31" t="s">
        <v>604</v>
      </c>
      <c r="AY31" t="s">
        <v>614</v>
      </c>
      <c r="AZ31" t="s">
        <v>615</v>
      </c>
      <c r="BA31" t="s">
        <v>623</v>
      </c>
      <c r="BB31" t="s">
        <v>647</v>
      </c>
      <c r="BC31" t="s">
        <v>653</v>
      </c>
      <c r="BD31" t="s">
        <v>675</v>
      </c>
    </row>
    <row r="32" spans="1:56">
      <c r="A32" s="1">
        <f>HYPERLINK("https://lsnyc.legalserver.org/matter/dynamic-profile/view/1905015","19-1905015")</f>
        <v>0</v>
      </c>
      <c r="B32" t="s">
        <v>57</v>
      </c>
      <c r="C32" t="s">
        <v>67</v>
      </c>
      <c r="D32" t="s">
        <v>77</v>
      </c>
      <c r="E32" t="s">
        <v>109</v>
      </c>
      <c r="G32" t="s">
        <v>175</v>
      </c>
      <c r="H32" t="s">
        <v>235</v>
      </c>
      <c r="I32" t="s">
        <v>265</v>
      </c>
      <c r="J32" t="s">
        <v>274</v>
      </c>
      <c r="L32" t="s">
        <v>315</v>
      </c>
      <c r="M32" t="s">
        <v>357</v>
      </c>
      <c r="N32" t="s">
        <v>371</v>
      </c>
      <c r="O32" t="s">
        <v>374</v>
      </c>
      <c r="P32">
        <v>10027</v>
      </c>
      <c r="Q32" t="s">
        <v>274</v>
      </c>
      <c r="S32" t="s">
        <v>407</v>
      </c>
      <c r="T32">
        <v>0</v>
      </c>
      <c r="U32" t="s">
        <v>424</v>
      </c>
      <c r="W32" t="s">
        <v>434</v>
      </c>
      <c r="X32" t="s">
        <v>275</v>
      </c>
      <c r="Y32" t="s">
        <v>275</v>
      </c>
      <c r="AA32" t="s">
        <v>439</v>
      </c>
      <c r="AC32">
        <v>0</v>
      </c>
      <c r="AD32">
        <v>0</v>
      </c>
      <c r="AE32">
        <v>2.9</v>
      </c>
      <c r="AG32" t="s">
        <v>480</v>
      </c>
      <c r="AI32" t="s">
        <v>547</v>
      </c>
      <c r="AJ32">
        <v>0</v>
      </c>
      <c r="AL32">
        <v>1</v>
      </c>
      <c r="AM32">
        <v>0</v>
      </c>
      <c r="AN32">
        <v>0</v>
      </c>
      <c r="AS32" t="s">
        <v>591</v>
      </c>
      <c r="AT32">
        <v>0</v>
      </c>
      <c r="AX32" t="s">
        <v>602</v>
      </c>
      <c r="BA32" t="s">
        <v>618</v>
      </c>
      <c r="BD32" t="s">
        <v>676</v>
      </c>
    </row>
    <row r="33" spans="1:56">
      <c r="A33" s="1">
        <f>HYPERLINK("https://lsnyc.legalserver.org/matter/dynamic-profile/view/1914279","19-1914279")</f>
        <v>0</v>
      </c>
      <c r="B33" t="s">
        <v>57</v>
      </c>
      <c r="C33" t="s">
        <v>67</v>
      </c>
      <c r="D33" t="s">
        <v>77</v>
      </c>
      <c r="E33" t="s">
        <v>110</v>
      </c>
      <c r="G33" t="s">
        <v>176</v>
      </c>
      <c r="H33" t="s">
        <v>236</v>
      </c>
      <c r="I33" t="s">
        <v>270</v>
      </c>
      <c r="J33" t="s">
        <v>275</v>
      </c>
      <c r="L33" t="s">
        <v>316</v>
      </c>
      <c r="M33" t="s">
        <v>358</v>
      </c>
      <c r="N33" t="s">
        <v>371</v>
      </c>
      <c r="O33" t="s">
        <v>374</v>
      </c>
      <c r="P33">
        <v>10026</v>
      </c>
      <c r="Q33" t="s">
        <v>274</v>
      </c>
      <c r="R33" t="s">
        <v>380</v>
      </c>
      <c r="T33">
        <v>20</v>
      </c>
      <c r="U33" t="s">
        <v>424</v>
      </c>
      <c r="W33" t="s">
        <v>433</v>
      </c>
      <c r="X33" t="s">
        <v>275</v>
      </c>
      <c r="Y33" t="s">
        <v>275</v>
      </c>
      <c r="AA33" t="s">
        <v>438</v>
      </c>
      <c r="AB33" t="s">
        <v>442</v>
      </c>
      <c r="AC33">
        <v>0</v>
      </c>
      <c r="AD33">
        <v>877.45</v>
      </c>
      <c r="AE33">
        <v>0.8</v>
      </c>
      <c r="AG33" t="s">
        <v>481</v>
      </c>
      <c r="AI33" t="s">
        <v>548</v>
      </c>
      <c r="AJ33">
        <v>10</v>
      </c>
      <c r="AK33" t="s">
        <v>581</v>
      </c>
      <c r="AL33">
        <v>2</v>
      </c>
      <c r="AM33">
        <v>4</v>
      </c>
      <c r="AN33">
        <v>107.55</v>
      </c>
      <c r="AS33" t="s">
        <v>591</v>
      </c>
      <c r="AT33">
        <v>37200</v>
      </c>
      <c r="AX33" t="s">
        <v>596</v>
      </c>
      <c r="BA33" t="s">
        <v>623</v>
      </c>
      <c r="BD33" t="s">
        <v>677</v>
      </c>
    </row>
    <row r="34" spans="1:56">
      <c r="A34" s="1">
        <f>HYPERLINK("https://lsnyc.legalserver.org/matter/dynamic-profile/view/1909726","19-1909726")</f>
        <v>0</v>
      </c>
      <c r="B34" t="s">
        <v>57</v>
      </c>
      <c r="C34" t="s">
        <v>71</v>
      </c>
      <c r="D34" t="s">
        <v>78</v>
      </c>
      <c r="E34" t="s">
        <v>111</v>
      </c>
      <c r="F34" t="s">
        <v>111</v>
      </c>
      <c r="G34" t="s">
        <v>177</v>
      </c>
      <c r="H34" t="s">
        <v>237</v>
      </c>
      <c r="J34" t="s">
        <v>274</v>
      </c>
      <c r="L34" t="s">
        <v>317</v>
      </c>
      <c r="M34" t="s">
        <v>359</v>
      </c>
      <c r="N34" t="s">
        <v>373</v>
      </c>
      <c r="O34" t="s">
        <v>374</v>
      </c>
      <c r="P34">
        <v>11205</v>
      </c>
      <c r="Q34" t="s">
        <v>274</v>
      </c>
      <c r="T34">
        <v>0</v>
      </c>
      <c r="U34" t="s">
        <v>427</v>
      </c>
      <c r="V34" t="s">
        <v>432</v>
      </c>
      <c r="W34" t="s">
        <v>433</v>
      </c>
      <c r="X34" t="s">
        <v>275</v>
      </c>
      <c r="AA34" t="s">
        <v>439</v>
      </c>
      <c r="AC34">
        <v>0</v>
      </c>
      <c r="AD34">
        <v>0</v>
      </c>
      <c r="AE34">
        <v>1.75</v>
      </c>
      <c r="AF34" t="s">
        <v>445</v>
      </c>
      <c r="AG34" t="s">
        <v>482</v>
      </c>
      <c r="AI34" t="s">
        <v>549</v>
      </c>
      <c r="AJ34">
        <v>0</v>
      </c>
      <c r="AL34">
        <v>1</v>
      </c>
      <c r="AM34">
        <v>0</v>
      </c>
      <c r="AN34">
        <v>74.08</v>
      </c>
      <c r="AS34" t="s">
        <v>591</v>
      </c>
      <c r="AT34">
        <v>9252</v>
      </c>
      <c r="AX34" t="s">
        <v>596</v>
      </c>
      <c r="BA34" t="s">
        <v>621</v>
      </c>
      <c r="BD34" t="s">
        <v>111</v>
      </c>
    </row>
    <row r="35" spans="1:56">
      <c r="A35" s="1">
        <f>HYPERLINK("https://lsnyc.legalserver.org/matter/dynamic-profile/view/1904482","19-1904482")</f>
        <v>0</v>
      </c>
      <c r="B35" t="s">
        <v>57</v>
      </c>
      <c r="C35" t="s">
        <v>72</v>
      </c>
      <c r="D35" t="s">
        <v>77</v>
      </c>
      <c r="E35" t="s">
        <v>112</v>
      </c>
      <c r="G35" t="s">
        <v>178</v>
      </c>
      <c r="H35" t="s">
        <v>238</v>
      </c>
      <c r="I35" t="s">
        <v>270</v>
      </c>
      <c r="J35" t="s">
        <v>274</v>
      </c>
      <c r="L35" t="s">
        <v>318</v>
      </c>
      <c r="M35" t="s">
        <v>360</v>
      </c>
      <c r="N35" t="s">
        <v>371</v>
      </c>
      <c r="O35" t="s">
        <v>374</v>
      </c>
      <c r="P35">
        <v>10002</v>
      </c>
      <c r="Q35" t="s">
        <v>274</v>
      </c>
      <c r="R35" t="s">
        <v>381</v>
      </c>
      <c r="T35">
        <v>51</v>
      </c>
      <c r="U35" t="s">
        <v>428</v>
      </c>
      <c r="W35" t="s">
        <v>433</v>
      </c>
      <c r="X35" t="s">
        <v>275</v>
      </c>
      <c r="Y35" t="s">
        <v>275</v>
      </c>
      <c r="AA35" t="s">
        <v>439</v>
      </c>
      <c r="AC35">
        <v>0</v>
      </c>
      <c r="AD35">
        <v>197.3</v>
      </c>
      <c r="AE35">
        <v>1.75</v>
      </c>
      <c r="AG35" t="s">
        <v>483</v>
      </c>
      <c r="AI35" t="s">
        <v>550</v>
      </c>
      <c r="AJ35">
        <v>2391</v>
      </c>
      <c r="AL35">
        <v>1</v>
      </c>
      <c r="AM35">
        <v>0</v>
      </c>
      <c r="AN35">
        <v>74.08</v>
      </c>
      <c r="AS35" t="s">
        <v>592</v>
      </c>
      <c r="AT35">
        <v>9252</v>
      </c>
      <c r="AX35" t="s">
        <v>605</v>
      </c>
      <c r="BA35" t="s">
        <v>635</v>
      </c>
      <c r="BD35" t="s">
        <v>678</v>
      </c>
    </row>
    <row r="36" spans="1:56">
      <c r="A36" s="1">
        <f>HYPERLINK("https://lsnyc.legalserver.org/matter/dynamic-profile/view/3017416","M08E-63017416")</f>
        <v>0</v>
      </c>
      <c r="B36" t="s">
        <v>57</v>
      </c>
      <c r="C36" t="s">
        <v>61</v>
      </c>
      <c r="D36" t="s">
        <v>77</v>
      </c>
      <c r="E36" t="s">
        <v>113</v>
      </c>
      <c r="G36" t="s">
        <v>179</v>
      </c>
      <c r="H36" t="s">
        <v>239</v>
      </c>
      <c r="I36" t="s">
        <v>264</v>
      </c>
      <c r="J36" t="s">
        <v>274</v>
      </c>
      <c r="L36" t="s">
        <v>319</v>
      </c>
      <c r="M36" t="s">
        <v>361</v>
      </c>
      <c r="N36" t="s">
        <v>371</v>
      </c>
      <c r="O36" t="s">
        <v>374</v>
      </c>
      <c r="P36">
        <v>10032</v>
      </c>
      <c r="Q36" t="s">
        <v>274</v>
      </c>
      <c r="S36" t="s">
        <v>408</v>
      </c>
      <c r="T36">
        <v>0</v>
      </c>
      <c r="U36" t="s">
        <v>424</v>
      </c>
      <c r="W36" t="s">
        <v>433</v>
      </c>
      <c r="X36" t="s">
        <v>275</v>
      </c>
      <c r="Y36" t="s">
        <v>275</v>
      </c>
      <c r="Z36" t="s">
        <v>435</v>
      </c>
      <c r="AA36" t="s">
        <v>438</v>
      </c>
      <c r="AC36">
        <v>0</v>
      </c>
      <c r="AD36">
        <v>0</v>
      </c>
      <c r="AE36">
        <v>600.35</v>
      </c>
      <c r="AF36" t="s">
        <v>448</v>
      </c>
      <c r="AG36" t="s">
        <v>484</v>
      </c>
      <c r="AJ36">
        <v>50</v>
      </c>
      <c r="AL36">
        <v>3</v>
      </c>
      <c r="AM36">
        <v>0</v>
      </c>
      <c r="AN36">
        <v>36.93</v>
      </c>
      <c r="AS36" t="s">
        <v>592</v>
      </c>
      <c r="AT36">
        <v>6500</v>
      </c>
      <c r="AX36" t="s">
        <v>601</v>
      </c>
      <c r="BA36" t="s">
        <v>623</v>
      </c>
      <c r="BD36" t="s">
        <v>679</v>
      </c>
    </row>
    <row r="37" spans="1:56">
      <c r="A37" s="1">
        <f>HYPERLINK("https://lsnyc.legalserver.org/matter/dynamic-profile/view/1906324","19-1906324")</f>
        <v>0</v>
      </c>
      <c r="B37" t="s">
        <v>57</v>
      </c>
      <c r="C37" t="s">
        <v>61</v>
      </c>
      <c r="D37" t="s">
        <v>77</v>
      </c>
      <c r="E37" t="s">
        <v>114</v>
      </c>
      <c r="G37" t="s">
        <v>180</v>
      </c>
      <c r="H37" t="s">
        <v>240</v>
      </c>
      <c r="I37" t="s">
        <v>265</v>
      </c>
      <c r="J37" t="s">
        <v>274</v>
      </c>
      <c r="L37" t="s">
        <v>320</v>
      </c>
      <c r="M37" t="s">
        <v>362</v>
      </c>
      <c r="N37" t="s">
        <v>371</v>
      </c>
      <c r="O37" t="s">
        <v>374</v>
      </c>
      <c r="P37">
        <v>10027</v>
      </c>
      <c r="Q37" t="s">
        <v>274</v>
      </c>
      <c r="R37" t="s">
        <v>382</v>
      </c>
      <c r="S37" t="s">
        <v>409</v>
      </c>
      <c r="T37">
        <v>0</v>
      </c>
      <c r="U37" t="s">
        <v>424</v>
      </c>
      <c r="W37" t="s">
        <v>433</v>
      </c>
      <c r="X37" t="s">
        <v>275</v>
      </c>
      <c r="Y37" t="s">
        <v>275</v>
      </c>
      <c r="AA37" t="s">
        <v>439</v>
      </c>
      <c r="AC37">
        <v>0</v>
      </c>
      <c r="AD37">
        <v>728.4</v>
      </c>
      <c r="AE37">
        <v>13.75</v>
      </c>
      <c r="AG37" t="s">
        <v>485</v>
      </c>
      <c r="AI37" t="s">
        <v>551</v>
      </c>
      <c r="AJ37">
        <v>10</v>
      </c>
      <c r="AL37">
        <v>1</v>
      </c>
      <c r="AM37">
        <v>2</v>
      </c>
      <c r="AN37">
        <v>84.39</v>
      </c>
      <c r="AS37" t="s">
        <v>591</v>
      </c>
      <c r="AT37">
        <v>18000</v>
      </c>
      <c r="AX37" t="s">
        <v>600</v>
      </c>
      <c r="BA37" t="s">
        <v>628</v>
      </c>
      <c r="BD37" t="s">
        <v>677</v>
      </c>
    </row>
    <row r="38" spans="1:56">
      <c r="A38" s="1">
        <f>HYPERLINK("https://lsnyc.legalserver.org/matter/dynamic-profile/view/2002098","M09E-62002098")</f>
        <v>0</v>
      </c>
      <c r="B38" t="s">
        <v>57</v>
      </c>
      <c r="C38" t="s">
        <v>61</v>
      </c>
      <c r="D38" t="s">
        <v>77</v>
      </c>
      <c r="E38" t="s">
        <v>115</v>
      </c>
      <c r="G38" t="s">
        <v>181</v>
      </c>
      <c r="H38" t="s">
        <v>241</v>
      </c>
      <c r="I38" t="s">
        <v>264</v>
      </c>
      <c r="J38" t="s">
        <v>274</v>
      </c>
      <c r="L38" t="s">
        <v>321</v>
      </c>
      <c r="N38" t="s">
        <v>371</v>
      </c>
      <c r="O38" t="s">
        <v>374</v>
      </c>
      <c r="P38">
        <v>10025</v>
      </c>
      <c r="Q38" t="s">
        <v>274</v>
      </c>
      <c r="T38">
        <v>0</v>
      </c>
      <c r="U38" t="s">
        <v>424</v>
      </c>
      <c r="W38" t="s">
        <v>434</v>
      </c>
      <c r="X38" t="s">
        <v>275</v>
      </c>
      <c r="AA38" t="s">
        <v>438</v>
      </c>
      <c r="AC38">
        <v>0</v>
      </c>
      <c r="AD38">
        <v>0</v>
      </c>
      <c r="AE38">
        <v>2467.5</v>
      </c>
      <c r="AF38" t="s">
        <v>449</v>
      </c>
      <c r="AG38" t="s">
        <v>486</v>
      </c>
      <c r="AI38" t="s">
        <v>552</v>
      </c>
      <c r="AJ38">
        <v>0</v>
      </c>
      <c r="AL38">
        <v>5</v>
      </c>
      <c r="AM38">
        <v>2</v>
      </c>
      <c r="AN38">
        <v>119.66</v>
      </c>
      <c r="AS38" t="s">
        <v>592</v>
      </c>
      <c r="AT38">
        <v>33504</v>
      </c>
      <c r="AX38" t="s">
        <v>595</v>
      </c>
      <c r="BA38" t="s">
        <v>636</v>
      </c>
      <c r="BD38" t="s">
        <v>679</v>
      </c>
    </row>
    <row r="39" spans="1:56">
      <c r="A39" s="1">
        <f>HYPERLINK("https://lsnyc.legalserver.org/matter/dynamic-profile/view/1881384","18-1881384")</f>
        <v>0</v>
      </c>
      <c r="B39" t="s">
        <v>57</v>
      </c>
      <c r="C39" t="s">
        <v>73</v>
      </c>
      <c r="D39" t="s">
        <v>77</v>
      </c>
      <c r="E39" t="s">
        <v>116</v>
      </c>
      <c r="G39" t="s">
        <v>182</v>
      </c>
      <c r="H39" t="s">
        <v>242</v>
      </c>
      <c r="I39" t="s">
        <v>265</v>
      </c>
      <c r="J39" t="s">
        <v>274</v>
      </c>
      <c r="L39" t="s">
        <v>322</v>
      </c>
      <c r="N39" t="s">
        <v>371</v>
      </c>
      <c r="O39" t="s">
        <v>374</v>
      </c>
      <c r="P39">
        <v>10027</v>
      </c>
      <c r="Q39" t="s">
        <v>274</v>
      </c>
      <c r="S39" t="s">
        <v>410</v>
      </c>
      <c r="T39">
        <v>0</v>
      </c>
      <c r="U39" t="s">
        <v>424</v>
      </c>
      <c r="W39" t="s">
        <v>433</v>
      </c>
      <c r="X39" t="s">
        <v>275</v>
      </c>
      <c r="Y39" t="s">
        <v>275</v>
      </c>
      <c r="AA39" t="s">
        <v>438</v>
      </c>
      <c r="AC39">
        <v>0</v>
      </c>
      <c r="AD39">
        <v>634</v>
      </c>
      <c r="AE39">
        <v>39.25</v>
      </c>
      <c r="AG39" t="s">
        <v>487</v>
      </c>
      <c r="AI39" t="s">
        <v>553</v>
      </c>
      <c r="AJ39">
        <v>32</v>
      </c>
      <c r="AL39">
        <v>2</v>
      </c>
      <c r="AM39">
        <v>1</v>
      </c>
      <c r="AN39">
        <v>73.56999999999999</v>
      </c>
      <c r="AQ39" t="s">
        <v>585</v>
      </c>
      <c r="AR39" t="s">
        <v>383</v>
      </c>
      <c r="AS39" t="s">
        <v>383</v>
      </c>
      <c r="AT39">
        <v>15288</v>
      </c>
      <c r="AX39" t="s">
        <v>602</v>
      </c>
      <c r="BA39" t="s">
        <v>623</v>
      </c>
      <c r="BD39" t="s">
        <v>120</v>
      </c>
    </row>
    <row r="40" spans="1:56">
      <c r="A40" s="1">
        <f>HYPERLINK("https://lsnyc.legalserver.org/matter/dynamic-profile/view/3002627","M11E-63002627")</f>
        <v>0</v>
      </c>
      <c r="B40" t="s">
        <v>57</v>
      </c>
      <c r="C40" t="s">
        <v>68</v>
      </c>
      <c r="D40" t="s">
        <v>77</v>
      </c>
      <c r="E40" t="s">
        <v>117</v>
      </c>
      <c r="G40" t="s">
        <v>183</v>
      </c>
      <c r="H40" t="s">
        <v>243</v>
      </c>
      <c r="J40" t="s">
        <v>274</v>
      </c>
      <c r="L40" t="s">
        <v>323</v>
      </c>
      <c r="N40" t="s">
        <v>371</v>
      </c>
      <c r="O40" t="s">
        <v>374</v>
      </c>
      <c r="P40">
        <v>10031</v>
      </c>
      <c r="Q40" t="s">
        <v>274</v>
      </c>
      <c r="T40">
        <v>0</v>
      </c>
      <c r="U40" t="s">
        <v>424</v>
      </c>
      <c r="W40" t="s">
        <v>433</v>
      </c>
      <c r="X40" t="s">
        <v>275</v>
      </c>
      <c r="AA40" t="s">
        <v>438</v>
      </c>
      <c r="AC40">
        <v>0</v>
      </c>
      <c r="AD40">
        <v>0</v>
      </c>
      <c r="AE40">
        <v>2.55</v>
      </c>
      <c r="AF40" t="s">
        <v>449</v>
      </c>
      <c r="AG40" t="s">
        <v>488</v>
      </c>
      <c r="AJ40">
        <v>0</v>
      </c>
      <c r="AL40">
        <v>1</v>
      </c>
      <c r="AM40">
        <v>0</v>
      </c>
      <c r="AN40">
        <v>91.31999999999999</v>
      </c>
      <c r="AS40" t="s">
        <v>592</v>
      </c>
      <c r="AT40">
        <v>9132</v>
      </c>
      <c r="AX40" t="s">
        <v>601</v>
      </c>
      <c r="BA40" t="s">
        <v>628</v>
      </c>
      <c r="BD40" t="s">
        <v>137</v>
      </c>
    </row>
    <row r="41" spans="1:56">
      <c r="A41" s="1">
        <f>HYPERLINK("https://lsnyc.legalserver.org/matter/dynamic-profile/view/1867727","18-1867727")</f>
        <v>0</v>
      </c>
      <c r="B41" t="s">
        <v>57</v>
      </c>
      <c r="C41" t="s">
        <v>68</v>
      </c>
      <c r="D41" t="s">
        <v>78</v>
      </c>
      <c r="E41" t="s">
        <v>118</v>
      </c>
      <c r="F41" t="s">
        <v>137</v>
      </c>
      <c r="G41" t="s">
        <v>184</v>
      </c>
      <c r="H41" t="s">
        <v>228</v>
      </c>
      <c r="I41" t="s">
        <v>272</v>
      </c>
      <c r="J41" t="s">
        <v>275</v>
      </c>
      <c r="L41" t="s">
        <v>324</v>
      </c>
      <c r="M41" t="s">
        <v>363</v>
      </c>
      <c r="N41" t="s">
        <v>371</v>
      </c>
      <c r="O41" t="s">
        <v>374</v>
      </c>
      <c r="P41">
        <v>10027</v>
      </c>
      <c r="Q41" t="s">
        <v>274</v>
      </c>
      <c r="R41" t="s">
        <v>375</v>
      </c>
      <c r="T41">
        <v>40</v>
      </c>
      <c r="U41" t="s">
        <v>428</v>
      </c>
      <c r="V41" t="s">
        <v>432</v>
      </c>
      <c r="W41" t="s">
        <v>433</v>
      </c>
      <c r="X41" t="s">
        <v>275</v>
      </c>
      <c r="AA41" t="s">
        <v>439</v>
      </c>
      <c r="AC41">
        <v>0</v>
      </c>
      <c r="AD41">
        <v>215</v>
      </c>
      <c r="AE41">
        <v>1.55</v>
      </c>
      <c r="AF41" t="s">
        <v>445</v>
      </c>
      <c r="AG41" t="s">
        <v>489</v>
      </c>
      <c r="AI41" t="s">
        <v>554</v>
      </c>
      <c r="AJ41">
        <v>0</v>
      </c>
      <c r="AK41" t="s">
        <v>579</v>
      </c>
      <c r="AL41">
        <v>1</v>
      </c>
      <c r="AM41">
        <v>0</v>
      </c>
      <c r="AN41">
        <v>30.44</v>
      </c>
      <c r="AQ41" t="s">
        <v>584</v>
      </c>
      <c r="AR41" t="s">
        <v>383</v>
      </c>
      <c r="AT41">
        <v>3696</v>
      </c>
      <c r="AV41" t="s">
        <v>436</v>
      </c>
      <c r="AX41" t="s">
        <v>606</v>
      </c>
      <c r="BA41" t="s">
        <v>637</v>
      </c>
      <c r="BD41" t="s">
        <v>137</v>
      </c>
    </row>
    <row r="42" spans="1:56">
      <c r="A42" s="1">
        <f>HYPERLINK("https://lsnyc.legalserver.org/matter/dynamic-profile/view/1867529","18-1867529")</f>
        <v>0</v>
      </c>
      <c r="B42" t="s">
        <v>57</v>
      </c>
      <c r="C42" t="s">
        <v>68</v>
      </c>
      <c r="D42" t="s">
        <v>78</v>
      </c>
      <c r="E42" t="s">
        <v>119</v>
      </c>
      <c r="F42" t="s">
        <v>110</v>
      </c>
      <c r="G42" t="s">
        <v>185</v>
      </c>
      <c r="H42" t="s">
        <v>244</v>
      </c>
      <c r="I42" t="s">
        <v>264</v>
      </c>
      <c r="J42" t="s">
        <v>275</v>
      </c>
      <c r="L42" t="s">
        <v>325</v>
      </c>
      <c r="M42" t="s">
        <v>359</v>
      </c>
      <c r="N42" t="s">
        <v>371</v>
      </c>
      <c r="O42" t="s">
        <v>374</v>
      </c>
      <c r="P42">
        <v>10002</v>
      </c>
      <c r="Q42" t="s">
        <v>274</v>
      </c>
      <c r="R42" t="s">
        <v>377</v>
      </c>
      <c r="S42" t="s">
        <v>411</v>
      </c>
      <c r="T42">
        <v>15</v>
      </c>
      <c r="U42" t="s">
        <v>424</v>
      </c>
      <c r="V42" t="s">
        <v>429</v>
      </c>
      <c r="W42" t="s">
        <v>433</v>
      </c>
      <c r="X42" t="s">
        <v>275</v>
      </c>
      <c r="AA42" t="s">
        <v>439</v>
      </c>
      <c r="AC42">
        <v>216</v>
      </c>
      <c r="AD42">
        <v>216</v>
      </c>
      <c r="AE42">
        <v>36.4</v>
      </c>
      <c r="AF42" t="s">
        <v>450</v>
      </c>
      <c r="AG42" t="s">
        <v>490</v>
      </c>
      <c r="AI42" t="s">
        <v>555</v>
      </c>
      <c r="AJ42">
        <v>0</v>
      </c>
      <c r="AK42" t="s">
        <v>579</v>
      </c>
      <c r="AL42">
        <v>2</v>
      </c>
      <c r="AM42">
        <v>0</v>
      </c>
      <c r="AN42">
        <v>151.64</v>
      </c>
      <c r="AQ42" t="s">
        <v>584</v>
      </c>
      <c r="AR42" t="s">
        <v>586</v>
      </c>
      <c r="AT42">
        <v>24960</v>
      </c>
      <c r="AV42" t="s">
        <v>275</v>
      </c>
      <c r="AX42" t="s">
        <v>607</v>
      </c>
      <c r="BA42" t="s">
        <v>638</v>
      </c>
      <c r="BB42" t="s">
        <v>647</v>
      </c>
      <c r="BC42" t="s">
        <v>654</v>
      </c>
      <c r="BD42" t="s">
        <v>110</v>
      </c>
    </row>
    <row r="43" spans="1:56">
      <c r="A43" s="1">
        <f>HYPERLINK("https://lsnyc.legalserver.org/matter/dynamic-profile/view/1892849","19-1892849")</f>
        <v>0</v>
      </c>
      <c r="B43" t="s">
        <v>57</v>
      </c>
      <c r="C43" t="s">
        <v>62</v>
      </c>
      <c r="D43" t="s">
        <v>77</v>
      </c>
      <c r="E43" t="s">
        <v>120</v>
      </c>
      <c r="G43" t="s">
        <v>186</v>
      </c>
      <c r="H43" t="s">
        <v>245</v>
      </c>
      <c r="I43" t="s">
        <v>265</v>
      </c>
      <c r="J43" t="s">
        <v>274</v>
      </c>
      <c r="L43" t="s">
        <v>326</v>
      </c>
      <c r="N43" t="s">
        <v>371</v>
      </c>
      <c r="O43" t="s">
        <v>374</v>
      </c>
      <c r="P43">
        <v>10027</v>
      </c>
      <c r="Q43" t="s">
        <v>274</v>
      </c>
      <c r="S43" t="s">
        <v>412</v>
      </c>
      <c r="T43">
        <v>0</v>
      </c>
      <c r="U43" t="s">
        <v>424</v>
      </c>
      <c r="W43" t="s">
        <v>434</v>
      </c>
      <c r="X43" t="s">
        <v>275</v>
      </c>
      <c r="Y43" t="s">
        <v>275</v>
      </c>
      <c r="AA43" t="s">
        <v>439</v>
      </c>
      <c r="AB43" t="s">
        <v>442</v>
      </c>
      <c r="AC43">
        <v>0</v>
      </c>
      <c r="AD43">
        <v>252</v>
      </c>
      <c r="AE43">
        <v>17.4</v>
      </c>
      <c r="AG43" t="s">
        <v>481</v>
      </c>
      <c r="AI43" t="s">
        <v>556</v>
      </c>
      <c r="AJ43">
        <v>0</v>
      </c>
      <c r="AK43" t="s">
        <v>580</v>
      </c>
      <c r="AL43">
        <v>1</v>
      </c>
      <c r="AM43">
        <v>0</v>
      </c>
      <c r="AN43">
        <v>81.67</v>
      </c>
      <c r="AR43" t="s">
        <v>588</v>
      </c>
      <c r="AT43">
        <v>10200</v>
      </c>
      <c r="AX43" t="s">
        <v>602</v>
      </c>
      <c r="BA43" t="s">
        <v>628</v>
      </c>
      <c r="BD43" t="s">
        <v>680</v>
      </c>
    </row>
    <row r="44" spans="1:56">
      <c r="A44" s="1">
        <f>HYPERLINK("https://lsnyc.legalserver.org/matter/dynamic-profile/view/1873472","18-1873472")</f>
        <v>0</v>
      </c>
      <c r="B44" t="s">
        <v>57</v>
      </c>
      <c r="C44" t="s">
        <v>74</v>
      </c>
      <c r="D44" t="s">
        <v>77</v>
      </c>
      <c r="E44" t="s">
        <v>121</v>
      </c>
      <c r="G44" t="s">
        <v>187</v>
      </c>
      <c r="H44" t="s">
        <v>246</v>
      </c>
      <c r="I44" t="s">
        <v>264</v>
      </c>
      <c r="J44" t="s">
        <v>275</v>
      </c>
      <c r="L44" t="s">
        <v>327</v>
      </c>
      <c r="M44" t="s">
        <v>364</v>
      </c>
      <c r="N44" t="s">
        <v>371</v>
      </c>
      <c r="O44" t="s">
        <v>374</v>
      </c>
      <c r="P44">
        <v>10033</v>
      </c>
      <c r="Q44" t="s">
        <v>274</v>
      </c>
      <c r="S44" t="s">
        <v>413</v>
      </c>
      <c r="T44">
        <v>6</v>
      </c>
      <c r="U44" t="s">
        <v>424</v>
      </c>
      <c r="W44" t="s">
        <v>433</v>
      </c>
      <c r="X44" t="s">
        <v>275</v>
      </c>
      <c r="Y44" t="s">
        <v>275</v>
      </c>
      <c r="AA44" t="s">
        <v>438</v>
      </c>
      <c r="AB44" t="s">
        <v>442</v>
      </c>
      <c r="AC44">
        <v>0</v>
      </c>
      <c r="AD44">
        <v>925</v>
      </c>
      <c r="AE44">
        <v>78.8</v>
      </c>
      <c r="AG44" t="s">
        <v>491</v>
      </c>
      <c r="AI44" t="s">
        <v>557</v>
      </c>
      <c r="AJ44">
        <v>480</v>
      </c>
      <c r="AK44" t="s">
        <v>582</v>
      </c>
      <c r="AL44">
        <v>1</v>
      </c>
      <c r="AM44">
        <v>0</v>
      </c>
      <c r="AN44">
        <v>299.84</v>
      </c>
      <c r="AQ44" t="s">
        <v>584</v>
      </c>
      <c r="AS44" t="s">
        <v>591</v>
      </c>
      <c r="AT44">
        <v>36400</v>
      </c>
      <c r="AX44" t="s">
        <v>600</v>
      </c>
      <c r="BA44" t="s">
        <v>639</v>
      </c>
      <c r="BD44" t="s">
        <v>681</v>
      </c>
    </row>
    <row r="45" spans="1:56">
      <c r="A45" s="1">
        <f>HYPERLINK("https://lsnyc.legalserver.org/matter/dynamic-profile/view/1881901","18-1881901")</f>
        <v>0</v>
      </c>
      <c r="B45" t="s">
        <v>57</v>
      </c>
      <c r="C45" t="s">
        <v>75</v>
      </c>
      <c r="D45" t="s">
        <v>77</v>
      </c>
      <c r="E45" t="s">
        <v>122</v>
      </c>
      <c r="G45" t="s">
        <v>188</v>
      </c>
      <c r="H45" t="s">
        <v>247</v>
      </c>
      <c r="I45" t="s">
        <v>270</v>
      </c>
      <c r="J45" t="s">
        <v>274</v>
      </c>
      <c r="L45" t="s">
        <v>328</v>
      </c>
      <c r="M45">
        <v>63</v>
      </c>
      <c r="N45" t="s">
        <v>371</v>
      </c>
      <c r="O45" t="s">
        <v>374</v>
      </c>
      <c r="P45">
        <v>10026</v>
      </c>
      <c r="Q45" t="s">
        <v>274</v>
      </c>
      <c r="R45" t="s">
        <v>379</v>
      </c>
      <c r="T45">
        <v>18</v>
      </c>
      <c r="U45" t="s">
        <v>424</v>
      </c>
      <c r="W45" t="s">
        <v>433</v>
      </c>
      <c r="X45" t="s">
        <v>275</v>
      </c>
      <c r="AA45" t="s">
        <v>438</v>
      </c>
      <c r="AC45">
        <v>1396</v>
      </c>
      <c r="AD45">
        <v>1645</v>
      </c>
      <c r="AE45">
        <v>2.5</v>
      </c>
      <c r="AG45" t="s">
        <v>492</v>
      </c>
      <c r="AI45" t="s">
        <v>558</v>
      </c>
      <c r="AJ45">
        <v>41</v>
      </c>
      <c r="AK45" t="s">
        <v>576</v>
      </c>
      <c r="AL45">
        <v>2</v>
      </c>
      <c r="AM45">
        <v>0</v>
      </c>
      <c r="AN45">
        <v>124.8</v>
      </c>
      <c r="AQ45" t="s">
        <v>584</v>
      </c>
      <c r="AR45" t="s">
        <v>589</v>
      </c>
      <c r="AS45" t="s">
        <v>591</v>
      </c>
      <c r="AT45">
        <v>20541.6</v>
      </c>
      <c r="AX45" t="s">
        <v>603</v>
      </c>
      <c r="BA45" t="s">
        <v>640</v>
      </c>
      <c r="BD45" t="s">
        <v>282</v>
      </c>
    </row>
    <row r="46" spans="1:56">
      <c r="A46" s="1">
        <f>HYPERLINK("https://lsnyc.legalserver.org/matter/dynamic-profile/view/0750632","14-0750632")</f>
        <v>0</v>
      </c>
      <c r="B46" t="s">
        <v>57</v>
      </c>
      <c r="C46" t="s">
        <v>75</v>
      </c>
      <c r="D46" t="s">
        <v>77</v>
      </c>
      <c r="E46" t="s">
        <v>123</v>
      </c>
      <c r="G46" t="s">
        <v>189</v>
      </c>
      <c r="H46" t="s">
        <v>248</v>
      </c>
      <c r="I46" t="s">
        <v>264</v>
      </c>
      <c r="J46" t="s">
        <v>274</v>
      </c>
      <c r="L46" t="s">
        <v>329</v>
      </c>
      <c r="M46">
        <v>8</v>
      </c>
      <c r="N46" t="s">
        <v>371</v>
      </c>
      <c r="O46" t="s">
        <v>374</v>
      </c>
      <c r="P46">
        <v>10002</v>
      </c>
      <c r="Q46" t="s">
        <v>274</v>
      </c>
      <c r="S46" t="s">
        <v>414</v>
      </c>
      <c r="T46">
        <v>0</v>
      </c>
      <c r="U46" t="s">
        <v>424</v>
      </c>
      <c r="W46" t="s">
        <v>433</v>
      </c>
      <c r="X46" t="s">
        <v>275</v>
      </c>
      <c r="AA46" t="s">
        <v>438</v>
      </c>
      <c r="AC46">
        <v>0</v>
      </c>
      <c r="AD46">
        <v>0</v>
      </c>
      <c r="AE46">
        <v>468.47</v>
      </c>
      <c r="AG46" t="s">
        <v>493</v>
      </c>
      <c r="AI46" t="s">
        <v>559</v>
      </c>
      <c r="AJ46">
        <v>0</v>
      </c>
      <c r="AL46">
        <v>3</v>
      </c>
      <c r="AM46">
        <v>2</v>
      </c>
      <c r="AN46">
        <v>103.19</v>
      </c>
      <c r="AS46" t="s">
        <v>594</v>
      </c>
      <c r="AT46">
        <v>28800</v>
      </c>
      <c r="AX46" t="s">
        <v>595</v>
      </c>
      <c r="BA46" t="s">
        <v>641</v>
      </c>
      <c r="BD46" t="s">
        <v>682</v>
      </c>
    </row>
    <row r="47" spans="1:56">
      <c r="A47" s="1">
        <f>HYPERLINK("https://lsnyc.legalserver.org/matter/dynamic-profile/view/1847081","17-1847081")</f>
        <v>0</v>
      </c>
      <c r="B47" t="s">
        <v>57</v>
      </c>
      <c r="C47" t="s">
        <v>76</v>
      </c>
      <c r="D47" t="s">
        <v>77</v>
      </c>
      <c r="E47" t="s">
        <v>124</v>
      </c>
      <c r="G47" t="s">
        <v>190</v>
      </c>
      <c r="H47" t="s">
        <v>249</v>
      </c>
      <c r="I47" t="s">
        <v>273</v>
      </c>
      <c r="J47" t="s">
        <v>274</v>
      </c>
      <c r="L47" t="s">
        <v>330</v>
      </c>
      <c r="M47" t="s">
        <v>349</v>
      </c>
      <c r="N47" t="s">
        <v>371</v>
      </c>
      <c r="O47" t="s">
        <v>374</v>
      </c>
      <c r="P47">
        <v>10027</v>
      </c>
      <c r="Q47" t="s">
        <v>274</v>
      </c>
      <c r="R47" t="s">
        <v>379</v>
      </c>
      <c r="S47" t="s">
        <v>415</v>
      </c>
      <c r="T47">
        <v>0</v>
      </c>
      <c r="U47" t="s">
        <v>424</v>
      </c>
      <c r="W47" t="s">
        <v>433</v>
      </c>
      <c r="X47" t="s">
        <v>275</v>
      </c>
      <c r="Y47" t="s">
        <v>436</v>
      </c>
      <c r="AA47" t="s">
        <v>438</v>
      </c>
      <c r="AC47">
        <v>0</v>
      </c>
      <c r="AD47">
        <v>0</v>
      </c>
      <c r="AE47">
        <v>19.42</v>
      </c>
      <c r="AG47" t="s">
        <v>494</v>
      </c>
      <c r="AI47" t="s">
        <v>560</v>
      </c>
      <c r="AJ47">
        <v>0</v>
      </c>
      <c r="AL47">
        <v>2</v>
      </c>
      <c r="AM47">
        <v>0</v>
      </c>
      <c r="AN47">
        <v>190.89</v>
      </c>
      <c r="AQ47" t="s">
        <v>584</v>
      </c>
      <c r="AS47" t="s">
        <v>591</v>
      </c>
      <c r="AT47">
        <v>31000</v>
      </c>
      <c r="AX47" t="s">
        <v>608</v>
      </c>
      <c r="BA47" t="s">
        <v>623</v>
      </c>
      <c r="BD47" t="s">
        <v>680</v>
      </c>
    </row>
    <row r="48" spans="1:56">
      <c r="A48" s="1">
        <f>HYPERLINK("https://lsnyc.legalserver.org/matter/dynamic-profile/view/1847092","17-1847092")</f>
        <v>0</v>
      </c>
      <c r="B48" t="s">
        <v>57</v>
      </c>
      <c r="C48" t="s">
        <v>76</v>
      </c>
      <c r="D48" t="s">
        <v>77</v>
      </c>
      <c r="E48" t="s">
        <v>124</v>
      </c>
      <c r="G48" t="s">
        <v>191</v>
      </c>
      <c r="H48" t="s">
        <v>250</v>
      </c>
      <c r="I48" t="s">
        <v>273</v>
      </c>
      <c r="J48" t="s">
        <v>274</v>
      </c>
      <c r="L48" t="s">
        <v>330</v>
      </c>
      <c r="M48" t="s">
        <v>365</v>
      </c>
      <c r="N48" t="s">
        <v>371</v>
      </c>
      <c r="O48" t="s">
        <v>374</v>
      </c>
      <c r="P48">
        <v>10027</v>
      </c>
      <c r="Q48" t="s">
        <v>274</v>
      </c>
      <c r="S48" t="s">
        <v>415</v>
      </c>
      <c r="T48">
        <v>2</v>
      </c>
      <c r="U48" t="s">
        <v>424</v>
      </c>
      <c r="W48" t="s">
        <v>433</v>
      </c>
      <c r="X48" t="s">
        <v>275</v>
      </c>
      <c r="Y48" t="s">
        <v>436</v>
      </c>
      <c r="AA48" t="s">
        <v>438</v>
      </c>
      <c r="AC48">
        <v>0</v>
      </c>
      <c r="AD48">
        <v>0</v>
      </c>
      <c r="AE48">
        <v>5.4</v>
      </c>
      <c r="AG48" t="s">
        <v>495</v>
      </c>
      <c r="AJ48">
        <v>0</v>
      </c>
      <c r="AL48">
        <v>2</v>
      </c>
      <c r="AM48">
        <v>2</v>
      </c>
      <c r="AN48">
        <v>101.46</v>
      </c>
      <c r="AS48" t="s">
        <v>591</v>
      </c>
      <c r="AT48">
        <v>24960</v>
      </c>
      <c r="AX48" t="s">
        <v>608</v>
      </c>
      <c r="BA48" t="s">
        <v>623</v>
      </c>
      <c r="BD48" t="s">
        <v>683</v>
      </c>
    </row>
    <row r="49" spans="1:57">
      <c r="A49" s="1">
        <f>HYPERLINK("https://lsnyc.legalserver.org/matter/dynamic-profile/view/1847095","17-1847095")</f>
        <v>0</v>
      </c>
      <c r="B49" t="s">
        <v>57</v>
      </c>
      <c r="C49" t="s">
        <v>76</v>
      </c>
      <c r="D49" t="s">
        <v>77</v>
      </c>
      <c r="E49" t="s">
        <v>124</v>
      </c>
      <c r="G49" t="s">
        <v>192</v>
      </c>
      <c r="H49" t="s">
        <v>251</v>
      </c>
      <c r="I49" t="s">
        <v>273</v>
      </c>
      <c r="J49" t="s">
        <v>274</v>
      </c>
      <c r="L49" t="s">
        <v>330</v>
      </c>
      <c r="M49" t="s">
        <v>348</v>
      </c>
      <c r="N49" t="s">
        <v>371</v>
      </c>
      <c r="O49" t="s">
        <v>374</v>
      </c>
      <c r="P49">
        <v>10027</v>
      </c>
      <c r="Q49" t="s">
        <v>274</v>
      </c>
      <c r="S49" t="s">
        <v>415</v>
      </c>
      <c r="T49">
        <v>0</v>
      </c>
      <c r="U49" t="s">
        <v>424</v>
      </c>
      <c r="W49" t="s">
        <v>433</v>
      </c>
      <c r="X49" t="s">
        <v>275</v>
      </c>
      <c r="Y49" t="s">
        <v>436</v>
      </c>
      <c r="AA49" t="s">
        <v>438</v>
      </c>
      <c r="AC49">
        <v>0</v>
      </c>
      <c r="AD49">
        <v>0</v>
      </c>
      <c r="AE49">
        <v>9.1</v>
      </c>
      <c r="AG49" t="s">
        <v>496</v>
      </c>
      <c r="AI49" t="s">
        <v>561</v>
      </c>
      <c r="AJ49">
        <v>0</v>
      </c>
      <c r="AL49">
        <v>1</v>
      </c>
      <c r="AM49">
        <v>0</v>
      </c>
      <c r="AN49">
        <v>290.22</v>
      </c>
      <c r="AS49" t="s">
        <v>591</v>
      </c>
      <c r="AT49">
        <v>35000</v>
      </c>
      <c r="AX49" t="s">
        <v>608</v>
      </c>
      <c r="BA49" t="s">
        <v>623</v>
      </c>
      <c r="BD49" t="s">
        <v>684</v>
      </c>
    </row>
    <row r="50" spans="1:57">
      <c r="A50" s="1">
        <f>HYPERLINK("https://lsnyc.legalserver.org/matter/dynamic-profile/view/1865652","18-1865652")</f>
        <v>0</v>
      </c>
      <c r="B50" t="s">
        <v>57</v>
      </c>
      <c r="C50" t="s">
        <v>76</v>
      </c>
      <c r="D50" t="s">
        <v>77</v>
      </c>
      <c r="E50" t="s">
        <v>125</v>
      </c>
      <c r="G50" t="s">
        <v>193</v>
      </c>
      <c r="H50" t="s">
        <v>252</v>
      </c>
      <c r="I50" t="s">
        <v>265</v>
      </c>
      <c r="J50" t="s">
        <v>274</v>
      </c>
      <c r="L50" t="s">
        <v>331</v>
      </c>
      <c r="N50" t="s">
        <v>371</v>
      </c>
      <c r="O50" t="s">
        <v>374</v>
      </c>
      <c r="P50">
        <v>10025</v>
      </c>
      <c r="Q50" t="s">
        <v>274</v>
      </c>
      <c r="T50">
        <v>0</v>
      </c>
      <c r="U50" t="s">
        <v>424</v>
      </c>
      <c r="W50" t="s">
        <v>434</v>
      </c>
      <c r="X50" t="s">
        <v>275</v>
      </c>
      <c r="AA50" t="s">
        <v>439</v>
      </c>
      <c r="AC50">
        <v>0</v>
      </c>
      <c r="AD50">
        <v>0</v>
      </c>
      <c r="AE50">
        <v>25.7</v>
      </c>
      <c r="AG50" t="s">
        <v>497</v>
      </c>
      <c r="AI50" t="s">
        <v>562</v>
      </c>
      <c r="AJ50">
        <v>0</v>
      </c>
      <c r="AL50">
        <v>1</v>
      </c>
      <c r="AM50">
        <v>0</v>
      </c>
      <c r="AN50">
        <v>79.08</v>
      </c>
      <c r="AS50" t="s">
        <v>591</v>
      </c>
      <c r="AT50">
        <v>9600</v>
      </c>
      <c r="AX50" t="s">
        <v>602</v>
      </c>
      <c r="BA50" t="s">
        <v>628</v>
      </c>
      <c r="BD50" t="s">
        <v>685</v>
      </c>
    </row>
    <row r="51" spans="1:57">
      <c r="A51" s="1">
        <f>HYPERLINK("https://lsnyc.legalserver.org/matter/dynamic-profile/view/0775293","15-0775293")</f>
        <v>0</v>
      </c>
      <c r="B51" t="s">
        <v>57</v>
      </c>
      <c r="C51" t="s">
        <v>69</v>
      </c>
      <c r="D51" t="s">
        <v>77</v>
      </c>
      <c r="E51" t="s">
        <v>126</v>
      </c>
      <c r="G51" t="s">
        <v>194</v>
      </c>
      <c r="H51" t="s">
        <v>253</v>
      </c>
      <c r="J51" t="s">
        <v>274</v>
      </c>
      <c r="L51" t="s">
        <v>332</v>
      </c>
      <c r="M51" t="s">
        <v>366</v>
      </c>
      <c r="N51" t="s">
        <v>371</v>
      </c>
      <c r="O51" t="s">
        <v>374</v>
      </c>
      <c r="P51">
        <v>10013</v>
      </c>
      <c r="Q51" t="s">
        <v>274</v>
      </c>
      <c r="S51" t="s">
        <v>416</v>
      </c>
      <c r="T51">
        <v>0</v>
      </c>
      <c r="U51" t="s">
        <v>424</v>
      </c>
      <c r="W51" t="s">
        <v>433</v>
      </c>
      <c r="X51" t="s">
        <v>275</v>
      </c>
      <c r="AA51" t="s">
        <v>438</v>
      </c>
      <c r="AC51">
        <v>0</v>
      </c>
      <c r="AD51">
        <v>0</v>
      </c>
      <c r="AE51">
        <v>118.1</v>
      </c>
      <c r="AG51" t="s">
        <v>498</v>
      </c>
      <c r="AI51" t="s">
        <v>563</v>
      </c>
      <c r="AJ51">
        <v>0</v>
      </c>
      <c r="AL51">
        <v>2</v>
      </c>
      <c r="AM51">
        <v>0</v>
      </c>
      <c r="AN51">
        <v>104.21</v>
      </c>
      <c r="AS51" t="s">
        <v>591</v>
      </c>
      <c r="AT51">
        <v>16600</v>
      </c>
      <c r="AX51" t="s">
        <v>595</v>
      </c>
      <c r="BA51" t="s">
        <v>642</v>
      </c>
      <c r="BD51" t="s">
        <v>283</v>
      </c>
    </row>
    <row r="52" spans="1:57">
      <c r="A52" s="1">
        <f>HYPERLINK("https://lsnyc.legalserver.org/matter/dynamic-profile/view/1898754","19-1898754")</f>
        <v>0</v>
      </c>
      <c r="B52" t="s">
        <v>57</v>
      </c>
      <c r="C52" t="s">
        <v>58</v>
      </c>
      <c r="D52" t="s">
        <v>77</v>
      </c>
      <c r="E52" t="s">
        <v>127</v>
      </c>
      <c r="G52" t="s">
        <v>195</v>
      </c>
      <c r="H52" t="s">
        <v>254</v>
      </c>
      <c r="I52" t="s">
        <v>264</v>
      </c>
      <c r="J52" t="s">
        <v>275</v>
      </c>
      <c r="L52" t="s">
        <v>333</v>
      </c>
      <c r="M52" t="s">
        <v>367</v>
      </c>
      <c r="N52" t="s">
        <v>371</v>
      </c>
      <c r="O52" t="s">
        <v>374</v>
      </c>
      <c r="P52">
        <v>10037</v>
      </c>
      <c r="Q52" t="s">
        <v>274</v>
      </c>
      <c r="R52" t="s">
        <v>379</v>
      </c>
      <c r="S52" t="s">
        <v>417</v>
      </c>
      <c r="T52">
        <v>8</v>
      </c>
      <c r="U52" t="s">
        <v>424</v>
      </c>
      <c r="W52" t="s">
        <v>433</v>
      </c>
      <c r="X52" t="s">
        <v>275</v>
      </c>
      <c r="Y52" t="s">
        <v>275</v>
      </c>
      <c r="AA52" t="s">
        <v>438</v>
      </c>
      <c r="AB52" t="s">
        <v>442</v>
      </c>
      <c r="AC52">
        <v>0</v>
      </c>
      <c r="AD52">
        <v>1925</v>
      </c>
      <c r="AE52">
        <v>19.1</v>
      </c>
      <c r="AG52" t="s">
        <v>499</v>
      </c>
      <c r="AI52" t="s">
        <v>564</v>
      </c>
      <c r="AJ52">
        <v>0</v>
      </c>
      <c r="AK52" t="s">
        <v>582</v>
      </c>
      <c r="AL52">
        <v>1</v>
      </c>
      <c r="AM52">
        <v>0</v>
      </c>
      <c r="AN52">
        <v>0</v>
      </c>
      <c r="AR52" t="s">
        <v>586</v>
      </c>
      <c r="AS52" t="s">
        <v>591</v>
      </c>
      <c r="AT52">
        <v>0</v>
      </c>
      <c r="AX52" t="s">
        <v>603</v>
      </c>
      <c r="BA52" t="s">
        <v>618</v>
      </c>
      <c r="BD52" t="s">
        <v>686</v>
      </c>
      <c r="BE52" t="s">
        <v>586</v>
      </c>
    </row>
    <row r="53" spans="1:57">
      <c r="A53" s="1">
        <f>HYPERLINK("https://lsnyc.legalserver.org/matter/dynamic-profile/view/1864328","18-1864328")</f>
        <v>0</v>
      </c>
      <c r="B53" t="s">
        <v>57</v>
      </c>
      <c r="C53" t="s">
        <v>58</v>
      </c>
      <c r="D53" t="s">
        <v>77</v>
      </c>
      <c r="E53" t="s">
        <v>128</v>
      </c>
      <c r="G53" t="s">
        <v>195</v>
      </c>
      <c r="H53" t="s">
        <v>254</v>
      </c>
      <c r="I53" t="s">
        <v>265</v>
      </c>
      <c r="J53" t="s">
        <v>275</v>
      </c>
      <c r="L53" t="s">
        <v>333</v>
      </c>
      <c r="M53" t="s">
        <v>367</v>
      </c>
      <c r="N53" t="s">
        <v>371</v>
      </c>
      <c r="O53" t="s">
        <v>374</v>
      </c>
      <c r="P53">
        <v>10037</v>
      </c>
      <c r="Q53" t="s">
        <v>274</v>
      </c>
      <c r="R53" t="s">
        <v>383</v>
      </c>
      <c r="S53" t="s">
        <v>418</v>
      </c>
      <c r="T53">
        <v>8</v>
      </c>
      <c r="U53" t="s">
        <v>424</v>
      </c>
      <c r="W53" t="s">
        <v>433</v>
      </c>
      <c r="X53" t="s">
        <v>275</v>
      </c>
      <c r="Y53" t="s">
        <v>275</v>
      </c>
      <c r="AA53" t="s">
        <v>438</v>
      </c>
      <c r="AC53">
        <v>1750</v>
      </c>
      <c r="AD53">
        <v>1750</v>
      </c>
      <c r="AE53">
        <v>44.55</v>
      </c>
      <c r="AG53" t="s">
        <v>499</v>
      </c>
      <c r="AI53" t="s">
        <v>564</v>
      </c>
      <c r="AJ53">
        <v>286</v>
      </c>
      <c r="AK53" t="s">
        <v>578</v>
      </c>
      <c r="AL53">
        <v>1</v>
      </c>
      <c r="AM53">
        <v>0</v>
      </c>
      <c r="AN53">
        <v>0</v>
      </c>
      <c r="AQ53" t="s">
        <v>584</v>
      </c>
      <c r="AR53" t="s">
        <v>586</v>
      </c>
      <c r="AS53" t="s">
        <v>591</v>
      </c>
      <c r="AT53">
        <v>0</v>
      </c>
      <c r="AV53" t="s">
        <v>275</v>
      </c>
      <c r="AX53" t="s">
        <v>606</v>
      </c>
      <c r="BA53" t="s">
        <v>618</v>
      </c>
      <c r="BD53" t="s">
        <v>687</v>
      </c>
    </row>
    <row r="54" spans="1:57">
      <c r="A54" s="1">
        <f>HYPERLINK("https://lsnyc.legalserver.org/matter/dynamic-profile/view/0761474","14-0761474")</f>
        <v>0</v>
      </c>
      <c r="B54" t="s">
        <v>57</v>
      </c>
      <c r="C54" t="s">
        <v>58</v>
      </c>
      <c r="D54" t="s">
        <v>77</v>
      </c>
      <c r="E54" t="s">
        <v>129</v>
      </c>
      <c r="G54" t="s">
        <v>167</v>
      </c>
      <c r="H54" t="s">
        <v>255</v>
      </c>
      <c r="J54" t="s">
        <v>274</v>
      </c>
      <c r="L54" t="s">
        <v>334</v>
      </c>
      <c r="M54">
        <v>12</v>
      </c>
      <c r="N54" t="s">
        <v>371</v>
      </c>
      <c r="O54" t="s">
        <v>374</v>
      </c>
      <c r="P54">
        <v>10031</v>
      </c>
      <c r="Q54" t="s">
        <v>274</v>
      </c>
      <c r="T54">
        <v>0</v>
      </c>
      <c r="W54" t="s">
        <v>433</v>
      </c>
      <c r="X54" t="s">
        <v>275</v>
      </c>
      <c r="Z54" t="s">
        <v>435</v>
      </c>
      <c r="AA54" t="s">
        <v>438</v>
      </c>
      <c r="AC54">
        <v>0</v>
      </c>
      <c r="AD54">
        <v>0</v>
      </c>
      <c r="AE54">
        <v>0</v>
      </c>
      <c r="AG54" t="s">
        <v>500</v>
      </c>
      <c r="AI54" t="s">
        <v>565</v>
      </c>
      <c r="AJ54">
        <v>0</v>
      </c>
      <c r="AL54">
        <v>1</v>
      </c>
      <c r="AM54">
        <v>3</v>
      </c>
      <c r="AN54">
        <v>52.04</v>
      </c>
      <c r="AS54" t="s">
        <v>592</v>
      </c>
      <c r="AT54">
        <v>12412</v>
      </c>
      <c r="AX54" t="s">
        <v>595</v>
      </c>
      <c r="BA54" t="s">
        <v>643</v>
      </c>
      <c r="BD54" t="s">
        <v>688</v>
      </c>
    </row>
    <row r="55" spans="1:57">
      <c r="A55" s="1">
        <f>HYPERLINK("https://lsnyc.legalserver.org/matter/dynamic-profile/view/0769734","15-0769734")</f>
        <v>0</v>
      </c>
      <c r="B55" t="s">
        <v>57</v>
      </c>
      <c r="C55" t="s">
        <v>58</v>
      </c>
      <c r="D55" t="s">
        <v>77</v>
      </c>
      <c r="E55" t="s">
        <v>130</v>
      </c>
      <c r="G55" t="s">
        <v>196</v>
      </c>
      <c r="H55" t="s">
        <v>256</v>
      </c>
      <c r="J55" t="s">
        <v>274</v>
      </c>
      <c r="L55" t="s">
        <v>334</v>
      </c>
      <c r="N55" t="s">
        <v>371</v>
      </c>
      <c r="O55" t="s">
        <v>374</v>
      </c>
      <c r="P55">
        <v>10031</v>
      </c>
      <c r="Q55" t="s">
        <v>274</v>
      </c>
      <c r="T55">
        <v>0</v>
      </c>
      <c r="W55" t="s">
        <v>433</v>
      </c>
      <c r="X55" t="s">
        <v>275</v>
      </c>
      <c r="AA55" t="s">
        <v>438</v>
      </c>
      <c r="AC55">
        <v>0</v>
      </c>
      <c r="AD55">
        <v>0</v>
      </c>
      <c r="AE55">
        <v>0</v>
      </c>
      <c r="AG55" t="s">
        <v>501</v>
      </c>
      <c r="AI55" t="s">
        <v>566</v>
      </c>
      <c r="AJ55">
        <v>0</v>
      </c>
      <c r="AL55">
        <v>4</v>
      </c>
      <c r="AM55">
        <v>4</v>
      </c>
      <c r="AN55">
        <v>8.98</v>
      </c>
      <c r="AQ55" t="s">
        <v>585</v>
      </c>
      <c r="AS55" t="s">
        <v>592</v>
      </c>
      <c r="AT55">
        <v>3600</v>
      </c>
      <c r="AX55" t="s">
        <v>609</v>
      </c>
      <c r="BA55" t="s">
        <v>623</v>
      </c>
    </row>
    <row r="56" spans="1:57">
      <c r="A56" s="1">
        <f>HYPERLINK("https://lsnyc.legalserver.org/matter/dynamic-profile/view/0774747","15-0774747")</f>
        <v>0</v>
      </c>
      <c r="B56" t="s">
        <v>57</v>
      </c>
      <c r="C56" t="s">
        <v>58</v>
      </c>
      <c r="D56" t="s">
        <v>77</v>
      </c>
      <c r="E56" t="s">
        <v>131</v>
      </c>
      <c r="G56" t="s">
        <v>146</v>
      </c>
      <c r="H56" t="s">
        <v>206</v>
      </c>
      <c r="J56" t="s">
        <v>274</v>
      </c>
      <c r="L56" t="s">
        <v>286</v>
      </c>
      <c r="M56" t="s">
        <v>343</v>
      </c>
      <c r="N56" t="s">
        <v>371</v>
      </c>
      <c r="O56" t="s">
        <v>374</v>
      </c>
      <c r="P56">
        <v>10031</v>
      </c>
      <c r="Q56" t="s">
        <v>274</v>
      </c>
      <c r="T56">
        <v>0</v>
      </c>
      <c r="U56" t="s">
        <v>424</v>
      </c>
      <c r="W56" t="s">
        <v>433</v>
      </c>
      <c r="X56" t="s">
        <v>275</v>
      </c>
      <c r="AA56" t="s">
        <v>438</v>
      </c>
      <c r="AC56">
        <v>0</v>
      </c>
      <c r="AD56">
        <v>0</v>
      </c>
      <c r="AE56">
        <v>13.65</v>
      </c>
      <c r="AG56" t="s">
        <v>451</v>
      </c>
      <c r="AH56" t="s">
        <v>516</v>
      </c>
      <c r="AI56" t="s">
        <v>518</v>
      </c>
      <c r="AJ56">
        <v>0</v>
      </c>
      <c r="AL56">
        <v>3</v>
      </c>
      <c r="AM56">
        <v>1</v>
      </c>
      <c r="AN56">
        <v>100.32</v>
      </c>
      <c r="AS56" t="s">
        <v>591</v>
      </c>
      <c r="AT56">
        <v>24328</v>
      </c>
      <c r="AX56" t="s">
        <v>595</v>
      </c>
      <c r="BA56" t="s">
        <v>617</v>
      </c>
      <c r="BD56" t="s">
        <v>689</v>
      </c>
    </row>
    <row r="57" spans="1:57">
      <c r="A57" s="1">
        <f>HYPERLINK("https://lsnyc.legalserver.org/matter/dynamic-profile/view/1887769","19-1887769")</f>
        <v>0</v>
      </c>
      <c r="B57" t="s">
        <v>57</v>
      </c>
      <c r="C57" t="s">
        <v>58</v>
      </c>
      <c r="D57" t="s">
        <v>77</v>
      </c>
      <c r="E57" t="s">
        <v>132</v>
      </c>
      <c r="G57" t="s">
        <v>197</v>
      </c>
      <c r="H57" t="s">
        <v>257</v>
      </c>
      <c r="J57" t="s">
        <v>274</v>
      </c>
      <c r="L57" t="s">
        <v>335</v>
      </c>
      <c r="M57">
        <v>65</v>
      </c>
      <c r="N57" t="s">
        <v>371</v>
      </c>
      <c r="O57" t="s">
        <v>374</v>
      </c>
      <c r="P57">
        <v>10031</v>
      </c>
      <c r="Q57" t="s">
        <v>274</v>
      </c>
      <c r="T57">
        <v>0</v>
      </c>
      <c r="W57" t="s">
        <v>435</v>
      </c>
      <c r="X57" t="s">
        <v>275</v>
      </c>
      <c r="Z57" t="s">
        <v>433</v>
      </c>
      <c r="AA57" t="s">
        <v>438</v>
      </c>
      <c r="AC57">
        <v>0</v>
      </c>
      <c r="AD57">
        <v>0</v>
      </c>
      <c r="AE57">
        <v>8</v>
      </c>
      <c r="AG57" t="s">
        <v>502</v>
      </c>
      <c r="AJ57">
        <v>0</v>
      </c>
      <c r="AL57">
        <v>1</v>
      </c>
      <c r="AM57">
        <v>4</v>
      </c>
      <c r="AN57">
        <v>53.03</v>
      </c>
      <c r="AS57" t="s">
        <v>592</v>
      </c>
      <c r="AT57">
        <v>15600</v>
      </c>
      <c r="AX57" t="s">
        <v>601</v>
      </c>
      <c r="BA57" t="s">
        <v>623</v>
      </c>
      <c r="BD57" t="s">
        <v>690</v>
      </c>
    </row>
    <row r="58" spans="1:57">
      <c r="A58" s="1">
        <f>HYPERLINK("https://lsnyc.legalserver.org/matter/dynamic-profile/view/0774678","15-0774678")</f>
        <v>0</v>
      </c>
      <c r="B58" t="s">
        <v>57</v>
      </c>
      <c r="C58" t="s">
        <v>58</v>
      </c>
      <c r="D58" t="s">
        <v>77</v>
      </c>
      <c r="E58" t="s">
        <v>133</v>
      </c>
      <c r="G58" t="s">
        <v>198</v>
      </c>
      <c r="H58" t="s">
        <v>220</v>
      </c>
      <c r="I58" t="s">
        <v>270</v>
      </c>
      <c r="J58" t="s">
        <v>274</v>
      </c>
      <c r="L58" t="s">
        <v>336</v>
      </c>
      <c r="M58" t="s">
        <v>368</v>
      </c>
      <c r="N58" t="s">
        <v>371</v>
      </c>
      <c r="O58" t="s">
        <v>374</v>
      </c>
      <c r="P58">
        <v>10027</v>
      </c>
      <c r="Q58" t="s">
        <v>274</v>
      </c>
      <c r="T58">
        <v>0</v>
      </c>
      <c r="U58" t="s">
        <v>424</v>
      </c>
      <c r="W58" t="s">
        <v>433</v>
      </c>
      <c r="X58" t="s">
        <v>275</v>
      </c>
      <c r="AA58" t="s">
        <v>438</v>
      </c>
      <c r="AC58">
        <v>0</v>
      </c>
      <c r="AD58">
        <v>0</v>
      </c>
      <c r="AE58">
        <v>6.2</v>
      </c>
      <c r="AG58" t="s">
        <v>503</v>
      </c>
      <c r="AI58" t="s">
        <v>567</v>
      </c>
      <c r="AJ58">
        <v>0</v>
      </c>
      <c r="AL58">
        <v>1</v>
      </c>
      <c r="AM58">
        <v>0</v>
      </c>
      <c r="AN58">
        <v>15.29</v>
      </c>
      <c r="AS58" t="s">
        <v>591</v>
      </c>
      <c r="AT58">
        <v>1800</v>
      </c>
      <c r="AX58" t="s">
        <v>595</v>
      </c>
      <c r="BA58" t="s">
        <v>639</v>
      </c>
      <c r="BD58" t="s">
        <v>691</v>
      </c>
    </row>
    <row r="59" spans="1:57">
      <c r="A59" s="1">
        <f>HYPERLINK("https://lsnyc.legalserver.org/matter/dynamic-profile/view/1883804","18-1883804")</f>
        <v>0</v>
      </c>
      <c r="B59" t="s">
        <v>57</v>
      </c>
      <c r="C59" t="s">
        <v>58</v>
      </c>
      <c r="D59" t="s">
        <v>77</v>
      </c>
      <c r="E59" t="s">
        <v>134</v>
      </c>
      <c r="G59" t="s">
        <v>199</v>
      </c>
      <c r="H59" t="s">
        <v>258</v>
      </c>
      <c r="I59" t="s">
        <v>265</v>
      </c>
      <c r="J59" t="s">
        <v>275</v>
      </c>
      <c r="L59" t="s">
        <v>337</v>
      </c>
      <c r="M59" t="s">
        <v>369</v>
      </c>
      <c r="N59" t="s">
        <v>371</v>
      </c>
      <c r="O59" t="s">
        <v>374</v>
      </c>
      <c r="P59">
        <v>10027</v>
      </c>
      <c r="Q59" t="s">
        <v>275</v>
      </c>
      <c r="S59" t="s">
        <v>419</v>
      </c>
      <c r="T59">
        <v>4</v>
      </c>
      <c r="U59" t="s">
        <v>424</v>
      </c>
      <c r="W59" t="s">
        <v>434</v>
      </c>
      <c r="X59" t="s">
        <v>275</v>
      </c>
      <c r="Y59" t="s">
        <v>275</v>
      </c>
      <c r="AA59" t="s">
        <v>438</v>
      </c>
      <c r="AC59">
        <v>0</v>
      </c>
      <c r="AD59">
        <v>340</v>
      </c>
      <c r="AE59">
        <v>16.3</v>
      </c>
      <c r="AG59" t="s">
        <v>504</v>
      </c>
      <c r="AI59" t="s">
        <v>568</v>
      </c>
      <c r="AJ59">
        <v>25</v>
      </c>
      <c r="AK59" t="s">
        <v>581</v>
      </c>
      <c r="AL59">
        <v>2</v>
      </c>
      <c r="AM59">
        <v>0</v>
      </c>
      <c r="AN59">
        <v>0</v>
      </c>
      <c r="AQ59" t="s">
        <v>584</v>
      </c>
      <c r="AR59" t="s">
        <v>586</v>
      </c>
      <c r="AS59" t="s">
        <v>591</v>
      </c>
      <c r="AT59">
        <v>0</v>
      </c>
      <c r="AX59" t="s">
        <v>610</v>
      </c>
      <c r="BA59" t="s">
        <v>618</v>
      </c>
      <c r="BD59" t="s">
        <v>692</v>
      </c>
    </row>
    <row r="60" spans="1:57">
      <c r="A60" s="1">
        <f>HYPERLINK("https://lsnyc.legalserver.org/matter/dynamic-profile/view/1904940","19-1904940")</f>
        <v>0</v>
      </c>
      <c r="B60" t="s">
        <v>57</v>
      </c>
      <c r="C60" t="s">
        <v>58</v>
      </c>
      <c r="D60" t="s">
        <v>77</v>
      </c>
      <c r="E60" t="s">
        <v>109</v>
      </c>
      <c r="G60" t="s">
        <v>200</v>
      </c>
      <c r="H60" t="s">
        <v>207</v>
      </c>
      <c r="I60" t="s">
        <v>264</v>
      </c>
      <c r="J60" t="s">
        <v>274</v>
      </c>
      <c r="L60" t="s">
        <v>300</v>
      </c>
      <c r="N60" t="s">
        <v>371</v>
      </c>
      <c r="O60" t="s">
        <v>374</v>
      </c>
      <c r="P60">
        <v>10026</v>
      </c>
      <c r="Q60" t="s">
        <v>274</v>
      </c>
      <c r="S60" t="s">
        <v>420</v>
      </c>
      <c r="T60">
        <v>0</v>
      </c>
      <c r="U60" t="s">
        <v>428</v>
      </c>
      <c r="W60" t="s">
        <v>434</v>
      </c>
      <c r="X60" t="s">
        <v>275</v>
      </c>
      <c r="Y60" t="s">
        <v>275</v>
      </c>
      <c r="AA60" t="s">
        <v>439</v>
      </c>
      <c r="AC60">
        <v>0</v>
      </c>
      <c r="AD60">
        <v>0</v>
      </c>
      <c r="AE60">
        <v>4</v>
      </c>
      <c r="AG60" t="s">
        <v>505</v>
      </c>
      <c r="AI60" t="s">
        <v>569</v>
      </c>
      <c r="AJ60">
        <v>0</v>
      </c>
      <c r="AK60" t="s">
        <v>579</v>
      </c>
      <c r="AL60">
        <v>3</v>
      </c>
      <c r="AM60">
        <v>0</v>
      </c>
      <c r="AN60">
        <v>84.39</v>
      </c>
      <c r="AS60" t="s">
        <v>591</v>
      </c>
      <c r="AT60">
        <v>18000</v>
      </c>
      <c r="AX60" t="s">
        <v>602</v>
      </c>
      <c r="BA60" t="s">
        <v>642</v>
      </c>
      <c r="BD60" t="s">
        <v>693</v>
      </c>
    </row>
    <row r="61" spans="1:57">
      <c r="A61" s="1">
        <f>HYPERLINK("https://lsnyc.legalserver.org/matter/dynamic-profile/view/1892867","19-1892867")</f>
        <v>0</v>
      </c>
      <c r="B61" t="s">
        <v>57</v>
      </c>
      <c r="C61" t="s">
        <v>58</v>
      </c>
      <c r="D61" t="s">
        <v>77</v>
      </c>
      <c r="E61" t="s">
        <v>120</v>
      </c>
      <c r="G61" t="s">
        <v>201</v>
      </c>
      <c r="H61" t="s">
        <v>259</v>
      </c>
      <c r="I61" t="s">
        <v>265</v>
      </c>
      <c r="J61" t="s">
        <v>274</v>
      </c>
      <c r="L61" t="s">
        <v>338</v>
      </c>
      <c r="N61" t="s">
        <v>371</v>
      </c>
      <c r="O61" t="s">
        <v>374</v>
      </c>
      <c r="P61">
        <v>10026</v>
      </c>
      <c r="Q61" t="s">
        <v>274</v>
      </c>
      <c r="T61">
        <v>21</v>
      </c>
      <c r="U61" t="s">
        <v>428</v>
      </c>
      <c r="W61" t="s">
        <v>434</v>
      </c>
      <c r="X61" t="s">
        <v>275</v>
      </c>
      <c r="Y61" t="s">
        <v>275</v>
      </c>
      <c r="AA61" t="s">
        <v>439</v>
      </c>
      <c r="AB61" t="s">
        <v>442</v>
      </c>
      <c r="AC61">
        <v>0</v>
      </c>
      <c r="AD61">
        <v>688</v>
      </c>
      <c r="AE61">
        <v>6.5</v>
      </c>
      <c r="AG61" t="s">
        <v>506</v>
      </c>
      <c r="AI61" t="s">
        <v>570</v>
      </c>
      <c r="AJ61">
        <v>15</v>
      </c>
      <c r="AL61">
        <v>2</v>
      </c>
      <c r="AM61">
        <v>0</v>
      </c>
      <c r="AN61">
        <v>256.18</v>
      </c>
      <c r="AS61" t="s">
        <v>592</v>
      </c>
      <c r="AT61">
        <v>43320</v>
      </c>
      <c r="AX61" t="s">
        <v>602</v>
      </c>
      <c r="BA61" t="s">
        <v>644</v>
      </c>
      <c r="BD61" t="s">
        <v>655</v>
      </c>
    </row>
    <row r="62" spans="1:57">
      <c r="A62" s="1">
        <f>HYPERLINK("https://lsnyc.legalserver.org/matter/dynamic-profile/view/1881316","18-1881316")</f>
        <v>0</v>
      </c>
      <c r="B62" t="s">
        <v>57</v>
      </c>
      <c r="C62" t="s">
        <v>58</v>
      </c>
      <c r="D62" t="s">
        <v>77</v>
      </c>
      <c r="E62" t="s">
        <v>116</v>
      </c>
      <c r="G62" t="s">
        <v>202</v>
      </c>
      <c r="H62" t="s">
        <v>260</v>
      </c>
      <c r="J62" t="s">
        <v>274</v>
      </c>
      <c r="L62" t="s">
        <v>339</v>
      </c>
      <c r="N62" t="s">
        <v>371</v>
      </c>
      <c r="O62" t="s">
        <v>374</v>
      </c>
      <c r="P62">
        <v>10025</v>
      </c>
      <c r="Q62" t="s">
        <v>274</v>
      </c>
      <c r="T62">
        <v>20</v>
      </c>
      <c r="U62" t="s">
        <v>424</v>
      </c>
      <c r="W62" t="s">
        <v>433</v>
      </c>
      <c r="X62" t="s">
        <v>275</v>
      </c>
      <c r="Y62" t="s">
        <v>275</v>
      </c>
      <c r="AA62" t="s">
        <v>440</v>
      </c>
      <c r="AC62">
        <v>859</v>
      </c>
      <c r="AD62">
        <v>0</v>
      </c>
      <c r="AE62">
        <v>11.45</v>
      </c>
      <c r="AG62" t="s">
        <v>507</v>
      </c>
      <c r="AI62" t="s">
        <v>571</v>
      </c>
      <c r="AJ62">
        <v>0</v>
      </c>
      <c r="AL62">
        <v>1</v>
      </c>
      <c r="AM62">
        <v>0</v>
      </c>
      <c r="AN62">
        <v>164.74</v>
      </c>
      <c r="AQ62" t="s">
        <v>584</v>
      </c>
      <c r="AS62" t="s">
        <v>591</v>
      </c>
      <c r="AT62">
        <v>20000</v>
      </c>
      <c r="AX62" t="s">
        <v>602</v>
      </c>
      <c r="BA62" t="s">
        <v>623</v>
      </c>
      <c r="BD62" t="s">
        <v>682</v>
      </c>
    </row>
    <row r="63" spans="1:57">
      <c r="A63" s="1">
        <f>HYPERLINK("https://lsnyc.legalserver.org/matter/dynamic-profile/view/1904928","19-1904928")</f>
        <v>0</v>
      </c>
      <c r="B63" t="s">
        <v>57</v>
      </c>
      <c r="C63" t="s">
        <v>58</v>
      </c>
      <c r="D63" t="s">
        <v>77</v>
      </c>
      <c r="E63" t="s">
        <v>109</v>
      </c>
      <c r="G63" t="s">
        <v>203</v>
      </c>
      <c r="H63" t="s">
        <v>261</v>
      </c>
      <c r="I63" t="s">
        <v>264</v>
      </c>
      <c r="J63" t="s">
        <v>274</v>
      </c>
      <c r="L63" t="s">
        <v>340</v>
      </c>
      <c r="M63" t="s">
        <v>343</v>
      </c>
      <c r="N63" t="s">
        <v>371</v>
      </c>
      <c r="O63" t="s">
        <v>374</v>
      </c>
      <c r="P63">
        <v>10014</v>
      </c>
      <c r="Q63" t="s">
        <v>274</v>
      </c>
      <c r="R63" t="s">
        <v>382</v>
      </c>
      <c r="S63" t="s">
        <v>421</v>
      </c>
      <c r="T63">
        <v>3</v>
      </c>
      <c r="U63" t="s">
        <v>424</v>
      </c>
      <c r="W63" t="s">
        <v>433</v>
      </c>
      <c r="X63" t="s">
        <v>275</v>
      </c>
      <c r="Y63" t="s">
        <v>275</v>
      </c>
      <c r="AA63" t="s">
        <v>439</v>
      </c>
      <c r="AC63">
        <v>0</v>
      </c>
      <c r="AD63">
        <v>1000</v>
      </c>
      <c r="AE63">
        <v>3</v>
      </c>
      <c r="AG63" t="s">
        <v>508</v>
      </c>
      <c r="AI63" t="s">
        <v>572</v>
      </c>
      <c r="AJ63">
        <v>0</v>
      </c>
      <c r="AK63" t="s">
        <v>582</v>
      </c>
      <c r="AL63">
        <v>1</v>
      </c>
      <c r="AM63">
        <v>0</v>
      </c>
      <c r="AN63">
        <v>155.64</v>
      </c>
      <c r="AR63" t="s">
        <v>586</v>
      </c>
      <c r="AS63" t="s">
        <v>591</v>
      </c>
      <c r="AT63">
        <v>19440</v>
      </c>
      <c r="AX63" t="s">
        <v>602</v>
      </c>
      <c r="BA63" t="s">
        <v>645</v>
      </c>
      <c r="BD63" t="s">
        <v>694</v>
      </c>
      <c r="BE63" t="s">
        <v>698</v>
      </c>
    </row>
    <row r="64" spans="1:57">
      <c r="A64" s="1">
        <f>HYPERLINK("https://lsnyc.legalserver.org/matter/dynamic-profile/view/1843593","17-1843593")</f>
        <v>0</v>
      </c>
      <c r="B64" t="s">
        <v>57</v>
      </c>
      <c r="C64" t="s">
        <v>63</v>
      </c>
      <c r="D64" t="s">
        <v>77</v>
      </c>
      <c r="E64" t="s">
        <v>135</v>
      </c>
      <c r="G64" t="s">
        <v>204</v>
      </c>
      <c r="H64" t="s">
        <v>262</v>
      </c>
      <c r="I64" t="s">
        <v>264</v>
      </c>
      <c r="J64" t="s">
        <v>274</v>
      </c>
      <c r="L64" t="s">
        <v>341</v>
      </c>
      <c r="M64" t="s">
        <v>370</v>
      </c>
      <c r="N64" t="s">
        <v>371</v>
      </c>
      <c r="O64" t="s">
        <v>374</v>
      </c>
      <c r="P64">
        <v>10036</v>
      </c>
      <c r="Q64" t="s">
        <v>274</v>
      </c>
      <c r="R64" t="s">
        <v>377</v>
      </c>
      <c r="S64" t="s">
        <v>422</v>
      </c>
      <c r="T64">
        <v>1</v>
      </c>
      <c r="U64" t="s">
        <v>424</v>
      </c>
      <c r="W64" t="s">
        <v>433</v>
      </c>
      <c r="X64" t="s">
        <v>275</v>
      </c>
      <c r="AA64" t="s">
        <v>438</v>
      </c>
      <c r="AC64">
        <v>250</v>
      </c>
      <c r="AD64">
        <v>895</v>
      </c>
      <c r="AE64">
        <v>248.45</v>
      </c>
      <c r="AG64" t="s">
        <v>509</v>
      </c>
      <c r="AH64" t="s">
        <v>517</v>
      </c>
      <c r="AI64" t="s">
        <v>573</v>
      </c>
      <c r="AJ64">
        <v>0</v>
      </c>
      <c r="AK64" t="s">
        <v>576</v>
      </c>
      <c r="AL64">
        <v>1</v>
      </c>
      <c r="AM64">
        <v>0</v>
      </c>
      <c r="AN64">
        <v>86.06999999999999</v>
      </c>
      <c r="AQ64" t="s">
        <v>584</v>
      </c>
      <c r="AR64" t="s">
        <v>590</v>
      </c>
      <c r="AT64">
        <v>10380</v>
      </c>
      <c r="AX64" t="s">
        <v>603</v>
      </c>
      <c r="BA64" t="s">
        <v>646</v>
      </c>
      <c r="BD64" t="s">
        <v>695</v>
      </c>
    </row>
    <row r="65" spans="1:56">
      <c r="A65" s="1">
        <f>HYPERLINK("https://lsnyc.legalserver.org/matter/dynamic-profile/view/1903989","19-1903989")</f>
        <v>0</v>
      </c>
      <c r="B65" t="s">
        <v>57</v>
      </c>
      <c r="C65" t="s">
        <v>63</v>
      </c>
      <c r="D65" t="s">
        <v>77</v>
      </c>
      <c r="E65" t="s">
        <v>136</v>
      </c>
      <c r="G65" t="s">
        <v>205</v>
      </c>
      <c r="H65" t="s">
        <v>263</v>
      </c>
      <c r="I65" t="s">
        <v>265</v>
      </c>
      <c r="J65" t="s">
        <v>274</v>
      </c>
      <c r="L65" t="s">
        <v>342</v>
      </c>
      <c r="M65" t="s">
        <v>352</v>
      </c>
      <c r="N65" t="s">
        <v>371</v>
      </c>
      <c r="O65" t="s">
        <v>374</v>
      </c>
      <c r="P65">
        <v>10025</v>
      </c>
      <c r="Q65" t="s">
        <v>274</v>
      </c>
      <c r="R65" t="s">
        <v>382</v>
      </c>
      <c r="S65" t="s">
        <v>423</v>
      </c>
      <c r="T65">
        <v>20</v>
      </c>
      <c r="U65" t="s">
        <v>424</v>
      </c>
      <c r="W65" t="s">
        <v>433</v>
      </c>
      <c r="X65" t="s">
        <v>275</v>
      </c>
      <c r="Y65" t="s">
        <v>275</v>
      </c>
      <c r="AA65" t="s">
        <v>438</v>
      </c>
      <c r="AC65">
        <v>0</v>
      </c>
      <c r="AD65">
        <v>2045.07</v>
      </c>
      <c r="AE65">
        <v>7.55</v>
      </c>
      <c r="AG65" t="s">
        <v>510</v>
      </c>
      <c r="AI65" t="s">
        <v>574</v>
      </c>
      <c r="AJ65">
        <v>181</v>
      </c>
      <c r="AK65" t="s">
        <v>576</v>
      </c>
      <c r="AL65">
        <v>1</v>
      </c>
      <c r="AM65">
        <v>0</v>
      </c>
      <c r="AN65">
        <v>149.88</v>
      </c>
      <c r="AS65" t="s">
        <v>591</v>
      </c>
      <c r="AT65">
        <v>18720</v>
      </c>
      <c r="AX65" t="s">
        <v>600</v>
      </c>
      <c r="BA65" t="s">
        <v>623</v>
      </c>
      <c r="BD65" t="s"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Consent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2019-12-16T18:34:40Z</dcterms:created>
  <dcterms:modified xsi:type="dcterms:W3CDTF">2019-12-16T18:34:40Z</dcterms:modified>
</cp:coreProperties>
</file>