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Level 1" sheetId="1" r:id="rId1"/>
  </sheets>
  <calcPr calcId="124519" fullCalcOnLoad="1"/>
</workbook>
</file>

<file path=xl/sharedStrings.xml><?xml version="1.0" encoding="utf-8"?>
<sst xmlns="http://schemas.openxmlformats.org/spreadsheetml/2006/main" count="1793" uniqueCount="615">
  <si>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</si>
  <si>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</si>
  <si>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</si>
  <si>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</si>
  <si>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</si>
  <si>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</si>
  <si>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</si>
  <si>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</si>
  <si>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Level of Service</t>
  </si>
  <si>
    <t>Gen Pub Assist Case Number</t>
  </si>
  <si>
    <t>Housing Signed DHCI Form</t>
  </si>
  <si>
    <t>Housing Type Of Case</t>
  </si>
  <si>
    <t>HRA Release?</t>
  </si>
  <si>
    <t>HAL Eligibility Date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</si>
  <si>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</si>
  <si>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</si>
  <si>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</si>
  <si>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</si>
  <si>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</si>
  <si>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</si>
  <si>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</si>
  <si>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</si>
  <si>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</si>
  <si>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</si>
  <si>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</si>
  <si>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</si>
  <si>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</si>
  <si>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</si>
  <si>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</si>
  <si>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</si>
  <si>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</si>
  <si>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</si>
  <si>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</si>
  <si>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</si>
  <si>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</si>
  <si>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</si>
  <si>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</si>
  <si>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</si>
  <si>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</si>
  <si>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</si>
  <si>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</si>
  <si>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</si>
  <si>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</si>
  <si>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</si>
  <si>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</si>
  <si>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</si>
  <si>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</si>
  <si>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</si>
  <si>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</si>
  <si>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</si>
  <si>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</si>
  <si>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</si>
  <si>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</si>
  <si>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</si>
  <si>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</si>
  <si>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</si>
  <si>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</si>
  <si>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</si>
  <si>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Anunkor, Ifeoma</t>
  </si>
  <si>
    <t>Basu, Shantonu</t>
  </si>
  <si>
    <t>Braudy, Erica</t>
  </si>
  <si>
    <t>Caulkins, Luther</t>
  </si>
  <si>
    <t>Dittakavi, Archana</t>
  </si>
  <si>
    <t>Englard, Rubin</t>
  </si>
  <si>
    <t>Freeman, Daniel</t>
  </si>
  <si>
    <t>Frierson, Jerome</t>
  </si>
  <si>
    <t>Gokhale, Aparna</t>
  </si>
  <si>
    <t>Gonzalez, Ana</t>
  </si>
  <si>
    <t>Gonzalez, Matias</t>
  </si>
  <si>
    <t>Hao, Lindsay</t>
  </si>
  <si>
    <t>He, Ricky</t>
  </si>
  <si>
    <t>Kulig, Jessica</t>
  </si>
  <si>
    <t>Mercedes, Jannelys</t>
  </si>
  <si>
    <t>Ortiz, Matthew</t>
  </si>
  <si>
    <t>Sanchez, Dennis</t>
  </si>
  <si>
    <t>Shah, Ami</t>
  </si>
  <si>
    <t>Sharma, Sagar</t>
  </si>
  <si>
    <t>Spencer, Eleanor</t>
  </si>
  <si>
    <t>Treadwell, Nathan</t>
  </si>
  <si>
    <t>Wilkes, Nicole</t>
  </si>
  <si>
    <t>Open</t>
  </si>
  <si>
    <t>Closed</t>
  </si>
  <si>
    <t>03/06/2019</t>
  </si>
  <si>
    <t>11/01/2019</t>
  </si>
  <si>
    <t>04/30/2019</t>
  </si>
  <si>
    <t>07/16/2019</t>
  </si>
  <si>
    <t>10/02/2019</t>
  </si>
  <si>
    <t>10/11/2019</t>
  </si>
  <si>
    <t>07/11/2019</t>
  </si>
  <si>
    <t>09/20/2019</t>
  </si>
  <si>
    <t>10/10/2018</t>
  </si>
  <si>
    <t>03/19/2018</t>
  </si>
  <si>
    <t>05/18/2018</t>
  </si>
  <si>
    <t>05/13/2019</t>
  </si>
  <si>
    <t>11/08/2019</t>
  </si>
  <si>
    <t>10/25/2019</t>
  </si>
  <si>
    <t>11/06/2019</t>
  </si>
  <si>
    <t>10/23/2019</t>
  </si>
  <si>
    <t>11/15/2019</t>
  </si>
  <si>
    <t>11/04/2019</t>
  </si>
  <si>
    <t>09/06/2019</t>
  </si>
  <si>
    <t>09/24/2019</t>
  </si>
  <si>
    <t>08/08/2018</t>
  </si>
  <si>
    <t>07/30/2018</t>
  </si>
  <si>
    <t>12/26/2018</t>
  </si>
  <si>
    <t>08/26/2019</t>
  </si>
  <si>
    <t>08/22/2018</t>
  </si>
  <si>
    <t>09/30/2019</t>
  </si>
  <si>
    <t>10/22/2019</t>
  </si>
  <si>
    <t>10/18/2019</t>
  </si>
  <si>
    <t>02/01/2018</t>
  </si>
  <si>
    <t>Mary</t>
  </si>
  <si>
    <t>George</t>
  </si>
  <si>
    <t>Dhaiana</t>
  </si>
  <si>
    <t>Victor</t>
  </si>
  <si>
    <t>Talik</t>
  </si>
  <si>
    <t>Olympia</t>
  </si>
  <si>
    <t>Angela</t>
  </si>
  <si>
    <t>Thelma</t>
  </si>
  <si>
    <t>Altagracia</t>
  </si>
  <si>
    <t>Sabina</t>
  </si>
  <si>
    <t>Bianca</t>
  </si>
  <si>
    <t>Pablo</t>
  </si>
  <si>
    <t>Bik</t>
  </si>
  <si>
    <t>Jeffrey</t>
  </si>
  <si>
    <t>Lori</t>
  </si>
  <si>
    <t>Thomas</t>
  </si>
  <si>
    <t>Joseph</t>
  </si>
  <si>
    <t>June</t>
  </si>
  <si>
    <t>Juan</t>
  </si>
  <si>
    <t>Naomi</t>
  </si>
  <si>
    <t>Christopher</t>
  </si>
  <si>
    <t>Zakiya</t>
  </si>
  <si>
    <t>Julie</t>
  </si>
  <si>
    <t>Claude</t>
  </si>
  <si>
    <t>Fred</t>
  </si>
  <si>
    <t>Marybeth</t>
  </si>
  <si>
    <t>Maria</t>
  </si>
  <si>
    <t>Charles</t>
  </si>
  <si>
    <t>Fabian</t>
  </si>
  <si>
    <t>Alberta</t>
  </si>
  <si>
    <t>Robert</t>
  </si>
  <si>
    <t>Noraida</t>
  </si>
  <si>
    <t>Debra</t>
  </si>
  <si>
    <t>Elise</t>
  </si>
  <si>
    <t>Scott</t>
  </si>
  <si>
    <t>Rdell</t>
  </si>
  <si>
    <t>Vivian</t>
  </si>
  <si>
    <t>Corey</t>
  </si>
  <si>
    <t>Ryan</t>
  </si>
  <si>
    <t>Patricia</t>
  </si>
  <si>
    <t>Tanique</t>
  </si>
  <si>
    <t>Alexandros</t>
  </si>
  <si>
    <t>Stephanie</t>
  </si>
  <si>
    <t>David</t>
  </si>
  <si>
    <t>Samantha</t>
  </si>
  <si>
    <t>Darryl</t>
  </si>
  <si>
    <t>Leopoldo</t>
  </si>
  <si>
    <t>Anntoinette</t>
  </si>
  <si>
    <t>Yolanda</t>
  </si>
  <si>
    <t>Miriam</t>
  </si>
  <si>
    <t>Teresa</t>
  </si>
  <si>
    <t>Rosa</t>
  </si>
  <si>
    <t>Vincent</t>
  </si>
  <si>
    <t>John</t>
  </si>
  <si>
    <t>Cordy</t>
  </si>
  <si>
    <t>Wileisa</t>
  </si>
  <si>
    <t>Suzanne</t>
  </si>
  <si>
    <t>Carl</t>
  </si>
  <si>
    <t>Richard</t>
  </si>
  <si>
    <t>Greene</t>
  </si>
  <si>
    <t>Morillo</t>
  </si>
  <si>
    <t>Valdez</t>
  </si>
  <si>
    <t>Guzman</t>
  </si>
  <si>
    <t>Lewis</t>
  </si>
  <si>
    <t>Moody</t>
  </si>
  <si>
    <t>Batista</t>
  </si>
  <si>
    <t>Dale</t>
  </si>
  <si>
    <t>Mateo</t>
  </si>
  <si>
    <t>DelaRosa</t>
  </si>
  <si>
    <t>Compoverde</t>
  </si>
  <si>
    <t>Curet</t>
  </si>
  <si>
    <t>Poon Kwok</t>
  </si>
  <si>
    <t>Smith</t>
  </si>
  <si>
    <t>Laing</t>
  </si>
  <si>
    <t>Baker</t>
  </si>
  <si>
    <t>Hernandez</t>
  </si>
  <si>
    <t>Perez</t>
  </si>
  <si>
    <t>Berroa</t>
  </si>
  <si>
    <t>Jones</t>
  </si>
  <si>
    <t>Haynes</t>
  </si>
  <si>
    <t>Coleman</t>
  </si>
  <si>
    <t>Shelton</t>
  </si>
  <si>
    <t>Pattirane</t>
  </si>
  <si>
    <t>Frances</t>
  </si>
  <si>
    <t>Damico</t>
  </si>
  <si>
    <t>Fusi</t>
  </si>
  <si>
    <t>Lockett</t>
  </si>
  <si>
    <t>Rodriguez</t>
  </si>
  <si>
    <t>Avila</t>
  </si>
  <si>
    <t>Garcia</t>
  </si>
  <si>
    <t>Miranda</t>
  </si>
  <si>
    <t>Ramos</t>
  </si>
  <si>
    <t>Williams</t>
  </si>
  <si>
    <t>Rector</t>
  </si>
  <si>
    <t>Kluge</t>
  </si>
  <si>
    <t>Townsel</t>
  </si>
  <si>
    <t>Melendez</t>
  </si>
  <si>
    <t>Wooten</t>
  </si>
  <si>
    <t>Hicks</t>
  </si>
  <si>
    <t>Thompson</t>
  </si>
  <si>
    <t>Generlette</t>
  </si>
  <si>
    <t>Karales</t>
  </si>
  <si>
    <t>Santana</t>
  </si>
  <si>
    <t>Queen</t>
  </si>
  <si>
    <t>Brown</t>
  </si>
  <si>
    <t>Wolesley</t>
  </si>
  <si>
    <t>Rojas</t>
  </si>
  <si>
    <t>Angrum</t>
  </si>
  <si>
    <t>Lark</t>
  </si>
  <si>
    <t>Alvarado</t>
  </si>
  <si>
    <t>Martinez</t>
  </si>
  <si>
    <t>Castillo</t>
  </si>
  <si>
    <t>Bronson</t>
  </si>
  <si>
    <t>Koster</t>
  </si>
  <si>
    <t>Whalen</t>
  </si>
  <si>
    <t>Hold For Review</t>
  </si>
  <si>
    <t>009998992D</t>
  </si>
  <si>
    <t>014014717E</t>
  </si>
  <si>
    <t>008982284F</t>
  </si>
  <si>
    <t>08115550J</t>
  </si>
  <si>
    <t>09138060A</t>
  </si>
  <si>
    <t>018933017I</t>
  </si>
  <si>
    <t>004766187B</t>
  </si>
  <si>
    <t>005056108D</t>
  </si>
  <si>
    <t xml:space="preserve"> </t>
  </si>
  <si>
    <t>No</t>
  </si>
  <si>
    <t>Yes</t>
  </si>
  <si>
    <t>Non-payment</t>
  </si>
  <si>
    <t>Other Administrative Proceeding</t>
  </si>
  <si>
    <t>Holdover</t>
  </si>
  <si>
    <t>HP Action</t>
  </si>
  <si>
    <t>No Case</t>
  </si>
  <si>
    <t>NYCHA Housing Termination</t>
  </si>
  <si>
    <t>Section 8 other</t>
  </si>
  <si>
    <t>10/10/2019</t>
  </si>
  <si>
    <t>11/15/2018</t>
  </si>
  <si>
    <t>10/01/2019</t>
  </si>
  <si>
    <t>1833  Amsterdam Avenue 2H</t>
  </si>
  <si>
    <t>176 W 94th St</t>
  </si>
  <si>
    <t>208 W 151st St</t>
  </si>
  <si>
    <t>3170 Broadway</t>
  </si>
  <si>
    <t>151 W 123rd St</t>
  </si>
  <si>
    <t>188 Ludlow St</t>
  </si>
  <si>
    <t>525 Fdr Dr</t>
  </si>
  <si>
    <t>159 W 145th St</t>
  </si>
  <si>
    <t>580 W 161st St</t>
  </si>
  <si>
    <t>772 Saint Nicholas Ave</t>
  </si>
  <si>
    <t>625 W 135th St</t>
  </si>
  <si>
    <t>345 E 101st St</t>
  </si>
  <si>
    <t>123 Henry St</t>
  </si>
  <si>
    <t>561 W 144th St</t>
  </si>
  <si>
    <t>250 W 146th St</t>
  </si>
  <si>
    <t>1850 Lexington Ave</t>
  </si>
  <si>
    <t>342 E 13th St</t>
  </si>
  <si>
    <t>600 W 176th St</t>
  </si>
  <si>
    <t>605 W 42nd St</t>
  </si>
  <si>
    <t>215 W 134th St</t>
  </si>
  <si>
    <t>229 Cherry St</t>
  </si>
  <si>
    <t>273 W 131st St</t>
  </si>
  <si>
    <t>324 E 74th St</t>
  </si>
  <si>
    <t>251 W 109th St</t>
  </si>
  <si>
    <t>171 W 131st St</t>
  </si>
  <si>
    <t>211 W 56th St</t>
  </si>
  <si>
    <t>17 E 124th St</t>
  </si>
  <si>
    <t>2395 1st Ave</t>
  </si>
  <si>
    <t>601 W 140th St</t>
  </si>
  <si>
    <t>8 Avenue B # 12</t>
  </si>
  <si>
    <t>2660 8th Ave</t>
  </si>
  <si>
    <t>314 E 100th St</t>
  </si>
  <si>
    <t>60 E 106th St</t>
  </si>
  <si>
    <t>40 W 135th St</t>
  </si>
  <si>
    <t>105 Duane St</t>
  </si>
  <si>
    <t>2660 Frederick Douglass Blvd</t>
  </si>
  <si>
    <t>211 W 146th st</t>
  </si>
  <si>
    <t>204 W 149th St</t>
  </si>
  <si>
    <t>583 W 215th St</t>
  </si>
  <si>
    <t>515 W 159th St</t>
  </si>
  <si>
    <t>147 W 79th St</t>
  </si>
  <si>
    <t>26 Madison Street</t>
  </si>
  <si>
    <t>765 Riverside Dr</t>
  </si>
  <si>
    <t>347 W 141st St</t>
  </si>
  <si>
    <t>2253 7th  Avenue 5N</t>
  </si>
  <si>
    <t>71 W 112th St</t>
  </si>
  <si>
    <t>101 West 118th Street 2B</t>
  </si>
  <si>
    <t>1867 7th Ave</t>
  </si>
  <si>
    <t>2430 W 111th St</t>
  </si>
  <si>
    <t>10 Manhattan Ave</t>
  </si>
  <si>
    <t>410 Grand St</t>
  </si>
  <si>
    <t>526 W 158th St</t>
  </si>
  <si>
    <t>100 Hamilton Pl</t>
  </si>
  <si>
    <t>131 W 137th St</t>
  </si>
  <si>
    <t>143 W 132nd St</t>
  </si>
  <si>
    <t>826 Columbus Ave</t>
  </si>
  <si>
    <t>418 W 51st St</t>
  </si>
  <si>
    <t>1 Columbus Pl</t>
  </si>
  <si>
    <t>103 E 2nd St</t>
  </si>
  <si>
    <t>2D</t>
  </si>
  <si>
    <t>A22</t>
  </si>
  <si>
    <t>13A</t>
  </si>
  <si>
    <t>2A</t>
  </si>
  <si>
    <t>16J</t>
  </si>
  <si>
    <t>1C</t>
  </si>
  <si>
    <t>1A</t>
  </si>
  <si>
    <t>4C</t>
  </si>
  <si>
    <t>5K</t>
  </si>
  <si>
    <t>19I</t>
  </si>
  <si>
    <t>5A</t>
  </si>
  <si>
    <t>1B</t>
  </si>
  <si>
    <t>39V</t>
  </si>
  <si>
    <t>3F</t>
  </si>
  <si>
    <t>10N</t>
  </si>
  <si>
    <t>2C</t>
  </si>
  <si>
    <t>5D</t>
  </si>
  <si>
    <t>3A</t>
  </si>
  <si>
    <t>24H</t>
  </si>
  <si>
    <t>1L</t>
  </si>
  <si>
    <t>4D</t>
  </si>
  <si>
    <t>5H</t>
  </si>
  <si>
    <t>12L</t>
  </si>
  <si>
    <t>10H</t>
  </si>
  <si>
    <t>10A</t>
  </si>
  <si>
    <t>15G</t>
  </si>
  <si>
    <t>14H</t>
  </si>
  <si>
    <t>4J</t>
  </si>
  <si>
    <t>3B</t>
  </si>
  <si>
    <t>D4</t>
  </si>
  <si>
    <t>9D</t>
  </si>
  <si>
    <t>6L</t>
  </si>
  <si>
    <t>5B</t>
  </si>
  <si>
    <t>4B</t>
  </si>
  <si>
    <t>5F</t>
  </si>
  <si>
    <t>18F</t>
  </si>
  <si>
    <t>7G</t>
  </si>
  <si>
    <t>Bmst</t>
  </si>
  <si>
    <t>5E</t>
  </si>
  <si>
    <t>N9I</t>
  </si>
  <si>
    <t>ground fl</t>
  </si>
  <si>
    <t>New York</t>
  </si>
  <si>
    <t>NY</t>
  </si>
  <si>
    <t>In-House</t>
  </si>
  <si>
    <t>Court Referral-NON HRA</t>
  </si>
  <si>
    <t>Community Organization</t>
  </si>
  <si>
    <t>HRA</t>
  </si>
  <si>
    <t>Court</t>
  </si>
  <si>
    <t>Self-referred</t>
  </si>
  <si>
    <t>Returning Client</t>
  </si>
  <si>
    <t>Other</t>
  </si>
  <si>
    <t>Outreach</t>
  </si>
  <si>
    <t>LT-016063-19/NY</t>
  </si>
  <si>
    <t>LT-067858-19/NY</t>
  </si>
  <si>
    <t>LT-158718-19/NY</t>
  </si>
  <si>
    <t>LT-064895-19/NY</t>
  </si>
  <si>
    <t>LT-066795-19/NY</t>
  </si>
  <si>
    <t>LT-069355-18/NY</t>
  </si>
  <si>
    <t>LT-082542-17/NY</t>
  </si>
  <si>
    <t>LT-016533-19/NY</t>
  </si>
  <si>
    <t>LT-064677-19/NY</t>
  </si>
  <si>
    <t>LT-074213-18/NY</t>
  </si>
  <si>
    <t>LT-014962-19/NY</t>
  </si>
  <si>
    <t>LT-069387-19/NY</t>
  </si>
  <si>
    <t>LT-064004-19/NY</t>
  </si>
  <si>
    <t>LT-070830-19/NY</t>
  </si>
  <si>
    <t>LT-63725-19/NY</t>
  </si>
  <si>
    <t>LT-070363</t>
  </si>
  <si>
    <t>LT-069477-19/NY</t>
  </si>
  <si>
    <t>LT-066198-19/NY</t>
  </si>
  <si>
    <t>LT-069746-19/NY</t>
  </si>
  <si>
    <t>LT-067613-19/NY</t>
  </si>
  <si>
    <t>LT-070215-19/NY</t>
  </si>
  <si>
    <t>LT-067482-19/NY</t>
  </si>
  <si>
    <t>LT-064795-19/NY</t>
  </si>
  <si>
    <t>LT-250749-19/NY</t>
  </si>
  <si>
    <t>LT-068866-19/NY</t>
  </si>
  <si>
    <t>LT-064422-19/NY</t>
  </si>
  <si>
    <t>LT-063400-19/NY</t>
  </si>
  <si>
    <t>LT-065372-19/NY</t>
  </si>
  <si>
    <t>LT-061979-18/NY</t>
  </si>
  <si>
    <t>LT-060915-18/NY</t>
  </si>
  <si>
    <t>LT-080401-18/NY</t>
  </si>
  <si>
    <t>LT-012800-19/NY</t>
  </si>
  <si>
    <t>LT-063246-19/NY</t>
  </si>
  <si>
    <t>LT-062661-19/NY</t>
  </si>
  <si>
    <t>LT-067500-18/NY</t>
  </si>
  <si>
    <t>LT-064372-19/NY</t>
  </si>
  <si>
    <t>LT-066623-19/NY</t>
  </si>
  <si>
    <t>LT-069234-19/NY</t>
  </si>
  <si>
    <t>906305-TD-2018</t>
  </si>
  <si>
    <t>LT-065629-19/NY</t>
  </si>
  <si>
    <t>LT-056120-19/NY</t>
  </si>
  <si>
    <t>LT-065250-19/NY</t>
  </si>
  <si>
    <t>A - Counsel and Advice</t>
  </si>
  <si>
    <t>3123 Universal Access to Counsel – (UAC)</t>
  </si>
  <si>
    <t>3115 HPLP-Homelessness Prevention Law Project</t>
  </si>
  <si>
    <t>5510 CB9 Manhattanville-West Harlem Tenant Advocacy Project</t>
  </si>
  <si>
    <t>64 Public Housing</t>
  </si>
  <si>
    <t>61 Federally Subsidized Housing</t>
  </si>
  <si>
    <t>63 Private Landlord/Tenant</t>
  </si>
  <si>
    <t>69 Other Housing</t>
  </si>
  <si>
    <t>No Stipulation; No Judgment</t>
  </si>
  <si>
    <t>On for Trial</t>
  </si>
  <si>
    <t>Post-Judgment, Tenant in Possession-Judgment Due to Default</t>
  </si>
  <si>
    <t>6014-Obtained advice and counsel on a Housing matter</t>
  </si>
  <si>
    <t>01/08/1958</t>
  </si>
  <si>
    <t>10/28/1968</t>
  </si>
  <si>
    <t>05/12/1981</t>
  </si>
  <si>
    <t>06/28/1962</t>
  </si>
  <si>
    <t>08/14/1996</t>
  </si>
  <si>
    <t>06/21/1981</t>
  </si>
  <si>
    <t>08/02/1940</t>
  </si>
  <si>
    <t>06/16/1965</t>
  </si>
  <si>
    <t>10/07/1964</t>
  </si>
  <si>
    <t>12/14/1965</t>
  </si>
  <si>
    <t>08/02/1952</t>
  </si>
  <si>
    <t>05/16/1948</t>
  </si>
  <si>
    <t>12/21/1944</t>
  </si>
  <si>
    <t>08/14/1969</t>
  </si>
  <si>
    <t>09/19/1988</t>
  </si>
  <si>
    <t>03/10/1945</t>
  </si>
  <si>
    <t>08/04/1998</t>
  </si>
  <si>
    <t>06/22/1962</t>
  </si>
  <si>
    <t>07/27/1949</t>
  </si>
  <si>
    <t>09/10/1979</t>
  </si>
  <si>
    <t>03/01/1988</t>
  </si>
  <si>
    <t>07/11/1987</t>
  </si>
  <si>
    <t>04/04/1965</t>
  </si>
  <si>
    <t>11/30/1930</t>
  </si>
  <si>
    <t>03/09/1954</t>
  </si>
  <si>
    <t>07/18/1982</t>
  </si>
  <si>
    <t>08/31/1946</t>
  </si>
  <si>
    <t>04/24/1948</t>
  </si>
  <si>
    <t>05/24/1961</t>
  </si>
  <si>
    <t>04/22/1970</t>
  </si>
  <si>
    <t>09/07/1961</t>
  </si>
  <si>
    <t>09/26/1956</t>
  </si>
  <si>
    <t>12/08/1970</t>
  </si>
  <si>
    <t>05/24/1952</t>
  </si>
  <si>
    <t>02/26/1970</t>
  </si>
  <si>
    <t>12/25/1975</t>
  </si>
  <si>
    <t>03/22/1949</t>
  </si>
  <si>
    <t>01/02/1970</t>
  </si>
  <si>
    <t>06/20/1989</t>
  </si>
  <si>
    <t>11/18/1987</t>
  </si>
  <si>
    <t>02/05/1960</t>
  </si>
  <si>
    <t>03/08/1974</t>
  </si>
  <si>
    <t>04/15/1977</t>
  </si>
  <si>
    <t>03/17/1972</t>
  </si>
  <si>
    <t>05/05/1964</t>
  </si>
  <si>
    <t>09/04/1962</t>
  </si>
  <si>
    <t>07/18/1974</t>
  </si>
  <si>
    <t>10/01/1989</t>
  </si>
  <si>
    <t>11/15/1962</t>
  </si>
  <si>
    <t>07/25/1963</t>
  </si>
  <si>
    <t>06/22/1968</t>
  </si>
  <si>
    <t>10/13/1949</t>
  </si>
  <si>
    <t>08/04/1962</t>
  </si>
  <si>
    <t>12/25/1960</t>
  </si>
  <si>
    <t>10/27/1955</t>
  </si>
  <si>
    <t>07/21/1948</t>
  </si>
  <si>
    <t>11/18/1951</t>
  </si>
  <si>
    <t>03/12/1969</t>
  </si>
  <si>
    <t>07/23/1960</t>
  </si>
  <si>
    <t>10/17/1958</t>
  </si>
  <si>
    <t>07/05/1935</t>
  </si>
  <si>
    <t>113-48-9823</t>
  </si>
  <si>
    <t>077-68-0894</t>
  </si>
  <si>
    <t>071-82-9771</t>
  </si>
  <si>
    <t>084-80-5013</t>
  </si>
  <si>
    <t>058-86-9267</t>
  </si>
  <si>
    <t>134-64-8778</t>
  </si>
  <si>
    <t>582-66-5931</t>
  </si>
  <si>
    <t>133-90-0489</t>
  </si>
  <si>
    <t>135-66-8052</t>
  </si>
  <si>
    <t>058-82-7879</t>
  </si>
  <si>
    <t>103-48-1433</t>
  </si>
  <si>
    <t>091-40-2162</t>
  </si>
  <si>
    <t>137-88-0774</t>
  </si>
  <si>
    <t>099-62-7308</t>
  </si>
  <si>
    <t>113-74-1464</t>
  </si>
  <si>
    <t>358-36-3663</t>
  </si>
  <si>
    <t>067-88-5969</t>
  </si>
  <si>
    <t>125-46-2772</t>
  </si>
  <si>
    <t>115-64-6969</t>
  </si>
  <si>
    <t>212-15-6319</t>
  </si>
  <si>
    <t>243-59-4029</t>
  </si>
  <si>
    <t>109-72-0852</t>
  </si>
  <si>
    <t>117-62-7467</t>
  </si>
  <si>
    <t>149-58-5740</t>
  </si>
  <si>
    <t>087-72-7955</t>
  </si>
  <si>
    <t>148-70-3973</t>
  </si>
  <si>
    <t>050-38-4727</t>
  </si>
  <si>
    <t>093-62-3013</t>
  </si>
  <si>
    <t>638-51-5025</t>
  </si>
  <si>
    <t>060-58-2589</t>
  </si>
  <si>
    <t>130-54-5158</t>
  </si>
  <si>
    <t>101-56-9883</t>
  </si>
  <si>
    <t>000-00-5007</t>
  </si>
  <si>
    <t>065-58-2309</t>
  </si>
  <si>
    <t>155-68-4533</t>
  </si>
  <si>
    <t>587-40-5959</t>
  </si>
  <si>
    <t>090-60-9105</t>
  </si>
  <si>
    <t>076-76-5523</t>
  </si>
  <si>
    <t>113-74-1313</t>
  </si>
  <si>
    <t>103-60-7312</t>
  </si>
  <si>
    <t>066-58-1175</t>
  </si>
  <si>
    <t>099-68-3529</t>
  </si>
  <si>
    <t>077-54-6569</t>
  </si>
  <si>
    <t>226-96-0746</t>
  </si>
  <si>
    <t>073-58-7703</t>
  </si>
  <si>
    <t>082-82-4816</t>
  </si>
  <si>
    <t>100-76-5378</t>
  </si>
  <si>
    <t>117-74-5533</t>
  </si>
  <si>
    <t>057-60-9812</t>
  </si>
  <si>
    <t>108-66-8695</t>
  </si>
  <si>
    <t>098-48-1103</t>
  </si>
  <si>
    <t>053-66-0967</t>
  </si>
  <si>
    <t>061-66-0530</t>
  </si>
  <si>
    <t>460-69-5632</t>
  </si>
  <si>
    <t>111-38-6089</t>
  </si>
  <si>
    <t>125-44-0274</t>
  </si>
  <si>
    <t>055-58-9625</t>
  </si>
  <si>
    <t>110-54-8821</t>
  </si>
  <si>
    <t>060-54-2293</t>
  </si>
  <si>
    <t>100-28-5597</t>
  </si>
  <si>
    <t>Other Subsidized Housing</t>
  </si>
  <si>
    <t>Rent Stabilized</t>
  </si>
  <si>
    <t>Public Housing/NYCHA</t>
  </si>
  <si>
    <t>Unknown</t>
  </si>
  <si>
    <t>Low Income Tax Credit</t>
  </si>
  <si>
    <t>Rent Controlled</t>
  </si>
  <si>
    <t>Public Housing</t>
  </si>
  <si>
    <t>Project-based Sec. 8</t>
  </si>
  <si>
    <t>Unregulated</t>
  </si>
  <si>
    <t>HDFC</t>
  </si>
  <si>
    <t>Childless Household</t>
  </si>
  <si>
    <t>Household with Minors with Eligible Benefit (Cash Assistance and/or SNAP)</t>
  </si>
  <si>
    <t>None</t>
  </si>
  <si>
    <t>FEPS</t>
  </si>
  <si>
    <t>Section 8</t>
  </si>
  <si>
    <t>DRIE/SCRIE</t>
  </si>
  <si>
    <t>LINC</t>
  </si>
  <si>
    <t>City FEPS</t>
  </si>
  <si>
    <t>English</t>
  </si>
  <si>
    <t>Spanish</t>
  </si>
  <si>
    <t xml:space="preserve">Chinese </t>
  </si>
  <si>
    <t>McDonald, Susan</t>
  </si>
  <si>
    <t>Velasquez, Diana</t>
  </si>
  <si>
    <t>Garcia, Alexandra</t>
  </si>
  <si>
    <t>Garcia, Diana</t>
  </si>
  <si>
    <t>Guerra, Yolanda</t>
  </si>
  <si>
    <t>Benitez, Vicenta</t>
  </si>
  <si>
    <t>Vergeli, Evelyn</t>
  </si>
  <si>
    <t>Hernandez, Jonathan</t>
  </si>
  <si>
    <t>Encarnacion-Badru, Bea</t>
  </si>
  <si>
    <t>Employment</t>
  </si>
  <si>
    <t>Employment (Self-Employed)</t>
  </si>
  <si>
    <t>Employment, Food Stamps (SNAP), SSI</t>
  </si>
  <si>
    <t>Disability, Food Stamps (SNAP)</t>
  </si>
  <si>
    <t>Employment (Self-Employed), Food Stamps (SNAP)</t>
  </si>
  <si>
    <t>Social Security Retirement, SSI</t>
  </si>
  <si>
    <t>Employment, Social Security Disability</t>
  </si>
  <si>
    <t>Employment, Food Stamps (SNAP)</t>
  </si>
  <si>
    <t>Food Stamps (SNAP), Social Security Disability</t>
  </si>
  <si>
    <t>Food Stamps (SNAP), Social Security</t>
  </si>
  <si>
    <t>Food Stamps (SNAP), Welfare</t>
  </si>
  <si>
    <t>Employment (Self-Employed), Other</t>
  </si>
  <si>
    <t>Pension/Retirement (Not Soc. Sec.), Social Security</t>
  </si>
  <si>
    <t>Food Stamps (SNAP), General Assistance, SSI</t>
  </si>
  <si>
    <t>Both SSI and SSD</t>
  </si>
  <si>
    <t>Food Stamps (SNAP), Welfare - Fam. Assis.</t>
  </si>
  <si>
    <t>Food Stamps (SNAP), SSI</t>
  </si>
  <si>
    <t>Food Stamps (SNAP), Pension/Retirement (Not Soc. Sec.), Social Security</t>
  </si>
  <si>
    <t>Employment, Social Security</t>
  </si>
  <si>
    <t>Food Stamps (SNAP), Social Security, SSI</t>
  </si>
  <si>
    <t>Social Security Disability</t>
  </si>
  <si>
    <t>SSI</t>
  </si>
  <si>
    <t>Social Security</t>
  </si>
  <si>
    <t>Food Stamps (SNAP), General Assistance</t>
  </si>
  <si>
    <t>Other, Social Security, Social Security Retirement</t>
  </si>
  <si>
    <t>Employment, SSI</t>
  </si>
  <si>
    <t>Worker's Compensation</t>
  </si>
  <si>
    <t>No Income</t>
  </si>
  <si>
    <t>Social Security, Social Security Disability</t>
  </si>
  <si>
    <t>Rental Income</t>
  </si>
  <si>
    <t>Pension/Retirement (Not Soc. Sec.)</t>
  </si>
  <si>
    <t>Child Support, Food Stamps (SNAP)</t>
  </si>
  <si>
    <t>05/31/2019</t>
  </si>
  <si>
    <t>08/15/2019</t>
  </si>
  <si>
    <t>10/31/2019</t>
  </si>
  <si>
    <t>11/07/2019</t>
  </si>
  <si>
    <t>10/18/2018</t>
  </si>
  <si>
    <t>10/24/2019</t>
  </si>
  <si>
    <t>09/10/2018</t>
  </si>
  <si>
    <t>09/23/2019</t>
  </si>
  <si>
    <t>11/14/2019</t>
  </si>
  <si>
    <t>11/12/2019</t>
  </si>
  <si>
    <t>10/28/2019</t>
  </si>
  <si>
    <t>08/02/2018</t>
  </si>
  <si>
    <t>06/25/2019</t>
  </si>
  <si>
    <t>08/30/2019</t>
  </si>
  <si>
    <t>05/07/2019</t>
  </si>
  <si>
    <t>10/09/2018</t>
  </si>
  <si>
    <t>09/10/2019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</si>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</sst>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62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HYPERLINK("https://lsnyc.legalserver.org/matter/dynamic-profile/view/1892859","19-1892859")</f>
        <v>0</v>
      </c>
      <c r="B2" t="s">
        <v>57</v>
      </c>
      <c r="C2" t="s">
        <v>58</v>
      </c>
      <c r="D2" t="s">
        <v>80</v>
      </c>
      <c r="E2" t="s">
        <v>82</v>
      </c>
      <c r="G2" t="s">
        <v>111</v>
      </c>
      <c r="H2" t="s">
        <v>170</v>
      </c>
      <c r="I2" t="s">
        <v>226</v>
      </c>
      <c r="K2" t="s">
        <v>235</v>
      </c>
      <c r="L2" t="s">
        <v>238</v>
      </c>
      <c r="M2" t="s">
        <v>235</v>
      </c>
      <c r="O2" t="s">
        <v>248</v>
      </c>
      <c r="Q2" t="s">
        <v>348</v>
      </c>
      <c r="R2" t="s">
        <v>349</v>
      </c>
      <c r="S2">
        <v>10031</v>
      </c>
      <c r="V2">
        <v>34</v>
      </c>
      <c r="X2" t="s">
        <v>402</v>
      </c>
      <c r="Y2" t="s">
        <v>236</v>
      </c>
      <c r="Z2" t="s">
        <v>236</v>
      </c>
      <c r="AB2" t="s">
        <v>405</v>
      </c>
      <c r="AD2">
        <v>0</v>
      </c>
      <c r="AE2">
        <v>670</v>
      </c>
      <c r="AF2">
        <v>6</v>
      </c>
      <c r="AH2" t="s">
        <v>413</v>
      </c>
      <c r="AI2" t="s">
        <v>474</v>
      </c>
      <c r="AJ2">
        <v>150</v>
      </c>
      <c r="AL2">
        <v>1</v>
      </c>
      <c r="AM2">
        <v>0</v>
      </c>
      <c r="AN2">
        <v>240.19</v>
      </c>
      <c r="AS2" t="s">
        <v>552</v>
      </c>
      <c r="AT2">
        <v>30000</v>
      </c>
      <c r="AX2" t="s">
        <v>555</v>
      </c>
      <c r="BA2" t="s">
        <v>564</v>
      </c>
      <c r="BD2" t="s">
        <v>596</v>
      </c>
    </row>
    <row r="3" spans="1:57">
      <c r="A3" s="1">
        <f>HYPERLINK("https://lsnyc.legalserver.org/matter/dynamic-profile/view/1913500","19-1913500")</f>
        <v>0</v>
      </c>
      <c r="B3" t="s">
        <v>57</v>
      </c>
      <c r="C3" t="s">
        <v>58</v>
      </c>
      <c r="D3" t="s">
        <v>80</v>
      </c>
      <c r="E3" t="s">
        <v>83</v>
      </c>
      <c r="G3" t="s">
        <v>112</v>
      </c>
      <c r="H3" t="s">
        <v>171</v>
      </c>
      <c r="I3" t="s">
        <v>226</v>
      </c>
      <c r="K3" t="s">
        <v>235</v>
      </c>
      <c r="L3" t="s">
        <v>239</v>
      </c>
      <c r="M3" t="s">
        <v>237</v>
      </c>
      <c r="O3" t="s">
        <v>249</v>
      </c>
      <c r="P3" t="s">
        <v>307</v>
      </c>
      <c r="Q3" t="s">
        <v>348</v>
      </c>
      <c r="R3" t="s">
        <v>349</v>
      </c>
      <c r="S3">
        <v>10025</v>
      </c>
      <c r="T3" t="s">
        <v>350</v>
      </c>
      <c r="V3">
        <v>10</v>
      </c>
      <c r="X3" t="s">
        <v>403</v>
      </c>
      <c r="Y3" t="s">
        <v>236</v>
      </c>
      <c r="Z3" t="s">
        <v>236</v>
      </c>
      <c r="AA3" t="s">
        <v>404</v>
      </c>
      <c r="AB3" t="s">
        <v>406</v>
      </c>
      <c r="AD3">
        <v>0</v>
      </c>
      <c r="AE3">
        <v>915.6799999999999</v>
      </c>
      <c r="AF3">
        <v>0</v>
      </c>
      <c r="AH3" t="s">
        <v>414</v>
      </c>
      <c r="AI3" t="s">
        <v>475</v>
      </c>
      <c r="AJ3">
        <v>0</v>
      </c>
      <c r="AK3" t="s">
        <v>534</v>
      </c>
      <c r="AL3">
        <v>1</v>
      </c>
      <c r="AM3">
        <v>0</v>
      </c>
      <c r="AN3">
        <v>136.11</v>
      </c>
      <c r="AR3" t="s">
        <v>546</v>
      </c>
      <c r="AS3" t="s">
        <v>552</v>
      </c>
      <c r="AT3">
        <v>17000</v>
      </c>
      <c r="AX3" t="s">
        <v>556</v>
      </c>
      <c r="BA3" t="s">
        <v>565</v>
      </c>
      <c r="BE3" t="s">
        <v>613</v>
      </c>
    </row>
    <row r="4" spans="1:57">
      <c r="A4" s="1">
        <f>HYPERLINK("https://lsnyc.legalserver.org/matter/dynamic-profile/view/1897092","19-1897092")</f>
        <v>0</v>
      </c>
      <c r="B4" t="s">
        <v>57</v>
      </c>
      <c r="C4" t="s">
        <v>59</v>
      </c>
      <c r="D4" t="s">
        <v>80</v>
      </c>
      <c r="E4" t="s">
        <v>84</v>
      </c>
      <c r="G4" t="s">
        <v>113</v>
      </c>
      <c r="H4" t="s">
        <v>172</v>
      </c>
      <c r="I4" t="s">
        <v>226</v>
      </c>
      <c r="K4" t="s">
        <v>236</v>
      </c>
      <c r="M4" t="s">
        <v>236</v>
      </c>
      <c r="O4" t="s">
        <v>250</v>
      </c>
      <c r="P4" t="s">
        <v>308</v>
      </c>
      <c r="Q4" t="s">
        <v>348</v>
      </c>
      <c r="R4" t="s">
        <v>349</v>
      </c>
      <c r="S4">
        <v>10039</v>
      </c>
      <c r="T4" t="s">
        <v>350</v>
      </c>
      <c r="V4">
        <v>10</v>
      </c>
      <c r="X4" t="s">
        <v>403</v>
      </c>
      <c r="Y4" t="s">
        <v>236</v>
      </c>
      <c r="AB4" t="s">
        <v>407</v>
      </c>
      <c r="AD4">
        <v>0</v>
      </c>
      <c r="AE4">
        <v>1064</v>
      </c>
      <c r="AF4">
        <v>0.5</v>
      </c>
      <c r="AH4" t="s">
        <v>415</v>
      </c>
      <c r="AI4" t="s">
        <v>476</v>
      </c>
      <c r="AJ4">
        <v>0</v>
      </c>
      <c r="AK4" t="s">
        <v>535</v>
      </c>
      <c r="AL4">
        <v>1</v>
      </c>
      <c r="AM4">
        <v>3</v>
      </c>
      <c r="AN4">
        <v>170.1</v>
      </c>
      <c r="AR4" t="s">
        <v>547</v>
      </c>
      <c r="AS4" t="s">
        <v>552</v>
      </c>
      <c r="AT4">
        <v>43800</v>
      </c>
      <c r="AX4" t="s">
        <v>556</v>
      </c>
      <c r="BA4" t="s">
        <v>566</v>
      </c>
      <c r="BD4" t="s">
        <v>93</v>
      </c>
    </row>
    <row r="5" spans="1:57">
      <c r="A5" s="1">
        <f>HYPERLINK("https://lsnyc.legalserver.org/matter/dynamic-profile/view/1904908","19-1904908")</f>
        <v>0</v>
      </c>
      <c r="B5" t="s">
        <v>57</v>
      </c>
      <c r="C5" t="s">
        <v>60</v>
      </c>
      <c r="D5" t="s">
        <v>80</v>
      </c>
      <c r="E5" t="s">
        <v>85</v>
      </c>
      <c r="G5" t="s">
        <v>114</v>
      </c>
      <c r="H5" t="s">
        <v>173</v>
      </c>
      <c r="I5" t="s">
        <v>226</v>
      </c>
      <c r="K5" t="s">
        <v>235</v>
      </c>
      <c r="L5" t="s">
        <v>238</v>
      </c>
      <c r="M5" t="s">
        <v>237</v>
      </c>
      <c r="O5" t="s">
        <v>251</v>
      </c>
      <c r="P5" t="s">
        <v>309</v>
      </c>
      <c r="Q5" t="s">
        <v>348</v>
      </c>
      <c r="R5" t="s">
        <v>349</v>
      </c>
      <c r="S5">
        <v>10027</v>
      </c>
      <c r="T5" t="s">
        <v>351</v>
      </c>
      <c r="U5" t="s">
        <v>359</v>
      </c>
      <c r="V5">
        <v>11</v>
      </c>
      <c r="X5" t="s">
        <v>402</v>
      </c>
      <c r="Y5" t="s">
        <v>236</v>
      </c>
      <c r="Z5" t="s">
        <v>236</v>
      </c>
      <c r="AB5" t="s">
        <v>405</v>
      </c>
      <c r="AD5">
        <v>0</v>
      </c>
      <c r="AE5">
        <v>986</v>
      </c>
      <c r="AF5">
        <v>4.6</v>
      </c>
      <c r="AH5" t="s">
        <v>416</v>
      </c>
      <c r="AI5" t="s">
        <v>477</v>
      </c>
      <c r="AJ5">
        <v>1128</v>
      </c>
      <c r="AK5" t="s">
        <v>536</v>
      </c>
      <c r="AL5">
        <v>4</v>
      </c>
      <c r="AM5">
        <v>0</v>
      </c>
      <c r="AN5">
        <v>54.37</v>
      </c>
      <c r="AT5">
        <v>14000</v>
      </c>
      <c r="AX5" t="s">
        <v>557</v>
      </c>
      <c r="BA5" t="s">
        <v>567</v>
      </c>
      <c r="BD5" t="s">
        <v>96</v>
      </c>
      <c r="BE5" t="s">
        <v>613</v>
      </c>
    </row>
    <row r="6" spans="1:57">
      <c r="A6" s="1">
        <f>HYPERLINK("https://lsnyc.legalserver.org/matter/dynamic-profile/view/1910994","19-1910994")</f>
        <v>0</v>
      </c>
      <c r="B6" t="s">
        <v>57</v>
      </c>
      <c r="C6" t="s">
        <v>60</v>
      </c>
      <c r="D6" t="s">
        <v>80</v>
      </c>
      <c r="E6" t="s">
        <v>86</v>
      </c>
      <c r="G6" t="s">
        <v>115</v>
      </c>
      <c r="H6" t="s">
        <v>174</v>
      </c>
      <c r="I6" t="s">
        <v>226</v>
      </c>
      <c r="K6" t="s">
        <v>235</v>
      </c>
      <c r="L6" t="s">
        <v>238</v>
      </c>
      <c r="M6" t="s">
        <v>237</v>
      </c>
      <c r="O6" t="s">
        <v>252</v>
      </c>
      <c r="P6" t="s">
        <v>310</v>
      </c>
      <c r="Q6" t="s">
        <v>348</v>
      </c>
      <c r="R6" t="s">
        <v>349</v>
      </c>
      <c r="S6">
        <v>10027</v>
      </c>
      <c r="T6" t="s">
        <v>351</v>
      </c>
      <c r="U6" t="s">
        <v>360</v>
      </c>
      <c r="V6">
        <v>16</v>
      </c>
      <c r="X6" t="s">
        <v>402</v>
      </c>
      <c r="Y6" t="s">
        <v>236</v>
      </c>
      <c r="Z6" t="s">
        <v>236</v>
      </c>
      <c r="AB6" t="s">
        <v>407</v>
      </c>
      <c r="AC6" t="s">
        <v>409</v>
      </c>
      <c r="AD6">
        <v>0</v>
      </c>
      <c r="AE6">
        <v>890</v>
      </c>
      <c r="AF6">
        <v>0</v>
      </c>
      <c r="AH6" t="s">
        <v>417</v>
      </c>
      <c r="AI6" t="s">
        <v>478</v>
      </c>
      <c r="AJ6">
        <v>0</v>
      </c>
      <c r="AK6" t="s">
        <v>537</v>
      </c>
      <c r="AL6">
        <v>2</v>
      </c>
      <c r="AM6">
        <v>2</v>
      </c>
      <c r="AN6">
        <v>181.75</v>
      </c>
      <c r="AR6" t="s">
        <v>546</v>
      </c>
      <c r="AS6" t="s">
        <v>552</v>
      </c>
      <c r="AT6">
        <v>46800</v>
      </c>
      <c r="AX6" t="s">
        <v>556</v>
      </c>
      <c r="BA6" t="s">
        <v>564</v>
      </c>
      <c r="BE6" t="s">
        <v>613</v>
      </c>
    </row>
    <row r="7" spans="1:57">
      <c r="A7" s="1">
        <f>HYPERLINK("https://lsnyc.legalserver.org/matter/dynamic-profile/view/1911788","19-1911788")</f>
        <v>0</v>
      </c>
      <c r="B7" t="s">
        <v>57</v>
      </c>
      <c r="C7" t="s">
        <v>61</v>
      </c>
      <c r="D7" t="s">
        <v>80</v>
      </c>
      <c r="E7" t="s">
        <v>87</v>
      </c>
      <c r="G7" t="s">
        <v>116</v>
      </c>
      <c r="H7" t="s">
        <v>175</v>
      </c>
      <c r="I7" t="s">
        <v>226</v>
      </c>
      <c r="J7" t="s">
        <v>227</v>
      </c>
      <c r="K7" t="s">
        <v>235</v>
      </c>
      <c r="L7" t="s">
        <v>240</v>
      </c>
      <c r="M7" t="s">
        <v>237</v>
      </c>
      <c r="N7" t="s">
        <v>87</v>
      </c>
      <c r="O7" t="s">
        <v>253</v>
      </c>
      <c r="P7" t="s">
        <v>311</v>
      </c>
      <c r="Q7" t="s">
        <v>348</v>
      </c>
      <c r="R7" t="s">
        <v>349</v>
      </c>
      <c r="S7">
        <v>10002</v>
      </c>
      <c r="T7" t="s">
        <v>352</v>
      </c>
      <c r="U7" t="s">
        <v>361</v>
      </c>
      <c r="V7">
        <v>9</v>
      </c>
      <c r="X7" t="s">
        <v>403</v>
      </c>
      <c r="Y7" t="s">
        <v>236</v>
      </c>
      <c r="Z7" t="s">
        <v>236</v>
      </c>
      <c r="AB7" t="s">
        <v>407</v>
      </c>
      <c r="AD7">
        <v>0</v>
      </c>
      <c r="AE7">
        <v>269</v>
      </c>
      <c r="AF7">
        <v>0.6</v>
      </c>
      <c r="AH7" t="s">
        <v>418</v>
      </c>
      <c r="AI7" t="s">
        <v>479</v>
      </c>
      <c r="AJ7">
        <v>0</v>
      </c>
      <c r="AK7" t="s">
        <v>535</v>
      </c>
      <c r="AL7">
        <v>2</v>
      </c>
      <c r="AM7">
        <v>1</v>
      </c>
      <c r="AN7">
        <v>150.02</v>
      </c>
      <c r="AR7" t="s">
        <v>548</v>
      </c>
      <c r="AS7" t="s">
        <v>552</v>
      </c>
      <c r="AT7">
        <v>32000</v>
      </c>
      <c r="AX7" t="s">
        <v>558</v>
      </c>
      <c r="BA7" t="s">
        <v>568</v>
      </c>
      <c r="BD7" t="s">
        <v>108</v>
      </c>
      <c r="BE7" t="s">
        <v>614</v>
      </c>
    </row>
    <row r="8" spans="1:57">
      <c r="A8" s="1">
        <f>HYPERLINK("https://lsnyc.legalserver.org/matter/dynamic-profile/view/1904482","19-1904482")</f>
        <v>0</v>
      </c>
      <c r="B8" t="s">
        <v>57</v>
      </c>
      <c r="C8" t="s">
        <v>62</v>
      </c>
      <c r="D8" t="s">
        <v>80</v>
      </c>
      <c r="E8" t="s">
        <v>88</v>
      </c>
      <c r="G8" t="s">
        <v>117</v>
      </c>
      <c r="H8" t="s">
        <v>176</v>
      </c>
      <c r="I8" t="s">
        <v>226</v>
      </c>
      <c r="K8" t="s">
        <v>235</v>
      </c>
      <c r="L8" t="s">
        <v>241</v>
      </c>
      <c r="M8" t="s">
        <v>235</v>
      </c>
      <c r="O8" t="s">
        <v>254</v>
      </c>
      <c r="P8" t="s">
        <v>312</v>
      </c>
      <c r="Q8" t="s">
        <v>348</v>
      </c>
      <c r="R8" t="s">
        <v>349</v>
      </c>
      <c r="S8">
        <v>10002</v>
      </c>
      <c r="T8" t="s">
        <v>352</v>
      </c>
      <c r="V8">
        <v>51</v>
      </c>
      <c r="X8" t="s">
        <v>403</v>
      </c>
      <c r="Y8" t="s">
        <v>236</v>
      </c>
      <c r="Z8" t="s">
        <v>236</v>
      </c>
      <c r="AB8" t="s">
        <v>405</v>
      </c>
      <c r="AD8">
        <v>0</v>
      </c>
      <c r="AE8">
        <v>197.3</v>
      </c>
      <c r="AF8">
        <v>1.75</v>
      </c>
      <c r="AH8" t="s">
        <v>419</v>
      </c>
      <c r="AI8" t="s">
        <v>480</v>
      </c>
      <c r="AJ8">
        <v>2391</v>
      </c>
      <c r="AL8">
        <v>1</v>
      </c>
      <c r="AM8">
        <v>0</v>
      </c>
      <c r="AN8">
        <v>74.08</v>
      </c>
      <c r="AS8" t="s">
        <v>553</v>
      </c>
      <c r="AT8">
        <v>9252</v>
      </c>
      <c r="AX8" t="s">
        <v>559</v>
      </c>
      <c r="BA8" t="s">
        <v>569</v>
      </c>
      <c r="BD8" t="s">
        <v>597</v>
      </c>
    </row>
    <row r="9" spans="1:57">
      <c r="A9" s="1">
        <f>HYPERLINK("https://lsnyc.legalserver.org/matter/dynamic-profile/view/1910238","19-1910238")</f>
        <v>0</v>
      </c>
      <c r="B9" t="s">
        <v>57</v>
      </c>
      <c r="C9" t="s">
        <v>63</v>
      </c>
      <c r="D9" t="s">
        <v>80</v>
      </c>
      <c r="E9" t="s">
        <v>89</v>
      </c>
      <c r="G9" t="s">
        <v>118</v>
      </c>
      <c r="H9" t="s">
        <v>177</v>
      </c>
      <c r="I9" t="s">
        <v>226</v>
      </c>
      <c r="K9" t="s">
        <v>235</v>
      </c>
      <c r="L9" t="s">
        <v>240</v>
      </c>
      <c r="M9" t="s">
        <v>237</v>
      </c>
      <c r="N9" t="s">
        <v>89</v>
      </c>
      <c r="O9" t="s">
        <v>255</v>
      </c>
      <c r="P9" t="s">
        <v>313</v>
      </c>
      <c r="Q9" t="s">
        <v>348</v>
      </c>
      <c r="R9" t="s">
        <v>349</v>
      </c>
      <c r="S9">
        <v>10039</v>
      </c>
      <c r="T9" t="s">
        <v>352</v>
      </c>
      <c r="U9" t="s">
        <v>362</v>
      </c>
      <c r="V9">
        <v>18</v>
      </c>
      <c r="X9" t="s">
        <v>403</v>
      </c>
      <c r="Y9" t="s">
        <v>236</v>
      </c>
      <c r="Z9" t="s">
        <v>236</v>
      </c>
      <c r="AB9" t="s">
        <v>407</v>
      </c>
      <c r="AD9">
        <v>0</v>
      </c>
      <c r="AE9">
        <v>400</v>
      </c>
      <c r="AF9">
        <v>1.75</v>
      </c>
      <c r="AH9" t="s">
        <v>420</v>
      </c>
      <c r="AI9" t="s">
        <v>481</v>
      </c>
      <c r="AJ9">
        <v>18</v>
      </c>
      <c r="AK9" t="s">
        <v>538</v>
      </c>
      <c r="AL9">
        <v>2</v>
      </c>
      <c r="AM9">
        <v>0</v>
      </c>
      <c r="AN9">
        <v>179.07</v>
      </c>
      <c r="AR9" t="s">
        <v>546</v>
      </c>
      <c r="AS9" t="s">
        <v>552</v>
      </c>
      <c r="AT9">
        <v>30280</v>
      </c>
      <c r="AX9" t="s">
        <v>558</v>
      </c>
      <c r="BA9" t="s">
        <v>570</v>
      </c>
      <c r="BD9" t="s">
        <v>598</v>
      </c>
      <c r="BE9" t="s">
        <v>613</v>
      </c>
    </row>
    <row r="10" spans="1:57">
      <c r="A10" s="1">
        <f>HYPERLINK("https://lsnyc.legalserver.org/matter/dynamic-profile/view/1910158","19-1910158")</f>
        <v>0</v>
      </c>
      <c r="B10" t="s">
        <v>57</v>
      </c>
      <c r="C10" t="s">
        <v>63</v>
      </c>
      <c r="D10" t="s">
        <v>80</v>
      </c>
      <c r="E10" t="s">
        <v>89</v>
      </c>
      <c r="G10" t="s">
        <v>119</v>
      </c>
      <c r="H10" t="s">
        <v>178</v>
      </c>
      <c r="I10" t="s">
        <v>226</v>
      </c>
      <c r="K10" t="s">
        <v>235</v>
      </c>
      <c r="L10" t="s">
        <v>240</v>
      </c>
      <c r="M10" t="s">
        <v>237</v>
      </c>
      <c r="N10" t="s">
        <v>89</v>
      </c>
      <c r="O10" t="s">
        <v>256</v>
      </c>
      <c r="P10">
        <v>37</v>
      </c>
      <c r="Q10" t="s">
        <v>348</v>
      </c>
      <c r="R10" t="s">
        <v>349</v>
      </c>
      <c r="S10">
        <v>10032</v>
      </c>
      <c r="T10" t="s">
        <v>353</v>
      </c>
      <c r="U10" t="s">
        <v>363</v>
      </c>
      <c r="V10">
        <v>20</v>
      </c>
      <c r="X10" t="s">
        <v>403</v>
      </c>
      <c r="Y10" t="s">
        <v>236</v>
      </c>
      <c r="Z10" t="s">
        <v>236</v>
      </c>
      <c r="AB10" t="s">
        <v>407</v>
      </c>
      <c r="AD10">
        <v>0</v>
      </c>
      <c r="AE10">
        <v>1171</v>
      </c>
      <c r="AF10">
        <v>5.65</v>
      </c>
      <c r="AH10" t="s">
        <v>421</v>
      </c>
      <c r="AI10" t="s">
        <v>482</v>
      </c>
      <c r="AJ10">
        <v>45</v>
      </c>
      <c r="AK10" t="s">
        <v>535</v>
      </c>
      <c r="AL10">
        <v>3</v>
      </c>
      <c r="AM10">
        <v>2</v>
      </c>
      <c r="AN10">
        <v>172.36</v>
      </c>
      <c r="AR10" t="s">
        <v>546</v>
      </c>
      <c r="AS10" t="s">
        <v>553</v>
      </c>
      <c r="AT10">
        <v>52000</v>
      </c>
      <c r="AX10" t="s">
        <v>558</v>
      </c>
      <c r="BA10" t="s">
        <v>564</v>
      </c>
      <c r="BD10" t="s">
        <v>599</v>
      </c>
      <c r="BE10" t="s">
        <v>613</v>
      </c>
    </row>
    <row r="11" spans="1:57">
      <c r="A11" s="1">
        <f>HYPERLINK("https://lsnyc.legalserver.org/matter/dynamic-profile/view/1880047","18-1880047")</f>
        <v>0</v>
      </c>
      <c r="B11" t="s">
        <v>57</v>
      </c>
      <c r="C11" t="s">
        <v>63</v>
      </c>
      <c r="D11" t="s">
        <v>80</v>
      </c>
      <c r="E11" t="s">
        <v>90</v>
      </c>
      <c r="G11" t="s">
        <v>120</v>
      </c>
      <c r="H11" t="s">
        <v>179</v>
      </c>
      <c r="I11" t="s">
        <v>226</v>
      </c>
      <c r="K11" t="s">
        <v>235</v>
      </c>
      <c r="L11" t="s">
        <v>240</v>
      </c>
      <c r="M11" t="s">
        <v>235</v>
      </c>
      <c r="O11" t="s">
        <v>257</v>
      </c>
      <c r="P11">
        <v>65</v>
      </c>
      <c r="Q11" t="s">
        <v>348</v>
      </c>
      <c r="R11" t="s">
        <v>349</v>
      </c>
      <c r="S11">
        <v>10031</v>
      </c>
      <c r="U11" t="s">
        <v>364</v>
      </c>
      <c r="V11">
        <v>22</v>
      </c>
      <c r="X11" t="s">
        <v>403</v>
      </c>
      <c r="Y11" t="s">
        <v>236</v>
      </c>
      <c r="Z11" t="s">
        <v>236</v>
      </c>
      <c r="AB11" t="s">
        <v>407</v>
      </c>
      <c r="AD11">
        <v>0</v>
      </c>
      <c r="AE11">
        <v>751</v>
      </c>
      <c r="AF11">
        <v>0.75</v>
      </c>
      <c r="AH11" t="s">
        <v>422</v>
      </c>
      <c r="AI11" t="s">
        <v>483</v>
      </c>
      <c r="AJ11">
        <v>56</v>
      </c>
      <c r="AL11">
        <v>3</v>
      </c>
      <c r="AM11">
        <v>1</v>
      </c>
      <c r="AN11">
        <v>29.42</v>
      </c>
      <c r="AS11" t="s">
        <v>553</v>
      </c>
      <c r="AT11">
        <v>7384</v>
      </c>
      <c r="AX11" t="s">
        <v>560</v>
      </c>
      <c r="BA11" t="s">
        <v>571</v>
      </c>
      <c r="BD11" t="s">
        <v>600</v>
      </c>
    </row>
    <row r="12" spans="1:57">
      <c r="A12" s="1">
        <f>HYPERLINK("https://lsnyc.legalserver.org/matter/dynamic-profile/view/1861864","18-1861864")</f>
        <v>0</v>
      </c>
      <c r="B12" t="s">
        <v>57</v>
      </c>
      <c r="C12" t="s">
        <v>63</v>
      </c>
      <c r="D12" t="s">
        <v>80</v>
      </c>
      <c r="E12" t="s">
        <v>91</v>
      </c>
      <c r="G12" t="s">
        <v>121</v>
      </c>
      <c r="H12" t="s">
        <v>180</v>
      </c>
      <c r="I12" t="s">
        <v>226</v>
      </c>
      <c r="K12" t="s">
        <v>235</v>
      </c>
      <c r="L12" t="s">
        <v>238</v>
      </c>
      <c r="M12" t="s">
        <v>237</v>
      </c>
      <c r="N12" t="s">
        <v>91</v>
      </c>
      <c r="O12" t="s">
        <v>258</v>
      </c>
      <c r="P12" t="s">
        <v>314</v>
      </c>
      <c r="Q12" t="s">
        <v>348</v>
      </c>
      <c r="R12" t="s">
        <v>349</v>
      </c>
      <c r="S12">
        <v>10031</v>
      </c>
      <c r="T12" t="s">
        <v>354</v>
      </c>
      <c r="U12" t="s">
        <v>365</v>
      </c>
      <c r="V12">
        <v>18</v>
      </c>
      <c r="X12" t="s">
        <v>403</v>
      </c>
      <c r="Y12" t="s">
        <v>236</v>
      </c>
      <c r="Z12" t="s">
        <v>236</v>
      </c>
      <c r="AB12" t="s">
        <v>407</v>
      </c>
      <c r="AD12">
        <v>312</v>
      </c>
      <c r="AE12">
        <v>412</v>
      </c>
      <c r="AF12">
        <v>0</v>
      </c>
      <c r="AH12" t="s">
        <v>423</v>
      </c>
      <c r="AI12" t="s">
        <v>484</v>
      </c>
      <c r="AJ12">
        <v>20</v>
      </c>
      <c r="AK12" t="s">
        <v>539</v>
      </c>
      <c r="AL12">
        <v>1</v>
      </c>
      <c r="AM12">
        <v>0</v>
      </c>
      <c r="AN12">
        <v>37.56</v>
      </c>
      <c r="AQ12" t="s">
        <v>544</v>
      </c>
      <c r="AR12" t="s">
        <v>549</v>
      </c>
      <c r="AS12" t="s">
        <v>553</v>
      </c>
      <c r="AT12">
        <v>4560</v>
      </c>
      <c r="AV12" t="s">
        <v>237</v>
      </c>
      <c r="AX12" t="s">
        <v>561</v>
      </c>
      <c r="BA12" t="s">
        <v>572</v>
      </c>
    </row>
    <row r="13" spans="1:57">
      <c r="A13" s="1">
        <f>HYPERLINK("https://lsnyc.legalserver.org/matter/dynamic-profile/view/1910237","19-1910237")</f>
        <v>0</v>
      </c>
      <c r="B13" t="s">
        <v>57</v>
      </c>
      <c r="C13" t="s">
        <v>63</v>
      </c>
      <c r="D13" t="s">
        <v>80</v>
      </c>
      <c r="E13" t="s">
        <v>89</v>
      </c>
      <c r="G13" t="s">
        <v>122</v>
      </c>
      <c r="H13" t="s">
        <v>181</v>
      </c>
      <c r="I13" t="s">
        <v>226</v>
      </c>
      <c r="K13" t="s">
        <v>235</v>
      </c>
      <c r="L13" t="s">
        <v>240</v>
      </c>
      <c r="M13" t="s">
        <v>237</v>
      </c>
      <c r="O13" t="s">
        <v>259</v>
      </c>
      <c r="P13" t="s">
        <v>315</v>
      </c>
      <c r="Q13" t="s">
        <v>348</v>
      </c>
      <c r="R13" t="s">
        <v>349</v>
      </c>
      <c r="S13">
        <v>10029</v>
      </c>
      <c r="T13" t="s">
        <v>351</v>
      </c>
      <c r="U13" t="s">
        <v>366</v>
      </c>
      <c r="V13">
        <v>0</v>
      </c>
      <c r="X13" t="s">
        <v>403</v>
      </c>
      <c r="Y13" t="s">
        <v>236</v>
      </c>
      <c r="Z13" t="s">
        <v>236</v>
      </c>
      <c r="AB13" t="s">
        <v>405</v>
      </c>
      <c r="AC13" t="s">
        <v>409</v>
      </c>
      <c r="AD13">
        <v>0</v>
      </c>
      <c r="AE13">
        <v>248.6</v>
      </c>
      <c r="AF13">
        <v>0.5</v>
      </c>
      <c r="AH13" t="s">
        <v>424</v>
      </c>
      <c r="AI13" t="s">
        <v>485</v>
      </c>
      <c r="AJ13">
        <v>98</v>
      </c>
      <c r="AK13" t="s">
        <v>536</v>
      </c>
      <c r="AL13">
        <v>1</v>
      </c>
      <c r="AM13">
        <v>0</v>
      </c>
      <c r="AN13">
        <v>101.04</v>
      </c>
      <c r="AR13" t="s">
        <v>546</v>
      </c>
      <c r="AS13" t="s">
        <v>553</v>
      </c>
      <c r="AT13">
        <v>12620.52</v>
      </c>
      <c r="AX13" t="s">
        <v>556</v>
      </c>
      <c r="BA13" t="s">
        <v>573</v>
      </c>
      <c r="BD13" t="s">
        <v>89</v>
      </c>
      <c r="BE13" t="s">
        <v>613</v>
      </c>
    </row>
    <row r="14" spans="1:57">
      <c r="A14" s="1">
        <f>HYPERLINK("https://lsnyc.legalserver.org/matter/dynamic-profile/view/1910212","19-1910212")</f>
        <v>0</v>
      </c>
      <c r="B14" t="s">
        <v>57</v>
      </c>
      <c r="C14" t="s">
        <v>63</v>
      </c>
      <c r="D14" t="s">
        <v>80</v>
      </c>
      <c r="E14" t="s">
        <v>89</v>
      </c>
      <c r="G14" t="s">
        <v>123</v>
      </c>
      <c r="H14" t="s">
        <v>182</v>
      </c>
      <c r="I14" t="s">
        <v>226</v>
      </c>
      <c r="J14" t="s">
        <v>228</v>
      </c>
      <c r="K14" t="s">
        <v>235</v>
      </c>
      <c r="L14" t="s">
        <v>240</v>
      </c>
      <c r="M14" t="s">
        <v>237</v>
      </c>
      <c r="N14" t="s">
        <v>89</v>
      </c>
      <c r="O14" t="s">
        <v>260</v>
      </c>
      <c r="P14">
        <v>19</v>
      </c>
      <c r="Q14" t="s">
        <v>348</v>
      </c>
      <c r="R14" t="s">
        <v>349</v>
      </c>
      <c r="S14">
        <v>10002</v>
      </c>
      <c r="T14" t="s">
        <v>353</v>
      </c>
      <c r="U14" t="s">
        <v>367</v>
      </c>
      <c r="V14">
        <v>29</v>
      </c>
      <c r="X14" t="s">
        <v>403</v>
      </c>
      <c r="Y14" t="s">
        <v>236</v>
      </c>
      <c r="Z14" t="s">
        <v>236</v>
      </c>
      <c r="AB14" t="s">
        <v>407</v>
      </c>
      <c r="AD14">
        <v>0</v>
      </c>
      <c r="AE14">
        <v>760.42</v>
      </c>
      <c r="AF14">
        <v>2.35</v>
      </c>
      <c r="AH14" t="s">
        <v>425</v>
      </c>
      <c r="AI14" t="s">
        <v>486</v>
      </c>
      <c r="AJ14">
        <v>20</v>
      </c>
      <c r="AK14" t="s">
        <v>535</v>
      </c>
      <c r="AL14">
        <v>2</v>
      </c>
      <c r="AM14">
        <v>0</v>
      </c>
      <c r="AN14">
        <v>38.32</v>
      </c>
      <c r="AR14" t="s">
        <v>546</v>
      </c>
      <c r="AS14" t="s">
        <v>554</v>
      </c>
      <c r="AT14">
        <v>6480</v>
      </c>
      <c r="AX14" t="s">
        <v>556</v>
      </c>
      <c r="BA14" t="s">
        <v>573</v>
      </c>
      <c r="BD14" t="s">
        <v>601</v>
      </c>
      <c r="BE14" t="s">
        <v>614</v>
      </c>
    </row>
    <row r="15" spans="1:57">
      <c r="A15" s="1">
        <f>HYPERLINK("https://lsnyc.legalserver.org/matter/dynamic-profile/view/1867727","18-1867727")</f>
        <v>0</v>
      </c>
      <c r="B15" t="s">
        <v>57</v>
      </c>
      <c r="C15" t="s">
        <v>64</v>
      </c>
      <c r="D15" t="s">
        <v>80</v>
      </c>
      <c r="E15" t="s">
        <v>92</v>
      </c>
      <c r="G15" t="s">
        <v>124</v>
      </c>
      <c r="H15" t="s">
        <v>183</v>
      </c>
      <c r="I15" t="s">
        <v>226</v>
      </c>
      <c r="K15" t="s">
        <v>235</v>
      </c>
      <c r="L15" t="s">
        <v>242</v>
      </c>
      <c r="M15" t="s">
        <v>236</v>
      </c>
      <c r="O15" t="s">
        <v>251</v>
      </c>
      <c r="P15" t="s">
        <v>316</v>
      </c>
      <c r="Q15" t="s">
        <v>348</v>
      </c>
      <c r="R15" t="s">
        <v>349</v>
      </c>
      <c r="S15">
        <v>10027</v>
      </c>
      <c r="T15" t="s">
        <v>355</v>
      </c>
      <c r="V15">
        <v>40</v>
      </c>
      <c r="X15" t="s">
        <v>403</v>
      </c>
      <c r="Y15" t="s">
        <v>236</v>
      </c>
      <c r="AB15" t="s">
        <v>405</v>
      </c>
      <c r="AD15">
        <v>0</v>
      </c>
      <c r="AE15">
        <v>215</v>
      </c>
      <c r="AF15">
        <v>1.45</v>
      </c>
      <c r="AH15" t="s">
        <v>426</v>
      </c>
      <c r="AI15" t="s">
        <v>487</v>
      </c>
      <c r="AJ15">
        <v>0</v>
      </c>
      <c r="AK15" t="s">
        <v>536</v>
      </c>
      <c r="AL15">
        <v>1</v>
      </c>
      <c r="AM15">
        <v>0</v>
      </c>
      <c r="AN15">
        <v>30.44</v>
      </c>
      <c r="AQ15" t="s">
        <v>544</v>
      </c>
      <c r="AR15" t="s">
        <v>357</v>
      </c>
      <c r="AT15">
        <v>3696</v>
      </c>
      <c r="AV15" t="s">
        <v>237</v>
      </c>
      <c r="AX15" t="s">
        <v>562</v>
      </c>
      <c r="BA15" t="s">
        <v>574</v>
      </c>
      <c r="BD15" t="s">
        <v>602</v>
      </c>
    </row>
    <row r="16" spans="1:57">
      <c r="A16" s="1">
        <f>HYPERLINK("https://lsnyc.legalserver.org/matter/dynamic-profile/view/1899322","19-1899322")</f>
        <v>0</v>
      </c>
      <c r="B16" t="s">
        <v>57</v>
      </c>
      <c r="C16" t="s">
        <v>65</v>
      </c>
      <c r="D16" t="s">
        <v>80</v>
      </c>
      <c r="E16" t="s">
        <v>93</v>
      </c>
      <c r="G16" t="s">
        <v>125</v>
      </c>
      <c r="H16" t="s">
        <v>184</v>
      </c>
      <c r="I16" t="s">
        <v>226</v>
      </c>
      <c r="K16" t="s">
        <v>235</v>
      </c>
      <c r="M16" t="s">
        <v>235</v>
      </c>
      <c r="O16" t="s">
        <v>261</v>
      </c>
      <c r="P16">
        <v>41</v>
      </c>
      <c r="Q16" t="s">
        <v>348</v>
      </c>
      <c r="R16" t="s">
        <v>349</v>
      </c>
      <c r="S16">
        <v>10031</v>
      </c>
      <c r="T16" t="s">
        <v>356</v>
      </c>
      <c r="V16">
        <v>6</v>
      </c>
      <c r="X16" t="s">
        <v>403</v>
      </c>
      <c r="Y16" t="s">
        <v>236</v>
      </c>
      <c r="Z16" t="s">
        <v>236</v>
      </c>
      <c r="AB16" t="s">
        <v>407</v>
      </c>
      <c r="AC16" t="s">
        <v>410</v>
      </c>
      <c r="AD16">
        <v>0</v>
      </c>
      <c r="AE16">
        <v>2088</v>
      </c>
      <c r="AF16">
        <v>1.1</v>
      </c>
      <c r="AH16" t="s">
        <v>427</v>
      </c>
      <c r="AI16" t="s">
        <v>488</v>
      </c>
      <c r="AJ16">
        <v>0</v>
      </c>
      <c r="AK16" t="s">
        <v>535</v>
      </c>
      <c r="AL16">
        <v>1</v>
      </c>
      <c r="AM16">
        <v>0</v>
      </c>
      <c r="AN16">
        <v>270.55</v>
      </c>
      <c r="AR16" t="s">
        <v>546</v>
      </c>
      <c r="AS16" t="s">
        <v>552</v>
      </c>
      <c r="AT16">
        <v>33792</v>
      </c>
      <c r="AX16" t="s">
        <v>556</v>
      </c>
      <c r="BA16" t="s">
        <v>575</v>
      </c>
      <c r="BD16" t="s">
        <v>603</v>
      </c>
    </row>
    <row r="17" spans="1:57">
      <c r="A17" s="1">
        <f>HYPERLINK("https://lsnyc.legalserver.org/matter/dynamic-profile/view/1913918","19-1913918")</f>
        <v>0</v>
      </c>
      <c r="B17" t="s">
        <v>57</v>
      </c>
      <c r="C17" t="s">
        <v>66</v>
      </c>
      <c r="D17" t="s">
        <v>80</v>
      </c>
      <c r="E17" t="s">
        <v>94</v>
      </c>
      <c r="G17" t="s">
        <v>126</v>
      </c>
      <c r="H17" t="s">
        <v>185</v>
      </c>
      <c r="I17" t="s">
        <v>226</v>
      </c>
      <c r="K17" t="s">
        <v>235</v>
      </c>
      <c r="L17" t="s">
        <v>238</v>
      </c>
      <c r="M17" t="s">
        <v>237</v>
      </c>
      <c r="N17" t="s">
        <v>94</v>
      </c>
      <c r="O17" t="s">
        <v>262</v>
      </c>
      <c r="P17" t="s">
        <v>317</v>
      </c>
      <c r="Q17" t="s">
        <v>348</v>
      </c>
      <c r="R17" t="s">
        <v>349</v>
      </c>
      <c r="S17">
        <v>10039</v>
      </c>
      <c r="T17" t="s">
        <v>353</v>
      </c>
      <c r="U17" t="s">
        <v>368</v>
      </c>
      <c r="V17">
        <v>12</v>
      </c>
      <c r="X17" t="s">
        <v>403</v>
      </c>
      <c r="Y17" t="s">
        <v>236</v>
      </c>
      <c r="Z17" t="s">
        <v>236</v>
      </c>
      <c r="AB17" t="s">
        <v>406</v>
      </c>
      <c r="AD17">
        <v>0</v>
      </c>
      <c r="AE17">
        <v>1257.77</v>
      </c>
      <c r="AF17">
        <v>1.75</v>
      </c>
      <c r="AH17" t="s">
        <v>428</v>
      </c>
      <c r="AI17" t="s">
        <v>489</v>
      </c>
      <c r="AJ17">
        <v>0</v>
      </c>
      <c r="AK17" t="s">
        <v>535</v>
      </c>
      <c r="AL17">
        <v>1</v>
      </c>
      <c r="AM17">
        <v>0</v>
      </c>
      <c r="AN17">
        <v>195.29</v>
      </c>
      <c r="AR17" t="s">
        <v>549</v>
      </c>
      <c r="AS17" t="s">
        <v>552</v>
      </c>
      <c r="AT17">
        <v>24392.04</v>
      </c>
      <c r="AX17" t="s">
        <v>556</v>
      </c>
      <c r="BA17" t="s">
        <v>576</v>
      </c>
      <c r="BD17" t="s">
        <v>94</v>
      </c>
      <c r="BE17" t="s">
        <v>613</v>
      </c>
    </row>
    <row r="18" spans="1:57">
      <c r="A18" s="1">
        <f>HYPERLINK("https://lsnyc.legalserver.org/matter/dynamic-profile/view/1913920","19-1913920")</f>
        <v>0</v>
      </c>
      <c r="B18" t="s">
        <v>57</v>
      </c>
      <c r="C18" t="s">
        <v>66</v>
      </c>
      <c r="D18" t="s">
        <v>80</v>
      </c>
      <c r="E18" t="s">
        <v>94</v>
      </c>
      <c r="G18" t="s">
        <v>127</v>
      </c>
      <c r="H18" t="s">
        <v>186</v>
      </c>
      <c r="I18" t="s">
        <v>226</v>
      </c>
      <c r="K18" t="s">
        <v>235</v>
      </c>
      <c r="L18" t="s">
        <v>240</v>
      </c>
      <c r="M18" t="s">
        <v>237</v>
      </c>
      <c r="N18" t="s">
        <v>94</v>
      </c>
      <c r="O18" t="s">
        <v>263</v>
      </c>
      <c r="P18" t="s">
        <v>318</v>
      </c>
      <c r="Q18" t="s">
        <v>348</v>
      </c>
      <c r="R18" t="s">
        <v>349</v>
      </c>
      <c r="S18">
        <v>10029</v>
      </c>
      <c r="T18" t="s">
        <v>353</v>
      </c>
      <c r="U18" t="s">
        <v>369</v>
      </c>
      <c r="V18">
        <v>1</v>
      </c>
      <c r="X18" t="s">
        <v>403</v>
      </c>
      <c r="Y18" t="s">
        <v>236</v>
      </c>
      <c r="Z18" t="s">
        <v>236</v>
      </c>
      <c r="AB18" t="s">
        <v>405</v>
      </c>
      <c r="AC18" t="s">
        <v>409</v>
      </c>
      <c r="AD18">
        <v>0</v>
      </c>
      <c r="AE18">
        <v>250</v>
      </c>
      <c r="AF18">
        <v>5.25</v>
      </c>
      <c r="AH18" t="s">
        <v>429</v>
      </c>
      <c r="AI18" t="s">
        <v>490</v>
      </c>
      <c r="AJ18">
        <v>0</v>
      </c>
      <c r="AK18" t="s">
        <v>536</v>
      </c>
      <c r="AL18">
        <v>1</v>
      </c>
      <c r="AM18">
        <v>0</v>
      </c>
      <c r="AN18">
        <v>40.03</v>
      </c>
      <c r="AR18" t="s">
        <v>546</v>
      </c>
      <c r="AS18" t="s">
        <v>552</v>
      </c>
      <c r="AT18">
        <v>5000</v>
      </c>
      <c r="AX18" t="s">
        <v>561</v>
      </c>
      <c r="BA18" t="s">
        <v>564</v>
      </c>
      <c r="BD18" t="s">
        <v>604</v>
      </c>
      <c r="BE18" t="s">
        <v>613</v>
      </c>
    </row>
    <row r="19" spans="1:57">
      <c r="A19" s="1">
        <f>HYPERLINK("https://lsnyc.legalserver.org/matter/dynamic-profile/view/1913931","19-1913931")</f>
        <v>0</v>
      </c>
      <c r="B19" t="s">
        <v>57</v>
      </c>
      <c r="C19" t="s">
        <v>66</v>
      </c>
      <c r="D19" t="s">
        <v>80</v>
      </c>
      <c r="E19" t="s">
        <v>94</v>
      </c>
      <c r="G19" t="s">
        <v>128</v>
      </c>
      <c r="H19" t="s">
        <v>187</v>
      </c>
      <c r="I19" t="s">
        <v>226</v>
      </c>
      <c r="J19" t="s">
        <v>229</v>
      </c>
      <c r="K19" t="s">
        <v>235</v>
      </c>
      <c r="L19" t="s">
        <v>238</v>
      </c>
      <c r="M19" t="s">
        <v>237</v>
      </c>
      <c r="O19" t="s">
        <v>264</v>
      </c>
      <c r="P19">
        <v>2</v>
      </c>
      <c r="Q19" t="s">
        <v>348</v>
      </c>
      <c r="R19" t="s">
        <v>349</v>
      </c>
      <c r="S19">
        <v>10003</v>
      </c>
      <c r="T19" t="s">
        <v>353</v>
      </c>
      <c r="U19" t="s">
        <v>370</v>
      </c>
      <c r="V19">
        <v>57</v>
      </c>
      <c r="X19" t="s">
        <v>403</v>
      </c>
      <c r="Y19" t="s">
        <v>236</v>
      </c>
      <c r="Z19" t="s">
        <v>236</v>
      </c>
      <c r="AB19" t="s">
        <v>407</v>
      </c>
      <c r="AC19" t="s">
        <v>409</v>
      </c>
      <c r="AD19">
        <v>0</v>
      </c>
      <c r="AE19">
        <v>511.81</v>
      </c>
      <c r="AF19">
        <v>2</v>
      </c>
      <c r="AH19" t="s">
        <v>430</v>
      </c>
      <c r="AI19" t="s">
        <v>491</v>
      </c>
      <c r="AJ19">
        <v>0</v>
      </c>
      <c r="AK19" t="s">
        <v>539</v>
      </c>
      <c r="AL19">
        <v>2</v>
      </c>
      <c r="AM19">
        <v>0</v>
      </c>
      <c r="AN19">
        <v>67.17</v>
      </c>
      <c r="AR19" t="s">
        <v>357</v>
      </c>
      <c r="AS19" t="s">
        <v>552</v>
      </c>
      <c r="AT19">
        <v>11358</v>
      </c>
      <c r="AX19" t="s">
        <v>556</v>
      </c>
      <c r="BA19" t="s">
        <v>577</v>
      </c>
      <c r="BD19" t="s">
        <v>98</v>
      </c>
      <c r="BE19" t="s">
        <v>614</v>
      </c>
    </row>
    <row r="20" spans="1:57">
      <c r="A20" s="1">
        <f>HYPERLINK("https://lsnyc.legalserver.org/matter/dynamic-profile/view/1913942","19-1913942")</f>
        <v>0</v>
      </c>
      <c r="B20" t="s">
        <v>57</v>
      </c>
      <c r="C20" t="s">
        <v>67</v>
      </c>
      <c r="D20" t="s">
        <v>80</v>
      </c>
      <c r="E20" t="s">
        <v>94</v>
      </c>
      <c r="G20" t="s">
        <v>129</v>
      </c>
      <c r="H20" t="s">
        <v>188</v>
      </c>
      <c r="I20" t="s">
        <v>226</v>
      </c>
      <c r="K20" t="s">
        <v>235</v>
      </c>
      <c r="L20" t="s">
        <v>240</v>
      </c>
      <c r="M20" t="s">
        <v>237</v>
      </c>
      <c r="N20" t="s">
        <v>94</v>
      </c>
      <c r="O20" t="s">
        <v>265</v>
      </c>
      <c r="Q20" t="s">
        <v>348</v>
      </c>
      <c r="R20" t="s">
        <v>349</v>
      </c>
      <c r="S20">
        <v>10033</v>
      </c>
      <c r="T20" t="s">
        <v>353</v>
      </c>
      <c r="U20" t="s">
        <v>371</v>
      </c>
      <c r="V20">
        <v>7</v>
      </c>
      <c r="X20" t="s">
        <v>403</v>
      </c>
      <c r="Y20" t="s">
        <v>236</v>
      </c>
      <c r="Z20" t="s">
        <v>236</v>
      </c>
      <c r="AB20" t="s">
        <v>407</v>
      </c>
      <c r="AC20" t="s">
        <v>409</v>
      </c>
      <c r="AD20">
        <v>0</v>
      </c>
      <c r="AE20">
        <v>0</v>
      </c>
      <c r="AF20">
        <v>1</v>
      </c>
      <c r="AH20" t="s">
        <v>431</v>
      </c>
      <c r="AI20" t="s">
        <v>492</v>
      </c>
      <c r="AJ20">
        <v>0</v>
      </c>
      <c r="AK20" t="s">
        <v>535</v>
      </c>
      <c r="AL20">
        <v>1</v>
      </c>
      <c r="AM20">
        <v>0</v>
      </c>
      <c r="AN20">
        <v>82.43000000000001</v>
      </c>
      <c r="AR20" t="s">
        <v>546</v>
      </c>
      <c r="AS20" t="s">
        <v>553</v>
      </c>
      <c r="AT20">
        <v>10296</v>
      </c>
      <c r="AX20" t="s">
        <v>561</v>
      </c>
      <c r="BA20" t="s">
        <v>578</v>
      </c>
      <c r="BD20" t="s">
        <v>94</v>
      </c>
      <c r="BE20" t="s">
        <v>613</v>
      </c>
    </row>
    <row r="21" spans="1:57">
      <c r="A21" s="1">
        <f>HYPERLINK("https://lsnyc.legalserver.org/matter/dynamic-profile/view/1913973","19-1913973")</f>
        <v>0</v>
      </c>
      <c r="B21" t="s">
        <v>57</v>
      </c>
      <c r="C21" t="s">
        <v>68</v>
      </c>
      <c r="D21" t="s">
        <v>80</v>
      </c>
      <c r="E21" t="s">
        <v>94</v>
      </c>
      <c r="G21" t="s">
        <v>130</v>
      </c>
      <c r="H21" t="s">
        <v>189</v>
      </c>
      <c r="I21" t="s">
        <v>226</v>
      </c>
      <c r="K21" t="s">
        <v>235</v>
      </c>
      <c r="L21" t="s">
        <v>238</v>
      </c>
      <c r="M21" t="s">
        <v>237</v>
      </c>
      <c r="O21" t="s">
        <v>266</v>
      </c>
      <c r="P21" t="s">
        <v>319</v>
      </c>
      <c r="Q21" t="s">
        <v>348</v>
      </c>
      <c r="R21" t="s">
        <v>349</v>
      </c>
      <c r="S21">
        <v>10036</v>
      </c>
      <c r="T21" t="s">
        <v>353</v>
      </c>
      <c r="U21" t="s">
        <v>372</v>
      </c>
      <c r="V21">
        <v>1</v>
      </c>
      <c r="X21" t="s">
        <v>402</v>
      </c>
      <c r="Y21" t="s">
        <v>236</v>
      </c>
      <c r="Z21" t="s">
        <v>236</v>
      </c>
      <c r="AB21" t="s">
        <v>407</v>
      </c>
      <c r="AC21" t="s">
        <v>409</v>
      </c>
      <c r="AD21">
        <v>0</v>
      </c>
      <c r="AE21">
        <v>659</v>
      </c>
      <c r="AF21">
        <v>2.5</v>
      </c>
      <c r="AH21" t="s">
        <v>432</v>
      </c>
      <c r="AI21" t="s">
        <v>493</v>
      </c>
      <c r="AJ21">
        <v>0</v>
      </c>
      <c r="AK21" t="s">
        <v>535</v>
      </c>
      <c r="AL21">
        <v>1</v>
      </c>
      <c r="AM21">
        <v>0</v>
      </c>
      <c r="AN21">
        <v>72.06</v>
      </c>
      <c r="AR21" t="s">
        <v>550</v>
      </c>
      <c r="AS21" t="s">
        <v>552</v>
      </c>
      <c r="AT21">
        <v>9000</v>
      </c>
      <c r="AX21" t="s">
        <v>556</v>
      </c>
      <c r="BA21" t="s">
        <v>567</v>
      </c>
      <c r="BD21" t="s">
        <v>605</v>
      </c>
      <c r="BE21" t="s">
        <v>613</v>
      </c>
    </row>
    <row r="22" spans="1:57">
      <c r="A22" s="1">
        <f>HYPERLINK("https://lsnyc.legalserver.org/matter/dynamic-profile/view/1912935","19-1912935")</f>
        <v>0</v>
      </c>
      <c r="B22" t="s">
        <v>57</v>
      </c>
      <c r="C22" t="s">
        <v>68</v>
      </c>
      <c r="D22" t="s">
        <v>80</v>
      </c>
      <c r="E22" t="s">
        <v>95</v>
      </c>
      <c r="G22" t="s">
        <v>131</v>
      </c>
      <c r="H22" t="s">
        <v>190</v>
      </c>
      <c r="I22" t="s">
        <v>226</v>
      </c>
      <c r="K22" t="s">
        <v>235</v>
      </c>
      <c r="L22" t="s">
        <v>240</v>
      </c>
      <c r="M22" t="s">
        <v>237</v>
      </c>
      <c r="N22" t="s">
        <v>95</v>
      </c>
      <c r="O22" t="s">
        <v>267</v>
      </c>
      <c r="P22" t="s">
        <v>320</v>
      </c>
      <c r="Q22" t="s">
        <v>348</v>
      </c>
      <c r="R22" t="s">
        <v>349</v>
      </c>
      <c r="S22">
        <v>10030</v>
      </c>
      <c r="T22" t="s">
        <v>357</v>
      </c>
      <c r="U22" t="s">
        <v>373</v>
      </c>
      <c r="V22">
        <v>9</v>
      </c>
      <c r="X22" t="s">
        <v>403</v>
      </c>
      <c r="Y22" t="s">
        <v>236</v>
      </c>
      <c r="Z22" t="s">
        <v>236</v>
      </c>
      <c r="AB22" t="s">
        <v>407</v>
      </c>
      <c r="AC22" t="s">
        <v>409</v>
      </c>
      <c r="AD22">
        <v>0</v>
      </c>
      <c r="AE22">
        <v>1100</v>
      </c>
      <c r="AF22">
        <v>2.75</v>
      </c>
      <c r="AH22" t="s">
        <v>433</v>
      </c>
      <c r="AI22" t="s">
        <v>494</v>
      </c>
      <c r="AJ22">
        <v>6</v>
      </c>
      <c r="AK22" t="s">
        <v>535</v>
      </c>
      <c r="AL22">
        <v>1</v>
      </c>
      <c r="AM22">
        <v>0</v>
      </c>
      <c r="AN22">
        <v>31.43</v>
      </c>
      <c r="AS22" t="s">
        <v>552</v>
      </c>
      <c r="AT22">
        <v>3926</v>
      </c>
      <c r="AX22" t="s">
        <v>74</v>
      </c>
      <c r="BA22" t="s">
        <v>579</v>
      </c>
      <c r="BD22" t="s">
        <v>94</v>
      </c>
      <c r="BE22" t="s">
        <v>613</v>
      </c>
    </row>
    <row r="23" spans="1:57">
      <c r="A23" s="1">
        <f>HYPERLINK("https://lsnyc.legalserver.org/matter/dynamic-profile/view/1913916","19-1913916")</f>
        <v>0</v>
      </c>
      <c r="B23" t="s">
        <v>57</v>
      </c>
      <c r="C23" t="s">
        <v>68</v>
      </c>
      <c r="D23" t="s">
        <v>80</v>
      </c>
      <c r="E23" t="s">
        <v>94</v>
      </c>
      <c r="G23" t="s">
        <v>132</v>
      </c>
      <c r="H23" t="s">
        <v>191</v>
      </c>
      <c r="I23" t="s">
        <v>226</v>
      </c>
      <c r="K23" t="s">
        <v>235</v>
      </c>
      <c r="L23" t="s">
        <v>238</v>
      </c>
      <c r="M23" t="s">
        <v>237</v>
      </c>
      <c r="N23" t="s">
        <v>94</v>
      </c>
      <c r="O23" t="s">
        <v>268</v>
      </c>
      <c r="P23" t="s">
        <v>321</v>
      </c>
      <c r="Q23" t="s">
        <v>348</v>
      </c>
      <c r="R23" t="s">
        <v>349</v>
      </c>
      <c r="S23">
        <v>10002</v>
      </c>
      <c r="T23" t="s">
        <v>353</v>
      </c>
      <c r="U23" t="s">
        <v>374</v>
      </c>
      <c r="V23">
        <v>1</v>
      </c>
      <c r="X23" t="s">
        <v>403</v>
      </c>
      <c r="Y23" t="s">
        <v>236</v>
      </c>
      <c r="Z23" t="s">
        <v>236</v>
      </c>
      <c r="AB23" t="s">
        <v>407</v>
      </c>
      <c r="AC23" t="s">
        <v>409</v>
      </c>
      <c r="AD23">
        <v>0</v>
      </c>
      <c r="AE23">
        <v>1515</v>
      </c>
      <c r="AF23">
        <v>1</v>
      </c>
      <c r="AH23" t="s">
        <v>434</v>
      </c>
      <c r="AI23" t="s">
        <v>495</v>
      </c>
      <c r="AJ23">
        <v>0</v>
      </c>
      <c r="AK23" t="s">
        <v>535</v>
      </c>
      <c r="AL23">
        <v>1</v>
      </c>
      <c r="AM23">
        <v>2</v>
      </c>
      <c r="AN23">
        <v>42.19</v>
      </c>
      <c r="AR23" t="s">
        <v>551</v>
      </c>
      <c r="AS23" t="s">
        <v>552</v>
      </c>
      <c r="AT23">
        <v>9000</v>
      </c>
      <c r="AX23" t="s">
        <v>561</v>
      </c>
      <c r="BA23" t="s">
        <v>580</v>
      </c>
      <c r="BD23" t="s">
        <v>94</v>
      </c>
      <c r="BE23" t="s">
        <v>613</v>
      </c>
    </row>
    <row r="24" spans="1:57">
      <c r="A24" s="1">
        <f>HYPERLINK("https://lsnyc.legalserver.org/matter/dynamic-profile/view/1913672","19-1913672")</f>
        <v>0</v>
      </c>
      <c r="B24" t="s">
        <v>57</v>
      </c>
      <c r="C24" t="s">
        <v>69</v>
      </c>
      <c r="D24" t="s">
        <v>80</v>
      </c>
      <c r="E24" t="s">
        <v>96</v>
      </c>
      <c r="G24" t="s">
        <v>133</v>
      </c>
      <c r="H24" t="s">
        <v>192</v>
      </c>
      <c r="I24" t="s">
        <v>226</v>
      </c>
      <c r="K24" t="s">
        <v>235</v>
      </c>
      <c r="L24" t="s">
        <v>238</v>
      </c>
      <c r="M24" t="s">
        <v>237</v>
      </c>
      <c r="N24" t="s">
        <v>96</v>
      </c>
      <c r="O24" t="s">
        <v>269</v>
      </c>
      <c r="P24" t="s">
        <v>322</v>
      </c>
      <c r="Q24" t="s">
        <v>348</v>
      </c>
      <c r="R24" t="s">
        <v>349</v>
      </c>
      <c r="S24">
        <v>10027</v>
      </c>
      <c r="T24" t="s">
        <v>351</v>
      </c>
      <c r="U24" t="s">
        <v>375</v>
      </c>
      <c r="V24">
        <v>25</v>
      </c>
      <c r="X24" t="s">
        <v>403</v>
      </c>
      <c r="Y24" t="s">
        <v>236</v>
      </c>
      <c r="Z24" t="s">
        <v>236</v>
      </c>
      <c r="AB24" t="s">
        <v>407</v>
      </c>
      <c r="AD24">
        <v>0</v>
      </c>
      <c r="AE24">
        <v>1469.78</v>
      </c>
      <c r="AF24">
        <v>1</v>
      </c>
      <c r="AH24" t="s">
        <v>435</v>
      </c>
      <c r="AI24" t="s">
        <v>496</v>
      </c>
      <c r="AJ24">
        <v>0</v>
      </c>
      <c r="AK24" t="s">
        <v>537</v>
      </c>
      <c r="AL24">
        <v>2</v>
      </c>
      <c r="AM24">
        <v>0</v>
      </c>
      <c r="AN24">
        <v>384.39</v>
      </c>
      <c r="AR24" t="s">
        <v>546</v>
      </c>
      <c r="AS24" t="s">
        <v>552</v>
      </c>
      <c r="AT24">
        <v>65000</v>
      </c>
      <c r="AX24" t="s">
        <v>558</v>
      </c>
      <c r="BA24" t="s">
        <v>564</v>
      </c>
      <c r="BD24" t="s">
        <v>96</v>
      </c>
      <c r="BE24" t="s">
        <v>613</v>
      </c>
    </row>
    <row r="25" spans="1:57">
      <c r="A25" s="1">
        <f>HYPERLINK("https://lsnyc.legalserver.org/matter/dynamic-profile/view/1912705","19-1912705")</f>
        <v>0</v>
      </c>
      <c r="B25" t="s">
        <v>57</v>
      </c>
      <c r="C25" t="s">
        <v>69</v>
      </c>
      <c r="D25" t="s">
        <v>80</v>
      </c>
      <c r="E25" t="s">
        <v>97</v>
      </c>
      <c r="G25" t="s">
        <v>134</v>
      </c>
      <c r="H25" t="s">
        <v>193</v>
      </c>
      <c r="I25" t="s">
        <v>226</v>
      </c>
      <c r="J25" t="s">
        <v>230</v>
      </c>
      <c r="K25" t="s">
        <v>235</v>
      </c>
      <c r="L25" t="s">
        <v>240</v>
      </c>
      <c r="M25" t="s">
        <v>237</v>
      </c>
      <c r="N25" t="s">
        <v>97</v>
      </c>
      <c r="O25" t="s">
        <v>270</v>
      </c>
      <c r="P25" t="s">
        <v>323</v>
      </c>
      <c r="Q25" t="s">
        <v>348</v>
      </c>
      <c r="R25" t="s">
        <v>349</v>
      </c>
      <c r="S25">
        <v>10021</v>
      </c>
      <c r="T25" t="s">
        <v>351</v>
      </c>
      <c r="U25" t="s">
        <v>376</v>
      </c>
      <c r="V25">
        <v>49</v>
      </c>
      <c r="X25" t="s">
        <v>403</v>
      </c>
      <c r="Y25" t="s">
        <v>236</v>
      </c>
      <c r="Z25" t="s">
        <v>236</v>
      </c>
      <c r="AB25" t="s">
        <v>407</v>
      </c>
      <c r="AD25">
        <v>0</v>
      </c>
      <c r="AE25">
        <v>1001.84</v>
      </c>
      <c r="AF25">
        <v>1.5</v>
      </c>
      <c r="AH25" t="s">
        <v>436</v>
      </c>
      <c r="AJ25">
        <v>0</v>
      </c>
      <c r="AK25" t="s">
        <v>539</v>
      </c>
      <c r="AL25">
        <v>1</v>
      </c>
      <c r="AM25">
        <v>0</v>
      </c>
      <c r="AN25">
        <v>113.13</v>
      </c>
      <c r="AR25" t="s">
        <v>549</v>
      </c>
      <c r="AS25" t="s">
        <v>552</v>
      </c>
      <c r="AT25">
        <v>14130</v>
      </c>
      <c r="AX25" t="s">
        <v>556</v>
      </c>
      <c r="BA25" t="s">
        <v>581</v>
      </c>
      <c r="BD25" t="s">
        <v>606</v>
      </c>
      <c r="BE25" t="s">
        <v>613</v>
      </c>
    </row>
    <row r="26" spans="1:57">
      <c r="A26" s="1">
        <f>HYPERLINK("https://lsnyc.legalserver.org/matter/dynamic-profile/view/1913661","19-1913661")</f>
        <v>0</v>
      </c>
      <c r="B26" t="s">
        <v>57</v>
      </c>
      <c r="C26" t="s">
        <v>70</v>
      </c>
      <c r="D26" t="s">
        <v>80</v>
      </c>
      <c r="E26" t="s">
        <v>96</v>
      </c>
      <c r="G26" t="s">
        <v>135</v>
      </c>
      <c r="H26" t="s">
        <v>194</v>
      </c>
      <c r="I26" t="s">
        <v>226</v>
      </c>
      <c r="K26" t="s">
        <v>235</v>
      </c>
      <c r="L26" t="s">
        <v>238</v>
      </c>
      <c r="M26" t="s">
        <v>237</v>
      </c>
      <c r="N26" t="s">
        <v>96</v>
      </c>
      <c r="O26" t="s">
        <v>271</v>
      </c>
      <c r="P26" t="s">
        <v>324</v>
      </c>
      <c r="Q26" t="s">
        <v>348</v>
      </c>
      <c r="R26" t="s">
        <v>349</v>
      </c>
      <c r="S26">
        <v>10025</v>
      </c>
      <c r="T26" t="s">
        <v>351</v>
      </c>
      <c r="U26" t="s">
        <v>377</v>
      </c>
      <c r="V26">
        <v>43</v>
      </c>
      <c r="X26" t="s">
        <v>402</v>
      </c>
      <c r="Y26" t="s">
        <v>236</v>
      </c>
      <c r="Z26" t="s">
        <v>236</v>
      </c>
      <c r="AB26" t="s">
        <v>407</v>
      </c>
      <c r="AC26" t="s">
        <v>409</v>
      </c>
      <c r="AD26">
        <v>0</v>
      </c>
      <c r="AE26">
        <v>272.25</v>
      </c>
      <c r="AF26">
        <v>1</v>
      </c>
      <c r="AH26" t="s">
        <v>437</v>
      </c>
      <c r="AI26" t="s">
        <v>497</v>
      </c>
      <c r="AJ26">
        <v>0</v>
      </c>
      <c r="AK26" t="s">
        <v>537</v>
      </c>
      <c r="AL26">
        <v>1</v>
      </c>
      <c r="AM26">
        <v>0</v>
      </c>
      <c r="AN26">
        <v>76.86</v>
      </c>
      <c r="AR26" t="s">
        <v>546</v>
      </c>
      <c r="AS26" t="s">
        <v>553</v>
      </c>
      <c r="AT26">
        <v>9600</v>
      </c>
      <c r="AX26" t="s">
        <v>556</v>
      </c>
      <c r="BA26" t="s">
        <v>580</v>
      </c>
      <c r="BD26" t="s">
        <v>96</v>
      </c>
      <c r="BE26" t="s">
        <v>613</v>
      </c>
    </row>
    <row r="27" spans="1:57">
      <c r="A27" s="1">
        <f>HYPERLINK("https://lsnyc.legalserver.org/matter/dynamic-profile/view/1911017","19-1911017")</f>
        <v>0</v>
      </c>
      <c r="B27" t="s">
        <v>57</v>
      </c>
      <c r="C27" t="s">
        <v>71</v>
      </c>
      <c r="D27" t="s">
        <v>80</v>
      </c>
      <c r="E27" t="s">
        <v>86</v>
      </c>
      <c r="G27" t="s">
        <v>136</v>
      </c>
      <c r="H27" t="s">
        <v>195</v>
      </c>
      <c r="I27" t="s">
        <v>226</v>
      </c>
      <c r="K27" t="s">
        <v>235</v>
      </c>
      <c r="L27" t="s">
        <v>238</v>
      </c>
      <c r="M27" t="s">
        <v>237</v>
      </c>
      <c r="O27" t="s">
        <v>272</v>
      </c>
      <c r="P27">
        <v>316</v>
      </c>
      <c r="Q27" t="s">
        <v>348</v>
      </c>
      <c r="R27" t="s">
        <v>349</v>
      </c>
      <c r="S27">
        <v>10027</v>
      </c>
      <c r="T27" t="s">
        <v>351</v>
      </c>
      <c r="U27" t="s">
        <v>378</v>
      </c>
      <c r="V27">
        <v>-1</v>
      </c>
      <c r="X27" t="s">
        <v>402</v>
      </c>
      <c r="Y27" t="s">
        <v>236</v>
      </c>
      <c r="Z27" t="s">
        <v>236</v>
      </c>
      <c r="AB27" t="s">
        <v>407</v>
      </c>
      <c r="AC27" t="s">
        <v>409</v>
      </c>
      <c r="AD27">
        <v>0</v>
      </c>
      <c r="AE27">
        <v>1600</v>
      </c>
      <c r="AF27">
        <v>2.6</v>
      </c>
      <c r="AH27" t="s">
        <v>438</v>
      </c>
      <c r="AI27" t="s">
        <v>498</v>
      </c>
      <c r="AJ27">
        <v>0</v>
      </c>
      <c r="AK27" t="s">
        <v>537</v>
      </c>
      <c r="AL27">
        <v>1</v>
      </c>
      <c r="AM27">
        <v>0</v>
      </c>
      <c r="AN27">
        <v>440.35</v>
      </c>
      <c r="AR27" t="s">
        <v>546</v>
      </c>
      <c r="AS27" t="s">
        <v>552</v>
      </c>
      <c r="AT27">
        <v>55000</v>
      </c>
      <c r="AX27" t="s">
        <v>556</v>
      </c>
      <c r="BA27" t="s">
        <v>564</v>
      </c>
      <c r="BD27" t="s">
        <v>601</v>
      </c>
      <c r="BE27" t="s">
        <v>613</v>
      </c>
    </row>
    <row r="28" spans="1:57">
      <c r="A28" s="1">
        <f>HYPERLINK("https://lsnyc.legalserver.org/matter/dynamic-profile/view/1913457","19-1913457")</f>
        <v>0</v>
      </c>
      <c r="B28" t="s">
        <v>57</v>
      </c>
      <c r="C28" t="s">
        <v>71</v>
      </c>
      <c r="D28" t="s">
        <v>80</v>
      </c>
      <c r="E28" t="s">
        <v>98</v>
      </c>
      <c r="G28" t="s">
        <v>137</v>
      </c>
      <c r="H28" t="s">
        <v>196</v>
      </c>
      <c r="I28" t="s">
        <v>226</v>
      </c>
      <c r="K28" t="s">
        <v>235</v>
      </c>
      <c r="L28" t="s">
        <v>240</v>
      </c>
      <c r="M28" t="s">
        <v>237</v>
      </c>
      <c r="N28" t="s">
        <v>98</v>
      </c>
      <c r="O28" t="s">
        <v>273</v>
      </c>
      <c r="P28" t="s">
        <v>325</v>
      </c>
      <c r="Q28" t="s">
        <v>348</v>
      </c>
      <c r="R28" t="s">
        <v>349</v>
      </c>
      <c r="S28">
        <v>10019</v>
      </c>
      <c r="T28" t="s">
        <v>350</v>
      </c>
      <c r="U28" t="s">
        <v>379</v>
      </c>
      <c r="V28">
        <v>37</v>
      </c>
      <c r="X28" t="s">
        <v>403</v>
      </c>
      <c r="Y28" t="s">
        <v>236</v>
      </c>
      <c r="Z28" t="s">
        <v>236</v>
      </c>
      <c r="AB28" t="s">
        <v>407</v>
      </c>
      <c r="AD28">
        <v>0</v>
      </c>
      <c r="AE28">
        <v>3600</v>
      </c>
      <c r="AF28">
        <v>1</v>
      </c>
      <c r="AH28" t="s">
        <v>439</v>
      </c>
      <c r="AI28" t="s">
        <v>499</v>
      </c>
      <c r="AJ28">
        <v>0</v>
      </c>
      <c r="AK28" t="s">
        <v>537</v>
      </c>
      <c r="AL28">
        <v>1</v>
      </c>
      <c r="AM28">
        <v>0</v>
      </c>
      <c r="AN28">
        <v>800.64</v>
      </c>
      <c r="AS28" t="s">
        <v>552</v>
      </c>
      <c r="AT28">
        <v>100000</v>
      </c>
      <c r="AX28" t="s">
        <v>561</v>
      </c>
      <c r="BA28" t="s">
        <v>582</v>
      </c>
      <c r="BD28" t="s">
        <v>98</v>
      </c>
    </row>
    <row r="29" spans="1:57">
      <c r="A29" s="1">
        <f>HYPERLINK("https://lsnyc.legalserver.org/matter/dynamic-profile/view/1911783","19-1911783")</f>
        <v>0</v>
      </c>
      <c r="B29" t="s">
        <v>57</v>
      </c>
      <c r="C29" t="s">
        <v>72</v>
      </c>
      <c r="D29" t="s">
        <v>80</v>
      </c>
      <c r="E29" t="s">
        <v>87</v>
      </c>
      <c r="G29" t="s">
        <v>138</v>
      </c>
      <c r="H29" t="s">
        <v>197</v>
      </c>
      <c r="I29" t="s">
        <v>226</v>
      </c>
      <c r="K29" t="s">
        <v>235</v>
      </c>
      <c r="L29" t="s">
        <v>242</v>
      </c>
      <c r="M29" t="s">
        <v>237</v>
      </c>
      <c r="N29" t="s">
        <v>87</v>
      </c>
      <c r="O29" t="s">
        <v>274</v>
      </c>
      <c r="P29" t="s">
        <v>326</v>
      </c>
      <c r="Q29" t="s">
        <v>348</v>
      </c>
      <c r="R29" t="s">
        <v>349</v>
      </c>
      <c r="S29">
        <v>10035</v>
      </c>
      <c r="T29" t="s">
        <v>352</v>
      </c>
      <c r="V29">
        <v>5</v>
      </c>
      <c r="X29" t="s">
        <v>403</v>
      </c>
      <c r="Y29" t="s">
        <v>236</v>
      </c>
      <c r="Z29" t="s">
        <v>236</v>
      </c>
      <c r="AB29" t="s">
        <v>405</v>
      </c>
      <c r="AD29">
        <v>0</v>
      </c>
      <c r="AE29">
        <v>198</v>
      </c>
      <c r="AF29">
        <v>4.9</v>
      </c>
      <c r="AH29" t="s">
        <v>440</v>
      </c>
      <c r="AI29" t="s">
        <v>500</v>
      </c>
      <c r="AJ29">
        <v>0</v>
      </c>
      <c r="AK29" t="s">
        <v>536</v>
      </c>
      <c r="AL29">
        <v>1</v>
      </c>
      <c r="AM29">
        <v>0</v>
      </c>
      <c r="AN29">
        <v>81.09</v>
      </c>
      <c r="AS29" t="s">
        <v>552</v>
      </c>
      <c r="AT29">
        <v>10128</v>
      </c>
      <c r="AX29" t="s">
        <v>74</v>
      </c>
      <c r="BA29" t="s">
        <v>573</v>
      </c>
      <c r="BD29" t="s">
        <v>96</v>
      </c>
      <c r="BE29" t="s">
        <v>613</v>
      </c>
    </row>
    <row r="30" spans="1:57">
      <c r="A30" s="1">
        <f>HYPERLINK("https://lsnyc.legalserver.org/matter/dynamic-profile/view/1913447","19-1913447")</f>
        <v>0</v>
      </c>
      <c r="B30" t="s">
        <v>57</v>
      </c>
      <c r="C30" t="s">
        <v>72</v>
      </c>
      <c r="D30" t="s">
        <v>81</v>
      </c>
      <c r="E30" t="s">
        <v>83</v>
      </c>
      <c r="F30" t="s">
        <v>83</v>
      </c>
      <c r="G30" t="s">
        <v>129</v>
      </c>
      <c r="H30" t="s">
        <v>198</v>
      </c>
      <c r="I30" t="s">
        <v>226</v>
      </c>
      <c r="K30" t="s">
        <v>235</v>
      </c>
      <c r="L30" t="s">
        <v>242</v>
      </c>
      <c r="M30" t="s">
        <v>237</v>
      </c>
      <c r="N30" t="s">
        <v>83</v>
      </c>
      <c r="O30" t="s">
        <v>275</v>
      </c>
      <c r="P30" t="s">
        <v>327</v>
      </c>
      <c r="Q30" t="s">
        <v>348</v>
      </c>
      <c r="R30" t="s">
        <v>349</v>
      </c>
      <c r="S30">
        <v>10035</v>
      </c>
      <c r="T30" t="s">
        <v>352</v>
      </c>
      <c r="V30">
        <v>7</v>
      </c>
      <c r="W30" t="s">
        <v>401</v>
      </c>
      <c r="X30" t="s">
        <v>403</v>
      </c>
      <c r="Y30" t="s">
        <v>236</v>
      </c>
      <c r="Z30" t="s">
        <v>236</v>
      </c>
      <c r="AB30" t="s">
        <v>405</v>
      </c>
      <c r="AD30">
        <v>0</v>
      </c>
      <c r="AE30">
        <v>257</v>
      </c>
      <c r="AF30">
        <v>1</v>
      </c>
      <c r="AG30" t="s">
        <v>412</v>
      </c>
      <c r="AH30" t="s">
        <v>441</v>
      </c>
      <c r="AI30" t="s">
        <v>501</v>
      </c>
      <c r="AJ30">
        <v>0</v>
      </c>
      <c r="AK30" t="s">
        <v>536</v>
      </c>
      <c r="AL30">
        <v>1</v>
      </c>
      <c r="AM30">
        <v>0</v>
      </c>
      <c r="AN30">
        <v>84.26000000000001</v>
      </c>
      <c r="AR30" t="s">
        <v>546</v>
      </c>
      <c r="AS30" t="s">
        <v>553</v>
      </c>
      <c r="AT30">
        <v>10524</v>
      </c>
      <c r="AX30" t="s">
        <v>558</v>
      </c>
      <c r="BA30" t="s">
        <v>583</v>
      </c>
      <c r="BD30" t="s">
        <v>83</v>
      </c>
      <c r="BE30" t="s">
        <v>613</v>
      </c>
    </row>
    <row r="31" spans="1:57">
      <c r="A31" s="1">
        <f>HYPERLINK("https://lsnyc.legalserver.org/matter/dynamic-profile/view/1911019","19-1911019")</f>
        <v>0</v>
      </c>
      <c r="B31" t="s">
        <v>57</v>
      </c>
      <c r="C31" t="s">
        <v>72</v>
      </c>
      <c r="D31" t="s">
        <v>80</v>
      </c>
      <c r="E31" t="s">
        <v>86</v>
      </c>
      <c r="G31" t="s">
        <v>139</v>
      </c>
      <c r="H31" t="s">
        <v>199</v>
      </c>
      <c r="I31" t="s">
        <v>226</v>
      </c>
      <c r="K31" t="s">
        <v>235</v>
      </c>
      <c r="L31" t="s">
        <v>238</v>
      </c>
      <c r="M31" t="s">
        <v>237</v>
      </c>
      <c r="N31" t="s">
        <v>86</v>
      </c>
      <c r="O31" t="s">
        <v>276</v>
      </c>
      <c r="P31">
        <v>52</v>
      </c>
      <c r="Q31" t="s">
        <v>348</v>
      </c>
      <c r="R31" t="s">
        <v>349</v>
      </c>
      <c r="S31">
        <v>10031</v>
      </c>
      <c r="T31" t="s">
        <v>351</v>
      </c>
      <c r="U31" t="s">
        <v>380</v>
      </c>
      <c r="V31">
        <v>19</v>
      </c>
      <c r="X31" t="s">
        <v>402</v>
      </c>
      <c r="Y31" t="s">
        <v>236</v>
      </c>
      <c r="Z31" t="s">
        <v>236</v>
      </c>
      <c r="AB31" t="s">
        <v>407</v>
      </c>
      <c r="AD31">
        <v>0</v>
      </c>
      <c r="AE31">
        <v>1560</v>
      </c>
      <c r="AF31">
        <v>0.3</v>
      </c>
      <c r="AH31" t="s">
        <v>442</v>
      </c>
      <c r="AI31" t="s">
        <v>502</v>
      </c>
      <c r="AJ31">
        <v>0</v>
      </c>
      <c r="AK31" t="s">
        <v>537</v>
      </c>
      <c r="AL31">
        <v>2</v>
      </c>
      <c r="AM31">
        <v>2</v>
      </c>
      <c r="AN31">
        <v>131.26</v>
      </c>
      <c r="AR31" t="s">
        <v>546</v>
      </c>
      <c r="AS31" t="s">
        <v>553</v>
      </c>
      <c r="AT31">
        <v>33800</v>
      </c>
      <c r="AX31" t="s">
        <v>558</v>
      </c>
      <c r="BA31" t="s">
        <v>564</v>
      </c>
      <c r="BD31" t="s">
        <v>95</v>
      </c>
      <c r="BE31" t="s">
        <v>613</v>
      </c>
    </row>
    <row r="32" spans="1:57">
      <c r="A32" s="1">
        <f>HYPERLINK("https://lsnyc.legalserver.org/matter/dynamic-profile/view/1911801","19-1911801")</f>
        <v>0</v>
      </c>
      <c r="B32" t="s">
        <v>57</v>
      </c>
      <c r="C32" t="s">
        <v>72</v>
      </c>
      <c r="D32" t="s">
        <v>80</v>
      </c>
      <c r="E32" t="s">
        <v>87</v>
      </c>
      <c r="G32" t="s">
        <v>140</v>
      </c>
      <c r="H32" t="s">
        <v>200</v>
      </c>
      <c r="I32" t="s">
        <v>226</v>
      </c>
      <c r="K32" t="s">
        <v>235</v>
      </c>
      <c r="L32" t="s">
        <v>242</v>
      </c>
      <c r="M32" t="s">
        <v>237</v>
      </c>
      <c r="N32" t="s">
        <v>87</v>
      </c>
      <c r="O32" t="s">
        <v>277</v>
      </c>
      <c r="P32" t="s">
        <v>328</v>
      </c>
      <c r="Q32" t="s">
        <v>348</v>
      </c>
      <c r="R32" t="s">
        <v>349</v>
      </c>
      <c r="S32">
        <v>10009</v>
      </c>
      <c r="T32" t="s">
        <v>352</v>
      </c>
      <c r="V32">
        <v>19</v>
      </c>
      <c r="X32" t="s">
        <v>403</v>
      </c>
      <c r="Y32" t="s">
        <v>236</v>
      </c>
      <c r="Z32" t="s">
        <v>236</v>
      </c>
      <c r="AB32" t="s">
        <v>407</v>
      </c>
      <c r="AD32">
        <v>0</v>
      </c>
      <c r="AE32">
        <v>1287.51</v>
      </c>
      <c r="AF32">
        <v>0.7</v>
      </c>
      <c r="AH32" t="s">
        <v>443</v>
      </c>
      <c r="AI32" t="s">
        <v>503</v>
      </c>
      <c r="AJ32">
        <v>0</v>
      </c>
      <c r="AK32" t="s">
        <v>537</v>
      </c>
      <c r="AL32">
        <v>1</v>
      </c>
      <c r="AM32">
        <v>0</v>
      </c>
      <c r="AN32">
        <v>218.57</v>
      </c>
      <c r="AS32" t="s">
        <v>552</v>
      </c>
      <c r="AT32">
        <v>27300</v>
      </c>
      <c r="AX32" t="s">
        <v>74</v>
      </c>
      <c r="BA32" t="s">
        <v>564</v>
      </c>
      <c r="BD32" t="s">
        <v>598</v>
      </c>
      <c r="BE32" t="s">
        <v>613</v>
      </c>
    </row>
    <row r="33" spans="1:57">
      <c r="A33" s="1">
        <f>HYPERLINK("https://lsnyc.legalserver.org/matter/dynamic-profile/view/1913605","19-1913605")</f>
        <v>0</v>
      </c>
      <c r="B33" t="s">
        <v>57</v>
      </c>
      <c r="C33" t="s">
        <v>73</v>
      </c>
      <c r="D33" t="s">
        <v>80</v>
      </c>
      <c r="E33" t="s">
        <v>99</v>
      </c>
      <c r="G33" t="s">
        <v>141</v>
      </c>
      <c r="H33" t="s">
        <v>201</v>
      </c>
      <c r="I33" t="s">
        <v>226</v>
      </c>
      <c r="K33" t="s">
        <v>235</v>
      </c>
      <c r="L33" t="s">
        <v>242</v>
      </c>
      <c r="M33" t="s">
        <v>237</v>
      </c>
      <c r="N33" t="s">
        <v>99</v>
      </c>
      <c r="O33" t="s">
        <v>278</v>
      </c>
      <c r="P33" t="s">
        <v>329</v>
      </c>
      <c r="Q33" t="s">
        <v>348</v>
      </c>
      <c r="R33" t="s">
        <v>349</v>
      </c>
      <c r="S33">
        <v>10030</v>
      </c>
      <c r="T33" t="s">
        <v>358</v>
      </c>
      <c r="V33">
        <v>4</v>
      </c>
      <c r="X33" t="s">
        <v>404</v>
      </c>
      <c r="Y33" t="s">
        <v>236</v>
      </c>
      <c r="Z33" t="s">
        <v>236</v>
      </c>
      <c r="AA33" t="s">
        <v>403</v>
      </c>
      <c r="AB33" t="s">
        <v>405</v>
      </c>
      <c r="AD33">
        <v>0</v>
      </c>
      <c r="AE33">
        <v>267</v>
      </c>
      <c r="AF33">
        <v>0</v>
      </c>
      <c r="AH33" t="s">
        <v>444</v>
      </c>
      <c r="AI33" t="s">
        <v>504</v>
      </c>
      <c r="AJ33">
        <v>249</v>
      </c>
      <c r="AK33" t="s">
        <v>536</v>
      </c>
      <c r="AL33">
        <v>1</v>
      </c>
      <c r="AM33">
        <v>0</v>
      </c>
      <c r="AN33">
        <v>219.06</v>
      </c>
      <c r="AR33" t="s">
        <v>546</v>
      </c>
      <c r="AT33">
        <v>27360</v>
      </c>
      <c r="AX33" t="s">
        <v>558</v>
      </c>
      <c r="BA33" t="s">
        <v>584</v>
      </c>
      <c r="BE33" t="s">
        <v>613</v>
      </c>
    </row>
    <row r="34" spans="1:57">
      <c r="A34" s="1">
        <f>HYPERLINK("https://lsnyc.legalserver.org/matter/dynamic-profile/view/1913616","19-1913616")</f>
        <v>0</v>
      </c>
      <c r="B34" t="s">
        <v>57</v>
      </c>
      <c r="C34" t="s">
        <v>73</v>
      </c>
      <c r="D34" t="s">
        <v>80</v>
      </c>
      <c r="E34" t="s">
        <v>99</v>
      </c>
      <c r="G34" t="s">
        <v>142</v>
      </c>
      <c r="H34" t="s">
        <v>202</v>
      </c>
      <c r="I34" t="s">
        <v>226</v>
      </c>
      <c r="K34" t="s">
        <v>235</v>
      </c>
      <c r="L34" t="s">
        <v>238</v>
      </c>
      <c r="M34" t="s">
        <v>237</v>
      </c>
      <c r="N34" t="s">
        <v>99</v>
      </c>
      <c r="O34" t="s">
        <v>279</v>
      </c>
      <c r="Q34" t="s">
        <v>348</v>
      </c>
      <c r="R34" t="s">
        <v>349</v>
      </c>
      <c r="S34">
        <v>10029</v>
      </c>
      <c r="T34" t="s">
        <v>358</v>
      </c>
      <c r="U34" t="s">
        <v>381</v>
      </c>
      <c r="V34">
        <v>8</v>
      </c>
      <c r="X34" t="s">
        <v>404</v>
      </c>
      <c r="Y34" t="s">
        <v>236</v>
      </c>
      <c r="Z34" t="s">
        <v>236</v>
      </c>
      <c r="AA34" t="s">
        <v>403</v>
      </c>
      <c r="AB34" t="s">
        <v>407</v>
      </c>
      <c r="AD34">
        <v>0</v>
      </c>
      <c r="AE34">
        <v>1668.08</v>
      </c>
      <c r="AF34">
        <v>6.4</v>
      </c>
      <c r="AH34" t="s">
        <v>445</v>
      </c>
      <c r="AI34" t="s">
        <v>505</v>
      </c>
      <c r="AJ34">
        <v>81</v>
      </c>
      <c r="AK34" t="s">
        <v>537</v>
      </c>
      <c r="AL34">
        <v>1</v>
      </c>
      <c r="AM34">
        <v>1</v>
      </c>
      <c r="AN34">
        <v>102.19</v>
      </c>
      <c r="AR34" t="s">
        <v>548</v>
      </c>
      <c r="AT34">
        <v>17280</v>
      </c>
      <c r="AX34" t="s">
        <v>558</v>
      </c>
      <c r="BA34" t="s">
        <v>585</v>
      </c>
      <c r="BD34" t="s">
        <v>98</v>
      </c>
      <c r="BE34" t="s">
        <v>613</v>
      </c>
    </row>
    <row r="35" spans="1:57">
      <c r="A35" s="1">
        <f>HYPERLINK("https://lsnyc.legalserver.org/matter/dynamic-profile/view/1911868","19-1911868")</f>
        <v>0</v>
      </c>
      <c r="B35" t="s">
        <v>57</v>
      </c>
      <c r="C35" t="s">
        <v>73</v>
      </c>
      <c r="D35" t="s">
        <v>80</v>
      </c>
      <c r="E35" t="s">
        <v>87</v>
      </c>
      <c r="G35" t="s">
        <v>143</v>
      </c>
      <c r="H35" t="s">
        <v>203</v>
      </c>
      <c r="I35" t="s">
        <v>226</v>
      </c>
      <c r="K35" t="s">
        <v>235</v>
      </c>
      <c r="L35" t="s">
        <v>243</v>
      </c>
      <c r="M35" t="s">
        <v>237</v>
      </c>
      <c r="N35" t="s">
        <v>245</v>
      </c>
      <c r="O35" t="s">
        <v>280</v>
      </c>
      <c r="P35" t="s">
        <v>330</v>
      </c>
      <c r="Q35" t="s">
        <v>348</v>
      </c>
      <c r="R35" t="s">
        <v>349</v>
      </c>
      <c r="S35">
        <v>10029</v>
      </c>
      <c r="T35" t="s">
        <v>353</v>
      </c>
      <c r="U35">
        <v>908842</v>
      </c>
      <c r="V35">
        <v>0</v>
      </c>
      <c r="X35" t="s">
        <v>402</v>
      </c>
      <c r="Y35" t="s">
        <v>236</v>
      </c>
      <c r="Z35" t="s">
        <v>236</v>
      </c>
      <c r="AB35" t="s">
        <v>405</v>
      </c>
      <c r="AD35">
        <v>0</v>
      </c>
      <c r="AE35">
        <v>0</v>
      </c>
      <c r="AF35">
        <v>6.5</v>
      </c>
      <c r="AH35" t="s">
        <v>446</v>
      </c>
      <c r="AI35" t="s">
        <v>506</v>
      </c>
      <c r="AJ35">
        <v>339</v>
      </c>
      <c r="AK35" t="s">
        <v>536</v>
      </c>
      <c r="AL35">
        <v>1</v>
      </c>
      <c r="AM35">
        <v>0</v>
      </c>
      <c r="AN35">
        <v>67.25</v>
      </c>
      <c r="AS35" t="s">
        <v>552</v>
      </c>
      <c r="AT35">
        <v>8400</v>
      </c>
      <c r="AX35" t="s">
        <v>563</v>
      </c>
      <c r="BA35" t="s">
        <v>585</v>
      </c>
      <c r="BD35" t="s">
        <v>604</v>
      </c>
      <c r="BE35" t="s">
        <v>613</v>
      </c>
    </row>
    <row r="36" spans="1:57">
      <c r="A36" s="1">
        <f>HYPERLINK("https://lsnyc.legalserver.org/matter/dynamic-profile/view/1914514","19-1914514")</f>
        <v>0</v>
      </c>
      <c r="B36" t="s">
        <v>57</v>
      </c>
      <c r="C36" t="s">
        <v>74</v>
      </c>
      <c r="D36" t="s">
        <v>80</v>
      </c>
      <c r="E36" t="s">
        <v>98</v>
      </c>
      <c r="G36" t="s">
        <v>144</v>
      </c>
      <c r="H36" t="s">
        <v>204</v>
      </c>
      <c r="I36" t="s">
        <v>226</v>
      </c>
      <c r="K36" t="s">
        <v>235</v>
      </c>
      <c r="L36" t="s">
        <v>238</v>
      </c>
      <c r="M36" t="s">
        <v>237</v>
      </c>
      <c r="N36" t="s">
        <v>98</v>
      </c>
      <c r="O36" t="s">
        <v>281</v>
      </c>
      <c r="Q36" t="s">
        <v>348</v>
      </c>
      <c r="R36" t="s">
        <v>349</v>
      </c>
      <c r="S36">
        <v>10037</v>
      </c>
      <c r="T36" t="s">
        <v>357</v>
      </c>
      <c r="U36" t="s">
        <v>382</v>
      </c>
      <c r="V36">
        <v>4</v>
      </c>
      <c r="X36" t="s">
        <v>403</v>
      </c>
      <c r="Y36" t="s">
        <v>236</v>
      </c>
      <c r="Z36" t="s">
        <v>236</v>
      </c>
      <c r="AB36" t="s">
        <v>407</v>
      </c>
      <c r="AD36">
        <v>0</v>
      </c>
      <c r="AE36">
        <v>946</v>
      </c>
      <c r="AF36">
        <v>0</v>
      </c>
      <c r="AH36" t="s">
        <v>447</v>
      </c>
      <c r="AI36" t="s">
        <v>507</v>
      </c>
      <c r="AJ36">
        <v>286</v>
      </c>
      <c r="AK36" t="s">
        <v>539</v>
      </c>
      <c r="AL36">
        <v>1</v>
      </c>
      <c r="AM36">
        <v>1</v>
      </c>
      <c r="AN36">
        <v>156.12</v>
      </c>
      <c r="AS36" t="s">
        <v>552</v>
      </c>
      <c r="AT36">
        <v>26400</v>
      </c>
      <c r="AX36" t="s">
        <v>74</v>
      </c>
      <c r="BA36" t="s">
        <v>586</v>
      </c>
    </row>
    <row r="37" spans="1:57">
      <c r="A37" s="1">
        <f>HYPERLINK("https://lsnyc.legalserver.org/matter/dynamic-profile/view/1911873","19-1911873")</f>
        <v>0</v>
      </c>
      <c r="B37" t="s">
        <v>57</v>
      </c>
      <c r="C37" t="s">
        <v>75</v>
      </c>
      <c r="D37" t="s">
        <v>80</v>
      </c>
      <c r="E37" t="s">
        <v>87</v>
      </c>
      <c r="G37" t="s">
        <v>145</v>
      </c>
      <c r="H37" t="s">
        <v>205</v>
      </c>
      <c r="I37" t="s">
        <v>226</v>
      </c>
      <c r="J37" t="s">
        <v>231</v>
      </c>
      <c r="K37" t="s">
        <v>235</v>
      </c>
      <c r="M37" t="s">
        <v>237</v>
      </c>
      <c r="O37" t="s">
        <v>282</v>
      </c>
      <c r="P37" t="s">
        <v>331</v>
      </c>
      <c r="Q37" t="s">
        <v>348</v>
      </c>
      <c r="R37" t="s">
        <v>349</v>
      </c>
      <c r="S37">
        <v>10007</v>
      </c>
      <c r="T37" t="s">
        <v>356</v>
      </c>
      <c r="V37">
        <v>16</v>
      </c>
      <c r="X37" t="s">
        <v>403</v>
      </c>
      <c r="Y37" t="s">
        <v>236</v>
      </c>
      <c r="Z37" t="s">
        <v>236</v>
      </c>
      <c r="AB37" t="s">
        <v>407</v>
      </c>
      <c r="AD37">
        <v>0</v>
      </c>
      <c r="AE37">
        <v>0</v>
      </c>
      <c r="AF37">
        <v>0</v>
      </c>
      <c r="AH37" t="s">
        <v>448</v>
      </c>
      <c r="AI37" t="s">
        <v>508</v>
      </c>
      <c r="AJ37">
        <v>0</v>
      </c>
      <c r="AL37">
        <v>1</v>
      </c>
      <c r="AM37">
        <v>0</v>
      </c>
      <c r="AN37">
        <v>11.53</v>
      </c>
      <c r="AS37" t="s">
        <v>552</v>
      </c>
      <c r="AT37">
        <v>1440</v>
      </c>
      <c r="AX37" t="s">
        <v>556</v>
      </c>
      <c r="BA37" t="s">
        <v>587</v>
      </c>
      <c r="BE37" t="s">
        <v>614</v>
      </c>
    </row>
    <row r="38" spans="1:57">
      <c r="A38" s="1">
        <f>HYPERLINK("https://lsnyc.legalserver.org/matter/dynamic-profile/view/1914491","19-1914491")</f>
        <v>0</v>
      </c>
      <c r="B38" t="s">
        <v>57</v>
      </c>
      <c r="C38" t="s">
        <v>76</v>
      </c>
      <c r="D38" t="s">
        <v>80</v>
      </c>
      <c r="E38" t="s">
        <v>98</v>
      </c>
      <c r="G38" t="s">
        <v>146</v>
      </c>
      <c r="H38" t="s">
        <v>206</v>
      </c>
      <c r="I38" t="s">
        <v>226</v>
      </c>
      <c r="K38" t="s">
        <v>235</v>
      </c>
      <c r="L38" t="s">
        <v>242</v>
      </c>
      <c r="M38" t="s">
        <v>237</v>
      </c>
      <c r="N38" t="s">
        <v>246</v>
      </c>
      <c r="O38" t="s">
        <v>283</v>
      </c>
      <c r="P38" t="s">
        <v>332</v>
      </c>
      <c r="Q38" t="s">
        <v>348</v>
      </c>
      <c r="R38" t="s">
        <v>349</v>
      </c>
      <c r="S38">
        <v>10030</v>
      </c>
      <c r="T38" t="s">
        <v>352</v>
      </c>
      <c r="V38">
        <v>8</v>
      </c>
      <c r="X38" t="s">
        <v>403</v>
      </c>
      <c r="Y38" t="s">
        <v>236</v>
      </c>
      <c r="Z38" t="s">
        <v>236</v>
      </c>
      <c r="AB38" t="s">
        <v>405</v>
      </c>
      <c r="AC38" t="s">
        <v>409</v>
      </c>
      <c r="AD38">
        <v>0</v>
      </c>
      <c r="AE38">
        <v>530</v>
      </c>
      <c r="AF38">
        <v>0</v>
      </c>
      <c r="AH38" t="s">
        <v>449</v>
      </c>
      <c r="AI38" t="s">
        <v>509</v>
      </c>
      <c r="AJ38">
        <v>0</v>
      </c>
      <c r="AK38" t="s">
        <v>540</v>
      </c>
      <c r="AL38">
        <v>1</v>
      </c>
      <c r="AM38">
        <v>0</v>
      </c>
      <c r="AN38">
        <v>391.99</v>
      </c>
      <c r="AR38" t="s">
        <v>548</v>
      </c>
      <c r="AS38" t="s">
        <v>552</v>
      </c>
      <c r="AT38">
        <v>48960</v>
      </c>
      <c r="AX38" t="s">
        <v>561</v>
      </c>
      <c r="BA38" t="s">
        <v>588</v>
      </c>
      <c r="BE38" t="s">
        <v>613</v>
      </c>
    </row>
    <row r="39" spans="1:57">
      <c r="A39" s="1">
        <f>HYPERLINK("https://lsnyc.legalserver.org/matter/dynamic-profile/view/1909042","19-1909042")</f>
        <v>0</v>
      </c>
      <c r="B39" t="s">
        <v>57</v>
      </c>
      <c r="C39" t="s">
        <v>76</v>
      </c>
      <c r="D39" t="s">
        <v>80</v>
      </c>
      <c r="E39" t="s">
        <v>100</v>
      </c>
      <c r="G39" t="s">
        <v>147</v>
      </c>
      <c r="H39" t="s">
        <v>207</v>
      </c>
      <c r="I39" t="s">
        <v>226</v>
      </c>
      <c r="K39" t="s">
        <v>235</v>
      </c>
      <c r="L39" t="s">
        <v>243</v>
      </c>
      <c r="M39" t="s">
        <v>237</v>
      </c>
      <c r="N39" t="s">
        <v>100</v>
      </c>
      <c r="O39" t="s">
        <v>280</v>
      </c>
      <c r="P39" t="s">
        <v>333</v>
      </c>
      <c r="Q39" t="s">
        <v>348</v>
      </c>
      <c r="R39" t="s">
        <v>349</v>
      </c>
      <c r="S39">
        <v>10029</v>
      </c>
      <c r="T39" t="s">
        <v>352</v>
      </c>
      <c r="V39">
        <v>19</v>
      </c>
      <c r="X39" t="s">
        <v>403</v>
      </c>
      <c r="Y39" t="s">
        <v>236</v>
      </c>
      <c r="Z39" t="s">
        <v>236</v>
      </c>
      <c r="AB39" t="s">
        <v>405</v>
      </c>
      <c r="AC39" t="s">
        <v>409</v>
      </c>
      <c r="AD39">
        <v>0</v>
      </c>
      <c r="AE39">
        <v>230</v>
      </c>
      <c r="AF39">
        <v>0</v>
      </c>
      <c r="AH39" t="s">
        <v>450</v>
      </c>
      <c r="AI39" t="s">
        <v>510</v>
      </c>
      <c r="AJ39">
        <v>120</v>
      </c>
      <c r="AK39" t="s">
        <v>540</v>
      </c>
      <c r="AL39">
        <v>2</v>
      </c>
      <c r="AM39">
        <v>0</v>
      </c>
      <c r="AN39">
        <v>185.41</v>
      </c>
      <c r="AR39" t="s">
        <v>546</v>
      </c>
      <c r="AS39" t="s">
        <v>552</v>
      </c>
      <c r="AT39">
        <v>31352</v>
      </c>
      <c r="AX39" t="s">
        <v>561</v>
      </c>
      <c r="BA39" t="s">
        <v>589</v>
      </c>
      <c r="BE39" t="s">
        <v>613</v>
      </c>
    </row>
    <row r="40" spans="1:57">
      <c r="A40" s="1">
        <f>HYPERLINK("https://lsnyc.legalserver.org/matter/dynamic-profile/view/1911780","19-1911780")</f>
        <v>0</v>
      </c>
      <c r="B40" t="s">
        <v>57</v>
      </c>
      <c r="C40" t="s">
        <v>77</v>
      </c>
      <c r="D40" t="s">
        <v>80</v>
      </c>
      <c r="E40" t="s">
        <v>87</v>
      </c>
      <c r="G40" t="s">
        <v>148</v>
      </c>
      <c r="H40" t="s">
        <v>208</v>
      </c>
      <c r="I40" t="s">
        <v>226</v>
      </c>
      <c r="K40" t="s">
        <v>235</v>
      </c>
      <c r="L40" t="s">
        <v>240</v>
      </c>
      <c r="M40" t="s">
        <v>237</v>
      </c>
      <c r="N40" t="s">
        <v>87</v>
      </c>
      <c r="O40" t="s">
        <v>284</v>
      </c>
      <c r="P40" t="s">
        <v>334</v>
      </c>
      <c r="Q40" t="s">
        <v>348</v>
      </c>
      <c r="R40" t="s">
        <v>349</v>
      </c>
      <c r="S40">
        <v>10039</v>
      </c>
      <c r="T40" t="s">
        <v>352</v>
      </c>
      <c r="U40" t="s">
        <v>383</v>
      </c>
      <c r="V40">
        <v>3</v>
      </c>
      <c r="X40" t="s">
        <v>403</v>
      </c>
      <c r="Y40" t="s">
        <v>236</v>
      </c>
      <c r="Z40" t="s">
        <v>236</v>
      </c>
      <c r="AB40" t="s">
        <v>407</v>
      </c>
      <c r="AD40">
        <v>0</v>
      </c>
      <c r="AE40">
        <v>1630</v>
      </c>
      <c r="AF40">
        <v>7.8</v>
      </c>
      <c r="AH40" t="s">
        <v>451</v>
      </c>
      <c r="AI40" t="s">
        <v>511</v>
      </c>
      <c r="AJ40">
        <v>0</v>
      </c>
      <c r="AK40" t="s">
        <v>535</v>
      </c>
      <c r="AL40">
        <v>1</v>
      </c>
      <c r="AM40">
        <v>0</v>
      </c>
      <c r="AN40">
        <v>76.86</v>
      </c>
      <c r="AR40" t="s">
        <v>546</v>
      </c>
      <c r="AS40" t="s">
        <v>552</v>
      </c>
      <c r="AT40">
        <v>9600</v>
      </c>
      <c r="AX40" t="s">
        <v>558</v>
      </c>
      <c r="BA40" t="s">
        <v>565</v>
      </c>
      <c r="BD40" t="s">
        <v>606</v>
      </c>
      <c r="BE40" t="s">
        <v>613</v>
      </c>
    </row>
    <row r="41" spans="1:57">
      <c r="A41" s="1">
        <f>HYPERLINK("https://lsnyc.legalserver.org/matter/dynamic-profile/view/1911840","19-1911840")</f>
        <v>0</v>
      </c>
      <c r="B41" t="s">
        <v>57</v>
      </c>
      <c r="C41" t="s">
        <v>77</v>
      </c>
      <c r="D41" t="s">
        <v>80</v>
      </c>
      <c r="E41" t="s">
        <v>87</v>
      </c>
      <c r="G41" t="s">
        <v>149</v>
      </c>
      <c r="H41" t="s">
        <v>209</v>
      </c>
      <c r="I41" t="s">
        <v>226</v>
      </c>
      <c r="K41" t="s">
        <v>235</v>
      </c>
      <c r="L41" t="s">
        <v>238</v>
      </c>
      <c r="M41" t="s">
        <v>237</v>
      </c>
      <c r="O41" t="s">
        <v>285</v>
      </c>
      <c r="P41" t="s">
        <v>335</v>
      </c>
      <c r="Q41" t="s">
        <v>348</v>
      </c>
      <c r="R41" t="s">
        <v>349</v>
      </c>
      <c r="S41">
        <v>10039</v>
      </c>
      <c r="T41" t="s">
        <v>352</v>
      </c>
      <c r="V41">
        <v>7</v>
      </c>
      <c r="X41" t="s">
        <v>403</v>
      </c>
      <c r="Y41" t="s">
        <v>236</v>
      </c>
      <c r="Z41" t="s">
        <v>236</v>
      </c>
      <c r="AB41" t="s">
        <v>407</v>
      </c>
      <c r="AD41">
        <v>0</v>
      </c>
      <c r="AE41">
        <v>795.1900000000001</v>
      </c>
      <c r="AF41">
        <v>0</v>
      </c>
      <c r="AH41" t="s">
        <v>452</v>
      </c>
      <c r="AI41" t="s">
        <v>512</v>
      </c>
      <c r="AJ41">
        <v>0</v>
      </c>
      <c r="AK41" t="s">
        <v>535</v>
      </c>
      <c r="AL41">
        <v>1</v>
      </c>
      <c r="AM41">
        <v>2</v>
      </c>
      <c r="AN41">
        <v>175.53</v>
      </c>
      <c r="AS41" t="s">
        <v>552</v>
      </c>
      <c r="AT41">
        <v>37440</v>
      </c>
      <c r="AX41" t="s">
        <v>74</v>
      </c>
      <c r="BA41" t="s">
        <v>571</v>
      </c>
    </row>
    <row r="42" spans="1:57">
      <c r="A42" s="1">
        <f>HYPERLINK("https://lsnyc.legalserver.org/matter/dynamic-profile/view/1909021","19-1909021")</f>
        <v>0</v>
      </c>
      <c r="B42" t="s">
        <v>57</v>
      </c>
      <c r="C42" t="s">
        <v>77</v>
      </c>
      <c r="D42" t="s">
        <v>80</v>
      </c>
      <c r="E42" t="s">
        <v>100</v>
      </c>
      <c r="G42" t="s">
        <v>150</v>
      </c>
      <c r="H42" t="s">
        <v>210</v>
      </c>
      <c r="I42" t="s">
        <v>226</v>
      </c>
      <c r="K42" t="s">
        <v>235</v>
      </c>
      <c r="L42" t="s">
        <v>238</v>
      </c>
      <c r="M42" t="s">
        <v>237</v>
      </c>
      <c r="N42" t="s">
        <v>100</v>
      </c>
      <c r="O42" t="s">
        <v>286</v>
      </c>
      <c r="P42" t="s">
        <v>336</v>
      </c>
      <c r="Q42" t="s">
        <v>348</v>
      </c>
      <c r="R42" t="s">
        <v>349</v>
      </c>
      <c r="S42">
        <v>10034</v>
      </c>
      <c r="T42" t="s">
        <v>353</v>
      </c>
      <c r="U42" t="s">
        <v>384</v>
      </c>
      <c r="V42">
        <v>26</v>
      </c>
      <c r="X42" t="s">
        <v>403</v>
      </c>
      <c r="Y42" t="s">
        <v>236</v>
      </c>
      <c r="Z42" t="s">
        <v>236</v>
      </c>
      <c r="AB42" t="s">
        <v>407</v>
      </c>
      <c r="AC42" t="s">
        <v>409</v>
      </c>
      <c r="AD42">
        <v>0</v>
      </c>
      <c r="AE42">
        <v>981.3200000000001</v>
      </c>
      <c r="AF42">
        <v>0</v>
      </c>
      <c r="AH42" t="s">
        <v>453</v>
      </c>
      <c r="AI42" t="s">
        <v>513</v>
      </c>
      <c r="AJ42">
        <v>60</v>
      </c>
      <c r="AK42" t="s">
        <v>535</v>
      </c>
      <c r="AL42">
        <v>1</v>
      </c>
      <c r="AM42">
        <v>0</v>
      </c>
      <c r="AN42">
        <v>19.15</v>
      </c>
      <c r="AR42" t="s">
        <v>546</v>
      </c>
      <c r="AS42" t="s">
        <v>552</v>
      </c>
      <c r="AT42">
        <v>2392</v>
      </c>
      <c r="AX42" t="s">
        <v>561</v>
      </c>
      <c r="BA42" t="s">
        <v>574</v>
      </c>
      <c r="BE42" t="s">
        <v>613</v>
      </c>
    </row>
    <row r="43" spans="1:57">
      <c r="A43" s="1">
        <f>HYPERLINK("https://lsnyc.legalserver.org/matter/dynamic-profile/view/1909019","19-1909019")</f>
        <v>0</v>
      </c>
      <c r="B43" t="s">
        <v>57</v>
      </c>
      <c r="C43" t="s">
        <v>77</v>
      </c>
      <c r="D43" t="s">
        <v>80</v>
      </c>
      <c r="E43" t="s">
        <v>100</v>
      </c>
      <c r="G43" t="s">
        <v>151</v>
      </c>
      <c r="H43" t="s">
        <v>211</v>
      </c>
      <c r="I43" t="s">
        <v>226</v>
      </c>
      <c r="J43" t="s">
        <v>232</v>
      </c>
      <c r="K43" t="s">
        <v>235</v>
      </c>
      <c r="L43" t="s">
        <v>238</v>
      </c>
      <c r="M43" t="s">
        <v>237</v>
      </c>
      <c r="N43" t="s">
        <v>100</v>
      </c>
      <c r="O43" t="s">
        <v>287</v>
      </c>
      <c r="P43" t="s">
        <v>313</v>
      </c>
      <c r="Q43" t="s">
        <v>348</v>
      </c>
      <c r="R43" t="s">
        <v>349</v>
      </c>
      <c r="S43">
        <v>10032</v>
      </c>
      <c r="T43" t="s">
        <v>353</v>
      </c>
      <c r="U43" t="s">
        <v>385</v>
      </c>
      <c r="V43">
        <v>7</v>
      </c>
      <c r="X43" t="s">
        <v>403</v>
      </c>
      <c r="Y43" t="s">
        <v>236</v>
      </c>
      <c r="Z43" t="s">
        <v>237</v>
      </c>
      <c r="AB43" t="s">
        <v>407</v>
      </c>
      <c r="AD43">
        <v>0</v>
      </c>
      <c r="AE43">
        <v>870</v>
      </c>
      <c r="AF43">
        <v>0</v>
      </c>
      <c r="AH43" t="s">
        <v>454</v>
      </c>
      <c r="AI43" t="s">
        <v>514</v>
      </c>
      <c r="AJ43">
        <v>15</v>
      </c>
      <c r="AK43" t="s">
        <v>535</v>
      </c>
      <c r="AL43">
        <v>2</v>
      </c>
      <c r="AM43">
        <v>0</v>
      </c>
      <c r="AN43">
        <v>66.42</v>
      </c>
      <c r="AR43" t="s">
        <v>548</v>
      </c>
      <c r="AS43" t="s">
        <v>552</v>
      </c>
      <c r="AT43">
        <v>11232</v>
      </c>
      <c r="AX43" t="s">
        <v>558</v>
      </c>
      <c r="BA43" t="s">
        <v>571</v>
      </c>
      <c r="BE43" t="s">
        <v>614</v>
      </c>
    </row>
    <row r="44" spans="1:57">
      <c r="A44" s="1">
        <f>HYPERLINK("https://lsnyc.legalserver.org/matter/dynamic-profile/view/1909033","19-1909033")</f>
        <v>0</v>
      </c>
      <c r="B44" t="s">
        <v>57</v>
      </c>
      <c r="C44" t="s">
        <v>77</v>
      </c>
      <c r="D44" t="s">
        <v>80</v>
      </c>
      <c r="E44" t="s">
        <v>100</v>
      </c>
      <c r="G44" t="s">
        <v>152</v>
      </c>
      <c r="H44" t="s">
        <v>212</v>
      </c>
      <c r="I44" t="s">
        <v>226</v>
      </c>
      <c r="K44" t="s">
        <v>235</v>
      </c>
      <c r="L44" t="s">
        <v>240</v>
      </c>
      <c r="M44" t="s">
        <v>237</v>
      </c>
      <c r="N44" t="s">
        <v>100</v>
      </c>
      <c r="O44" t="s">
        <v>288</v>
      </c>
      <c r="P44" t="s">
        <v>337</v>
      </c>
      <c r="Q44" t="s">
        <v>348</v>
      </c>
      <c r="R44" t="s">
        <v>349</v>
      </c>
      <c r="S44">
        <v>10024</v>
      </c>
      <c r="T44" t="s">
        <v>353</v>
      </c>
      <c r="U44" t="s">
        <v>386</v>
      </c>
      <c r="V44">
        <v>42</v>
      </c>
      <c r="X44" t="s">
        <v>403</v>
      </c>
      <c r="Y44" t="s">
        <v>236</v>
      </c>
      <c r="Z44" t="s">
        <v>236</v>
      </c>
      <c r="AB44" t="s">
        <v>407</v>
      </c>
      <c r="AC44" t="s">
        <v>409</v>
      </c>
      <c r="AD44">
        <v>0</v>
      </c>
      <c r="AE44">
        <v>1207</v>
      </c>
      <c r="AF44">
        <v>0</v>
      </c>
      <c r="AH44" t="s">
        <v>455</v>
      </c>
      <c r="AI44" t="s">
        <v>515</v>
      </c>
      <c r="AJ44">
        <v>60</v>
      </c>
      <c r="AK44" t="s">
        <v>535</v>
      </c>
      <c r="AL44">
        <v>1</v>
      </c>
      <c r="AM44">
        <v>0</v>
      </c>
      <c r="AN44">
        <v>160.13</v>
      </c>
      <c r="AR44" t="s">
        <v>546</v>
      </c>
      <c r="AS44" t="s">
        <v>552</v>
      </c>
      <c r="AT44">
        <v>20000</v>
      </c>
      <c r="AX44" t="s">
        <v>561</v>
      </c>
      <c r="BA44" t="s">
        <v>565</v>
      </c>
      <c r="BE44" t="s">
        <v>613</v>
      </c>
    </row>
    <row r="45" spans="1:57">
      <c r="A45" s="1">
        <f>HYPERLINK("https://lsnyc.legalserver.org/matter/dynamic-profile/view/1910503","19-1910503")</f>
        <v>0</v>
      </c>
      <c r="B45" t="s">
        <v>57</v>
      </c>
      <c r="C45" t="s">
        <v>78</v>
      </c>
      <c r="D45" t="s">
        <v>80</v>
      </c>
      <c r="E45" t="s">
        <v>101</v>
      </c>
      <c r="G45" t="s">
        <v>150</v>
      </c>
      <c r="H45" t="s">
        <v>213</v>
      </c>
      <c r="I45" t="s">
        <v>226</v>
      </c>
      <c r="K45" t="s">
        <v>235</v>
      </c>
      <c r="L45" t="s">
        <v>242</v>
      </c>
      <c r="M45" t="s">
        <v>237</v>
      </c>
      <c r="N45" t="s">
        <v>247</v>
      </c>
      <c r="O45" t="s">
        <v>289</v>
      </c>
      <c r="Q45" t="s">
        <v>348</v>
      </c>
      <c r="R45" t="s">
        <v>349</v>
      </c>
      <c r="S45">
        <v>10038</v>
      </c>
      <c r="T45" t="s">
        <v>358</v>
      </c>
      <c r="V45">
        <v>21</v>
      </c>
      <c r="X45" t="s">
        <v>403</v>
      </c>
      <c r="Y45" t="s">
        <v>236</v>
      </c>
      <c r="AB45" t="s">
        <v>405</v>
      </c>
      <c r="AD45">
        <v>0</v>
      </c>
      <c r="AE45">
        <v>333</v>
      </c>
      <c r="AF45">
        <v>0</v>
      </c>
      <c r="AH45" t="s">
        <v>456</v>
      </c>
      <c r="AI45" t="s">
        <v>516</v>
      </c>
      <c r="AJ45">
        <v>0</v>
      </c>
      <c r="AK45" t="s">
        <v>537</v>
      </c>
      <c r="AL45">
        <v>1</v>
      </c>
      <c r="AM45">
        <v>0</v>
      </c>
      <c r="AN45">
        <v>215.24</v>
      </c>
      <c r="AR45" t="s">
        <v>546</v>
      </c>
      <c r="AS45" t="s">
        <v>552</v>
      </c>
      <c r="AT45">
        <v>26884</v>
      </c>
      <c r="AX45" t="s">
        <v>556</v>
      </c>
      <c r="BA45" t="s">
        <v>590</v>
      </c>
      <c r="BE45" t="s">
        <v>613</v>
      </c>
    </row>
    <row r="46" spans="1:57">
      <c r="A46" s="1">
        <f>HYPERLINK("https://lsnyc.legalserver.org/matter/dynamic-profile/view/1874631","18-1874631")</f>
        <v>0</v>
      </c>
      <c r="B46" t="s">
        <v>57</v>
      </c>
      <c r="C46" t="s">
        <v>78</v>
      </c>
      <c r="D46" t="s">
        <v>80</v>
      </c>
      <c r="E46" t="s">
        <v>102</v>
      </c>
      <c r="G46" t="s">
        <v>153</v>
      </c>
      <c r="H46" t="s">
        <v>214</v>
      </c>
      <c r="I46" t="s">
        <v>226</v>
      </c>
      <c r="K46" t="s">
        <v>235</v>
      </c>
      <c r="L46" t="s">
        <v>238</v>
      </c>
      <c r="M46" t="s">
        <v>237</v>
      </c>
      <c r="N46" t="s">
        <v>247</v>
      </c>
      <c r="O46" t="s">
        <v>290</v>
      </c>
      <c r="P46" t="s">
        <v>338</v>
      </c>
      <c r="Q46" t="s">
        <v>348</v>
      </c>
      <c r="R46" t="s">
        <v>349</v>
      </c>
      <c r="S46">
        <v>10032</v>
      </c>
      <c r="T46" t="s">
        <v>353</v>
      </c>
      <c r="U46" t="s">
        <v>387</v>
      </c>
      <c r="V46">
        <v>24</v>
      </c>
      <c r="X46" t="s">
        <v>403</v>
      </c>
      <c r="Y46" t="s">
        <v>236</v>
      </c>
      <c r="Z46" t="s">
        <v>236</v>
      </c>
      <c r="AB46" t="s">
        <v>407</v>
      </c>
      <c r="AD46">
        <v>0</v>
      </c>
      <c r="AE46">
        <v>1116.99</v>
      </c>
      <c r="AF46">
        <v>0</v>
      </c>
      <c r="AH46" t="s">
        <v>457</v>
      </c>
      <c r="AI46" t="s">
        <v>517</v>
      </c>
      <c r="AJ46">
        <v>100</v>
      </c>
      <c r="AL46">
        <v>1</v>
      </c>
      <c r="AM46">
        <v>0</v>
      </c>
      <c r="AN46">
        <v>79.5</v>
      </c>
      <c r="AQ46" t="s">
        <v>544</v>
      </c>
      <c r="AS46" t="s">
        <v>552</v>
      </c>
      <c r="AT46">
        <v>9651</v>
      </c>
      <c r="AX46" t="s">
        <v>560</v>
      </c>
      <c r="BA46" t="s">
        <v>564</v>
      </c>
      <c r="BE46" t="s">
        <v>613</v>
      </c>
    </row>
    <row r="47" spans="1:57">
      <c r="A47" s="1">
        <f>HYPERLINK("https://lsnyc.legalserver.org/matter/dynamic-profile/view/1873578","18-1873578")</f>
        <v>0</v>
      </c>
      <c r="B47" t="s">
        <v>57</v>
      </c>
      <c r="C47" t="s">
        <v>78</v>
      </c>
      <c r="D47" t="s">
        <v>80</v>
      </c>
      <c r="E47" t="s">
        <v>103</v>
      </c>
      <c r="G47" t="s">
        <v>154</v>
      </c>
      <c r="H47" t="s">
        <v>215</v>
      </c>
      <c r="I47" t="s">
        <v>226</v>
      </c>
      <c r="K47" t="s">
        <v>235</v>
      </c>
      <c r="L47" t="s">
        <v>238</v>
      </c>
      <c r="M47" t="s">
        <v>237</v>
      </c>
      <c r="O47" t="s">
        <v>291</v>
      </c>
      <c r="P47" t="s">
        <v>339</v>
      </c>
      <c r="Q47" t="s">
        <v>348</v>
      </c>
      <c r="R47" t="s">
        <v>349</v>
      </c>
      <c r="S47">
        <v>10030</v>
      </c>
      <c r="T47" t="s">
        <v>353</v>
      </c>
      <c r="U47" t="s">
        <v>388</v>
      </c>
      <c r="V47">
        <v>8</v>
      </c>
      <c r="X47" t="s">
        <v>403</v>
      </c>
      <c r="Y47" t="s">
        <v>236</v>
      </c>
      <c r="Z47" t="s">
        <v>236</v>
      </c>
      <c r="AB47" t="s">
        <v>406</v>
      </c>
      <c r="AD47">
        <v>333</v>
      </c>
      <c r="AE47">
        <v>747</v>
      </c>
      <c r="AF47">
        <v>0.2</v>
      </c>
      <c r="AH47" t="s">
        <v>458</v>
      </c>
      <c r="AI47" t="s">
        <v>518</v>
      </c>
      <c r="AJ47">
        <v>15</v>
      </c>
      <c r="AK47" t="s">
        <v>534</v>
      </c>
      <c r="AL47">
        <v>2</v>
      </c>
      <c r="AM47">
        <v>0</v>
      </c>
      <c r="AN47">
        <v>95.09</v>
      </c>
      <c r="AQ47" t="s">
        <v>544</v>
      </c>
      <c r="AR47" t="s">
        <v>548</v>
      </c>
      <c r="AS47" t="s">
        <v>552</v>
      </c>
      <c r="AT47">
        <v>15652</v>
      </c>
      <c r="AV47" t="s">
        <v>237</v>
      </c>
      <c r="AX47" t="s">
        <v>556</v>
      </c>
      <c r="BA47" t="s">
        <v>564</v>
      </c>
      <c r="BD47" t="s">
        <v>607</v>
      </c>
      <c r="BE47" t="s">
        <v>613</v>
      </c>
    </row>
    <row r="48" spans="1:57">
      <c r="A48" s="1">
        <f>HYPERLINK("https://lsnyc.legalserver.org/matter/dynamic-profile/view/1886449","18-1886449")</f>
        <v>0</v>
      </c>
      <c r="B48" t="s">
        <v>57</v>
      </c>
      <c r="C48" t="s">
        <v>78</v>
      </c>
      <c r="D48" t="s">
        <v>80</v>
      </c>
      <c r="E48" t="s">
        <v>104</v>
      </c>
      <c r="G48" t="s">
        <v>155</v>
      </c>
      <c r="H48" t="s">
        <v>216</v>
      </c>
      <c r="I48" t="s">
        <v>226</v>
      </c>
      <c r="J48" t="s">
        <v>233</v>
      </c>
      <c r="K48" t="s">
        <v>237</v>
      </c>
      <c r="L48" t="s">
        <v>238</v>
      </c>
      <c r="M48" t="s">
        <v>237</v>
      </c>
      <c r="N48" t="s">
        <v>247</v>
      </c>
      <c r="O48" t="s">
        <v>292</v>
      </c>
      <c r="Q48" t="s">
        <v>348</v>
      </c>
      <c r="R48" t="s">
        <v>349</v>
      </c>
      <c r="S48">
        <v>10027</v>
      </c>
      <c r="T48" t="s">
        <v>353</v>
      </c>
      <c r="U48" t="s">
        <v>389</v>
      </c>
      <c r="V48">
        <v>19</v>
      </c>
      <c r="X48" t="s">
        <v>402</v>
      </c>
      <c r="Y48" t="s">
        <v>236</v>
      </c>
      <c r="Z48" t="s">
        <v>236</v>
      </c>
      <c r="AB48" t="s">
        <v>407</v>
      </c>
      <c r="AD48">
        <v>0</v>
      </c>
      <c r="AE48">
        <v>400</v>
      </c>
      <c r="AF48">
        <v>9.699999999999999</v>
      </c>
      <c r="AH48" t="s">
        <v>459</v>
      </c>
      <c r="AI48" t="s">
        <v>519</v>
      </c>
      <c r="AJ48">
        <v>12</v>
      </c>
      <c r="AL48">
        <v>2</v>
      </c>
      <c r="AM48">
        <v>3</v>
      </c>
      <c r="AN48">
        <v>50.82</v>
      </c>
      <c r="AQ48" t="s">
        <v>545</v>
      </c>
      <c r="AS48" t="s">
        <v>552</v>
      </c>
      <c r="AT48">
        <v>14950</v>
      </c>
      <c r="AX48" t="s">
        <v>555</v>
      </c>
      <c r="BA48" t="s">
        <v>564</v>
      </c>
      <c r="BD48" t="s">
        <v>608</v>
      </c>
      <c r="BE48" t="s">
        <v>614</v>
      </c>
    </row>
    <row r="49" spans="1:57">
      <c r="A49" s="1">
        <f>HYPERLINK("https://lsnyc.legalserver.org/matter/dynamic-profile/view/1904940","19-1904940")</f>
        <v>0</v>
      </c>
      <c r="B49" t="s">
        <v>57</v>
      </c>
      <c r="C49" t="s">
        <v>78</v>
      </c>
      <c r="D49" t="s">
        <v>80</v>
      </c>
      <c r="E49" t="s">
        <v>85</v>
      </c>
      <c r="G49" t="s">
        <v>156</v>
      </c>
      <c r="H49" t="s">
        <v>189</v>
      </c>
      <c r="I49" t="s">
        <v>226</v>
      </c>
      <c r="K49" t="s">
        <v>235</v>
      </c>
      <c r="L49" t="s">
        <v>240</v>
      </c>
      <c r="M49" t="s">
        <v>235</v>
      </c>
      <c r="O49" t="s">
        <v>293</v>
      </c>
      <c r="Q49" t="s">
        <v>348</v>
      </c>
      <c r="R49" t="s">
        <v>349</v>
      </c>
      <c r="S49">
        <v>10026</v>
      </c>
      <c r="U49" t="s">
        <v>390</v>
      </c>
      <c r="V49">
        <v>0</v>
      </c>
      <c r="X49" t="s">
        <v>402</v>
      </c>
      <c r="Y49" t="s">
        <v>236</v>
      </c>
      <c r="Z49" t="s">
        <v>236</v>
      </c>
      <c r="AB49" t="s">
        <v>405</v>
      </c>
      <c r="AD49">
        <v>0</v>
      </c>
      <c r="AE49">
        <v>0</v>
      </c>
      <c r="AF49">
        <v>4</v>
      </c>
      <c r="AH49" t="s">
        <v>460</v>
      </c>
      <c r="AI49" t="s">
        <v>520</v>
      </c>
      <c r="AJ49">
        <v>0</v>
      </c>
      <c r="AK49" t="s">
        <v>536</v>
      </c>
      <c r="AL49">
        <v>3</v>
      </c>
      <c r="AM49">
        <v>0</v>
      </c>
      <c r="AN49">
        <v>84.39</v>
      </c>
      <c r="AS49" t="s">
        <v>552</v>
      </c>
      <c r="AT49">
        <v>18000</v>
      </c>
      <c r="AX49" t="s">
        <v>555</v>
      </c>
      <c r="BA49" t="s">
        <v>570</v>
      </c>
      <c r="BD49" t="s">
        <v>609</v>
      </c>
    </row>
    <row r="50" spans="1:57">
      <c r="A50" s="1">
        <f>HYPERLINK("https://lsnyc.legalserver.org/matter/dynamic-profile/view/1892867","19-1892867")</f>
        <v>0</v>
      </c>
      <c r="B50" t="s">
        <v>57</v>
      </c>
      <c r="C50" t="s">
        <v>78</v>
      </c>
      <c r="D50" t="s">
        <v>80</v>
      </c>
      <c r="E50" t="s">
        <v>82</v>
      </c>
      <c r="G50" t="s">
        <v>157</v>
      </c>
      <c r="H50" t="s">
        <v>217</v>
      </c>
      <c r="I50" t="s">
        <v>226</v>
      </c>
      <c r="K50" t="s">
        <v>235</v>
      </c>
      <c r="L50" t="s">
        <v>238</v>
      </c>
      <c r="M50" t="s">
        <v>235</v>
      </c>
      <c r="O50" t="s">
        <v>294</v>
      </c>
      <c r="Q50" t="s">
        <v>348</v>
      </c>
      <c r="R50" t="s">
        <v>349</v>
      </c>
      <c r="S50">
        <v>10026</v>
      </c>
      <c r="V50">
        <v>21</v>
      </c>
      <c r="X50" t="s">
        <v>402</v>
      </c>
      <c r="Y50" t="s">
        <v>236</v>
      </c>
      <c r="Z50" t="s">
        <v>236</v>
      </c>
      <c r="AB50" t="s">
        <v>405</v>
      </c>
      <c r="AC50" t="s">
        <v>409</v>
      </c>
      <c r="AD50">
        <v>0</v>
      </c>
      <c r="AE50">
        <v>688</v>
      </c>
      <c r="AF50">
        <v>6.5</v>
      </c>
      <c r="AH50" t="s">
        <v>461</v>
      </c>
      <c r="AI50" t="s">
        <v>521</v>
      </c>
      <c r="AJ50">
        <v>15</v>
      </c>
      <c r="AL50">
        <v>2</v>
      </c>
      <c r="AM50">
        <v>0</v>
      </c>
      <c r="AN50">
        <v>256.18</v>
      </c>
      <c r="AS50" t="s">
        <v>553</v>
      </c>
      <c r="AT50">
        <v>43320</v>
      </c>
      <c r="AX50" t="s">
        <v>555</v>
      </c>
      <c r="BA50" t="s">
        <v>589</v>
      </c>
      <c r="BD50" t="s">
        <v>610</v>
      </c>
    </row>
    <row r="51" spans="1:57">
      <c r="A51" s="1">
        <f>HYPERLINK("https://lsnyc.legalserver.org/matter/dynamic-profile/view/1908205","19-1908205")</f>
        <v>0</v>
      </c>
      <c r="B51" t="s">
        <v>57</v>
      </c>
      <c r="C51" t="s">
        <v>78</v>
      </c>
      <c r="D51" t="s">
        <v>80</v>
      </c>
      <c r="E51" t="s">
        <v>105</v>
      </c>
      <c r="G51" t="s">
        <v>158</v>
      </c>
      <c r="H51" t="s">
        <v>218</v>
      </c>
      <c r="I51" t="s">
        <v>226</v>
      </c>
      <c r="K51" t="s">
        <v>235</v>
      </c>
      <c r="L51" t="s">
        <v>238</v>
      </c>
      <c r="M51" t="s">
        <v>237</v>
      </c>
      <c r="N51" t="s">
        <v>247</v>
      </c>
      <c r="O51" t="s">
        <v>295</v>
      </c>
      <c r="P51" t="s">
        <v>340</v>
      </c>
      <c r="Q51" t="s">
        <v>348</v>
      </c>
      <c r="R51" t="s">
        <v>349</v>
      </c>
      <c r="S51">
        <v>10026</v>
      </c>
      <c r="U51" t="s">
        <v>391</v>
      </c>
      <c r="V51">
        <v>1</v>
      </c>
      <c r="X51" t="s">
        <v>403</v>
      </c>
      <c r="Y51" t="s">
        <v>236</v>
      </c>
      <c r="Z51" t="s">
        <v>236</v>
      </c>
      <c r="AB51" t="s">
        <v>408</v>
      </c>
      <c r="AD51">
        <v>0</v>
      </c>
      <c r="AE51">
        <v>1350</v>
      </c>
      <c r="AF51">
        <v>0</v>
      </c>
      <c r="AH51" t="s">
        <v>462</v>
      </c>
      <c r="AI51" t="s">
        <v>522</v>
      </c>
      <c r="AJ51">
        <v>0</v>
      </c>
      <c r="AL51">
        <v>1</v>
      </c>
      <c r="AM51">
        <v>0</v>
      </c>
      <c r="AN51">
        <v>0</v>
      </c>
      <c r="AS51" t="s">
        <v>552</v>
      </c>
      <c r="AT51">
        <v>0</v>
      </c>
      <c r="AX51" t="s">
        <v>560</v>
      </c>
      <c r="BA51" t="s">
        <v>591</v>
      </c>
      <c r="BE51" t="s">
        <v>613</v>
      </c>
    </row>
    <row r="52" spans="1:57">
      <c r="A52" s="1">
        <f>HYPERLINK("https://lsnyc.legalserver.org/matter/dynamic-profile/view/1908210","19-1908210")</f>
        <v>0</v>
      </c>
      <c r="B52" t="s">
        <v>57</v>
      </c>
      <c r="C52" t="s">
        <v>78</v>
      </c>
      <c r="D52" t="s">
        <v>80</v>
      </c>
      <c r="E52" t="s">
        <v>105</v>
      </c>
      <c r="G52" t="s">
        <v>159</v>
      </c>
      <c r="H52" t="s">
        <v>219</v>
      </c>
      <c r="I52" t="s">
        <v>226</v>
      </c>
      <c r="K52" t="s">
        <v>235</v>
      </c>
      <c r="L52" t="s">
        <v>238</v>
      </c>
      <c r="M52" t="s">
        <v>237</v>
      </c>
      <c r="N52" t="s">
        <v>247</v>
      </c>
      <c r="O52" t="s">
        <v>296</v>
      </c>
      <c r="P52" t="s">
        <v>307</v>
      </c>
      <c r="Q52" t="s">
        <v>348</v>
      </c>
      <c r="R52" t="s">
        <v>349</v>
      </c>
      <c r="S52">
        <v>10026</v>
      </c>
      <c r="U52" t="s">
        <v>392</v>
      </c>
      <c r="V52">
        <v>20</v>
      </c>
      <c r="X52" t="s">
        <v>403</v>
      </c>
      <c r="Y52" t="s">
        <v>236</v>
      </c>
      <c r="Z52" t="s">
        <v>236</v>
      </c>
      <c r="AB52" t="s">
        <v>408</v>
      </c>
      <c r="AD52">
        <v>0</v>
      </c>
      <c r="AE52">
        <v>380</v>
      </c>
      <c r="AF52">
        <v>0</v>
      </c>
      <c r="AH52" t="s">
        <v>463</v>
      </c>
      <c r="AI52" t="s">
        <v>523</v>
      </c>
      <c r="AJ52">
        <v>0</v>
      </c>
      <c r="AK52" t="s">
        <v>541</v>
      </c>
      <c r="AL52">
        <v>1</v>
      </c>
      <c r="AM52">
        <v>0</v>
      </c>
      <c r="AN52">
        <v>13.26</v>
      </c>
      <c r="AS52" t="s">
        <v>552</v>
      </c>
      <c r="AT52">
        <v>1656</v>
      </c>
      <c r="AX52" t="s">
        <v>560</v>
      </c>
      <c r="BA52" t="s">
        <v>574</v>
      </c>
      <c r="BE52" t="s">
        <v>613</v>
      </c>
    </row>
    <row r="53" spans="1:57">
      <c r="A53" s="1">
        <f>HYPERLINK("https://lsnyc.legalserver.org/matter/dynamic-profile/view/1875791","18-1875791")</f>
        <v>0</v>
      </c>
      <c r="B53" t="s">
        <v>57</v>
      </c>
      <c r="C53" t="s">
        <v>78</v>
      </c>
      <c r="D53" t="s">
        <v>80</v>
      </c>
      <c r="E53" t="s">
        <v>106</v>
      </c>
      <c r="G53" t="s">
        <v>160</v>
      </c>
      <c r="H53" t="s">
        <v>220</v>
      </c>
      <c r="I53" t="s">
        <v>226</v>
      </c>
      <c r="K53" t="s">
        <v>235</v>
      </c>
      <c r="L53" t="s">
        <v>238</v>
      </c>
      <c r="M53" t="s">
        <v>237</v>
      </c>
      <c r="O53" t="s">
        <v>297</v>
      </c>
      <c r="P53" t="s">
        <v>341</v>
      </c>
      <c r="Q53" t="s">
        <v>348</v>
      </c>
      <c r="R53" t="s">
        <v>349</v>
      </c>
      <c r="S53">
        <v>10025</v>
      </c>
      <c r="T53" t="s">
        <v>353</v>
      </c>
      <c r="U53" t="s">
        <v>393</v>
      </c>
      <c r="V53">
        <v>45</v>
      </c>
      <c r="X53" t="s">
        <v>402</v>
      </c>
      <c r="Y53" t="s">
        <v>236</v>
      </c>
      <c r="Z53" t="s">
        <v>236</v>
      </c>
      <c r="AB53" t="s">
        <v>407</v>
      </c>
      <c r="AD53">
        <v>810</v>
      </c>
      <c r="AE53">
        <v>825.33</v>
      </c>
      <c r="AF53">
        <v>0.4</v>
      </c>
      <c r="AH53" t="s">
        <v>464</v>
      </c>
      <c r="AI53" t="s">
        <v>524</v>
      </c>
      <c r="AJ53">
        <v>46</v>
      </c>
      <c r="AK53" t="s">
        <v>535</v>
      </c>
      <c r="AL53">
        <v>3</v>
      </c>
      <c r="AM53">
        <v>0</v>
      </c>
      <c r="AN53">
        <v>95.40000000000001</v>
      </c>
      <c r="AQ53" t="s">
        <v>544</v>
      </c>
      <c r="AR53" t="s">
        <v>549</v>
      </c>
      <c r="AS53" t="s">
        <v>553</v>
      </c>
      <c r="AT53">
        <v>19824</v>
      </c>
      <c r="AV53" t="s">
        <v>237</v>
      </c>
      <c r="AX53" t="s">
        <v>561</v>
      </c>
      <c r="BA53" t="s">
        <v>592</v>
      </c>
      <c r="BD53" t="s">
        <v>611</v>
      </c>
    </row>
    <row r="54" spans="1:57">
      <c r="A54" s="1">
        <f>HYPERLINK("https://lsnyc.legalserver.org/matter/dynamic-profile/view/1910383","19-1910383")</f>
        <v>0</v>
      </c>
      <c r="B54" t="s">
        <v>57</v>
      </c>
      <c r="C54" t="s">
        <v>78</v>
      </c>
      <c r="D54" t="s">
        <v>80</v>
      </c>
      <c r="E54" t="s">
        <v>107</v>
      </c>
      <c r="G54" t="s">
        <v>161</v>
      </c>
      <c r="H54" t="s">
        <v>221</v>
      </c>
      <c r="I54" t="s">
        <v>226</v>
      </c>
      <c r="K54" t="s">
        <v>235</v>
      </c>
      <c r="L54" t="s">
        <v>242</v>
      </c>
      <c r="M54" t="s">
        <v>237</v>
      </c>
      <c r="N54" t="s">
        <v>107</v>
      </c>
      <c r="O54" t="s">
        <v>298</v>
      </c>
      <c r="P54" t="s">
        <v>342</v>
      </c>
      <c r="Q54" t="s">
        <v>348</v>
      </c>
      <c r="R54" t="s">
        <v>349</v>
      </c>
      <c r="S54">
        <v>10002</v>
      </c>
      <c r="T54" t="s">
        <v>358</v>
      </c>
      <c r="V54">
        <v>24</v>
      </c>
      <c r="X54" t="s">
        <v>403</v>
      </c>
      <c r="Y54" t="s">
        <v>236</v>
      </c>
      <c r="Z54" t="s">
        <v>236</v>
      </c>
      <c r="AB54" t="s">
        <v>405</v>
      </c>
      <c r="AD54">
        <v>0</v>
      </c>
      <c r="AE54">
        <v>2500</v>
      </c>
      <c r="AF54">
        <v>0</v>
      </c>
      <c r="AH54" t="s">
        <v>465</v>
      </c>
      <c r="AI54" t="s">
        <v>525</v>
      </c>
      <c r="AJ54">
        <v>404</v>
      </c>
      <c r="AK54" t="s">
        <v>542</v>
      </c>
      <c r="AL54">
        <v>3</v>
      </c>
      <c r="AM54">
        <v>0</v>
      </c>
      <c r="AN54">
        <v>0</v>
      </c>
      <c r="AR54" t="s">
        <v>547</v>
      </c>
      <c r="AS54" t="s">
        <v>552</v>
      </c>
      <c r="AT54">
        <v>0</v>
      </c>
      <c r="AX54" t="s">
        <v>556</v>
      </c>
      <c r="BA54" t="s">
        <v>591</v>
      </c>
      <c r="BE54" t="s">
        <v>613</v>
      </c>
    </row>
    <row r="55" spans="1:57">
      <c r="A55" s="1">
        <f>HYPERLINK("https://lsnyc.legalserver.org/matter/dynamic-profile/view/1909004","19-1909004")</f>
        <v>0</v>
      </c>
      <c r="B55" t="s">
        <v>57</v>
      </c>
      <c r="C55" t="s">
        <v>79</v>
      </c>
      <c r="D55" t="s">
        <v>80</v>
      </c>
      <c r="E55" t="s">
        <v>100</v>
      </c>
      <c r="G55" t="s">
        <v>162</v>
      </c>
      <c r="H55" t="s">
        <v>222</v>
      </c>
      <c r="I55" t="s">
        <v>226</v>
      </c>
      <c r="K55" t="s">
        <v>235</v>
      </c>
      <c r="L55" t="s">
        <v>240</v>
      </c>
      <c r="M55" t="s">
        <v>237</v>
      </c>
      <c r="N55" t="s">
        <v>100</v>
      </c>
      <c r="O55" t="s">
        <v>299</v>
      </c>
      <c r="P55">
        <v>55</v>
      </c>
      <c r="Q55" t="s">
        <v>348</v>
      </c>
      <c r="R55" t="s">
        <v>349</v>
      </c>
      <c r="S55">
        <v>10032</v>
      </c>
      <c r="T55" t="s">
        <v>352</v>
      </c>
      <c r="U55" t="s">
        <v>394</v>
      </c>
      <c r="V55">
        <v>12</v>
      </c>
      <c r="X55" t="s">
        <v>403</v>
      </c>
      <c r="Y55" t="s">
        <v>236</v>
      </c>
      <c r="Z55" t="s">
        <v>236</v>
      </c>
      <c r="AB55" t="s">
        <v>407</v>
      </c>
      <c r="AD55">
        <v>0</v>
      </c>
      <c r="AE55">
        <v>600</v>
      </c>
      <c r="AF55">
        <v>0.5</v>
      </c>
      <c r="AH55" t="s">
        <v>466</v>
      </c>
      <c r="AI55" t="s">
        <v>526</v>
      </c>
      <c r="AJ55">
        <v>29</v>
      </c>
      <c r="AK55" t="s">
        <v>543</v>
      </c>
      <c r="AL55">
        <v>2</v>
      </c>
      <c r="AM55">
        <v>0</v>
      </c>
      <c r="AN55">
        <v>484.09</v>
      </c>
      <c r="AR55" t="s">
        <v>546</v>
      </c>
      <c r="AS55" t="s">
        <v>552</v>
      </c>
      <c r="AT55">
        <v>81860</v>
      </c>
      <c r="AX55" t="s">
        <v>558</v>
      </c>
      <c r="BA55" t="s">
        <v>564</v>
      </c>
      <c r="BD55" t="s">
        <v>612</v>
      </c>
      <c r="BE55" t="s">
        <v>613</v>
      </c>
    </row>
    <row r="56" spans="1:57">
      <c r="A56" s="1">
        <f>HYPERLINK("https://lsnyc.legalserver.org/matter/dynamic-profile/view/1912630","19-1912630")</f>
        <v>0</v>
      </c>
      <c r="B56" t="s">
        <v>57</v>
      </c>
      <c r="C56" t="s">
        <v>79</v>
      </c>
      <c r="D56" t="s">
        <v>80</v>
      </c>
      <c r="E56" t="s">
        <v>108</v>
      </c>
      <c r="G56" t="s">
        <v>163</v>
      </c>
      <c r="H56" t="s">
        <v>127</v>
      </c>
      <c r="I56" t="s">
        <v>226</v>
      </c>
      <c r="K56" t="s">
        <v>235</v>
      </c>
      <c r="L56" t="s">
        <v>238</v>
      </c>
      <c r="M56" t="s">
        <v>237</v>
      </c>
      <c r="O56" t="s">
        <v>300</v>
      </c>
      <c r="P56" t="s">
        <v>343</v>
      </c>
      <c r="Q56" t="s">
        <v>348</v>
      </c>
      <c r="R56" t="s">
        <v>349</v>
      </c>
      <c r="S56">
        <v>10031</v>
      </c>
      <c r="T56" t="s">
        <v>352</v>
      </c>
      <c r="U56" t="s">
        <v>395</v>
      </c>
      <c r="V56">
        <v>22</v>
      </c>
      <c r="X56" t="s">
        <v>402</v>
      </c>
      <c r="Y56" t="s">
        <v>236</v>
      </c>
      <c r="Z56" t="s">
        <v>236</v>
      </c>
      <c r="AB56" t="s">
        <v>407</v>
      </c>
      <c r="AC56" t="s">
        <v>411</v>
      </c>
      <c r="AD56">
        <v>0</v>
      </c>
      <c r="AE56">
        <v>1743.01</v>
      </c>
      <c r="AF56">
        <v>4.5</v>
      </c>
      <c r="AH56" t="s">
        <v>467</v>
      </c>
      <c r="AI56" t="s">
        <v>527</v>
      </c>
      <c r="AJ56">
        <v>0</v>
      </c>
      <c r="AK56" t="s">
        <v>543</v>
      </c>
      <c r="AL56">
        <v>1</v>
      </c>
      <c r="AM56">
        <v>0</v>
      </c>
      <c r="AN56">
        <v>230.1</v>
      </c>
      <c r="AR56" t="s">
        <v>546</v>
      </c>
      <c r="AS56" t="s">
        <v>552</v>
      </c>
      <c r="AT56">
        <v>28740</v>
      </c>
      <c r="AX56" t="s">
        <v>556</v>
      </c>
      <c r="BA56" t="s">
        <v>593</v>
      </c>
      <c r="BD56" t="s">
        <v>94</v>
      </c>
    </row>
    <row r="57" spans="1:57">
      <c r="A57" s="1">
        <f>HYPERLINK("https://lsnyc.legalserver.org/matter/dynamic-profile/view/1912296","19-1912296")</f>
        <v>0</v>
      </c>
      <c r="B57" t="s">
        <v>57</v>
      </c>
      <c r="C57" t="s">
        <v>79</v>
      </c>
      <c r="D57" t="s">
        <v>80</v>
      </c>
      <c r="E57" t="s">
        <v>109</v>
      </c>
      <c r="G57" t="s">
        <v>164</v>
      </c>
      <c r="H57" t="s">
        <v>126</v>
      </c>
      <c r="I57" t="s">
        <v>226</v>
      </c>
      <c r="K57" t="s">
        <v>235</v>
      </c>
      <c r="L57" t="s">
        <v>238</v>
      </c>
      <c r="M57" t="s">
        <v>237</v>
      </c>
      <c r="N57" t="s">
        <v>109</v>
      </c>
      <c r="O57" t="s">
        <v>301</v>
      </c>
      <c r="P57" t="s">
        <v>322</v>
      </c>
      <c r="Q57" t="s">
        <v>348</v>
      </c>
      <c r="R57" t="s">
        <v>349</v>
      </c>
      <c r="S57">
        <v>10030</v>
      </c>
      <c r="T57" t="s">
        <v>353</v>
      </c>
      <c r="U57" t="s">
        <v>396</v>
      </c>
      <c r="V57">
        <v>35</v>
      </c>
      <c r="X57" t="s">
        <v>403</v>
      </c>
      <c r="Y57" t="s">
        <v>236</v>
      </c>
      <c r="Z57" t="s">
        <v>236</v>
      </c>
      <c r="AB57" t="s">
        <v>407</v>
      </c>
      <c r="AC57" t="s">
        <v>409</v>
      </c>
      <c r="AD57">
        <v>0</v>
      </c>
      <c r="AE57">
        <v>466</v>
      </c>
      <c r="AF57">
        <v>0</v>
      </c>
      <c r="AH57" t="s">
        <v>468</v>
      </c>
      <c r="AI57" t="s">
        <v>528</v>
      </c>
      <c r="AJ57">
        <v>19</v>
      </c>
      <c r="AK57" t="s">
        <v>539</v>
      </c>
      <c r="AL57">
        <v>1</v>
      </c>
      <c r="AM57">
        <v>0</v>
      </c>
      <c r="AN57">
        <v>125</v>
      </c>
      <c r="AS57" t="s">
        <v>552</v>
      </c>
      <c r="AT57">
        <v>15612</v>
      </c>
      <c r="AX57" t="s">
        <v>74</v>
      </c>
      <c r="BA57" t="s">
        <v>594</v>
      </c>
      <c r="BE57" t="s">
        <v>613</v>
      </c>
    </row>
    <row r="58" spans="1:57">
      <c r="A58" s="1">
        <f>HYPERLINK("https://lsnyc.legalserver.org/matter/dynamic-profile/view/1909050","19-1909050")</f>
        <v>0</v>
      </c>
      <c r="B58" t="s">
        <v>57</v>
      </c>
      <c r="C58" t="s">
        <v>79</v>
      </c>
      <c r="D58" t="s">
        <v>80</v>
      </c>
      <c r="E58" t="s">
        <v>100</v>
      </c>
      <c r="G58" t="s">
        <v>165</v>
      </c>
      <c r="H58" t="s">
        <v>126</v>
      </c>
      <c r="I58" t="s">
        <v>226</v>
      </c>
      <c r="K58" t="s">
        <v>235</v>
      </c>
      <c r="L58" t="s">
        <v>244</v>
      </c>
      <c r="M58" t="s">
        <v>237</v>
      </c>
      <c r="N58" t="s">
        <v>100</v>
      </c>
      <c r="O58" t="s">
        <v>302</v>
      </c>
      <c r="P58" t="s">
        <v>344</v>
      </c>
      <c r="Q58" t="s">
        <v>348</v>
      </c>
      <c r="R58" t="s">
        <v>349</v>
      </c>
      <c r="S58">
        <v>10027</v>
      </c>
      <c r="T58" t="s">
        <v>352</v>
      </c>
      <c r="U58" t="s">
        <v>397</v>
      </c>
      <c r="V58">
        <v>9</v>
      </c>
      <c r="X58" t="s">
        <v>403</v>
      </c>
      <c r="Y58" t="s">
        <v>236</v>
      </c>
      <c r="Z58" t="s">
        <v>236</v>
      </c>
      <c r="AB58" t="s">
        <v>406</v>
      </c>
      <c r="AD58">
        <v>0</v>
      </c>
      <c r="AE58">
        <v>537</v>
      </c>
      <c r="AF58">
        <v>0</v>
      </c>
      <c r="AH58" t="s">
        <v>469</v>
      </c>
      <c r="AI58" t="s">
        <v>529</v>
      </c>
      <c r="AJ58">
        <v>0</v>
      </c>
      <c r="AK58" t="s">
        <v>534</v>
      </c>
      <c r="AL58">
        <v>1</v>
      </c>
      <c r="AM58">
        <v>0</v>
      </c>
      <c r="AN58">
        <v>73.02</v>
      </c>
      <c r="AS58" t="s">
        <v>552</v>
      </c>
      <c r="AT58">
        <v>9120</v>
      </c>
      <c r="AX58" t="s">
        <v>558</v>
      </c>
      <c r="BA58" t="s">
        <v>580</v>
      </c>
      <c r="BE58" t="s">
        <v>613</v>
      </c>
    </row>
    <row r="59" spans="1:57">
      <c r="A59" s="1">
        <f>HYPERLINK("https://lsnyc.legalserver.org/matter/dynamic-profile/view/1857957","18-1857957")</f>
        <v>0</v>
      </c>
      <c r="B59" t="s">
        <v>57</v>
      </c>
      <c r="C59" t="s">
        <v>79</v>
      </c>
      <c r="D59" t="s">
        <v>80</v>
      </c>
      <c r="E59" t="s">
        <v>110</v>
      </c>
      <c r="G59" t="s">
        <v>166</v>
      </c>
      <c r="H59" t="s">
        <v>183</v>
      </c>
      <c r="I59" t="s">
        <v>226</v>
      </c>
      <c r="K59" t="s">
        <v>235</v>
      </c>
      <c r="L59" t="s">
        <v>238</v>
      </c>
      <c r="M59" t="s">
        <v>236</v>
      </c>
      <c r="N59" t="s">
        <v>110</v>
      </c>
      <c r="O59" t="s">
        <v>303</v>
      </c>
      <c r="P59" t="s">
        <v>345</v>
      </c>
      <c r="Q59" t="s">
        <v>348</v>
      </c>
      <c r="R59" t="s">
        <v>349</v>
      </c>
      <c r="S59">
        <v>10025</v>
      </c>
      <c r="T59" t="s">
        <v>355</v>
      </c>
      <c r="V59">
        <v>1</v>
      </c>
      <c r="X59" t="s">
        <v>402</v>
      </c>
      <c r="Y59" t="s">
        <v>236</v>
      </c>
      <c r="AB59" t="s">
        <v>405</v>
      </c>
      <c r="AD59">
        <v>278</v>
      </c>
      <c r="AE59">
        <v>278</v>
      </c>
      <c r="AF59">
        <v>0</v>
      </c>
      <c r="AH59" t="s">
        <v>470</v>
      </c>
      <c r="AI59" t="s">
        <v>530</v>
      </c>
      <c r="AJ59">
        <v>0</v>
      </c>
      <c r="AK59" t="s">
        <v>536</v>
      </c>
      <c r="AL59">
        <v>1</v>
      </c>
      <c r="AM59">
        <v>1</v>
      </c>
      <c r="AN59">
        <v>64.14</v>
      </c>
      <c r="AQ59" t="s">
        <v>545</v>
      </c>
      <c r="AR59" t="s">
        <v>546</v>
      </c>
      <c r="AT59">
        <v>10416</v>
      </c>
      <c r="AV59" t="s">
        <v>236</v>
      </c>
      <c r="AX59" t="s">
        <v>562</v>
      </c>
      <c r="BA59" t="s">
        <v>595</v>
      </c>
    </row>
    <row r="60" spans="1:57">
      <c r="A60" s="1">
        <f>HYPERLINK("https://lsnyc.legalserver.org/matter/dynamic-profile/view/1908994","19-1908994")</f>
        <v>0</v>
      </c>
      <c r="B60" t="s">
        <v>57</v>
      </c>
      <c r="C60" t="s">
        <v>79</v>
      </c>
      <c r="D60" t="s">
        <v>80</v>
      </c>
      <c r="E60" t="s">
        <v>100</v>
      </c>
      <c r="G60" t="s">
        <v>167</v>
      </c>
      <c r="H60" t="s">
        <v>223</v>
      </c>
      <c r="I60" t="s">
        <v>226</v>
      </c>
      <c r="K60" t="s">
        <v>235</v>
      </c>
      <c r="L60" t="s">
        <v>240</v>
      </c>
      <c r="M60" t="s">
        <v>237</v>
      </c>
      <c r="N60" t="s">
        <v>100</v>
      </c>
      <c r="O60" t="s">
        <v>304</v>
      </c>
      <c r="P60">
        <v>2</v>
      </c>
      <c r="Q60" t="s">
        <v>348</v>
      </c>
      <c r="R60" t="s">
        <v>349</v>
      </c>
      <c r="S60">
        <v>10019</v>
      </c>
      <c r="T60" t="s">
        <v>353</v>
      </c>
      <c r="U60" t="s">
        <v>398</v>
      </c>
      <c r="V60">
        <v>2</v>
      </c>
      <c r="X60" t="s">
        <v>403</v>
      </c>
      <c r="Y60" t="s">
        <v>236</v>
      </c>
      <c r="Z60" t="s">
        <v>236</v>
      </c>
      <c r="AB60" t="s">
        <v>407</v>
      </c>
      <c r="AC60" t="s">
        <v>409</v>
      </c>
      <c r="AD60">
        <v>0</v>
      </c>
      <c r="AE60">
        <v>980</v>
      </c>
      <c r="AF60">
        <v>0</v>
      </c>
      <c r="AH60" t="s">
        <v>471</v>
      </c>
      <c r="AI60" t="s">
        <v>531</v>
      </c>
      <c r="AJ60">
        <v>4</v>
      </c>
      <c r="AK60" t="s">
        <v>537</v>
      </c>
      <c r="AL60">
        <v>1</v>
      </c>
      <c r="AM60">
        <v>0</v>
      </c>
      <c r="AN60">
        <v>64.05</v>
      </c>
      <c r="AR60" t="s">
        <v>546</v>
      </c>
      <c r="AS60" t="s">
        <v>552</v>
      </c>
      <c r="AT60">
        <v>8000</v>
      </c>
      <c r="AX60" t="s">
        <v>561</v>
      </c>
      <c r="BA60" t="s">
        <v>564</v>
      </c>
      <c r="BE60" t="s">
        <v>613</v>
      </c>
    </row>
    <row r="61" spans="1:57">
      <c r="A61" s="1">
        <f>HYPERLINK("https://lsnyc.legalserver.org/matter/dynamic-profile/view/1909066","19-1909066")</f>
        <v>0</v>
      </c>
      <c r="B61" t="s">
        <v>57</v>
      </c>
      <c r="C61" t="s">
        <v>79</v>
      </c>
      <c r="D61" t="s">
        <v>80</v>
      </c>
      <c r="E61" t="s">
        <v>100</v>
      </c>
      <c r="G61" t="s">
        <v>168</v>
      </c>
      <c r="H61" t="s">
        <v>224</v>
      </c>
      <c r="I61" t="s">
        <v>226</v>
      </c>
      <c r="J61" t="s">
        <v>234</v>
      </c>
      <c r="K61" t="s">
        <v>235</v>
      </c>
      <c r="L61" t="s">
        <v>238</v>
      </c>
      <c r="M61" t="s">
        <v>237</v>
      </c>
      <c r="N61" t="s">
        <v>100</v>
      </c>
      <c r="O61" t="s">
        <v>305</v>
      </c>
      <c r="P61" t="s">
        <v>346</v>
      </c>
      <c r="Q61" t="s">
        <v>348</v>
      </c>
      <c r="R61" t="s">
        <v>349</v>
      </c>
      <c r="S61">
        <v>10019</v>
      </c>
      <c r="T61" t="s">
        <v>352</v>
      </c>
      <c r="U61" t="s">
        <v>399</v>
      </c>
      <c r="V61">
        <v>23</v>
      </c>
      <c r="X61" t="s">
        <v>403</v>
      </c>
      <c r="Y61" t="s">
        <v>236</v>
      </c>
      <c r="Z61" t="s">
        <v>236</v>
      </c>
      <c r="AB61" t="s">
        <v>407</v>
      </c>
      <c r="AD61">
        <v>0</v>
      </c>
      <c r="AE61">
        <v>715</v>
      </c>
      <c r="AF61">
        <v>0</v>
      </c>
      <c r="AH61" t="s">
        <v>472</v>
      </c>
      <c r="AI61" t="s">
        <v>532</v>
      </c>
      <c r="AJ61">
        <v>0</v>
      </c>
      <c r="AK61" t="s">
        <v>535</v>
      </c>
      <c r="AL61">
        <v>1</v>
      </c>
      <c r="AM61">
        <v>0</v>
      </c>
      <c r="AN61">
        <v>176.14</v>
      </c>
      <c r="AR61" t="s">
        <v>546</v>
      </c>
      <c r="AS61" t="s">
        <v>552</v>
      </c>
      <c r="AT61">
        <v>22000</v>
      </c>
      <c r="AX61" t="s">
        <v>558</v>
      </c>
      <c r="BA61" t="s">
        <v>568</v>
      </c>
      <c r="BE61" t="s">
        <v>614</v>
      </c>
    </row>
    <row r="62" spans="1:57">
      <c r="A62" s="1">
        <f>HYPERLINK("https://lsnyc.legalserver.org/matter/dynamic-profile/view/1909062","19-1909062")</f>
        <v>0</v>
      </c>
      <c r="B62" t="s">
        <v>57</v>
      </c>
      <c r="C62" t="s">
        <v>79</v>
      </c>
      <c r="D62" t="s">
        <v>80</v>
      </c>
      <c r="E62" t="s">
        <v>100</v>
      </c>
      <c r="G62" t="s">
        <v>169</v>
      </c>
      <c r="H62" t="s">
        <v>225</v>
      </c>
      <c r="I62" t="s">
        <v>226</v>
      </c>
      <c r="K62" t="s">
        <v>235</v>
      </c>
      <c r="L62" t="s">
        <v>240</v>
      </c>
      <c r="M62" t="s">
        <v>237</v>
      </c>
      <c r="N62" t="s">
        <v>100</v>
      </c>
      <c r="O62" t="s">
        <v>306</v>
      </c>
      <c r="P62" t="s">
        <v>347</v>
      </c>
      <c r="Q62" t="s">
        <v>348</v>
      </c>
      <c r="R62" t="s">
        <v>349</v>
      </c>
      <c r="S62">
        <v>10009</v>
      </c>
      <c r="T62" t="s">
        <v>353</v>
      </c>
      <c r="U62" t="s">
        <v>400</v>
      </c>
      <c r="V62">
        <v>56</v>
      </c>
      <c r="X62" t="s">
        <v>403</v>
      </c>
      <c r="Y62" t="s">
        <v>236</v>
      </c>
      <c r="Z62" t="s">
        <v>236</v>
      </c>
      <c r="AB62" t="s">
        <v>407</v>
      </c>
      <c r="AC62" t="s">
        <v>409</v>
      </c>
      <c r="AD62">
        <v>0</v>
      </c>
      <c r="AE62">
        <v>450</v>
      </c>
      <c r="AF62">
        <v>0.5</v>
      </c>
      <c r="AH62" t="s">
        <v>473</v>
      </c>
      <c r="AI62" t="s">
        <v>533</v>
      </c>
      <c r="AJ62">
        <v>16</v>
      </c>
      <c r="AK62" t="s">
        <v>539</v>
      </c>
      <c r="AL62">
        <v>1</v>
      </c>
      <c r="AM62">
        <v>0</v>
      </c>
      <c r="AN62">
        <v>115.29</v>
      </c>
      <c r="AR62" t="s">
        <v>548</v>
      </c>
      <c r="AS62" t="s">
        <v>552</v>
      </c>
      <c r="AT62">
        <v>14400</v>
      </c>
      <c r="AX62" t="s">
        <v>561</v>
      </c>
      <c r="BA62" t="s">
        <v>584</v>
      </c>
      <c r="BD62" t="s">
        <v>86</v>
      </c>
      <c r="BE62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Level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2019-11-18T15:29:07Z</dcterms:created>
  <dcterms:modified xsi:type="dcterms:W3CDTF">2019-11-18T15:29:07Z</dcterms:modified>
</cp:coreProperties>
</file>