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No Type" sheetId="1" r:id="rId1"/>
  </sheets>
  <calcPr calcId="124519" fullCalcOnLoad="1"/>
</workbook>
</file>

<file path=xl/sharedStrings.xml><?xml version="1.0" encoding="utf-8"?>
<sst xmlns="http://schemas.openxmlformats.org/spreadsheetml/2006/main" count="771" uniqueCount="361">
  <si>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</si>
  <si>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</si>
  <si>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</si>
  <si>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</si>
  <si>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</si>
  <si>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</si>
  <si>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</si>
  <si>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</si>
  <si>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Housing Type Of Case</t>
  </si>
  <si>
    <t>HAL Eligibility Date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</si>
  <si>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</si>
  <si>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</si>
  <si>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</si>
  <si>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</si>
  <si>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</si>
  <si>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</si>
  <si>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</si>
  <si>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</si>
  <si>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</si>
  <si>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</si>
  <si>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</si>
  <si>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</si>
  <si>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</si>
  <si>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</si>
  <si>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</si>
  <si>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</si>
  <si>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</si>
  <si>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</si>
  <si>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</si>
  <si>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</si>
  <si>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</si>
  <si>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</si>
  <si>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</si>
  <si>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</si>
  <si>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</si>
  <si>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</si>
  <si>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</si>
  <si>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</si>
  <si>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</si>
  <si>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</si>
  <si>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</si>
  <si>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</si>
  <si>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</si>
  <si>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</si>
  <si>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</si>
  <si>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</si>
  <si>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</si>
  <si>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</si>
  <si>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</si>
  <si>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</si>
  <si>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</si>
  <si>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</si>
  <si>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</si>
  <si>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</si>
  <si>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</si>
  <si>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</si>
  <si>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</si>
  <si>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</si>
  <si>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Anunkor, Ifeoma</t>
  </si>
  <si>
    <t>Basu, Shantonu</t>
  </si>
  <si>
    <t>Black, Rosalind</t>
  </si>
  <si>
    <t>Bromberg, Iris</t>
  </si>
  <si>
    <t>Dias, Marika</t>
  </si>
  <si>
    <t>Freeman, Daniel</t>
  </si>
  <si>
    <t>Frierson, Jerome</t>
  </si>
  <si>
    <t>James, Lelia</t>
  </si>
  <si>
    <t>Patel, Roopal</t>
  </si>
  <si>
    <t>Shah, Ami</t>
  </si>
  <si>
    <t>Sharma, Sagar</t>
  </si>
  <si>
    <t>Sun, Dao</t>
  </si>
  <si>
    <t>Treadwell, Nathan</t>
  </si>
  <si>
    <t>Open</t>
  </si>
  <si>
    <t>Closed</t>
  </si>
  <si>
    <t>10/30/2019</t>
  </si>
  <si>
    <t>04/30/2019</t>
  </si>
  <si>
    <t>06/17/2016</t>
  </si>
  <si>
    <t>09/13/2017</t>
  </si>
  <si>
    <t>08/08/2018</t>
  </si>
  <si>
    <t>06/01/2017</t>
  </si>
  <si>
    <t>11/14/2018</t>
  </si>
  <si>
    <t>11/20/2013</t>
  </si>
  <si>
    <t>03/09/2018</t>
  </si>
  <si>
    <t>09/16/2019</t>
  </si>
  <si>
    <t>11/02/2011</t>
  </si>
  <si>
    <t>12/08/2017</t>
  </si>
  <si>
    <t>04/17/2019</t>
  </si>
  <si>
    <t>05/13/2019</t>
  </si>
  <si>
    <t>01/22/2018</t>
  </si>
  <si>
    <t>09/06/2019</t>
  </si>
  <si>
    <t>10/11/2019</t>
  </si>
  <si>
    <t>07/22/2019</t>
  </si>
  <si>
    <t>04/06/2015</t>
  </si>
  <si>
    <t>07/16/2019</t>
  </si>
  <si>
    <t>08/21/2014</t>
  </si>
  <si>
    <t>09/09/2014</t>
  </si>
  <si>
    <t>01/21/2015</t>
  </si>
  <si>
    <t>03/31/2015</t>
  </si>
  <si>
    <t>09/12/2018</t>
  </si>
  <si>
    <t>01/11/2019</t>
  </si>
  <si>
    <t>10/24/2018</t>
  </si>
  <si>
    <t>11/08/2019</t>
  </si>
  <si>
    <t>11/13/2019</t>
  </si>
  <si>
    <t>Shatera</t>
  </si>
  <si>
    <t>Dhaiana</t>
  </si>
  <si>
    <t>Lucille</t>
  </si>
  <si>
    <t>Isabel</t>
  </si>
  <si>
    <t>Emila</t>
  </si>
  <si>
    <t>Crystal</t>
  </si>
  <si>
    <t>Jasmin</t>
  </si>
  <si>
    <t>Darneice</t>
  </si>
  <si>
    <t>Carlos</t>
  </si>
  <si>
    <t>Gary</t>
  </si>
  <si>
    <t>Quiriri</t>
  </si>
  <si>
    <t>Francine</t>
  </si>
  <si>
    <t>Shasha</t>
  </si>
  <si>
    <t>Lori</t>
  </si>
  <si>
    <t>Pablo</t>
  </si>
  <si>
    <t>Diana</t>
  </si>
  <si>
    <t>Scott</t>
  </si>
  <si>
    <t>Ethel</t>
  </si>
  <si>
    <t>Lap King</t>
  </si>
  <si>
    <t>Leigha</t>
  </si>
  <si>
    <t>Zoraya</t>
  </si>
  <si>
    <t>Elizabeth</t>
  </si>
  <si>
    <t>Michelle</t>
  </si>
  <si>
    <t>Berenica</t>
  </si>
  <si>
    <t>Laqinza</t>
  </si>
  <si>
    <t>Dolores</t>
  </si>
  <si>
    <t>Bacilia</t>
  </si>
  <si>
    <t>Marina</t>
  </si>
  <si>
    <t>Clotilde</t>
  </si>
  <si>
    <t>Betty</t>
  </si>
  <si>
    <t>Leak</t>
  </si>
  <si>
    <t>Valdez</t>
  </si>
  <si>
    <t>Williams</t>
  </si>
  <si>
    <t>Bastista</t>
  </si>
  <si>
    <t>Cruz</t>
  </si>
  <si>
    <t>Brandon</t>
  </si>
  <si>
    <t>Coleman</t>
  </si>
  <si>
    <t>Foster</t>
  </si>
  <si>
    <t>Gonzalez</t>
  </si>
  <si>
    <t>Glover</t>
  </si>
  <si>
    <t>Martinez</t>
  </si>
  <si>
    <t>Winiker</t>
  </si>
  <si>
    <t>Yang</t>
  </si>
  <si>
    <t>Laing</t>
  </si>
  <si>
    <t>Cordero</t>
  </si>
  <si>
    <t>Lunas</t>
  </si>
  <si>
    <t>Kluge</t>
  </si>
  <si>
    <t>Bates</t>
  </si>
  <si>
    <t>Chan</t>
  </si>
  <si>
    <t>Legins</t>
  </si>
  <si>
    <t>Paulino</t>
  </si>
  <si>
    <t>Reyes</t>
  </si>
  <si>
    <t>D'Nodal</t>
  </si>
  <si>
    <t>Tirado</t>
  </si>
  <si>
    <t>Johnson</t>
  </si>
  <si>
    <t>Marquez</t>
  </si>
  <si>
    <t>De los Santos Mendez</t>
  </si>
  <si>
    <t>Perez</t>
  </si>
  <si>
    <t>Ramos</t>
  </si>
  <si>
    <t>Splunge</t>
  </si>
  <si>
    <t>05/01/2018</t>
  </si>
  <si>
    <t>12/01/2017</t>
  </si>
  <si>
    <t>503 W 147th St</t>
  </si>
  <si>
    <t>208 W 151st St</t>
  </si>
  <si>
    <t>52 Saint Nicholas Pl</t>
  </si>
  <si>
    <t>531 W 143rd St</t>
  </si>
  <si>
    <t>609 W 135th St</t>
  </si>
  <si>
    <t>314 E 100th St</t>
  </si>
  <si>
    <t>500 W 30th St</t>
  </si>
  <si>
    <t>301 W 138TH ST</t>
  </si>
  <si>
    <t>465 E 10th St</t>
  </si>
  <si>
    <t>68 Cumberland Walk</t>
  </si>
  <si>
    <t>567 West 149th St Apt # 45</t>
  </si>
  <si>
    <t>485 1st Ave</t>
  </si>
  <si>
    <t>75 Allen St</t>
  </si>
  <si>
    <t>561 W 144th St</t>
  </si>
  <si>
    <t>128 Post Ave</t>
  </si>
  <si>
    <t>170 Avenue D</t>
  </si>
  <si>
    <t>105 Duane St</t>
  </si>
  <si>
    <t>719 Saint Nicholas Ave</t>
  </si>
  <si>
    <t>12-14 Pell St</t>
  </si>
  <si>
    <t>2949 8th Ave</t>
  </si>
  <si>
    <t>667 W 177th St</t>
  </si>
  <si>
    <t>512 W 136th St</t>
  </si>
  <si>
    <t>516 W 143rd St</t>
  </si>
  <si>
    <t>500 W 135th St</t>
  </si>
  <si>
    <t>530 W 136th St</t>
  </si>
  <si>
    <t>55 Tiemann Pl</t>
  </si>
  <si>
    <t>133 West 104th Street 6B</t>
  </si>
  <si>
    <t>A22</t>
  </si>
  <si>
    <t>2B</t>
  </si>
  <si>
    <t>5D</t>
  </si>
  <si>
    <t>31E</t>
  </si>
  <si>
    <t>3A</t>
  </si>
  <si>
    <t>9G</t>
  </si>
  <si>
    <t>6D</t>
  </si>
  <si>
    <t>17E</t>
  </si>
  <si>
    <t>2N</t>
  </si>
  <si>
    <t>7-G</t>
  </si>
  <si>
    <t>10A</t>
  </si>
  <si>
    <t>1E</t>
  </si>
  <si>
    <t>8N</t>
  </si>
  <si>
    <t>3F</t>
  </si>
  <si>
    <t>4A</t>
  </si>
  <si>
    <t>New York</t>
  </si>
  <si>
    <t>NEW YORK</t>
  </si>
  <si>
    <t>Brooklyn</t>
  </si>
  <si>
    <t>NY</t>
  </si>
  <si>
    <t xml:space="preserve"> </t>
  </si>
  <si>
    <t>No</t>
  </si>
  <si>
    <t>Yes</t>
  </si>
  <si>
    <t>In-House</t>
  </si>
  <si>
    <t>Other</t>
  </si>
  <si>
    <t>Self-referred</t>
  </si>
  <si>
    <t>Returning Client</t>
  </si>
  <si>
    <t>Community Organization</t>
  </si>
  <si>
    <t>LT-089842-13/NY</t>
  </si>
  <si>
    <t>3815/17</t>
  </si>
  <si>
    <t>0151596/2019</t>
  </si>
  <si>
    <t>Hold For Review</t>
  </si>
  <si>
    <t>Representation - State Court</t>
  </si>
  <si>
    <t>Representation - Admin. Agency</t>
  </si>
  <si>
    <t>Advice</t>
  </si>
  <si>
    <t>Representation - Federal Court</t>
  </si>
  <si>
    <t>A - Counsel and Advice</t>
  </si>
  <si>
    <t>3123 Universal Access to Counsel – (UAC)</t>
  </si>
  <si>
    <t>3115 HPLP-Homelessness Prevention Law Project</t>
  </si>
  <si>
    <t>5510 CB9 Manhattanville-West Harlem Tenant Advocacy Project</t>
  </si>
  <si>
    <t>63 Private Landlord/Tenant</t>
  </si>
  <si>
    <t>64 Public Housing</t>
  </si>
  <si>
    <t>61 Federally Subsidized Housing</t>
  </si>
  <si>
    <t>On for Trial</t>
  </si>
  <si>
    <t>6001-Prevented eviction from public housing</t>
  </si>
  <si>
    <t>6014-Obtained advice and counsel on a Housing matter</t>
  </si>
  <si>
    <t>0-No Main Benefit</t>
  </si>
  <si>
    <t>02/05/1983</t>
  </si>
  <si>
    <t>05/12/1981</t>
  </si>
  <si>
    <t>05/31/1931</t>
  </si>
  <si>
    <t>09/30/1942</t>
  </si>
  <si>
    <t>07/12/1953</t>
  </si>
  <si>
    <t>06/29/1978</t>
  </si>
  <si>
    <t>12/03/1986</t>
  </si>
  <si>
    <t>06/19/1978</t>
  </si>
  <si>
    <t>05/15/1985</t>
  </si>
  <si>
    <t>07/26/1959</t>
  </si>
  <si>
    <t>06/10/1949</t>
  </si>
  <si>
    <t>09/11/1954</t>
  </si>
  <si>
    <t>07/12/1981</t>
  </si>
  <si>
    <t>09/19/1988</t>
  </si>
  <si>
    <t>10/19/1975</t>
  </si>
  <si>
    <t>06/24/1966</t>
  </si>
  <si>
    <t>12/25/1975</t>
  </si>
  <si>
    <t>07/11/1934</t>
  </si>
  <si>
    <t>08/08/1953</t>
  </si>
  <si>
    <t>05/12/2000</t>
  </si>
  <si>
    <t>12/15/1983</t>
  </si>
  <si>
    <t>05/19/1972</t>
  </si>
  <si>
    <t>12/22/1976</t>
  </si>
  <si>
    <t>07/31/1991</t>
  </si>
  <si>
    <t>11/06/1988</t>
  </si>
  <si>
    <t>06/30/1956</t>
  </si>
  <si>
    <t>07/05/1969</t>
  </si>
  <si>
    <t>10/12/1946</t>
  </si>
  <si>
    <t>11/29/1946</t>
  </si>
  <si>
    <t>07/03/1958</t>
  </si>
  <si>
    <t>09138060A</t>
  </si>
  <si>
    <t>055-68-8807</t>
  </si>
  <si>
    <t>071-82-9771</t>
  </si>
  <si>
    <t>126-24-5235</t>
  </si>
  <si>
    <t>581-87-9225</t>
  </si>
  <si>
    <t>114-72-1814</t>
  </si>
  <si>
    <t>110-62-4831</t>
  </si>
  <si>
    <t>090-74-6151</t>
  </si>
  <si>
    <t>080-62-7068</t>
  </si>
  <si>
    <t>069-70-4715</t>
  </si>
  <si>
    <t>126-48-4974</t>
  </si>
  <si>
    <t>157-46-4158</t>
  </si>
  <si>
    <t>113-74-1464</t>
  </si>
  <si>
    <t>582-27-3606</t>
  </si>
  <si>
    <t>117-56-5511</t>
  </si>
  <si>
    <t>155-68-4533</t>
  </si>
  <si>
    <t>000-00-0000</t>
  </si>
  <si>
    <t>097-62-3282</t>
  </si>
  <si>
    <t>058-90-6025</t>
  </si>
  <si>
    <t>066-70-4992</t>
  </si>
  <si>
    <t>111-64-0725</t>
  </si>
  <si>
    <t>112-70-0133</t>
  </si>
  <si>
    <t>124-78-2327</t>
  </si>
  <si>
    <t>050-90-0575</t>
  </si>
  <si>
    <t>070-48-0359</t>
  </si>
  <si>
    <t>295-87-3034</t>
  </si>
  <si>
    <t>584-10-2823</t>
  </si>
  <si>
    <t>069-54-4391</t>
  </si>
  <si>
    <t>Rent Stabilized</t>
  </si>
  <si>
    <t>Unknown</t>
  </si>
  <si>
    <t>Public Housing</t>
  </si>
  <si>
    <t>Public Housing/NYCHA</t>
  </si>
  <si>
    <t>Rent Controlled</t>
  </si>
  <si>
    <t>Income Waiver</t>
  </si>
  <si>
    <t>Childless Household</t>
  </si>
  <si>
    <t>Household with Minors with Eligible Benefit (Cash Assistance and/or SNAP)</t>
  </si>
  <si>
    <t>Household with Minors with No Eligible Benefit</t>
  </si>
  <si>
    <t>FEPS</t>
  </si>
  <si>
    <t>None</t>
  </si>
  <si>
    <t>English</t>
  </si>
  <si>
    <t>Spanish</t>
  </si>
  <si>
    <t>McDonald, Susan</t>
  </si>
  <si>
    <t>Velasquez, Diana</t>
  </si>
  <si>
    <t>Benitez, Vicenta</t>
  </si>
  <si>
    <t>Garcia, Alexandra</t>
  </si>
  <si>
    <t>Sanchez, Dennis</t>
  </si>
  <si>
    <t>Vergeli, Evelyn</t>
  </si>
  <si>
    <t>Hernandez, Jonathan</t>
  </si>
  <si>
    <t>Garcia, Delci</t>
  </si>
  <si>
    <t>Boyd, Sandhya</t>
  </si>
  <si>
    <t>General Assistance</t>
  </si>
  <si>
    <t>Employment, Food Stamps (SNAP), SSI</t>
  </si>
  <si>
    <t>Social Security, Social Security Retirement</t>
  </si>
  <si>
    <t>Food Stamps (SNAP), SSI</t>
  </si>
  <si>
    <t>Employment, Social Security, SSI</t>
  </si>
  <si>
    <t>Employment</t>
  </si>
  <si>
    <t>Welfare - Fam. Assis.</t>
  </si>
  <si>
    <t>Food Stamps (SNAP), Social Security Disability</t>
  </si>
  <si>
    <t>SSI</t>
  </si>
  <si>
    <t>Pension/Retirement (Not Soc. Sec.)</t>
  </si>
  <si>
    <t>Employment (Self-Employed), Other</t>
  </si>
  <si>
    <t>No Income</t>
  </si>
  <si>
    <t>Welfare</t>
  </si>
  <si>
    <t>Food Stamps (SNAP), General Assistance</t>
  </si>
  <si>
    <t>Employment, Social Security Disability</t>
  </si>
  <si>
    <t>Employment, General Assistance</t>
  </si>
  <si>
    <t>Child Support, Employment</t>
  </si>
  <si>
    <t>SSI, Welfare - Fam. Assis.</t>
  </si>
  <si>
    <t>Social Security Disability</t>
  </si>
  <si>
    <t>Other, SSI</t>
  </si>
  <si>
    <t>Social Security</t>
  </si>
  <si>
    <t>Food Stamps (SNAP), Social Security</t>
  </si>
  <si>
    <t>02/27/2017</t>
  </si>
  <si>
    <t>10/18/2017</t>
  </si>
  <si>
    <t>08/15/2018</t>
  </si>
  <si>
    <t>07/17/2019</t>
  </si>
  <si>
    <t>09/30/2019</t>
  </si>
  <si>
    <t>12/26/2018</t>
  </si>
  <si>
    <t>03/16/2018</t>
  </si>
  <si>
    <t>09/13/2019</t>
  </si>
  <si>
    <t>09/23/2019</t>
  </si>
  <si>
    <t>11/01/2019</t>
  </si>
  <si>
    <t>09/12/2019</t>
  </si>
  <si>
    <t>10/31/2019</t>
  </si>
  <si>
    <t>09/04/2019</t>
  </si>
  <si>
    <t>09/17/2019</t>
  </si>
  <si>
    <t>11/12/2019</t>
  </si>
  <si>
    <t>02/11/2015</t>
  </si>
  <si>
    <t>12/29/2014</t>
  </si>
  <si>
    <t>04/05/2019</t>
  </si>
  <si>
    <t>04/19/2019</t>
  </si>
  <si>
    <t>09/10/2019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</si>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</sst>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31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HYPERLINK("https://lsnyc.legalserver.org/matter/dynamic-profile/view/1913224","19-1913224")</f>
        <v>0</v>
      </c>
      <c r="B2" t="s">
        <v>57</v>
      </c>
      <c r="C2" t="s">
        <v>58</v>
      </c>
      <c r="D2" t="s">
        <v>71</v>
      </c>
      <c r="E2" t="s">
        <v>73</v>
      </c>
      <c r="G2" t="s">
        <v>102</v>
      </c>
      <c r="H2" t="s">
        <v>132</v>
      </c>
      <c r="K2" t="s">
        <v>164</v>
      </c>
      <c r="L2">
        <v>11</v>
      </c>
      <c r="M2" t="s">
        <v>206</v>
      </c>
      <c r="N2" t="s">
        <v>209</v>
      </c>
      <c r="O2">
        <v>10031</v>
      </c>
      <c r="P2" t="s">
        <v>210</v>
      </c>
      <c r="Q2" t="s">
        <v>210</v>
      </c>
      <c r="T2">
        <v>0</v>
      </c>
      <c r="W2" t="s">
        <v>227</v>
      </c>
      <c r="X2" t="s">
        <v>211</v>
      </c>
      <c r="AA2" t="s">
        <v>230</v>
      </c>
      <c r="AC2">
        <v>0</v>
      </c>
      <c r="AD2">
        <v>0</v>
      </c>
      <c r="AE2">
        <v>0</v>
      </c>
      <c r="AG2" t="s">
        <v>237</v>
      </c>
      <c r="AI2" t="s">
        <v>268</v>
      </c>
      <c r="AJ2">
        <v>0</v>
      </c>
      <c r="AL2">
        <v>1</v>
      </c>
      <c r="AM2">
        <v>2</v>
      </c>
      <c r="AN2">
        <v>10.97</v>
      </c>
      <c r="AS2" t="s">
        <v>306</v>
      </c>
      <c r="AT2">
        <v>2340</v>
      </c>
      <c r="AX2" t="s">
        <v>308</v>
      </c>
      <c r="BA2" t="s">
        <v>317</v>
      </c>
    </row>
    <row r="3" spans="1:57">
      <c r="A3" s="1">
        <f>HYPERLINK("https://lsnyc.legalserver.org/matter/dynamic-profile/view/1897092","19-1897092")</f>
        <v>0</v>
      </c>
      <c r="B3" t="s">
        <v>57</v>
      </c>
      <c r="C3" t="s">
        <v>59</v>
      </c>
      <c r="D3" t="s">
        <v>71</v>
      </c>
      <c r="E3" t="s">
        <v>74</v>
      </c>
      <c r="G3" t="s">
        <v>103</v>
      </c>
      <c r="H3" t="s">
        <v>133</v>
      </c>
      <c r="K3" t="s">
        <v>165</v>
      </c>
      <c r="L3" t="s">
        <v>191</v>
      </c>
      <c r="M3" t="s">
        <v>206</v>
      </c>
      <c r="N3" t="s">
        <v>209</v>
      </c>
      <c r="O3">
        <v>10039</v>
      </c>
      <c r="P3" t="s">
        <v>211</v>
      </c>
      <c r="Q3" t="s">
        <v>211</v>
      </c>
      <c r="R3" t="s">
        <v>213</v>
      </c>
      <c r="T3">
        <v>10</v>
      </c>
      <c r="U3" t="s">
        <v>221</v>
      </c>
      <c r="W3" t="s">
        <v>228</v>
      </c>
      <c r="X3" t="s">
        <v>211</v>
      </c>
      <c r="AA3" t="s">
        <v>230</v>
      </c>
      <c r="AC3">
        <v>0</v>
      </c>
      <c r="AD3">
        <v>1064</v>
      </c>
      <c r="AE3">
        <v>0.5</v>
      </c>
      <c r="AG3" t="s">
        <v>238</v>
      </c>
      <c r="AI3" t="s">
        <v>269</v>
      </c>
      <c r="AJ3">
        <v>0</v>
      </c>
      <c r="AK3" t="s">
        <v>295</v>
      </c>
      <c r="AL3">
        <v>1</v>
      </c>
      <c r="AM3">
        <v>3</v>
      </c>
      <c r="AN3">
        <v>170.1</v>
      </c>
      <c r="AR3" t="s">
        <v>304</v>
      </c>
      <c r="AS3" t="s">
        <v>306</v>
      </c>
      <c r="AT3">
        <v>43800</v>
      </c>
      <c r="AX3" t="s">
        <v>309</v>
      </c>
      <c r="BA3" t="s">
        <v>318</v>
      </c>
      <c r="BD3" t="s">
        <v>86</v>
      </c>
    </row>
    <row r="4" spans="1:57">
      <c r="A4" s="1">
        <f>HYPERLINK("https://lsnyc.legalserver.org/matter/dynamic-profile/view/0808160","16-0808160")</f>
        <v>0</v>
      </c>
      <c r="B4" t="s">
        <v>57</v>
      </c>
      <c r="C4" t="s">
        <v>59</v>
      </c>
      <c r="D4" t="s">
        <v>71</v>
      </c>
      <c r="E4" t="s">
        <v>75</v>
      </c>
      <c r="G4" t="s">
        <v>104</v>
      </c>
      <c r="H4" t="s">
        <v>134</v>
      </c>
      <c r="K4" t="s">
        <v>166</v>
      </c>
      <c r="L4">
        <v>22</v>
      </c>
      <c r="M4" t="s">
        <v>206</v>
      </c>
      <c r="N4" t="s">
        <v>209</v>
      </c>
      <c r="O4">
        <v>10031</v>
      </c>
      <c r="P4" t="s">
        <v>210</v>
      </c>
      <c r="Q4" t="s">
        <v>210</v>
      </c>
      <c r="S4" t="s">
        <v>218</v>
      </c>
      <c r="T4">
        <v>64</v>
      </c>
      <c r="U4" t="s">
        <v>222</v>
      </c>
      <c r="W4" t="s">
        <v>228</v>
      </c>
      <c r="X4" t="s">
        <v>211</v>
      </c>
      <c r="Y4" t="s">
        <v>211</v>
      </c>
      <c r="AA4" t="s">
        <v>230</v>
      </c>
      <c r="AC4">
        <v>0</v>
      </c>
      <c r="AD4">
        <v>0</v>
      </c>
      <c r="AE4">
        <v>6.55</v>
      </c>
      <c r="AG4" t="s">
        <v>239</v>
      </c>
      <c r="AI4" t="s">
        <v>270</v>
      </c>
      <c r="AJ4">
        <v>30</v>
      </c>
      <c r="AL4">
        <v>1</v>
      </c>
      <c r="AM4">
        <v>0</v>
      </c>
      <c r="AN4">
        <v>103.03</v>
      </c>
      <c r="AQ4" t="s">
        <v>301</v>
      </c>
      <c r="AS4" t="s">
        <v>306</v>
      </c>
      <c r="AT4">
        <v>12240</v>
      </c>
      <c r="AX4" t="s">
        <v>310</v>
      </c>
      <c r="BA4" t="s">
        <v>319</v>
      </c>
      <c r="BD4" t="s">
        <v>339</v>
      </c>
    </row>
    <row r="5" spans="1:57">
      <c r="A5" s="1">
        <f>HYPERLINK("https://lsnyc.legalserver.org/matter/dynamic-profile/view/1845957","17-1845957")</f>
        <v>0</v>
      </c>
      <c r="B5" t="s">
        <v>57</v>
      </c>
      <c r="C5" t="s">
        <v>59</v>
      </c>
      <c r="D5" t="s">
        <v>71</v>
      </c>
      <c r="E5" t="s">
        <v>76</v>
      </c>
      <c r="G5" t="s">
        <v>105</v>
      </c>
      <c r="H5" t="s">
        <v>135</v>
      </c>
      <c r="K5" t="s">
        <v>167</v>
      </c>
      <c r="L5" t="s">
        <v>192</v>
      </c>
      <c r="M5" t="s">
        <v>206</v>
      </c>
      <c r="N5" t="s">
        <v>209</v>
      </c>
      <c r="O5">
        <v>10031</v>
      </c>
      <c r="P5" t="s">
        <v>212</v>
      </c>
      <c r="Q5" t="s">
        <v>210</v>
      </c>
      <c r="T5">
        <v>0</v>
      </c>
      <c r="W5" t="s">
        <v>229</v>
      </c>
      <c r="X5" t="s">
        <v>211</v>
      </c>
      <c r="Z5" t="s">
        <v>228</v>
      </c>
      <c r="AA5" t="s">
        <v>230</v>
      </c>
      <c r="AC5">
        <v>0</v>
      </c>
      <c r="AD5">
        <v>0</v>
      </c>
      <c r="AE5">
        <v>2.5</v>
      </c>
      <c r="AG5" t="s">
        <v>240</v>
      </c>
      <c r="AI5" t="s">
        <v>271</v>
      </c>
      <c r="AJ5">
        <v>0</v>
      </c>
      <c r="AK5" t="s">
        <v>296</v>
      </c>
      <c r="AL5">
        <v>5</v>
      </c>
      <c r="AM5">
        <v>2</v>
      </c>
      <c r="AN5">
        <v>12.57</v>
      </c>
      <c r="AQ5" t="s">
        <v>302</v>
      </c>
      <c r="AS5" t="s">
        <v>307</v>
      </c>
      <c r="AT5">
        <v>4668</v>
      </c>
      <c r="AV5" t="s">
        <v>212</v>
      </c>
      <c r="AX5" t="s">
        <v>310</v>
      </c>
      <c r="BA5" t="s">
        <v>320</v>
      </c>
      <c r="BD5" t="s">
        <v>340</v>
      </c>
    </row>
    <row r="6" spans="1:57">
      <c r="A6" s="1">
        <f>HYPERLINK("https://lsnyc.legalserver.org/matter/dynamic-profile/view/1874870","18-1874870")</f>
        <v>0</v>
      </c>
      <c r="B6" t="s">
        <v>57</v>
      </c>
      <c r="C6" t="s">
        <v>59</v>
      </c>
      <c r="D6" t="s">
        <v>71</v>
      </c>
      <c r="E6" t="s">
        <v>77</v>
      </c>
      <c r="G6" t="s">
        <v>106</v>
      </c>
      <c r="H6" t="s">
        <v>136</v>
      </c>
      <c r="K6" t="s">
        <v>168</v>
      </c>
      <c r="L6">
        <v>11</v>
      </c>
      <c r="M6" t="s">
        <v>206</v>
      </c>
      <c r="N6" t="s">
        <v>209</v>
      </c>
      <c r="O6">
        <v>10031</v>
      </c>
      <c r="P6" t="s">
        <v>212</v>
      </c>
      <c r="Q6" t="s">
        <v>210</v>
      </c>
      <c r="R6" t="s">
        <v>214</v>
      </c>
      <c r="T6">
        <v>0</v>
      </c>
      <c r="W6" t="s">
        <v>229</v>
      </c>
      <c r="X6" t="s">
        <v>211</v>
      </c>
      <c r="Y6" t="s">
        <v>211</v>
      </c>
      <c r="Z6" t="s">
        <v>228</v>
      </c>
      <c r="AA6" t="s">
        <v>230</v>
      </c>
      <c r="AC6">
        <v>0</v>
      </c>
      <c r="AD6">
        <v>0</v>
      </c>
      <c r="AE6">
        <v>2</v>
      </c>
      <c r="AG6" t="s">
        <v>241</v>
      </c>
      <c r="AI6" t="s">
        <v>272</v>
      </c>
      <c r="AJ6">
        <v>0</v>
      </c>
      <c r="AL6">
        <v>3</v>
      </c>
      <c r="AM6">
        <v>0</v>
      </c>
      <c r="AN6">
        <v>167.7</v>
      </c>
      <c r="AQ6" t="s">
        <v>301</v>
      </c>
      <c r="AR6" t="s">
        <v>305</v>
      </c>
      <c r="AS6" t="s">
        <v>306</v>
      </c>
      <c r="AT6">
        <v>34847.68</v>
      </c>
      <c r="AV6" t="s">
        <v>212</v>
      </c>
      <c r="AX6" t="s">
        <v>311</v>
      </c>
      <c r="BA6" t="s">
        <v>321</v>
      </c>
      <c r="BD6" t="s">
        <v>341</v>
      </c>
    </row>
    <row r="7" spans="1:57">
      <c r="A7" s="1">
        <f>HYPERLINK("https://lsnyc.legalserver.org/matter/dynamic-profile/view/1837103","17-1837103")</f>
        <v>0</v>
      </c>
      <c r="B7" t="s">
        <v>57</v>
      </c>
      <c r="C7" t="s">
        <v>59</v>
      </c>
      <c r="D7" t="s">
        <v>71</v>
      </c>
      <c r="E7" t="s">
        <v>78</v>
      </c>
      <c r="G7" t="s">
        <v>107</v>
      </c>
      <c r="H7" t="s">
        <v>137</v>
      </c>
      <c r="K7" t="s">
        <v>169</v>
      </c>
      <c r="L7" t="s">
        <v>193</v>
      </c>
      <c r="M7" t="s">
        <v>206</v>
      </c>
      <c r="N7" t="s">
        <v>209</v>
      </c>
      <c r="O7">
        <v>10029</v>
      </c>
      <c r="P7" t="s">
        <v>211</v>
      </c>
      <c r="Q7" t="s">
        <v>210</v>
      </c>
      <c r="R7" t="s">
        <v>215</v>
      </c>
      <c r="T7">
        <v>1</v>
      </c>
      <c r="U7" t="s">
        <v>223</v>
      </c>
      <c r="W7" t="s">
        <v>228</v>
      </c>
      <c r="X7" t="s">
        <v>211</v>
      </c>
      <c r="AA7" t="s">
        <v>231</v>
      </c>
      <c r="AC7">
        <v>365</v>
      </c>
      <c r="AD7">
        <v>365</v>
      </c>
      <c r="AE7">
        <v>14.95</v>
      </c>
      <c r="AG7" t="s">
        <v>242</v>
      </c>
      <c r="AI7" t="s">
        <v>273</v>
      </c>
      <c r="AJ7">
        <v>80</v>
      </c>
      <c r="AK7" t="s">
        <v>297</v>
      </c>
      <c r="AL7">
        <v>1</v>
      </c>
      <c r="AM7">
        <v>3</v>
      </c>
      <c r="AN7">
        <v>72.98</v>
      </c>
      <c r="AQ7" t="s">
        <v>302</v>
      </c>
      <c r="AS7" t="s">
        <v>306</v>
      </c>
      <c r="AT7">
        <v>17952</v>
      </c>
      <c r="AV7" t="s">
        <v>212</v>
      </c>
      <c r="AX7" t="s">
        <v>312</v>
      </c>
      <c r="BA7" t="s">
        <v>320</v>
      </c>
      <c r="BD7" t="s">
        <v>342</v>
      </c>
    </row>
    <row r="8" spans="1:57">
      <c r="A8" s="1">
        <f>HYPERLINK("https://lsnyc.legalserver.org/matter/dynamic-profile/view/1883214","18-1883214")</f>
        <v>0</v>
      </c>
      <c r="B8" t="s">
        <v>57</v>
      </c>
      <c r="C8" t="s">
        <v>59</v>
      </c>
      <c r="D8" t="s">
        <v>71</v>
      </c>
      <c r="E8" t="s">
        <v>79</v>
      </c>
      <c r="G8" t="s">
        <v>108</v>
      </c>
      <c r="H8" t="s">
        <v>138</v>
      </c>
      <c r="K8" t="s">
        <v>170</v>
      </c>
      <c r="L8" t="s">
        <v>194</v>
      </c>
      <c r="M8" t="s">
        <v>206</v>
      </c>
      <c r="N8" t="s">
        <v>209</v>
      </c>
      <c r="O8">
        <v>10001</v>
      </c>
      <c r="P8" t="s">
        <v>210</v>
      </c>
      <c r="Q8" t="s">
        <v>210</v>
      </c>
      <c r="T8">
        <v>0</v>
      </c>
      <c r="U8" t="s">
        <v>222</v>
      </c>
      <c r="W8" t="s">
        <v>228</v>
      </c>
      <c r="X8" t="s">
        <v>211</v>
      </c>
      <c r="Y8" t="s">
        <v>211</v>
      </c>
      <c r="AA8" t="s">
        <v>232</v>
      </c>
      <c r="AC8">
        <v>0</v>
      </c>
      <c r="AD8">
        <v>740</v>
      </c>
      <c r="AE8">
        <v>6.15</v>
      </c>
      <c r="AG8" t="s">
        <v>243</v>
      </c>
      <c r="AI8" t="s">
        <v>274</v>
      </c>
      <c r="AJ8">
        <v>390</v>
      </c>
      <c r="AL8">
        <v>1</v>
      </c>
      <c r="AM8">
        <v>1</v>
      </c>
      <c r="AN8">
        <v>145.81</v>
      </c>
      <c r="AS8" t="s">
        <v>306</v>
      </c>
      <c r="AT8">
        <v>24000</v>
      </c>
      <c r="AX8" t="s">
        <v>310</v>
      </c>
      <c r="BA8" t="s">
        <v>322</v>
      </c>
      <c r="BD8" t="s">
        <v>343</v>
      </c>
    </row>
    <row r="9" spans="1:57">
      <c r="A9" s="1">
        <f>HYPERLINK("https://lsnyc.legalserver.org/matter/dynamic-profile/view/0744571","13-0744571")</f>
        <v>0</v>
      </c>
      <c r="B9" t="s">
        <v>57</v>
      </c>
      <c r="C9" t="s">
        <v>60</v>
      </c>
      <c r="D9" t="s">
        <v>71</v>
      </c>
      <c r="E9" t="s">
        <v>80</v>
      </c>
      <c r="G9" t="s">
        <v>109</v>
      </c>
      <c r="H9" t="s">
        <v>139</v>
      </c>
      <c r="K9" t="s">
        <v>171</v>
      </c>
      <c r="L9" t="s">
        <v>195</v>
      </c>
      <c r="M9" t="s">
        <v>207</v>
      </c>
      <c r="N9" t="s">
        <v>209</v>
      </c>
      <c r="O9">
        <v>10030</v>
      </c>
      <c r="P9" t="s">
        <v>210</v>
      </c>
      <c r="Q9" t="s">
        <v>210</v>
      </c>
      <c r="T9">
        <v>0</v>
      </c>
      <c r="W9" t="s">
        <v>228</v>
      </c>
      <c r="X9" t="s">
        <v>211</v>
      </c>
      <c r="AA9" t="s">
        <v>230</v>
      </c>
      <c r="AC9">
        <v>0</v>
      </c>
      <c r="AD9">
        <v>0</v>
      </c>
      <c r="AE9">
        <v>74.34999999999999</v>
      </c>
      <c r="AG9" t="s">
        <v>244</v>
      </c>
      <c r="AI9" t="s">
        <v>275</v>
      </c>
      <c r="AJ9">
        <v>0</v>
      </c>
      <c r="AL9">
        <v>2</v>
      </c>
      <c r="AM9">
        <v>2</v>
      </c>
      <c r="AN9">
        <v>90.06</v>
      </c>
      <c r="AS9" t="s">
        <v>306</v>
      </c>
      <c r="AT9">
        <v>21208</v>
      </c>
      <c r="AX9" t="s">
        <v>313</v>
      </c>
      <c r="BA9" t="s">
        <v>323</v>
      </c>
      <c r="BD9" t="s">
        <v>344</v>
      </c>
    </row>
    <row r="10" spans="1:57">
      <c r="A10" s="1">
        <f>HYPERLINK("https://lsnyc.legalserver.org/matter/dynamic-profile/view/1861115","18-1861115")</f>
        <v>0</v>
      </c>
      <c r="B10" t="s">
        <v>57</v>
      </c>
      <c r="C10" t="s">
        <v>61</v>
      </c>
      <c r="D10" t="s">
        <v>72</v>
      </c>
      <c r="E10" t="s">
        <v>81</v>
      </c>
      <c r="F10" t="s">
        <v>100</v>
      </c>
      <c r="G10" t="s">
        <v>110</v>
      </c>
      <c r="H10" t="s">
        <v>140</v>
      </c>
      <c r="J10" t="s">
        <v>162</v>
      </c>
      <c r="K10" t="s">
        <v>172</v>
      </c>
      <c r="L10" t="s">
        <v>196</v>
      </c>
      <c r="M10" t="s">
        <v>206</v>
      </c>
      <c r="N10" t="s">
        <v>209</v>
      </c>
      <c r="O10">
        <v>10009</v>
      </c>
      <c r="P10" t="s">
        <v>212</v>
      </c>
      <c r="Q10" t="s">
        <v>210</v>
      </c>
      <c r="R10" t="s">
        <v>215</v>
      </c>
      <c r="S10" t="s">
        <v>219</v>
      </c>
      <c r="T10">
        <v>32</v>
      </c>
      <c r="U10" t="s">
        <v>224</v>
      </c>
      <c r="V10" t="s">
        <v>226</v>
      </c>
      <c r="W10" t="s">
        <v>228</v>
      </c>
      <c r="X10" t="s">
        <v>211</v>
      </c>
      <c r="AA10" t="s">
        <v>231</v>
      </c>
      <c r="AC10">
        <v>231</v>
      </c>
      <c r="AD10">
        <v>231</v>
      </c>
      <c r="AE10">
        <v>0.1</v>
      </c>
      <c r="AF10" t="s">
        <v>234</v>
      </c>
      <c r="AG10" t="s">
        <v>245</v>
      </c>
      <c r="AI10" t="s">
        <v>276</v>
      </c>
      <c r="AJ10">
        <v>0</v>
      </c>
      <c r="AK10" t="s">
        <v>298</v>
      </c>
      <c r="AL10">
        <v>1</v>
      </c>
      <c r="AM10">
        <v>1</v>
      </c>
      <c r="AN10">
        <v>72.90000000000001</v>
      </c>
      <c r="AQ10" t="s">
        <v>303</v>
      </c>
      <c r="AR10" t="s">
        <v>305</v>
      </c>
      <c r="AS10" t="s">
        <v>306</v>
      </c>
      <c r="AT10">
        <v>12000</v>
      </c>
      <c r="AV10" t="s">
        <v>212</v>
      </c>
      <c r="AX10" t="s">
        <v>314</v>
      </c>
      <c r="BA10" t="s">
        <v>322</v>
      </c>
      <c r="BD10" t="s">
        <v>345</v>
      </c>
    </row>
    <row r="11" spans="1:57">
      <c r="A11" s="1">
        <f>HYPERLINK("https://lsnyc.legalserver.org/matter/dynamic-profile/view/1909726","19-1909726")</f>
        <v>0</v>
      </c>
      <c r="B11" t="s">
        <v>57</v>
      </c>
      <c r="C11" t="s">
        <v>62</v>
      </c>
      <c r="D11" t="s">
        <v>72</v>
      </c>
      <c r="E11" t="s">
        <v>82</v>
      </c>
      <c r="F11" t="s">
        <v>82</v>
      </c>
      <c r="G11" t="s">
        <v>111</v>
      </c>
      <c r="H11" t="s">
        <v>141</v>
      </c>
      <c r="K11" t="s">
        <v>173</v>
      </c>
      <c r="L11" t="s">
        <v>197</v>
      </c>
      <c r="M11" t="s">
        <v>208</v>
      </c>
      <c r="N11" t="s">
        <v>209</v>
      </c>
      <c r="O11">
        <v>11205</v>
      </c>
      <c r="P11" t="s">
        <v>210</v>
      </c>
      <c r="Q11" t="s">
        <v>210</v>
      </c>
      <c r="T11">
        <v>0</v>
      </c>
      <c r="U11" t="s">
        <v>224</v>
      </c>
      <c r="V11" t="s">
        <v>226</v>
      </c>
      <c r="W11" t="s">
        <v>228</v>
      </c>
      <c r="X11" t="s">
        <v>211</v>
      </c>
      <c r="AA11" t="s">
        <v>231</v>
      </c>
      <c r="AC11">
        <v>0</v>
      </c>
      <c r="AD11">
        <v>0</v>
      </c>
      <c r="AE11">
        <v>1.75</v>
      </c>
      <c r="AF11" t="s">
        <v>235</v>
      </c>
      <c r="AG11" t="s">
        <v>246</v>
      </c>
      <c r="AI11" t="s">
        <v>277</v>
      </c>
      <c r="AJ11">
        <v>0</v>
      </c>
      <c r="AL11">
        <v>1</v>
      </c>
      <c r="AM11">
        <v>0</v>
      </c>
      <c r="AN11">
        <v>74.08</v>
      </c>
      <c r="AS11" t="s">
        <v>306</v>
      </c>
      <c r="AT11">
        <v>9252</v>
      </c>
      <c r="AX11" t="s">
        <v>312</v>
      </c>
      <c r="BA11" t="s">
        <v>324</v>
      </c>
      <c r="BD11" t="s">
        <v>82</v>
      </c>
    </row>
    <row r="12" spans="1:57">
      <c r="A12" s="1">
        <f>HYPERLINK("https://lsnyc.legalserver.org/matter/dynamic-profile/view/3002627","M11E-63002627")</f>
        <v>0</v>
      </c>
      <c r="B12" t="s">
        <v>57</v>
      </c>
      <c r="C12" t="s">
        <v>63</v>
      </c>
      <c r="D12" t="s">
        <v>71</v>
      </c>
      <c r="E12" t="s">
        <v>83</v>
      </c>
      <c r="G12" t="s">
        <v>112</v>
      </c>
      <c r="H12" t="s">
        <v>142</v>
      </c>
      <c r="K12" t="s">
        <v>174</v>
      </c>
      <c r="M12" t="s">
        <v>206</v>
      </c>
      <c r="N12" t="s">
        <v>209</v>
      </c>
      <c r="O12">
        <v>10031</v>
      </c>
      <c r="P12" t="s">
        <v>210</v>
      </c>
      <c r="Q12" t="s">
        <v>210</v>
      </c>
      <c r="T12">
        <v>0</v>
      </c>
      <c r="U12" t="s">
        <v>222</v>
      </c>
      <c r="W12" t="s">
        <v>228</v>
      </c>
      <c r="X12" t="s">
        <v>211</v>
      </c>
      <c r="AA12" t="s">
        <v>230</v>
      </c>
      <c r="AC12">
        <v>0</v>
      </c>
      <c r="AD12">
        <v>0</v>
      </c>
      <c r="AE12">
        <v>2.45</v>
      </c>
      <c r="AF12" t="s">
        <v>236</v>
      </c>
      <c r="AG12" t="s">
        <v>247</v>
      </c>
      <c r="AJ12">
        <v>0</v>
      </c>
      <c r="AL12">
        <v>1</v>
      </c>
      <c r="AM12">
        <v>0</v>
      </c>
      <c r="AN12">
        <v>91.31999999999999</v>
      </c>
      <c r="AS12" t="s">
        <v>307</v>
      </c>
      <c r="AT12">
        <v>9132</v>
      </c>
      <c r="AX12" t="s">
        <v>311</v>
      </c>
      <c r="BA12" t="s">
        <v>325</v>
      </c>
      <c r="BD12" t="s">
        <v>346</v>
      </c>
    </row>
    <row r="13" spans="1:57">
      <c r="A13" s="1">
        <f>HYPERLINK("https://lsnyc.legalserver.org/matter/dynamic-profile/view/1853118","17-1853118")</f>
        <v>0</v>
      </c>
      <c r="B13" t="s">
        <v>57</v>
      </c>
      <c r="C13" t="s">
        <v>63</v>
      </c>
      <c r="D13" t="s">
        <v>72</v>
      </c>
      <c r="E13" t="s">
        <v>84</v>
      </c>
      <c r="F13" t="s">
        <v>101</v>
      </c>
      <c r="G13" t="s">
        <v>113</v>
      </c>
      <c r="H13" t="s">
        <v>143</v>
      </c>
      <c r="J13" t="s">
        <v>163</v>
      </c>
      <c r="K13" t="s">
        <v>175</v>
      </c>
      <c r="L13" t="s">
        <v>198</v>
      </c>
      <c r="M13" t="s">
        <v>206</v>
      </c>
      <c r="N13" t="s">
        <v>209</v>
      </c>
      <c r="O13">
        <v>10016</v>
      </c>
      <c r="P13" t="s">
        <v>212</v>
      </c>
      <c r="Q13" t="s">
        <v>210</v>
      </c>
      <c r="R13" t="s">
        <v>215</v>
      </c>
      <c r="T13">
        <v>5</v>
      </c>
      <c r="U13" t="s">
        <v>224</v>
      </c>
      <c r="V13" t="s">
        <v>226</v>
      </c>
      <c r="W13" t="s">
        <v>228</v>
      </c>
      <c r="X13" t="s">
        <v>211</v>
      </c>
      <c r="Y13" t="s">
        <v>211</v>
      </c>
      <c r="AA13" t="s">
        <v>231</v>
      </c>
      <c r="AC13">
        <v>629</v>
      </c>
      <c r="AD13">
        <v>629</v>
      </c>
      <c r="AE13">
        <v>0.1</v>
      </c>
      <c r="AF13" t="s">
        <v>235</v>
      </c>
      <c r="AG13" t="s">
        <v>248</v>
      </c>
      <c r="AI13" t="s">
        <v>278</v>
      </c>
      <c r="AJ13">
        <v>210</v>
      </c>
      <c r="AK13" t="s">
        <v>297</v>
      </c>
      <c r="AL13">
        <v>1</v>
      </c>
      <c r="AM13">
        <v>0</v>
      </c>
      <c r="AN13">
        <v>95.62</v>
      </c>
      <c r="AQ13" t="s">
        <v>301</v>
      </c>
      <c r="AR13" t="s">
        <v>305</v>
      </c>
      <c r="AS13" t="s">
        <v>306</v>
      </c>
      <c r="AT13">
        <v>11532</v>
      </c>
      <c r="AV13" t="s">
        <v>212</v>
      </c>
      <c r="AX13" t="s">
        <v>309</v>
      </c>
      <c r="BA13" t="s">
        <v>326</v>
      </c>
      <c r="BD13" t="s">
        <v>101</v>
      </c>
      <c r="BE13" t="s">
        <v>359</v>
      </c>
    </row>
    <row r="14" spans="1:57">
      <c r="A14" s="1">
        <f>HYPERLINK("https://lsnyc.legalserver.org/matter/dynamic-profile/view/1897716","19-1897716")</f>
        <v>0</v>
      </c>
      <c r="B14" t="s">
        <v>57</v>
      </c>
      <c r="C14" t="s">
        <v>63</v>
      </c>
      <c r="D14" t="s">
        <v>72</v>
      </c>
      <c r="E14" t="s">
        <v>85</v>
      </c>
      <c r="F14" t="s">
        <v>101</v>
      </c>
      <c r="G14" t="s">
        <v>114</v>
      </c>
      <c r="H14" t="s">
        <v>144</v>
      </c>
      <c r="K14" t="s">
        <v>176</v>
      </c>
      <c r="L14" t="s">
        <v>192</v>
      </c>
      <c r="M14" t="s">
        <v>206</v>
      </c>
      <c r="N14" t="s">
        <v>209</v>
      </c>
      <c r="O14">
        <v>10002</v>
      </c>
      <c r="P14" t="s">
        <v>210</v>
      </c>
      <c r="Q14" t="s">
        <v>210</v>
      </c>
      <c r="T14">
        <v>2</v>
      </c>
      <c r="U14" t="s">
        <v>224</v>
      </c>
      <c r="V14" t="s">
        <v>226</v>
      </c>
      <c r="W14" t="s">
        <v>228</v>
      </c>
      <c r="X14" t="s">
        <v>211</v>
      </c>
      <c r="AA14" t="s">
        <v>230</v>
      </c>
      <c r="AC14">
        <v>0</v>
      </c>
      <c r="AD14">
        <v>0</v>
      </c>
      <c r="AE14">
        <v>2</v>
      </c>
      <c r="AF14" t="s">
        <v>235</v>
      </c>
      <c r="AG14" t="s">
        <v>249</v>
      </c>
      <c r="AJ14">
        <v>0</v>
      </c>
      <c r="AL14">
        <v>2</v>
      </c>
      <c r="AM14">
        <v>2</v>
      </c>
      <c r="AN14">
        <v>85.44</v>
      </c>
      <c r="AT14">
        <v>22000</v>
      </c>
      <c r="AX14" t="s">
        <v>310</v>
      </c>
      <c r="BA14" t="s">
        <v>322</v>
      </c>
      <c r="BD14" t="s">
        <v>74</v>
      </c>
    </row>
    <row r="15" spans="1:57">
      <c r="A15" s="1">
        <f>HYPERLINK("https://lsnyc.legalserver.org/matter/dynamic-profile/view/1899322","19-1899322")</f>
        <v>0</v>
      </c>
      <c r="B15" t="s">
        <v>57</v>
      </c>
      <c r="C15" t="s">
        <v>64</v>
      </c>
      <c r="D15" t="s">
        <v>71</v>
      </c>
      <c r="E15" t="s">
        <v>86</v>
      </c>
      <c r="G15" t="s">
        <v>115</v>
      </c>
      <c r="H15" t="s">
        <v>145</v>
      </c>
      <c r="K15" t="s">
        <v>177</v>
      </c>
      <c r="L15">
        <v>41</v>
      </c>
      <c r="M15" t="s">
        <v>206</v>
      </c>
      <c r="N15" t="s">
        <v>209</v>
      </c>
      <c r="O15">
        <v>10031</v>
      </c>
      <c r="P15" t="s">
        <v>210</v>
      </c>
      <c r="Q15" t="s">
        <v>210</v>
      </c>
      <c r="R15" t="s">
        <v>216</v>
      </c>
      <c r="T15">
        <v>6</v>
      </c>
      <c r="U15" t="s">
        <v>221</v>
      </c>
      <c r="W15" t="s">
        <v>228</v>
      </c>
      <c r="X15" t="s">
        <v>211</v>
      </c>
      <c r="Y15" t="s">
        <v>211</v>
      </c>
      <c r="AA15" t="s">
        <v>230</v>
      </c>
      <c r="AB15" t="s">
        <v>233</v>
      </c>
      <c r="AC15">
        <v>0</v>
      </c>
      <c r="AD15">
        <v>2088</v>
      </c>
      <c r="AE15">
        <v>1.1</v>
      </c>
      <c r="AG15" t="s">
        <v>250</v>
      </c>
      <c r="AI15" t="s">
        <v>279</v>
      </c>
      <c r="AJ15">
        <v>0</v>
      </c>
      <c r="AK15" t="s">
        <v>295</v>
      </c>
      <c r="AL15">
        <v>1</v>
      </c>
      <c r="AM15">
        <v>0</v>
      </c>
      <c r="AN15">
        <v>270.55</v>
      </c>
      <c r="AR15" t="s">
        <v>305</v>
      </c>
      <c r="AS15" t="s">
        <v>306</v>
      </c>
      <c r="AT15">
        <v>33792</v>
      </c>
      <c r="AX15" t="s">
        <v>309</v>
      </c>
      <c r="BA15" t="s">
        <v>327</v>
      </c>
      <c r="BD15" t="s">
        <v>347</v>
      </c>
    </row>
    <row r="16" spans="1:57">
      <c r="A16" s="1">
        <f>HYPERLINK("https://lsnyc.legalserver.org/matter/dynamic-profile/view/1856844","18-1856844")</f>
        <v>0</v>
      </c>
      <c r="B16" t="s">
        <v>57</v>
      </c>
      <c r="C16" t="s">
        <v>65</v>
      </c>
      <c r="D16" t="s">
        <v>71</v>
      </c>
      <c r="E16" t="s">
        <v>87</v>
      </c>
      <c r="G16" t="s">
        <v>116</v>
      </c>
      <c r="H16" t="s">
        <v>146</v>
      </c>
      <c r="J16" t="s">
        <v>87</v>
      </c>
      <c r="K16" t="s">
        <v>178</v>
      </c>
      <c r="L16" t="s">
        <v>199</v>
      </c>
      <c r="M16" t="s">
        <v>206</v>
      </c>
      <c r="N16" t="s">
        <v>209</v>
      </c>
      <c r="O16">
        <v>10034</v>
      </c>
      <c r="P16" t="s">
        <v>211</v>
      </c>
      <c r="Q16" t="s">
        <v>210</v>
      </c>
      <c r="T16">
        <v>3</v>
      </c>
      <c r="U16" t="s">
        <v>222</v>
      </c>
      <c r="W16" t="s">
        <v>228</v>
      </c>
      <c r="X16" t="s">
        <v>211</v>
      </c>
      <c r="AA16" t="s">
        <v>230</v>
      </c>
      <c r="AC16">
        <v>1406.08</v>
      </c>
      <c r="AD16">
        <v>1406.08</v>
      </c>
      <c r="AE16">
        <v>123.09</v>
      </c>
      <c r="AG16" t="s">
        <v>251</v>
      </c>
      <c r="AI16" t="s">
        <v>280</v>
      </c>
      <c r="AJ16">
        <v>0</v>
      </c>
      <c r="AK16" t="s">
        <v>295</v>
      </c>
      <c r="AL16">
        <v>1</v>
      </c>
      <c r="AM16">
        <v>0</v>
      </c>
      <c r="AN16">
        <v>0</v>
      </c>
      <c r="AQ16" t="s">
        <v>301</v>
      </c>
      <c r="AR16" t="s">
        <v>305</v>
      </c>
      <c r="AS16" t="s">
        <v>306</v>
      </c>
      <c r="AT16">
        <v>0</v>
      </c>
      <c r="AX16" t="s">
        <v>314</v>
      </c>
      <c r="BA16" t="s">
        <v>328</v>
      </c>
      <c r="BD16" t="s">
        <v>348</v>
      </c>
    </row>
    <row r="17" spans="1:57">
      <c r="A17" s="1">
        <f>HYPERLINK("https://lsnyc.legalserver.org/matter/dynamic-profile/view/1909020","19-1909020")</f>
        <v>0</v>
      </c>
      <c r="B17" t="s">
        <v>57</v>
      </c>
      <c r="C17" t="s">
        <v>66</v>
      </c>
      <c r="D17" t="s">
        <v>71</v>
      </c>
      <c r="E17" t="s">
        <v>88</v>
      </c>
      <c r="G17" t="s">
        <v>117</v>
      </c>
      <c r="H17" t="s">
        <v>147</v>
      </c>
      <c r="K17" t="s">
        <v>179</v>
      </c>
      <c r="L17" t="s">
        <v>200</v>
      </c>
      <c r="M17" t="s">
        <v>206</v>
      </c>
      <c r="N17" t="s">
        <v>209</v>
      </c>
      <c r="O17">
        <v>10009</v>
      </c>
      <c r="P17" t="s">
        <v>210</v>
      </c>
      <c r="Q17" t="s">
        <v>210</v>
      </c>
      <c r="R17" t="s">
        <v>214</v>
      </c>
      <c r="T17">
        <v>10</v>
      </c>
      <c r="W17" t="s">
        <v>227</v>
      </c>
      <c r="X17" t="s">
        <v>211</v>
      </c>
      <c r="AA17" t="s">
        <v>231</v>
      </c>
      <c r="AC17">
        <v>0</v>
      </c>
      <c r="AD17">
        <v>0</v>
      </c>
      <c r="AE17">
        <v>2.25</v>
      </c>
      <c r="AG17" t="s">
        <v>252</v>
      </c>
      <c r="AI17" t="s">
        <v>281</v>
      </c>
      <c r="AJ17">
        <v>0</v>
      </c>
      <c r="AK17" t="s">
        <v>298</v>
      </c>
      <c r="AL17">
        <v>2</v>
      </c>
      <c r="AM17">
        <v>3</v>
      </c>
      <c r="AN17">
        <v>9.94</v>
      </c>
      <c r="AS17" t="s">
        <v>306</v>
      </c>
      <c r="AT17">
        <v>3000</v>
      </c>
      <c r="AX17" t="s">
        <v>315</v>
      </c>
      <c r="BA17" t="s">
        <v>329</v>
      </c>
      <c r="BD17" t="s">
        <v>349</v>
      </c>
      <c r="BE17" t="s">
        <v>359</v>
      </c>
    </row>
    <row r="18" spans="1:57">
      <c r="A18" s="1">
        <f>HYPERLINK("https://lsnyc.legalserver.org/matter/dynamic-profile/view/1911873","19-1911873")</f>
        <v>0</v>
      </c>
      <c r="B18" t="s">
        <v>57</v>
      </c>
      <c r="C18" t="s">
        <v>67</v>
      </c>
      <c r="D18" t="s">
        <v>71</v>
      </c>
      <c r="E18" t="s">
        <v>89</v>
      </c>
      <c r="G18" t="s">
        <v>118</v>
      </c>
      <c r="H18" t="s">
        <v>148</v>
      </c>
      <c r="K18" t="s">
        <v>180</v>
      </c>
      <c r="L18" t="s">
        <v>201</v>
      </c>
      <c r="M18" t="s">
        <v>206</v>
      </c>
      <c r="N18" t="s">
        <v>209</v>
      </c>
      <c r="O18">
        <v>10007</v>
      </c>
      <c r="P18" t="s">
        <v>212</v>
      </c>
      <c r="Q18" t="s">
        <v>210</v>
      </c>
      <c r="R18" t="s">
        <v>216</v>
      </c>
      <c r="T18">
        <v>16</v>
      </c>
      <c r="U18" t="s">
        <v>221</v>
      </c>
      <c r="W18" t="s">
        <v>228</v>
      </c>
      <c r="X18" t="s">
        <v>211</v>
      </c>
      <c r="Y18" t="s">
        <v>211</v>
      </c>
      <c r="AA18" t="s">
        <v>230</v>
      </c>
      <c r="AC18">
        <v>0</v>
      </c>
      <c r="AD18">
        <v>0</v>
      </c>
      <c r="AE18">
        <v>0</v>
      </c>
      <c r="AG18" t="s">
        <v>253</v>
      </c>
      <c r="AH18" t="s">
        <v>267</v>
      </c>
      <c r="AI18" t="s">
        <v>282</v>
      </c>
      <c r="AJ18">
        <v>0</v>
      </c>
      <c r="AL18">
        <v>1</v>
      </c>
      <c r="AM18">
        <v>0</v>
      </c>
      <c r="AN18">
        <v>11.53</v>
      </c>
      <c r="AS18" t="s">
        <v>306</v>
      </c>
      <c r="AT18">
        <v>1440</v>
      </c>
      <c r="AX18" t="s">
        <v>309</v>
      </c>
      <c r="BA18" t="s">
        <v>330</v>
      </c>
      <c r="BE18" t="s">
        <v>360</v>
      </c>
    </row>
    <row r="19" spans="1:57">
      <c r="A19" s="1">
        <f>HYPERLINK("https://lsnyc.legalserver.org/matter/dynamic-profile/view/1905335","19-1905335")</f>
        <v>0</v>
      </c>
      <c r="B19" t="s">
        <v>57</v>
      </c>
      <c r="C19" t="s">
        <v>68</v>
      </c>
      <c r="D19" t="s">
        <v>71</v>
      </c>
      <c r="E19" t="s">
        <v>90</v>
      </c>
      <c r="G19" t="s">
        <v>119</v>
      </c>
      <c r="H19" t="s">
        <v>149</v>
      </c>
      <c r="K19" t="s">
        <v>181</v>
      </c>
      <c r="L19">
        <v>1</v>
      </c>
      <c r="M19" t="s">
        <v>206</v>
      </c>
      <c r="N19" t="s">
        <v>209</v>
      </c>
      <c r="O19">
        <v>10031</v>
      </c>
      <c r="P19" t="s">
        <v>211</v>
      </c>
      <c r="Q19" t="s">
        <v>210</v>
      </c>
      <c r="R19" t="s">
        <v>216</v>
      </c>
      <c r="S19" t="s">
        <v>220</v>
      </c>
      <c r="T19">
        <v>30</v>
      </c>
      <c r="U19" t="s">
        <v>225</v>
      </c>
      <c r="W19" t="s">
        <v>228</v>
      </c>
      <c r="X19" t="s">
        <v>211</v>
      </c>
      <c r="Y19" t="s">
        <v>211</v>
      </c>
      <c r="AA19" t="s">
        <v>230</v>
      </c>
      <c r="AC19">
        <v>0</v>
      </c>
      <c r="AD19">
        <v>300</v>
      </c>
      <c r="AE19">
        <v>21.8</v>
      </c>
      <c r="AG19" t="s">
        <v>254</v>
      </c>
      <c r="AI19" t="s">
        <v>283</v>
      </c>
      <c r="AJ19">
        <v>0</v>
      </c>
      <c r="AK19" t="s">
        <v>296</v>
      </c>
      <c r="AL19">
        <v>1</v>
      </c>
      <c r="AM19">
        <v>0</v>
      </c>
      <c r="AN19">
        <v>72.06</v>
      </c>
      <c r="AR19" t="s">
        <v>305</v>
      </c>
      <c r="AS19" t="s">
        <v>306</v>
      </c>
      <c r="AT19">
        <v>9000</v>
      </c>
      <c r="AX19" t="s">
        <v>309</v>
      </c>
      <c r="BA19" t="s">
        <v>325</v>
      </c>
      <c r="BD19" t="s">
        <v>350</v>
      </c>
    </row>
    <row r="20" spans="1:57">
      <c r="A20" s="1">
        <f>HYPERLINK("https://lsnyc.legalserver.org/matter/dynamic-profile/view/0775293","15-0775293")</f>
        <v>0</v>
      </c>
      <c r="B20" t="s">
        <v>57</v>
      </c>
      <c r="C20" t="s">
        <v>69</v>
      </c>
      <c r="D20" t="s">
        <v>71</v>
      </c>
      <c r="E20" t="s">
        <v>91</v>
      </c>
      <c r="G20" t="s">
        <v>120</v>
      </c>
      <c r="H20" t="s">
        <v>150</v>
      </c>
      <c r="K20" t="s">
        <v>182</v>
      </c>
      <c r="L20" t="s">
        <v>202</v>
      </c>
      <c r="M20" t="s">
        <v>206</v>
      </c>
      <c r="N20" t="s">
        <v>209</v>
      </c>
      <c r="O20">
        <v>10013</v>
      </c>
      <c r="P20" t="s">
        <v>210</v>
      </c>
      <c r="Q20" t="s">
        <v>210</v>
      </c>
      <c r="T20">
        <v>0</v>
      </c>
      <c r="W20" t="s">
        <v>228</v>
      </c>
      <c r="X20" t="s">
        <v>211</v>
      </c>
      <c r="AA20" t="s">
        <v>230</v>
      </c>
      <c r="AC20">
        <v>0</v>
      </c>
      <c r="AD20">
        <v>0</v>
      </c>
      <c r="AE20">
        <v>118</v>
      </c>
      <c r="AG20" t="s">
        <v>255</v>
      </c>
      <c r="AI20" t="s">
        <v>284</v>
      </c>
      <c r="AJ20">
        <v>0</v>
      </c>
      <c r="AL20">
        <v>2</v>
      </c>
      <c r="AM20">
        <v>0</v>
      </c>
      <c r="AN20">
        <v>104.21</v>
      </c>
      <c r="AS20" t="s">
        <v>306</v>
      </c>
      <c r="AT20">
        <v>16600</v>
      </c>
      <c r="AX20" t="s">
        <v>313</v>
      </c>
      <c r="BA20" t="s">
        <v>331</v>
      </c>
      <c r="BD20" t="s">
        <v>351</v>
      </c>
    </row>
    <row r="21" spans="1:57">
      <c r="A21" s="1">
        <f>HYPERLINK("https://lsnyc.legalserver.org/matter/dynamic-profile/view/1905004","19-1905004")</f>
        <v>0</v>
      </c>
      <c r="B21" t="s">
        <v>57</v>
      </c>
      <c r="C21" t="s">
        <v>70</v>
      </c>
      <c r="D21" t="s">
        <v>71</v>
      </c>
      <c r="E21" t="s">
        <v>92</v>
      </c>
      <c r="G21" t="s">
        <v>121</v>
      </c>
      <c r="H21" t="s">
        <v>151</v>
      </c>
      <c r="K21" t="s">
        <v>183</v>
      </c>
      <c r="L21" t="s">
        <v>203</v>
      </c>
      <c r="M21" t="s">
        <v>206</v>
      </c>
      <c r="N21" t="s">
        <v>209</v>
      </c>
      <c r="O21">
        <v>10039</v>
      </c>
      <c r="P21" t="s">
        <v>210</v>
      </c>
      <c r="Q21" t="s">
        <v>210</v>
      </c>
      <c r="T21">
        <v>0</v>
      </c>
      <c r="U21" t="s">
        <v>222</v>
      </c>
      <c r="W21" t="s">
        <v>227</v>
      </c>
      <c r="X21" t="s">
        <v>211</v>
      </c>
      <c r="Y21" t="s">
        <v>211</v>
      </c>
      <c r="AA21" t="s">
        <v>231</v>
      </c>
      <c r="AC21">
        <v>0</v>
      </c>
      <c r="AD21">
        <v>0</v>
      </c>
      <c r="AE21">
        <v>6.5</v>
      </c>
      <c r="AG21" t="s">
        <v>256</v>
      </c>
      <c r="AI21" t="s">
        <v>285</v>
      </c>
      <c r="AJ21">
        <v>0</v>
      </c>
      <c r="AL21">
        <v>2</v>
      </c>
      <c r="AM21">
        <v>2</v>
      </c>
      <c r="AN21">
        <v>77.45</v>
      </c>
      <c r="AS21" t="s">
        <v>306</v>
      </c>
      <c r="AT21">
        <v>19944</v>
      </c>
      <c r="AX21" t="s">
        <v>308</v>
      </c>
      <c r="BA21" t="s">
        <v>332</v>
      </c>
      <c r="BD21" t="s">
        <v>352</v>
      </c>
    </row>
    <row r="22" spans="1:57">
      <c r="A22" s="1">
        <f>HYPERLINK("https://lsnyc.legalserver.org/matter/dynamic-profile/view/0760455","14-0760455")</f>
        <v>0</v>
      </c>
      <c r="B22" t="s">
        <v>57</v>
      </c>
      <c r="C22" t="s">
        <v>70</v>
      </c>
      <c r="D22" t="s">
        <v>71</v>
      </c>
      <c r="E22" t="s">
        <v>93</v>
      </c>
      <c r="G22" t="s">
        <v>122</v>
      </c>
      <c r="H22" t="s">
        <v>152</v>
      </c>
      <c r="K22" t="s">
        <v>184</v>
      </c>
      <c r="L22">
        <v>3</v>
      </c>
      <c r="M22" t="s">
        <v>206</v>
      </c>
      <c r="N22" t="s">
        <v>209</v>
      </c>
      <c r="O22">
        <v>10033</v>
      </c>
      <c r="P22" t="s">
        <v>210</v>
      </c>
      <c r="Q22" t="s">
        <v>210</v>
      </c>
      <c r="T22">
        <v>0</v>
      </c>
      <c r="W22" t="s">
        <v>228</v>
      </c>
      <c r="X22" t="s">
        <v>211</v>
      </c>
      <c r="AA22" t="s">
        <v>230</v>
      </c>
      <c r="AC22">
        <v>0</v>
      </c>
      <c r="AD22">
        <v>0</v>
      </c>
      <c r="AE22">
        <v>89.84999999999999</v>
      </c>
      <c r="AG22" t="s">
        <v>257</v>
      </c>
      <c r="AI22" t="s">
        <v>286</v>
      </c>
      <c r="AJ22">
        <v>0</v>
      </c>
      <c r="AL22">
        <v>1</v>
      </c>
      <c r="AM22">
        <v>1</v>
      </c>
      <c r="AN22">
        <v>80.05</v>
      </c>
      <c r="AS22" t="s">
        <v>306</v>
      </c>
      <c r="AT22">
        <v>12592</v>
      </c>
      <c r="AX22" t="s">
        <v>313</v>
      </c>
      <c r="BA22" t="s">
        <v>333</v>
      </c>
      <c r="BD22" t="s">
        <v>353</v>
      </c>
    </row>
    <row r="23" spans="1:57">
      <c r="A23" s="1">
        <f>HYPERLINK("https://lsnyc.legalserver.org/matter/dynamic-profile/view/0761474","14-0761474")</f>
        <v>0</v>
      </c>
      <c r="B23" t="s">
        <v>57</v>
      </c>
      <c r="C23" t="s">
        <v>70</v>
      </c>
      <c r="D23" t="s">
        <v>71</v>
      </c>
      <c r="E23" t="s">
        <v>94</v>
      </c>
      <c r="G23" t="s">
        <v>123</v>
      </c>
      <c r="H23" t="s">
        <v>153</v>
      </c>
      <c r="K23" t="s">
        <v>185</v>
      </c>
      <c r="L23">
        <v>12</v>
      </c>
      <c r="M23" t="s">
        <v>206</v>
      </c>
      <c r="N23" t="s">
        <v>209</v>
      </c>
      <c r="O23">
        <v>10031</v>
      </c>
      <c r="P23" t="s">
        <v>210</v>
      </c>
      <c r="Q23" t="s">
        <v>210</v>
      </c>
      <c r="T23">
        <v>0</v>
      </c>
      <c r="W23" t="s">
        <v>228</v>
      </c>
      <c r="X23" t="s">
        <v>211</v>
      </c>
      <c r="Z23" t="s">
        <v>229</v>
      </c>
      <c r="AA23" t="s">
        <v>230</v>
      </c>
      <c r="AC23">
        <v>0</v>
      </c>
      <c r="AD23">
        <v>0</v>
      </c>
      <c r="AE23">
        <v>0</v>
      </c>
      <c r="AG23" t="s">
        <v>258</v>
      </c>
      <c r="AI23" t="s">
        <v>287</v>
      </c>
      <c r="AJ23">
        <v>0</v>
      </c>
      <c r="AL23">
        <v>1</v>
      </c>
      <c r="AM23">
        <v>3</v>
      </c>
      <c r="AN23">
        <v>52.04</v>
      </c>
      <c r="AS23" t="s">
        <v>307</v>
      </c>
      <c r="AT23">
        <v>12412</v>
      </c>
      <c r="AX23" t="s">
        <v>313</v>
      </c>
      <c r="BA23" t="s">
        <v>334</v>
      </c>
      <c r="BD23" t="s">
        <v>354</v>
      </c>
    </row>
    <row r="24" spans="1:57">
      <c r="A24" s="1">
        <f>HYPERLINK("https://lsnyc.legalserver.org/matter/dynamic-profile/view/0761491","14-0761491")</f>
        <v>0</v>
      </c>
      <c r="B24" t="s">
        <v>57</v>
      </c>
      <c r="C24" t="s">
        <v>70</v>
      </c>
      <c r="D24" t="s">
        <v>71</v>
      </c>
      <c r="E24" t="s">
        <v>94</v>
      </c>
      <c r="G24" t="s">
        <v>124</v>
      </c>
      <c r="H24" t="s">
        <v>154</v>
      </c>
      <c r="K24" t="s">
        <v>185</v>
      </c>
      <c r="L24">
        <v>24</v>
      </c>
      <c r="M24" t="s">
        <v>206</v>
      </c>
      <c r="N24" t="s">
        <v>209</v>
      </c>
      <c r="O24">
        <v>10031</v>
      </c>
      <c r="P24" t="s">
        <v>210</v>
      </c>
      <c r="Q24" t="s">
        <v>210</v>
      </c>
      <c r="T24">
        <v>0</v>
      </c>
      <c r="W24" t="s">
        <v>228</v>
      </c>
      <c r="X24" t="s">
        <v>211</v>
      </c>
      <c r="Z24" t="s">
        <v>229</v>
      </c>
      <c r="AA24" t="s">
        <v>230</v>
      </c>
      <c r="AC24">
        <v>0</v>
      </c>
      <c r="AD24">
        <v>0</v>
      </c>
      <c r="AE24">
        <v>0.25</v>
      </c>
      <c r="AG24" t="s">
        <v>259</v>
      </c>
      <c r="AI24" t="s">
        <v>288</v>
      </c>
      <c r="AJ24">
        <v>0</v>
      </c>
      <c r="AL24">
        <v>1</v>
      </c>
      <c r="AM24">
        <v>2</v>
      </c>
      <c r="AN24">
        <v>48.51</v>
      </c>
      <c r="AS24" t="s">
        <v>306</v>
      </c>
      <c r="AT24">
        <v>9600</v>
      </c>
      <c r="AX24" t="s">
        <v>313</v>
      </c>
      <c r="BA24" t="s">
        <v>335</v>
      </c>
      <c r="BD24" t="s">
        <v>355</v>
      </c>
    </row>
    <row r="25" spans="1:57">
      <c r="A25" s="1">
        <f>HYPERLINK("https://lsnyc.legalserver.org/matter/dynamic-profile/view/0769734","15-0769734")</f>
        <v>0</v>
      </c>
      <c r="B25" t="s">
        <v>57</v>
      </c>
      <c r="C25" t="s">
        <v>70</v>
      </c>
      <c r="D25" t="s">
        <v>71</v>
      </c>
      <c r="E25" t="s">
        <v>95</v>
      </c>
      <c r="G25" t="s">
        <v>125</v>
      </c>
      <c r="H25" t="s">
        <v>155</v>
      </c>
      <c r="K25" t="s">
        <v>185</v>
      </c>
      <c r="M25" t="s">
        <v>206</v>
      </c>
      <c r="N25" t="s">
        <v>209</v>
      </c>
      <c r="O25">
        <v>10031</v>
      </c>
      <c r="P25" t="s">
        <v>210</v>
      </c>
      <c r="Q25" t="s">
        <v>210</v>
      </c>
      <c r="T25">
        <v>0</v>
      </c>
      <c r="W25" t="s">
        <v>228</v>
      </c>
      <c r="X25" t="s">
        <v>211</v>
      </c>
      <c r="AA25" t="s">
        <v>230</v>
      </c>
      <c r="AC25">
        <v>0</v>
      </c>
      <c r="AD25">
        <v>0</v>
      </c>
      <c r="AE25">
        <v>0</v>
      </c>
      <c r="AG25" t="s">
        <v>260</v>
      </c>
      <c r="AI25" t="s">
        <v>289</v>
      </c>
      <c r="AJ25">
        <v>0</v>
      </c>
      <c r="AL25">
        <v>4</v>
      </c>
      <c r="AM25">
        <v>4</v>
      </c>
      <c r="AN25">
        <v>8.98</v>
      </c>
      <c r="AQ25" t="s">
        <v>303</v>
      </c>
      <c r="AS25" t="s">
        <v>307</v>
      </c>
      <c r="AT25">
        <v>3600</v>
      </c>
      <c r="AX25" t="s">
        <v>316</v>
      </c>
      <c r="BA25" t="s">
        <v>322</v>
      </c>
    </row>
    <row r="26" spans="1:57">
      <c r="A26" s="1">
        <f>HYPERLINK("https://lsnyc.legalserver.org/matter/dynamic-profile/view/0774747","15-0774747")</f>
        <v>0</v>
      </c>
      <c r="B26" t="s">
        <v>57</v>
      </c>
      <c r="C26" t="s">
        <v>70</v>
      </c>
      <c r="D26" t="s">
        <v>71</v>
      </c>
      <c r="E26" t="s">
        <v>96</v>
      </c>
      <c r="G26" t="s">
        <v>126</v>
      </c>
      <c r="H26" t="s">
        <v>156</v>
      </c>
      <c r="K26" t="s">
        <v>186</v>
      </c>
      <c r="L26" t="s">
        <v>204</v>
      </c>
      <c r="M26" t="s">
        <v>206</v>
      </c>
      <c r="N26" t="s">
        <v>209</v>
      </c>
      <c r="O26">
        <v>10031</v>
      </c>
      <c r="P26" t="s">
        <v>210</v>
      </c>
      <c r="Q26" t="s">
        <v>210</v>
      </c>
      <c r="T26">
        <v>0</v>
      </c>
      <c r="U26" t="s">
        <v>222</v>
      </c>
      <c r="W26" t="s">
        <v>228</v>
      </c>
      <c r="X26" t="s">
        <v>211</v>
      </c>
      <c r="AA26" t="s">
        <v>230</v>
      </c>
      <c r="AC26">
        <v>0</v>
      </c>
      <c r="AD26">
        <v>0</v>
      </c>
      <c r="AE26">
        <v>13.65</v>
      </c>
      <c r="AG26" t="s">
        <v>261</v>
      </c>
      <c r="AI26" t="s">
        <v>290</v>
      </c>
      <c r="AJ26">
        <v>0</v>
      </c>
      <c r="AL26">
        <v>3</v>
      </c>
      <c r="AM26">
        <v>1</v>
      </c>
      <c r="AN26">
        <v>100.32</v>
      </c>
      <c r="AS26" t="s">
        <v>306</v>
      </c>
      <c r="AT26">
        <v>24328</v>
      </c>
      <c r="AX26" t="s">
        <v>313</v>
      </c>
      <c r="BA26" t="s">
        <v>336</v>
      </c>
      <c r="BD26" t="s">
        <v>85</v>
      </c>
    </row>
    <row r="27" spans="1:57">
      <c r="A27" s="1">
        <f>HYPERLINK("https://lsnyc.legalserver.org/matter/dynamic-profile/view/1877673","18-1877673")</f>
        <v>0</v>
      </c>
      <c r="B27" t="s">
        <v>57</v>
      </c>
      <c r="C27" t="s">
        <v>70</v>
      </c>
      <c r="D27" t="s">
        <v>71</v>
      </c>
      <c r="E27" t="s">
        <v>97</v>
      </c>
      <c r="G27" t="s">
        <v>127</v>
      </c>
      <c r="H27" t="s">
        <v>157</v>
      </c>
      <c r="K27" t="s">
        <v>187</v>
      </c>
      <c r="L27" t="s">
        <v>205</v>
      </c>
      <c r="M27" t="s">
        <v>206</v>
      </c>
      <c r="N27" t="s">
        <v>209</v>
      </c>
      <c r="O27">
        <v>10031</v>
      </c>
      <c r="P27" t="s">
        <v>212</v>
      </c>
      <c r="Q27" t="s">
        <v>210</v>
      </c>
      <c r="R27" t="s">
        <v>217</v>
      </c>
      <c r="T27">
        <v>13</v>
      </c>
      <c r="W27" t="s">
        <v>229</v>
      </c>
      <c r="X27" t="s">
        <v>211</v>
      </c>
      <c r="Y27" t="s">
        <v>211</v>
      </c>
      <c r="Z27" t="s">
        <v>228</v>
      </c>
      <c r="AA27" t="s">
        <v>230</v>
      </c>
      <c r="AC27">
        <v>256</v>
      </c>
      <c r="AD27">
        <v>256</v>
      </c>
      <c r="AE27">
        <v>4.8</v>
      </c>
      <c r="AG27" t="s">
        <v>262</v>
      </c>
      <c r="AI27" t="s">
        <v>291</v>
      </c>
      <c r="AJ27">
        <v>0</v>
      </c>
      <c r="AL27">
        <v>1</v>
      </c>
      <c r="AM27">
        <v>0</v>
      </c>
      <c r="AN27">
        <v>93.70999999999999</v>
      </c>
      <c r="AQ27" t="s">
        <v>301</v>
      </c>
      <c r="AS27" t="s">
        <v>306</v>
      </c>
      <c r="AT27">
        <v>11376</v>
      </c>
      <c r="AV27" t="s">
        <v>212</v>
      </c>
      <c r="AX27" t="s">
        <v>311</v>
      </c>
      <c r="BA27" t="s">
        <v>337</v>
      </c>
      <c r="BD27" t="s">
        <v>356</v>
      </c>
    </row>
    <row r="28" spans="1:57">
      <c r="A28" s="1">
        <f>HYPERLINK("https://lsnyc.legalserver.org/matter/dynamic-profile/view/1877768","18-1877768")</f>
        <v>0</v>
      </c>
      <c r="B28" t="s">
        <v>57</v>
      </c>
      <c r="C28" t="s">
        <v>70</v>
      </c>
      <c r="D28" t="s">
        <v>71</v>
      </c>
      <c r="E28" t="s">
        <v>97</v>
      </c>
      <c r="G28" t="s">
        <v>128</v>
      </c>
      <c r="H28" t="s">
        <v>158</v>
      </c>
      <c r="K28" t="s">
        <v>185</v>
      </c>
      <c r="L28">
        <v>23</v>
      </c>
      <c r="M28" t="s">
        <v>206</v>
      </c>
      <c r="N28" t="s">
        <v>209</v>
      </c>
      <c r="O28">
        <v>10031</v>
      </c>
      <c r="P28" t="s">
        <v>212</v>
      </c>
      <c r="Q28" t="s">
        <v>210</v>
      </c>
      <c r="T28">
        <v>5</v>
      </c>
      <c r="W28" t="s">
        <v>229</v>
      </c>
      <c r="X28" t="s">
        <v>211</v>
      </c>
      <c r="Y28" t="s">
        <v>211</v>
      </c>
      <c r="Z28" t="s">
        <v>228</v>
      </c>
      <c r="AA28" t="s">
        <v>230</v>
      </c>
      <c r="AC28">
        <v>1</v>
      </c>
      <c r="AD28">
        <v>1075</v>
      </c>
      <c r="AE28">
        <v>0</v>
      </c>
      <c r="AG28" t="s">
        <v>263</v>
      </c>
      <c r="AI28" t="s">
        <v>292</v>
      </c>
      <c r="AJ28">
        <v>0</v>
      </c>
      <c r="AL28">
        <v>5</v>
      </c>
      <c r="AM28">
        <v>0</v>
      </c>
      <c r="AN28">
        <v>88.38</v>
      </c>
      <c r="AQ28" t="s">
        <v>301</v>
      </c>
      <c r="AS28" t="s">
        <v>307</v>
      </c>
      <c r="AT28">
        <v>26000</v>
      </c>
      <c r="AV28" t="s">
        <v>212</v>
      </c>
      <c r="AX28" t="s">
        <v>311</v>
      </c>
      <c r="BA28" t="s">
        <v>322</v>
      </c>
    </row>
    <row r="29" spans="1:57">
      <c r="A29" s="1">
        <f>HYPERLINK("https://lsnyc.legalserver.org/matter/dynamic-profile/view/1887769","19-1887769")</f>
        <v>0</v>
      </c>
      <c r="B29" t="s">
        <v>57</v>
      </c>
      <c r="C29" t="s">
        <v>70</v>
      </c>
      <c r="D29" t="s">
        <v>71</v>
      </c>
      <c r="E29" t="s">
        <v>98</v>
      </c>
      <c r="G29" t="s">
        <v>129</v>
      </c>
      <c r="H29" t="s">
        <v>159</v>
      </c>
      <c r="K29" t="s">
        <v>188</v>
      </c>
      <c r="L29">
        <v>65</v>
      </c>
      <c r="M29" t="s">
        <v>206</v>
      </c>
      <c r="N29" t="s">
        <v>209</v>
      </c>
      <c r="O29">
        <v>10031</v>
      </c>
      <c r="P29" t="s">
        <v>210</v>
      </c>
      <c r="Q29" t="s">
        <v>210</v>
      </c>
      <c r="T29">
        <v>0</v>
      </c>
      <c r="W29" t="s">
        <v>229</v>
      </c>
      <c r="X29" t="s">
        <v>211</v>
      </c>
      <c r="Z29" t="s">
        <v>228</v>
      </c>
      <c r="AA29" t="s">
        <v>230</v>
      </c>
      <c r="AC29">
        <v>0</v>
      </c>
      <c r="AD29">
        <v>0</v>
      </c>
      <c r="AE29">
        <v>8</v>
      </c>
      <c r="AG29" t="s">
        <v>264</v>
      </c>
      <c r="AJ29">
        <v>0</v>
      </c>
      <c r="AL29">
        <v>1</v>
      </c>
      <c r="AM29">
        <v>4</v>
      </c>
      <c r="AN29">
        <v>53.03</v>
      </c>
      <c r="AS29" t="s">
        <v>307</v>
      </c>
      <c r="AT29">
        <v>15600</v>
      </c>
      <c r="AX29" t="s">
        <v>311</v>
      </c>
      <c r="BA29" t="s">
        <v>322</v>
      </c>
      <c r="BD29" t="s">
        <v>357</v>
      </c>
    </row>
    <row r="30" spans="1:57">
      <c r="A30" s="1">
        <f>HYPERLINK("https://lsnyc.legalserver.org/matter/dynamic-profile/view/1883526","18-1883526")</f>
        <v>0</v>
      </c>
      <c r="B30" t="s">
        <v>57</v>
      </c>
      <c r="C30" t="s">
        <v>70</v>
      </c>
      <c r="D30" t="s">
        <v>71</v>
      </c>
      <c r="E30" t="s">
        <v>79</v>
      </c>
      <c r="G30" t="s">
        <v>130</v>
      </c>
      <c r="H30" t="s">
        <v>160</v>
      </c>
      <c r="K30" t="s">
        <v>189</v>
      </c>
      <c r="L30">
        <v>61</v>
      </c>
      <c r="M30" t="s">
        <v>206</v>
      </c>
      <c r="N30" t="s">
        <v>209</v>
      </c>
      <c r="O30">
        <v>10027</v>
      </c>
      <c r="P30" t="s">
        <v>212</v>
      </c>
      <c r="Q30" t="s">
        <v>212</v>
      </c>
      <c r="R30" t="s">
        <v>214</v>
      </c>
      <c r="T30">
        <v>45</v>
      </c>
      <c r="W30" t="s">
        <v>229</v>
      </c>
      <c r="X30" t="s">
        <v>211</v>
      </c>
      <c r="Y30" t="s">
        <v>211</v>
      </c>
      <c r="Z30" t="s">
        <v>228</v>
      </c>
      <c r="AA30" t="s">
        <v>230</v>
      </c>
      <c r="AC30">
        <v>0</v>
      </c>
      <c r="AD30">
        <v>614.8</v>
      </c>
      <c r="AE30">
        <v>0</v>
      </c>
      <c r="AG30" t="s">
        <v>265</v>
      </c>
      <c r="AI30" t="s">
        <v>293</v>
      </c>
      <c r="AJ30">
        <v>0</v>
      </c>
      <c r="AK30" t="s">
        <v>299</v>
      </c>
      <c r="AL30">
        <v>1</v>
      </c>
      <c r="AM30">
        <v>0</v>
      </c>
      <c r="AN30">
        <v>83.72</v>
      </c>
      <c r="AP30" t="s">
        <v>300</v>
      </c>
      <c r="AQ30" t="s">
        <v>301</v>
      </c>
      <c r="AT30">
        <v>10164</v>
      </c>
      <c r="AX30" t="s">
        <v>311</v>
      </c>
      <c r="BA30" t="s">
        <v>338</v>
      </c>
    </row>
    <row r="31" spans="1:57">
      <c r="A31" s="1">
        <f>HYPERLINK("https://lsnyc.legalserver.org/matter/dynamic-profile/view/1881316","18-1881316")</f>
        <v>0</v>
      </c>
      <c r="B31" t="s">
        <v>57</v>
      </c>
      <c r="C31" t="s">
        <v>70</v>
      </c>
      <c r="D31" t="s">
        <v>71</v>
      </c>
      <c r="E31" t="s">
        <v>99</v>
      </c>
      <c r="G31" t="s">
        <v>131</v>
      </c>
      <c r="H31" t="s">
        <v>161</v>
      </c>
      <c r="K31" t="s">
        <v>190</v>
      </c>
      <c r="M31" t="s">
        <v>206</v>
      </c>
      <c r="N31" t="s">
        <v>209</v>
      </c>
      <c r="O31">
        <v>10025</v>
      </c>
      <c r="P31" t="s">
        <v>210</v>
      </c>
      <c r="Q31" t="s">
        <v>210</v>
      </c>
      <c r="T31">
        <v>20</v>
      </c>
      <c r="U31" t="s">
        <v>222</v>
      </c>
      <c r="W31" t="s">
        <v>228</v>
      </c>
      <c r="X31" t="s">
        <v>211</v>
      </c>
      <c r="Y31" t="s">
        <v>211</v>
      </c>
      <c r="AA31" t="s">
        <v>232</v>
      </c>
      <c r="AC31">
        <v>859</v>
      </c>
      <c r="AD31">
        <v>0</v>
      </c>
      <c r="AE31">
        <v>11.45</v>
      </c>
      <c r="AG31" t="s">
        <v>266</v>
      </c>
      <c r="AI31" t="s">
        <v>294</v>
      </c>
      <c r="AJ31">
        <v>0</v>
      </c>
      <c r="AL31">
        <v>1</v>
      </c>
      <c r="AM31">
        <v>0</v>
      </c>
      <c r="AN31">
        <v>164.74</v>
      </c>
      <c r="AQ31" t="s">
        <v>301</v>
      </c>
      <c r="AS31" t="s">
        <v>306</v>
      </c>
      <c r="AT31">
        <v>20000</v>
      </c>
      <c r="AX31" t="s">
        <v>308</v>
      </c>
      <c r="BA31" t="s">
        <v>322</v>
      </c>
      <c r="BD31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No 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2019-11-18T15:25:18Z</dcterms:created>
  <dcterms:modified xsi:type="dcterms:W3CDTF">2019-11-18T15:25:18Z</dcterms:modified>
</cp:coreProperties>
</file>