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<sst xmlns="http://schemas.openxmlformats.org/spreadsheetml/2006/main" count="806" uniqueCount="205">
  <si>
    <t>Hyperlinked Case #</t>
  </si>
  <si>
    <t>Office</t>
  </si>
  <si>
    <t>Primary Advocate</t>
  </si>
  <si>
    <t>Client Name</t>
  </si>
  <si>
    <t>Special Legal Problem Code</t>
  </si>
  <si>
    <t>Level of Service</t>
  </si>
  <si>
    <t>DHCI form?</t>
  </si>
  <si>
    <t>Consent form?</t>
  </si>
  <si>
    <t>Exclude due to Income?</t>
  </si>
  <si>
    <t>Deliverable Tally</t>
  </si>
  <si>
    <t>MLS</t>
  </si>
  <si>
    <t>QLS</t>
  </si>
  <si>
    <t>LSU</t>
  </si>
  <si>
    <t>BkLS</t>
  </si>
  <si>
    <t>SILS</t>
  </si>
  <si>
    <t>BxLS</t>
  </si>
  <si>
    <t>Guerra, Yolanda</t>
  </si>
  <si>
    <t>Urizar, Ana</t>
  </si>
  <si>
    <t>Sahai, Chelsea</t>
  </si>
  <si>
    <t>Odoemene, Udoka</t>
  </si>
  <si>
    <t>Baltimore, Beth</t>
  </si>
  <si>
    <t>Mattessich, Sandra</t>
  </si>
  <si>
    <t>Ventura, Lynn</t>
  </si>
  <si>
    <t>Ramos, Kathryn</t>
  </si>
  <si>
    <t>Williams, Lorilei</t>
  </si>
  <si>
    <t>Madrid, Andrea</t>
  </si>
  <si>
    <t>Taylor, Stephanie</t>
  </si>
  <si>
    <t>Rosario Rodriguez, Luis</t>
  </si>
  <si>
    <t>Eugenio, Rosanna</t>
  </si>
  <si>
    <t>Singh, Ermela</t>
  </si>
  <si>
    <t>Zaman, Razeen</t>
  </si>
  <si>
    <t>Patel, Kinjal</t>
  </si>
  <si>
    <t>Kim, Jae Young</t>
  </si>
  <si>
    <t>Velez, Cristina</t>
  </si>
  <si>
    <t>Craycroft, Andrew</t>
  </si>
  <si>
    <t>Edwards, Zamara</t>
  </si>
  <si>
    <t>Vitale, Soo Kyung</t>
  </si>
  <si>
    <t>Ortiz, Andrew</t>
  </si>
  <si>
    <t>Diaz, Christhian</t>
  </si>
  <si>
    <t>Chua, Janice</t>
  </si>
  <si>
    <t>Patel, Roopal</t>
  </si>
  <si>
    <t>Stadler, Danielle</t>
  </si>
  <si>
    <t>Guiral Cuervo, Carolina</t>
  </si>
  <si>
    <t>Camargo, Tatiana</t>
  </si>
  <si>
    <t>Lawson, Terry</t>
  </si>
  <si>
    <t>Lopez Murillo, Jennyfer</t>
  </si>
  <si>
    <t>Bautista Carranza, Marcelino</t>
  </si>
  <si>
    <t>Curtis, Pamela S</t>
  </si>
  <si>
    <t>Santos, Nolberto</t>
  </si>
  <si>
    <t>Ambrocio Chic, Jose Abel</t>
  </si>
  <si>
    <t>Ochoa Chic, Christopher Alejandro</t>
  </si>
  <si>
    <t>Zacaria Martin, Maria</t>
  </si>
  <si>
    <t>Lopez Zaldivar, Tania</t>
  </si>
  <si>
    <t>Shenouda, Samy</t>
  </si>
  <si>
    <t>Rymbou, Julia</t>
  </si>
  <si>
    <t>Mejia, Madeline L</t>
  </si>
  <si>
    <t>Delcid Andino, Briany Janelssy</t>
  </si>
  <si>
    <t>Edmund, Shawn</t>
  </si>
  <si>
    <t>Benedit, Esmy</t>
  </si>
  <si>
    <t>Sagastume Lagos, Denis Estanly</t>
  </si>
  <si>
    <t>De Jesus, Jeanette</t>
  </si>
  <si>
    <t>Gutierrez Fernandez, Digna Ondina</t>
  </si>
  <si>
    <t>Grullon, Alfonso</t>
  </si>
  <si>
    <t>Martinez, Nilda Garcia</t>
  </si>
  <si>
    <t>Paiva, Maria De F</t>
  </si>
  <si>
    <t>Toribio de Rosario, Yocasta</t>
  </si>
  <si>
    <t>Guzman, Rosa</t>
  </si>
  <si>
    <t>Moran Silva, Kevin Jose</t>
  </si>
  <si>
    <t>Moran Silva, Yendi Gabriela</t>
  </si>
  <si>
    <t>Garcia, Marce</t>
  </si>
  <si>
    <t>Sochtohom de Bulux, Juana P.</t>
  </si>
  <si>
    <t>Bulux Soch, Yoselin E.</t>
  </si>
  <si>
    <t>Oliva, Marcela Alejandra</t>
  </si>
  <si>
    <t>Oliva, Daniel Alejandro</t>
  </si>
  <si>
    <t>Vivas, Elvis</t>
  </si>
  <si>
    <t>de la Cruz Zumbana, Maria Carmen</t>
  </si>
  <si>
    <t>Vivas, Segundo</t>
  </si>
  <si>
    <t>Perez, Yolanda</t>
  </si>
  <si>
    <t>Mendoza, Isabella</t>
  </si>
  <si>
    <t>Anuforo, Alex</t>
  </si>
  <si>
    <t>Beharry, Angela</t>
  </si>
  <si>
    <t>Mitchell, Christine</t>
  </si>
  <si>
    <t>Mendez Escalante, Angelica</t>
  </si>
  <si>
    <t>Flores, Jeferson D.</t>
  </si>
  <si>
    <t>Alvarez, Isabel</t>
  </si>
  <si>
    <t>Batiz Martinez, Kirad Y</t>
  </si>
  <si>
    <t>Nwokoro, Mark</t>
  </si>
  <si>
    <t>Elmore, Andrea</t>
  </si>
  <si>
    <t>Martinez Casildo, Sairi Judith</t>
  </si>
  <si>
    <t>Lora, Angel Guillermo</t>
  </si>
  <si>
    <t>Lopez de Souza, Adalberto</t>
  </si>
  <si>
    <t>Mejia Mena, Franklin Edenilson</t>
  </si>
  <si>
    <t>Ozhohin, Oleh</t>
  </si>
  <si>
    <t>Diarte, Junior</t>
  </si>
  <si>
    <t>Villanueva, Edin</t>
  </si>
  <si>
    <t>Villanueva, Dayany M.</t>
  </si>
  <si>
    <t>Martinez Suazo, Naidelin</t>
  </si>
  <si>
    <t>Orazbayev, Darkhan</t>
  </si>
  <si>
    <t>Vasquez, Yissel</t>
  </si>
  <si>
    <t>Quashie, Rudolph</t>
  </si>
  <si>
    <t>Nachande, Judith</t>
  </si>
  <si>
    <t>Flores, Martin</t>
  </si>
  <si>
    <t>Santana, Indira</t>
  </si>
  <si>
    <t>Alvarez Rosales, Carlos Daniel</t>
  </si>
  <si>
    <t>Alvarez Cabo, Carlos Roberto</t>
  </si>
  <si>
    <t>Mejia Mena, Cristian Josue</t>
  </si>
  <si>
    <t>Mejia Mena, Itzel Jareth</t>
  </si>
  <si>
    <t>Patlan Leon, Ricardo Alain</t>
  </si>
  <si>
    <t>Patlan Leon, Derek Yamil</t>
  </si>
  <si>
    <t>Jimenez Pelico, Henry Juvencio</t>
  </si>
  <si>
    <t>Velasquez Cal, Cristina M</t>
  </si>
  <si>
    <t>Barry, Alpha Boubacar</t>
  </si>
  <si>
    <t>Lovos Monterroza, Daniela Abigail</t>
  </si>
  <si>
    <t>Barrera Lovos, Liseth Del C.</t>
  </si>
  <si>
    <t>Dekhterman, Alex</t>
  </si>
  <si>
    <t>Ibrahim, Mervot</t>
  </si>
  <si>
    <t>Cabrera, Valentina</t>
  </si>
  <si>
    <t>Fernandes, Erica</t>
  </si>
  <si>
    <t>Cutz, Jose Daniel</t>
  </si>
  <si>
    <t>Morris, Orville O</t>
  </si>
  <si>
    <t>Gibson, Yamira</t>
  </si>
  <si>
    <t>Ballesteros Bernardez, Jordan</t>
  </si>
  <si>
    <t>Serech Vargas, William Eduardo</t>
  </si>
  <si>
    <t>Serech Vargas, Juana Araceli</t>
  </si>
  <si>
    <t>Silva Queche, Blanca Amarilis</t>
  </si>
  <si>
    <t>Cruceta, Patzy Jose</t>
  </si>
  <si>
    <t>Guzman Cruceta, Princess</t>
  </si>
  <si>
    <t>Peralta Cruceta, Perla Jane</t>
  </si>
  <si>
    <t>Ballesteros Bernardez, Jahir</t>
  </si>
  <si>
    <t>Bastelleros Bernardez, Genesis</t>
  </si>
  <si>
    <t>Gonzalez, Argelia</t>
  </si>
  <si>
    <t>Ramirez, Aleyda</t>
  </si>
  <si>
    <t>Quezada Lopez, Willianny</t>
  </si>
  <si>
    <t>Quezada Lopez, Wiridiam</t>
  </si>
  <si>
    <t>Plasencia, Rosa Nery</t>
  </si>
  <si>
    <t>Ramirez, Francisco</t>
  </si>
  <si>
    <t>Smith, Raphia S</t>
  </si>
  <si>
    <t>Navas, Anyi</t>
  </si>
  <si>
    <t>Zerneno, Guadalupe</t>
  </si>
  <si>
    <t>Bernardez, Daisy</t>
  </si>
  <si>
    <t>Ramcharan, Rosaline</t>
  </si>
  <si>
    <t>Garcia, Ivonne</t>
  </si>
  <si>
    <t>Dominguez Cruz, Blanca</t>
  </si>
  <si>
    <t>Zelaya, Wendy</t>
  </si>
  <si>
    <t>Sadni, Laila Z.</t>
  </si>
  <si>
    <t>Dandu, Kavitha</t>
  </si>
  <si>
    <t>Redden, Brit</t>
  </si>
  <si>
    <t>De Jesus Gonzalez, Juan Jacinto</t>
  </si>
  <si>
    <t>Arias Arevalo, Maritza</t>
  </si>
  <si>
    <t>Ilin, Pavel</t>
  </si>
  <si>
    <t>Castillo Marin, Maura</t>
  </si>
  <si>
    <t>Alvarez Enriquez, Abel</t>
  </si>
  <si>
    <t>Portillo, Henry Coreas</t>
  </si>
  <si>
    <t>Portillo, Owen Coreas</t>
  </si>
  <si>
    <t>Ingram, Luis</t>
  </si>
  <si>
    <t>Doukoure, Ibrahim</t>
  </si>
  <si>
    <t>Izadi, Mohammad</t>
  </si>
  <si>
    <t>Hassin, Ali</t>
  </si>
  <si>
    <t>Lovos, Santos F.</t>
  </si>
  <si>
    <t>I-130</t>
  </si>
  <si>
    <t>I-589 Defensive</t>
  </si>
  <si>
    <t>I-912</t>
  </si>
  <si>
    <t>211 Race/Color Discrimination</t>
  </si>
  <si>
    <t>Removal Defense</t>
  </si>
  <si>
    <t>311 Custody</t>
  </si>
  <si>
    <t>I-821</t>
  </si>
  <si>
    <t>I-360 VAWA Self-Petition</t>
  </si>
  <si>
    <t>I-765</t>
  </si>
  <si>
    <t>N-400</t>
  </si>
  <si>
    <t>Public Charge</t>
  </si>
  <si>
    <t>I-918</t>
  </si>
  <si>
    <t>I-918A</t>
  </si>
  <si>
    <t>I-192</t>
  </si>
  <si>
    <t>I-90</t>
  </si>
  <si>
    <t>I-914</t>
  </si>
  <si>
    <t>I-360 SIJS</t>
  </si>
  <si>
    <t>I-589 Affirmative</t>
  </si>
  <si>
    <t>I-485 Affirmative</t>
  </si>
  <si>
    <t>314 Relative Custody</t>
  </si>
  <si>
    <t>340 Name Change</t>
  </si>
  <si>
    <t>G-639</t>
  </si>
  <si>
    <t>EOIR-42B</t>
  </si>
  <si>
    <t>I-601</t>
  </si>
  <si>
    <t>EOIR-33/IC</t>
  </si>
  <si>
    <t>N-600</t>
  </si>
  <si>
    <t>I-131 Refugee Travel Document</t>
  </si>
  <si>
    <t>327 Uncontested Divorce</t>
  </si>
  <si>
    <t>I-290B AAO appeal</t>
  </si>
  <si>
    <t>I-821D</t>
  </si>
  <si>
    <t>I-131 Humanitarian parole</t>
  </si>
  <si>
    <t>Hold For Review</t>
  </si>
  <si>
    <t>Representation - Admin. Agency</t>
  </si>
  <si>
    <t>Advice</t>
  </si>
  <si>
    <t>Representation—EOIR</t>
  </si>
  <si>
    <t>Representation - State Court</t>
  </si>
  <si>
    <t>Brief Service</t>
  </si>
  <si>
    <t>Yes</t>
  </si>
  <si>
    <t>No</t>
  </si>
  <si>
    <t>Needs Income Waiver</t>
  </si>
  <si>
    <t>Needs Cleanup</t>
  </si>
  <si>
    <t>Tier 2 (removal)</t>
  </si>
  <si>
    <t>Tier 1</t>
  </si>
  <si>
    <t>Tier 2 (minor removal)</t>
  </si>
  <si>
    <t>Brief</t>
  </si>
  <si>
    <t>Tier 2 (other)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</si>
</sst>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1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HYPERLINK("https://cms.ls-nyc.org/matter/dynamic-profile/view/1889523","19-1889523")</f>
        <v>0</v>
      </c>
      <c r="B2" t="s">
        <v>10</v>
      </c>
      <c r="C2" t="s">
        <v>16</v>
      </c>
      <c r="D2" t="s">
        <v>45</v>
      </c>
      <c r="E2" t="s">
        <v>159</v>
      </c>
      <c r="F2" t="s">
        <v>190</v>
      </c>
      <c r="J2" t="s">
        <v>199</v>
      </c>
    </row>
    <row r="3" spans="1:10">
      <c r="A3" s="1">
        <f>HYPERLINK("https://cms.ls-nyc.org/matter/dynamic-profile/view/1889600","19-1889600")</f>
        <v>0</v>
      </c>
      <c r="B3" t="s">
        <v>11</v>
      </c>
      <c r="C3" t="s">
        <v>17</v>
      </c>
      <c r="D3" t="s">
        <v>46</v>
      </c>
      <c r="E3" t="s">
        <v>160</v>
      </c>
      <c r="J3" t="s">
        <v>200</v>
      </c>
    </row>
    <row r="4" spans="1:10">
      <c r="A4" s="1">
        <f>HYPERLINK("https://cms.ls-nyc.org/matter/dynamic-profile/view/1889433","19-1889433")</f>
        <v>0</v>
      </c>
      <c r="B4" t="s">
        <v>12</v>
      </c>
      <c r="C4" t="s">
        <v>18</v>
      </c>
      <c r="D4" t="s">
        <v>47</v>
      </c>
      <c r="E4" t="s">
        <v>161</v>
      </c>
      <c r="J4" t="s">
        <v>201</v>
      </c>
    </row>
    <row r="5" spans="1:10">
      <c r="A5" s="1">
        <f>HYPERLINK("https://cms.ls-nyc.org/matter/dynamic-profile/view/1889457","19-1889457")</f>
        <v>0</v>
      </c>
      <c r="B5" t="s">
        <v>13</v>
      </c>
      <c r="C5" t="s">
        <v>19</v>
      </c>
      <c r="D5" t="s">
        <v>48</v>
      </c>
      <c r="E5" t="s">
        <v>162</v>
      </c>
      <c r="J5" t="s">
        <v>199</v>
      </c>
    </row>
    <row r="6" spans="1:10">
      <c r="A6" s="1">
        <f>HYPERLINK("https://cms.ls-nyc.org/matter/dynamic-profile/view/1889473","19-1889473")</f>
        <v>0</v>
      </c>
      <c r="B6" t="s">
        <v>13</v>
      </c>
      <c r="C6" t="s">
        <v>20</v>
      </c>
      <c r="D6" t="s">
        <v>49</v>
      </c>
      <c r="E6" t="s">
        <v>163</v>
      </c>
      <c r="J6" t="s">
        <v>202</v>
      </c>
    </row>
    <row r="7" spans="1:10">
      <c r="A7" s="1">
        <f>HYPERLINK("https://cms.ls-nyc.org/matter/dynamic-profile/view/1889475","19-1889475")</f>
        <v>0</v>
      </c>
      <c r="B7" t="s">
        <v>13</v>
      </c>
      <c r="C7" t="s">
        <v>20</v>
      </c>
      <c r="D7" t="s">
        <v>50</v>
      </c>
      <c r="E7" t="s">
        <v>163</v>
      </c>
      <c r="J7" t="s">
        <v>202</v>
      </c>
    </row>
    <row r="8" spans="1:10">
      <c r="A8" s="1">
        <f>HYPERLINK("https://cms.ls-nyc.org/matter/dynamic-profile/view/1889489","19-1889489")</f>
        <v>0</v>
      </c>
      <c r="B8" t="s">
        <v>11</v>
      </c>
      <c r="C8" t="s">
        <v>21</v>
      </c>
      <c r="D8" t="s">
        <v>51</v>
      </c>
      <c r="E8" t="s">
        <v>164</v>
      </c>
      <c r="J8" t="s">
        <v>201</v>
      </c>
    </row>
    <row r="9" spans="1:10">
      <c r="A9" s="1">
        <f>HYPERLINK("https://cms.ls-nyc.org/matter/dynamic-profile/view/1889271","19-1889271")</f>
        <v>0</v>
      </c>
      <c r="B9" t="s">
        <v>10</v>
      </c>
      <c r="C9" t="s">
        <v>22</v>
      </c>
      <c r="D9" t="s">
        <v>52</v>
      </c>
      <c r="E9" t="s">
        <v>165</v>
      </c>
      <c r="F9" t="s">
        <v>191</v>
      </c>
      <c r="G9" t="s">
        <v>196</v>
      </c>
      <c r="H9" t="s">
        <v>196</v>
      </c>
      <c r="I9" t="s">
        <v>198</v>
      </c>
      <c r="J9" t="s">
        <v>199</v>
      </c>
    </row>
    <row r="10" spans="1:10">
      <c r="A10" s="1">
        <f>HYPERLINK("https://cms.ls-nyc.org/matter/dynamic-profile/view/1889306","19-1889306")</f>
        <v>0</v>
      </c>
      <c r="B10" t="s">
        <v>14</v>
      </c>
      <c r="C10" t="s">
        <v>23</v>
      </c>
      <c r="D10" t="s">
        <v>53</v>
      </c>
      <c r="J10" t="s">
        <v>199</v>
      </c>
    </row>
    <row r="11" spans="1:10">
      <c r="A11" s="1">
        <f>HYPERLINK("https://cms.ls-nyc.org/matter/dynamic-profile/view/1889348","19-1889348")</f>
        <v>0</v>
      </c>
      <c r="B11" t="s">
        <v>10</v>
      </c>
      <c r="C11" t="s">
        <v>16</v>
      </c>
      <c r="D11" t="s">
        <v>54</v>
      </c>
      <c r="E11" t="s">
        <v>166</v>
      </c>
      <c r="F11" t="s">
        <v>190</v>
      </c>
      <c r="J11" t="s">
        <v>199</v>
      </c>
    </row>
    <row r="12" spans="1:10">
      <c r="A12" s="1">
        <f>HYPERLINK("https://cms.ls-nyc.org/matter/dynamic-profile/view/1889362","19-1889362")</f>
        <v>0</v>
      </c>
      <c r="B12" t="s">
        <v>10</v>
      </c>
      <c r="C12" t="s">
        <v>22</v>
      </c>
      <c r="D12" t="s">
        <v>52</v>
      </c>
      <c r="E12" t="s">
        <v>167</v>
      </c>
      <c r="F12" t="s">
        <v>191</v>
      </c>
      <c r="G12" t="s">
        <v>196</v>
      </c>
      <c r="H12" t="s">
        <v>196</v>
      </c>
      <c r="I12" t="s">
        <v>198</v>
      </c>
      <c r="J12" t="s">
        <v>199</v>
      </c>
    </row>
    <row r="13" spans="1:10">
      <c r="A13" s="1">
        <f>HYPERLINK("https://cms.ls-nyc.org/matter/dynamic-profile/view/1889398","19-1889398")</f>
        <v>0</v>
      </c>
      <c r="B13" t="s">
        <v>14</v>
      </c>
      <c r="C13" t="s">
        <v>24</v>
      </c>
      <c r="D13" t="s">
        <v>55</v>
      </c>
      <c r="J13" t="s">
        <v>199</v>
      </c>
    </row>
    <row r="14" spans="1:10">
      <c r="A14" s="1">
        <f>HYPERLINK("https://cms.ls-nyc.org/matter/dynamic-profile/view/1889846","19-1889846")</f>
        <v>0</v>
      </c>
      <c r="B14" t="s">
        <v>11</v>
      </c>
      <c r="C14" t="s">
        <v>25</v>
      </c>
      <c r="D14" t="s">
        <v>56</v>
      </c>
      <c r="E14" t="s">
        <v>167</v>
      </c>
      <c r="F14" t="s">
        <v>191</v>
      </c>
      <c r="G14" t="s">
        <v>196</v>
      </c>
      <c r="H14" t="s">
        <v>196</v>
      </c>
      <c r="J14" t="s">
        <v>201</v>
      </c>
    </row>
    <row r="15" spans="1:10">
      <c r="A15" s="1">
        <f>HYPERLINK("https://cms.ls-nyc.org/matter/dynamic-profile/view/1890662","19-1890662")</f>
        <v>0</v>
      </c>
      <c r="B15" t="s">
        <v>13</v>
      </c>
      <c r="C15" t="s">
        <v>26</v>
      </c>
      <c r="D15" t="s">
        <v>57</v>
      </c>
      <c r="E15" t="s">
        <v>160</v>
      </c>
      <c r="J15" t="s">
        <v>200</v>
      </c>
    </row>
    <row r="16" spans="1:10">
      <c r="A16" s="1">
        <f>HYPERLINK("https://cms.ls-nyc.org/matter/dynamic-profile/view/1889206","19-1889206")</f>
        <v>0</v>
      </c>
      <c r="B16" t="s">
        <v>15</v>
      </c>
      <c r="C16" t="s">
        <v>27</v>
      </c>
      <c r="D16" t="s">
        <v>58</v>
      </c>
      <c r="E16" t="s">
        <v>167</v>
      </c>
      <c r="F16" t="s">
        <v>191</v>
      </c>
      <c r="G16" t="s">
        <v>196</v>
      </c>
      <c r="H16" t="s">
        <v>196</v>
      </c>
      <c r="J16" t="s">
        <v>201</v>
      </c>
    </row>
    <row r="17" spans="1:10">
      <c r="A17" s="1">
        <f>HYPERLINK("https://cms.ls-nyc.org/matter/dynamic-profile/view/1886905","19-1886905")</f>
        <v>0</v>
      </c>
      <c r="B17" t="s">
        <v>14</v>
      </c>
      <c r="C17" t="s">
        <v>28</v>
      </c>
      <c r="D17" t="s">
        <v>59</v>
      </c>
      <c r="J17" t="s">
        <v>199</v>
      </c>
    </row>
    <row r="18" spans="1:10">
      <c r="A18" s="1">
        <f>HYPERLINK("https://cms.ls-nyc.org/matter/dynamic-profile/view/1889157","19-1889157")</f>
        <v>0</v>
      </c>
      <c r="B18" t="s">
        <v>10</v>
      </c>
      <c r="C18" t="s">
        <v>29</v>
      </c>
      <c r="D18" t="s">
        <v>60</v>
      </c>
      <c r="E18" t="s">
        <v>159</v>
      </c>
      <c r="J18" t="s">
        <v>201</v>
      </c>
    </row>
    <row r="19" spans="1:10">
      <c r="A19" s="1">
        <f>HYPERLINK("https://cms.ls-nyc.org/matter/dynamic-profile/view/1889176","19-1889176")</f>
        <v>0</v>
      </c>
      <c r="B19" t="s">
        <v>13</v>
      </c>
      <c r="C19" t="s">
        <v>30</v>
      </c>
      <c r="D19" t="s">
        <v>61</v>
      </c>
      <c r="E19" t="s">
        <v>160</v>
      </c>
      <c r="J19" t="s">
        <v>200</v>
      </c>
    </row>
    <row r="20" spans="1:10">
      <c r="A20" s="1">
        <f>HYPERLINK("https://cms.ls-nyc.org/matter/dynamic-profile/view/1889191","19-1889191")</f>
        <v>0</v>
      </c>
      <c r="B20" t="s">
        <v>10</v>
      </c>
      <c r="C20" t="s">
        <v>16</v>
      </c>
      <c r="D20" t="s">
        <v>62</v>
      </c>
      <c r="I20" t="s">
        <v>198</v>
      </c>
      <c r="J20" t="s">
        <v>199</v>
      </c>
    </row>
    <row r="21" spans="1:10">
      <c r="A21" s="1">
        <f>HYPERLINK("https://cms.ls-nyc.org/matter/dynamic-profile/view/1889202","19-1889202")</f>
        <v>0</v>
      </c>
      <c r="B21" t="s">
        <v>15</v>
      </c>
      <c r="C21" t="s">
        <v>27</v>
      </c>
      <c r="D21" t="s">
        <v>63</v>
      </c>
      <c r="E21" t="s">
        <v>167</v>
      </c>
      <c r="G21" t="s">
        <v>196</v>
      </c>
      <c r="H21" t="s">
        <v>196</v>
      </c>
      <c r="J21" t="s">
        <v>201</v>
      </c>
    </row>
    <row r="22" spans="1:10">
      <c r="A22" s="1">
        <f>HYPERLINK("https://cms.ls-nyc.org/matter/dynamic-profile/view/1889205","19-1889205")</f>
        <v>0</v>
      </c>
      <c r="B22" t="s">
        <v>10</v>
      </c>
      <c r="C22" t="s">
        <v>22</v>
      </c>
      <c r="D22" t="s">
        <v>64</v>
      </c>
      <c r="E22" t="s">
        <v>168</v>
      </c>
      <c r="F22" t="s">
        <v>191</v>
      </c>
      <c r="G22" t="s">
        <v>196</v>
      </c>
      <c r="H22" t="s">
        <v>196</v>
      </c>
      <c r="J22" t="s">
        <v>201</v>
      </c>
    </row>
    <row r="23" spans="1:10">
      <c r="A23" s="1">
        <f>HYPERLINK("https://cms.ls-nyc.org/matter/dynamic-profile/view/1889019","19-1889019")</f>
        <v>0</v>
      </c>
      <c r="B23" t="s">
        <v>10</v>
      </c>
      <c r="C23" t="s">
        <v>22</v>
      </c>
      <c r="D23" t="s">
        <v>65</v>
      </c>
      <c r="E23" t="s">
        <v>169</v>
      </c>
      <c r="F23" t="s">
        <v>192</v>
      </c>
      <c r="J23" t="s">
        <v>203</v>
      </c>
    </row>
    <row r="24" spans="1:10">
      <c r="A24" s="1">
        <f>HYPERLINK("https://cms.ls-nyc.org/matter/dynamic-profile/view/1889044","19-1889044")</f>
        <v>0</v>
      </c>
      <c r="B24" t="s">
        <v>10</v>
      </c>
      <c r="C24" t="s">
        <v>29</v>
      </c>
      <c r="D24" t="s">
        <v>66</v>
      </c>
      <c r="E24" t="s">
        <v>170</v>
      </c>
      <c r="J24" t="s">
        <v>204</v>
      </c>
    </row>
    <row r="25" spans="1:10">
      <c r="A25" s="1">
        <f>HYPERLINK("https://cms.ls-nyc.org/matter/dynamic-profile/view/1889110","19-1889110")</f>
        <v>0</v>
      </c>
      <c r="B25" t="s">
        <v>11</v>
      </c>
      <c r="C25" t="s">
        <v>25</v>
      </c>
      <c r="D25" t="s">
        <v>67</v>
      </c>
      <c r="E25" t="s">
        <v>163</v>
      </c>
      <c r="F25" t="s">
        <v>193</v>
      </c>
      <c r="G25" t="s">
        <v>196</v>
      </c>
      <c r="H25" t="s">
        <v>196</v>
      </c>
      <c r="J25" t="s">
        <v>202</v>
      </c>
    </row>
    <row r="26" spans="1:10">
      <c r="A26" s="1">
        <f>HYPERLINK("https://cms.ls-nyc.org/matter/dynamic-profile/view/1889114","19-1889114")</f>
        <v>0</v>
      </c>
      <c r="B26" t="s">
        <v>11</v>
      </c>
      <c r="C26" t="s">
        <v>25</v>
      </c>
      <c r="D26" t="s">
        <v>68</v>
      </c>
      <c r="E26" t="s">
        <v>163</v>
      </c>
      <c r="F26" t="s">
        <v>193</v>
      </c>
      <c r="G26" t="s">
        <v>196</v>
      </c>
      <c r="H26" t="s">
        <v>196</v>
      </c>
      <c r="J26" t="s">
        <v>202</v>
      </c>
    </row>
    <row r="27" spans="1:10">
      <c r="A27" s="1">
        <f>HYPERLINK("https://cms.ls-nyc.org/matter/dynamic-profile/view/1885328","18-1885328")</f>
        <v>0</v>
      </c>
      <c r="B27" t="s">
        <v>14</v>
      </c>
      <c r="C27" t="s">
        <v>31</v>
      </c>
      <c r="D27" t="s">
        <v>69</v>
      </c>
      <c r="J27" t="s">
        <v>199</v>
      </c>
    </row>
    <row r="28" spans="1:10">
      <c r="A28" s="1">
        <f>HYPERLINK("https://cms.ls-nyc.org/matter/dynamic-profile/view/1888848","19-1888848")</f>
        <v>0</v>
      </c>
      <c r="B28" t="s">
        <v>10</v>
      </c>
      <c r="C28" t="s">
        <v>22</v>
      </c>
      <c r="D28" t="s">
        <v>70</v>
      </c>
      <c r="E28" t="s">
        <v>160</v>
      </c>
      <c r="F28" t="s">
        <v>193</v>
      </c>
      <c r="G28" t="s">
        <v>196</v>
      </c>
      <c r="H28" t="s">
        <v>196</v>
      </c>
      <c r="J28" t="s">
        <v>200</v>
      </c>
    </row>
    <row r="29" spans="1:10">
      <c r="A29" s="1">
        <f>HYPERLINK("https://cms.ls-nyc.org/matter/dynamic-profile/view/1888861","19-1888861")</f>
        <v>0</v>
      </c>
      <c r="B29" t="s">
        <v>10</v>
      </c>
      <c r="C29" t="s">
        <v>22</v>
      </c>
      <c r="D29" t="s">
        <v>71</v>
      </c>
      <c r="E29" t="s">
        <v>160</v>
      </c>
      <c r="F29" t="s">
        <v>193</v>
      </c>
      <c r="G29" t="s">
        <v>196</v>
      </c>
      <c r="H29" t="s">
        <v>196</v>
      </c>
      <c r="J29" t="s">
        <v>202</v>
      </c>
    </row>
    <row r="30" spans="1:10">
      <c r="A30" s="1">
        <f>HYPERLINK("https://cms.ls-nyc.org/matter/dynamic-profile/view/1888921","19-1888921")</f>
        <v>0</v>
      </c>
      <c r="B30" t="s">
        <v>15</v>
      </c>
      <c r="C30" t="s">
        <v>32</v>
      </c>
      <c r="D30" t="s">
        <v>72</v>
      </c>
      <c r="E30" t="s">
        <v>171</v>
      </c>
      <c r="J30" t="s">
        <v>204</v>
      </c>
    </row>
    <row r="31" spans="1:10">
      <c r="A31" s="1">
        <f>HYPERLINK("https://cms.ls-nyc.org/matter/dynamic-profile/view/1888926","19-1888926")</f>
        <v>0</v>
      </c>
      <c r="B31" t="s">
        <v>15</v>
      </c>
      <c r="C31" t="s">
        <v>32</v>
      </c>
      <c r="D31" t="s">
        <v>73</v>
      </c>
      <c r="E31" t="s">
        <v>171</v>
      </c>
      <c r="J31" t="s">
        <v>204</v>
      </c>
    </row>
    <row r="32" spans="1:10">
      <c r="A32" s="1">
        <f>HYPERLINK("https://cms.ls-nyc.org/matter/dynamic-profile/view/1888954","19-1888954")</f>
        <v>0</v>
      </c>
      <c r="B32" t="s">
        <v>12</v>
      </c>
      <c r="C32" t="s">
        <v>18</v>
      </c>
      <c r="D32" t="s">
        <v>74</v>
      </c>
      <c r="E32" t="s">
        <v>172</v>
      </c>
      <c r="F32" t="s">
        <v>191</v>
      </c>
      <c r="G32" t="s">
        <v>196</v>
      </c>
      <c r="H32" t="s">
        <v>196</v>
      </c>
      <c r="J32" t="s">
        <v>204</v>
      </c>
    </row>
    <row r="33" spans="1:10">
      <c r="A33" s="1">
        <f>HYPERLINK("https://cms.ls-nyc.org/matter/dynamic-profile/view/1888959","19-1888959")</f>
        <v>0</v>
      </c>
      <c r="B33" t="s">
        <v>12</v>
      </c>
      <c r="C33" t="s">
        <v>18</v>
      </c>
      <c r="D33" t="s">
        <v>75</v>
      </c>
      <c r="E33" t="s">
        <v>171</v>
      </c>
      <c r="F33" t="s">
        <v>191</v>
      </c>
      <c r="G33" t="s">
        <v>196</v>
      </c>
      <c r="H33" t="s">
        <v>196</v>
      </c>
      <c r="J33" t="s">
        <v>204</v>
      </c>
    </row>
    <row r="34" spans="1:10">
      <c r="A34" s="1">
        <f>HYPERLINK("https://cms.ls-nyc.org/matter/dynamic-profile/view/1888961","19-1888961")</f>
        <v>0</v>
      </c>
      <c r="B34" t="s">
        <v>12</v>
      </c>
      <c r="C34" t="s">
        <v>18</v>
      </c>
      <c r="D34" t="s">
        <v>75</v>
      </c>
      <c r="E34" t="s">
        <v>172</v>
      </c>
      <c r="F34" t="s">
        <v>191</v>
      </c>
      <c r="G34" t="s">
        <v>196</v>
      </c>
      <c r="H34" t="s">
        <v>196</v>
      </c>
      <c r="J34" t="s">
        <v>204</v>
      </c>
    </row>
    <row r="35" spans="1:10">
      <c r="A35" s="1">
        <f>HYPERLINK("https://cms.ls-nyc.org/matter/dynamic-profile/view/1888963","19-1888963")</f>
        <v>0</v>
      </c>
      <c r="B35" t="s">
        <v>12</v>
      </c>
      <c r="C35" t="s">
        <v>18</v>
      </c>
      <c r="D35" t="s">
        <v>74</v>
      </c>
      <c r="E35" t="s">
        <v>171</v>
      </c>
      <c r="F35" t="s">
        <v>191</v>
      </c>
      <c r="G35" t="s">
        <v>196</v>
      </c>
      <c r="H35" t="s">
        <v>196</v>
      </c>
      <c r="J35" t="s">
        <v>204</v>
      </c>
    </row>
    <row r="36" spans="1:10">
      <c r="A36" s="1">
        <f>HYPERLINK("https://cms.ls-nyc.org/matter/dynamic-profile/view/1888966","19-1888966")</f>
        <v>0</v>
      </c>
      <c r="B36" t="s">
        <v>12</v>
      </c>
      <c r="C36" t="s">
        <v>18</v>
      </c>
      <c r="D36" t="s">
        <v>76</v>
      </c>
      <c r="E36" t="s">
        <v>172</v>
      </c>
      <c r="F36" t="s">
        <v>191</v>
      </c>
      <c r="J36" t="s">
        <v>204</v>
      </c>
    </row>
    <row r="37" spans="1:10">
      <c r="A37" s="1">
        <f>HYPERLINK("https://cms.ls-nyc.org/matter/dynamic-profile/view/1886997","19-1886997")</f>
        <v>0</v>
      </c>
      <c r="B37" t="s">
        <v>14</v>
      </c>
      <c r="C37" t="s">
        <v>28</v>
      </c>
      <c r="D37" t="s">
        <v>77</v>
      </c>
      <c r="J37" t="s">
        <v>199</v>
      </c>
    </row>
    <row r="38" spans="1:10">
      <c r="A38" s="1">
        <f>HYPERLINK("https://cms.ls-nyc.org/matter/dynamic-profile/view/1887947","19-1887947")</f>
        <v>0</v>
      </c>
      <c r="B38" t="s">
        <v>14</v>
      </c>
      <c r="C38" t="s">
        <v>31</v>
      </c>
      <c r="D38" t="s">
        <v>78</v>
      </c>
      <c r="J38" t="s">
        <v>199</v>
      </c>
    </row>
    <row r="39" spans="1:10">
      <c r="A39" s="1">
        <f>HYPERLINK("https://cms.ls-nyc.org/matter/dynamic-profile/view/1887995","19-1887995")</f>
        <v>0</v>
      </c>
      <c r="B39" t="s">
        <v>14</v>
      </c>
      <c r="C39" t="s">
        <v>28</v>
      </c>
      <c r="D39" t="s">
        <v>79</v>
      </c>
      <c r="J39" t="s">
        <v>199</v>
      </c>
    </row>
    <row r="40" spans="1:10">
      <c r="A40" s="1">
        <f>HYPERLINK("https://cms.ls-nyc.org/matter/dynamic-profile/view/1888781","19-1888781")</f>
        <v>0</v>
      </c>
      <c r="B40" t="s">
        <v>11</v>
      </c>
      <c r="C40" t="s">
        <v>33</v>
      </c>
      <c r="D40" t="s">
        <v>80</v>
      </c>
      <c r="E40" t="s">
        <v>173</v>
      </c>
      <c r="F40" t="s">
        <v>191</v>
      </c>
      <c r="G40" t="s">
        <v>196</v>
      </c>
      <c r="H40" t="s">
        <v>196</v>
      </c>
      <c r="J40" t="s">
        <v>204</v>
      </c>
    </row>
    <row r="41" spans="1:10">
      <c r="A41" s="1">
        <f>HYPERLINK("https://cms.ls-nyc.org/matter/dynamic-profile/view/1888836","19-1888836")</f>
        <v>0</v>
      </c>
      <c r="B41" t="s">
        <v>10</v>
      </c>
      <c r="C41" t="s">
        <v>29</v>
      </c>
      <c r="D41" t="s">
        <v>81</v>
      </c>
      <c r="E41" t="s">
        <v>161</v>
      </c>
      <c r="F41" t="s">
        <v>191</v>
      </c>
      <c r="G41" t="s">
        <v>196</v>
      </c>
      <c r="H41" t="s">
        <v>196</v>
      </c>
      <c r="J41" t="s">
        <v>201</v>
      </c>
    </row>
    <row r="42" spans="1:10">
      <c r="A42" s="1">
        <f>HYPERLINK("https://cms.ls-nyc.org/matter/dynamic-profile/view/1888533","19-1888533")</f>
        <v>0</v>
      </c>
      <c r="B42" t="s">
        <v>15</v>
      </c>
      <c r="C42" t="s">
        <v>32</v>
      </c>
      <c r="D42" t="s">
        <v>82</v>
      </c>
      <c r="E42" t="s">
        <v>174</v>
      </c>
      <c r="J42" t="s">
        <v>204</v>
      </c>
    </row>
    <row r="43" spans="1:10">
      <c r="A43" s="1">
        <f>HYPERLINK("https://cms.ls-nyc.org/matter/dynamic-profile/view/1888622","19-1888622")</f>
        <v>0</v>
      </c>
      <c r="B43" t="s">
        <v>10</v>
      </c>
      <c r="C43" t="s">
        <v>22</v>
      </c>
      <c r="D43" t="s">
        <v>83</v>
      </c>
      <c r="E43" t="s">
        <v>160</v>
      </c>
      <c r="F43" t="s">
        <v>193</v>
      </c>
      <c r="G43" t="s">
        <v>196</v>
      </c>
      <c r="H43" t="s">
        <v>196</v>
      </c>
      <c r="J43" t="s">
        <v>202</v>
      </c>
    </row>
    <row r="44" spans="1:10">
      <c r="A44" s="1">
        <f>HYPERLINK("https://cms.ls-nyc.org/matter/dynamic-profile/view/1888632","19-1888632")</f>
        <v>0</v>
      </c>
      <c r="B44" t="s">
        <v>10</v>
      </c>
      <c r="C44" t="s">
        <v>22</v>
      </c>
      <c r="D44" t="s">
        <v>84</v>
      </c>
      <c r="E44" t="s">
        <v>163</v>
      </c>
      <c r="F44" t="s">
        <v>193</v>
      </c>
      <c r="G44" t="s">
        <v>196</v>
      </c>
      <c r="H44" t="s">
        <v>196</v>
      </c>
      <c r="J44" t="s">
        <v>200</v>
      </c>
    </row>
    <row r="45" spans="1:10">
      <c r="A45" s="1">
        <f>HYPERLINK("https://cms.ls-nyc.org/matter/dynamic-profile/view/1888697","19-1888697")</f>
        <v>0</v>
      </c>
      <c r="B45" t="s">
        <v>11</v>
      </c>
      <c r="C45" t="s">
        <v>33</v>
      </c>
      <c r="D45" t="s">
        <v>85</v>
      </c>
      <c r="E45" t="s">
        <v>175</v>
      </c>
      <c r="J45" t="s">
        <v>204</v>
      </c>
    </row>
    <row r="46" spans="1:10">
      <c r="A46" s="1">
        <f>HYPERLINK("https://cms.ls-nyc.org/matter/dynamic-profile/view/1885327","18-1885327")</f>
        <v>0</v>
      </c>
      <c r="B46" t="s">
        <v>14</v>
      </c>
      <c r="C46" t="s">
        <v>31</v>
      </c>
      <c r="D46" t="s">
        <v>86</v>
      </c>
      <c r="J46" t="s">
        <v>199</v>
      </c>
    </row>
    <row r="47" spans="1:10">
      <c r="A47" s="1">
        <f>HYPERLINK("https://cms.ls-nyc.org/matter/dynamic-profile/view/1888437","19-1888437")</f>
        <v>0</v>
      </c>
      <c r="B47" t="s">
        <v>11</v>
      </c>
      <c r="C47" t="s">
        <v>17</v>
      </c>
      <c r="D47" t="s">
        <v>87</v>
      </c>
      <c r="E47" t="s">
        <v>166</v>
      </c>
      <c r="J47" t="s">
        <v>204</v>
      </c>
    </row>
    <row r="48" spans="1:10">
      <c r="A48" s="1">
        <f>HYPERLINK("https://cms.ls-nyc.org/matter/dynamic-profile/view/1888444","19-1888444")</f>
        <v>0</v>
      </c>
      <c r="B48" t="s">
        <v>13</v>
      </c>
      <c r="C48" t="s">
        <v>20</v>
      </c>
      <c r="D48" t="s">
        <v>88</v>
      </c>
      <c r="E48" t="s">
        <v>163</v>
      </c>
      <c r="F48" t="s">
        <v>193</v>
      </c>
      <c r="G48" t="s">
        <v>196</v>
      </c>
      <c r="H48" t="s">
        <v>196</v>
      </c>
      <c r="J48" t="s">
        <v>200</v>
      </c>
    </row>
    <row r="49" spans="1:10">
      <c r="A49" s="1">
        <f>HYPERLINK("https://cms.ls-nyc.org/matter/dynamic-profile/view/1888453","19-1888453")</f>
        <v>0</v>
      </c>
      <c r="B49" t="s">
        <v>11</v>
      </c>
      <c r="C49" t="s">
        <v>33</v>
      </c>
      <c r="D49" t="s">
        <v>89</v>
      </c>
      <c r="E49" t="s">
        <v>176</v>
      </c>
      <c r="J49" t="s">
        <v>204</v>
      </c>
    </row>
    <row r="50" spans="1:10">
      <c r="A50" s="1">
        <f>HYPERLINK("https://cms.ls-nyc.org/matter/dynamic-profile/view/1888458","19-1888458")</f>
        <v>0</v>
      </c>
      <c r="B50" t="s">
        <v>11</v>
      </c>
      <c r="C50" t="s">
        <v>33</v>
      </c>
      <c r="D50" t="s">
        <v>90</v>
      </c>
      <c r="E50" t="s">
        <v>176</v>
      </c>
      <c r="J50" t="s">
        <v>204</v>
      </c>
    </row>
    <row r="51" spans="1:10">
      <c r="A51" s="1">
        <f>HYPERLINK("https://cms.ls-nyc.org/matter/dynamic-profile/view/1888504","19-1888504")</f>
        <v>0</v>
      </c>
      <c r="B51" t="s">
        <v>14</v>
      </c>
      <c r="C51" t="s">
        <v>34</v>
      </c>
      <c r="D51" t="s">
        <v>91</v>
      </c>
      <c r="J51" t="s">
        <v>199</v>
      </c>
    </row>
    <row r="52" spans="1:10">
      <c r="A52" s="1">
        <f>HYPERLINK("https://cms.ls-nyc.org/matter/dynamic-profile/view/1887060","19-1887060")</f>
        <v>0</v>
      </c>
      <c r="B52" t="s">
        <v>13</v>
      </c>
      <c r="C52" t="s">
        <v>20</v>
      </c>
      <c r="D52" t="s">
        <v>92</v>
      </c>
      <c r="E52" t="s">
        <v>163</v>
      </c>
      <c r="F52" t="s">
        <v>192</v>
      </c>
      <c r="G52" t="s">
        <v>197</v>
      </c>
      <c r="H52" t="s">
        <v>197</v>
      </c>
      <c r="J52" t="s">
        <v>203</v>
      </c>
    </row>
    <row r="53" spans="1:10">
      <c r="A53" s="1">
        <f>HYPERLINK("https://cms.ls-nyc.org/matter/dynamic-profile/view/1888398","19-1888398")</f>
        <v>0</v>
      </c>
      <c r="B53" t="s">
        <v>11</v>
      </c>
      <c r="C53" t="s">
        <v>17</v>
      </c>
      <c r="D53" t="s">
        <v>93</v>
      </c>
      <c r="J53" t="s">
        <v>203</v>
      </c>
    </row>
    <row r="54" spans="1:10">
      <c r="A54" s="1">
        <f>HYPERLINK("https://cms.ls-nyc.org/matter/dynamic-profile/view/1888276","19-1888276")</f>
        <v>0</v>
      </c>
      <c r="B54" t="s">
        <v>10</v>
      </c>
      <c r="C54" t="s">
        <v>22</v>
      </c>
      <c r="D54" t="s">
        <v>94</v>
      </c>
      <c r="E54" t="s">
        <v>160</v>
      </c>
      <c r="J54" t="s">
        <v>200</v>
      </c>
    </row>
    <row r="55" spans="1:10">
      <c r="A55" s="1">
        <f>HYPERLINK("https://cms.ls-nyc.org/matter/dynamic-profile/view/1888283","19-1888283")</f>
        <v>0</v>
      </c>
      <c r="B55" t="s">
        <v>10</v>
      </c>
      <c r="C55" t="s">
        <v>22</v>
      </c>
      <c r="D55" t="s">
        <v>95</v>
      </c>
      <c r="E55" t="s">
        <v>160</v>
      </c>
      <c r="J55" t="s">
        <v>202</v>
      </c>
    </row>
    <row r="56" spans="1:10">
      <c r="A56" s="1">
        <f>HYPERLINK("https://cms.ls-nyc.org/matter/dynamic-profile/view/1888287","19-1888287")</f>
        <v>0</v>
      </c>
      <c r="B56" t="s">
        <v>15</v>
      </c>
      <c r="C56" t="s">
        <v>27</v>
      </c>
      <c r="D56" t="s">
        <v>96</v>
      </c>
      <c r="E56" t="s">
        <v>164</v>
      </c>
      <c r="G56" t="s">
        <v>196</v>
      </c>
      <c r="H56" t="s">
        <v>196</v>
      </c>
      <c r="J56" t="s">
        <v>201</v>
      </c>
    </row>
    <row r="57" spans="1:10">
      <c r="A57" s="1">
        <f>HYPERLINK("https://cms.ls-nyc.org/matter/dynamic-profile/view/1888295","19-1888295")</f>
        <v>0</v>
      </c>
      <c r="B57" t="s">
        <v>14</v>
      </c>
      <c r="C57" t="s">
        <v>31</v>
      </c>
      <c r="D57" t="s">
        <v>97</v>
      </c>
      <c r="J57" t="s">
        <v>199</v>
      </c>
    </row>
    <row r="58" spans="1:10">
      <c r="A58" s="1">
        <f>HYPERLINK("https://cms.ls-nyc.org/matter/dynamic-profile/view/1888322","19-1888322")</f>
        <v>0</v>
      </c>
      <c r="B58" t="s">
        <v>10</v>
      </c>
      <c r="C58" t="s">
        <v>29</v>
      </c>
      <c r="D58" t="s">
        <v>98</v>
      </c>
      <c r="E58" t="s">
        <v>170</v>
      </c>
      <c r="G58" t="s">
        <v>196</v>
      </c>
      <c r="H58" t="s">
        <v>196</v>
      </c>
      <c r="J58" t="s">
        <v>204</v>
      </c>
    </row>
    <row r="59" spans="1:10">
      <c r="A59" s="1">
        <f>HYPERLINK("https://cms.ls-nyc.org/matter/dynamic-profile/view/1888344","19-1888344")</f>
        <v>0</v>
      </c>
      <c r="B59" t="s">
        <v>13</v>
      </c>
      <c r="C59" t="s">
        <v>35</v>
      </c>
      <c r="D59" t="s">
        <v>99</v>
      </c>
      <c r="E59" t="s">
        <v>159</v>
      </c>
      <c r="J59" t="s">
        <v>201</v>
      </c>
    </row>
    <row r="60" spans="1:10">
      <c r="A60" s="1">
        <f>HYPERLINK("https://cms.ls-nyc.org/matter/dynamic-profile/view/1888352","19-1888352")</f>
        <v>0</v>
      </c>
      <c r="B60" t="s">
        <v>13</v>
      </c>
      <c r="C60" t="s">
        <v>35</v>
      </c>
      <c r="D60" t="s">
        <v>99</v>
      </c>
      <c r="E60" t="s">
        <v>177</v>
      </c>
      <c r="J60" t="s">
        <v>201</v>
      </c>
    </row>
    <row r="61" spans="1:10">
      <c r="A61" s="1">
        <f>HYPERLINK("https://cms.ls-nyc.org/matter/dynamic-profile/view/1888354","19-1888354")</f>
        <v>0</v>
      </c>
      <c r="B61" t="s">
        <v>13</v>
      </c>
      <c r="C61" t="s">
        <v>35</v>
      </c>
      <c r="D61" t="s">
        <v>99</v>
      </c>
      <c r="E61" t="s">
        <v>167</v>
      </c>
      <c r="J61" t="s">
        <v>201</v>
      </c>
    </row>
    <row r="62" spans="1:10">
      <c r="A62" s="1">
        <f>HYPERLINK("https://cms.ls-nyc.org/matter/dynamic-profile/view/1888356","19-1888356")</f>
        <v>0</v>
      </c>
      <c r="B62" t="s">
        <v>11</v>
      </c>
      <c r="C62" t="s">
        <v>36</v>
      </c>
      <c r="D62" t="s">
        <v>100</v>
      </c>
      <c r="E62" t="s">
        <v>177</v>
      </c>
      <c r="F62" t="s">
        <v>191</v>
      </c>
      <c r="G62" t="s">
        <v>196</v>
      </c>
      <c r="H62" t="s">
        <v>196</v>
      </c>
      <c r="J62" t="s">
        <v>201</v>
      </c>
    </row>
    <row r="63" spans="1:10">
      <c r="A63" s="1">
        <f>HYPERLINK("https://cms.ls-nyc.org/matter/dynamic-profile/view/1888387","19-1888387")</f>
        <v>0</v>
      </c>
      <c r="B63" t="s">
        <v>10</v>
      </c>
      <c r="C63" t="s">
        <v>29</v>
      </c>
      <c r="D63" t="s">
        <v>101</v>
      </c>
      <c r="E63" t="s">
        <v>159</v>
      </c>
      <c r="G63" t="s">
        <v>196</v>
      </c>
      <c r="H63" t="s">
        <v>196</v>
      </c>
      <c r="J63" t="s">
        <v>204</v>
      </c>
    </row>
    <row r="64" spans="1:10">
      <c r="A64" s="1">
        <f>HYPERLINK("https://cms.ls-nyc.org/matter/dynamic-profile/view/1888392","19-1888392")</f>
        <v>0</v>
      </c>
      <c r="B64" t="s">
        <v>11</v>
      </c>
      <c r="C64" t="s">
        <v>17</v>
      </c>
      <c r="D64" t="s">
        <v>102</v>
      </c>
      <c r="E64" t="s">
        <v>166</v>
      </c>
      <c r="J64" t="s">
        <v>204</v>
      </c>
    </row>
    <row r="65" spans="1:10">
      <c r="A65" s="1">
        <f>HYPERLINK("https://cms.ls-nyc.org/matter/dynamic-profile/view/1888494","19-1888494")</f>
        <v>0</v>
      </c>
      <c r="B65" t="s">
        <v>14</v>
      </c>
      <c r="C65" t="s">
        <v>34</v>
      </c>
      <c r="D65" t="s">
        <v>103</v>
      </c>
      <c r="J65" t="s">
        <v>199</v>
      </c>
    </row>
    <row r="66" spans="1:10">
      <c r="A66" s="1">
        <f>HYPERLINK("https://cms.ls-nyc.org/matter/dynamic-profile/view/1888498","19-1888498")</f>
        <v>0</v>
      </c>
      <c r="B66" t="s">
        <v>14</v>
      </c>
      <c r="C66" t="s">
        <v>34</v>
      </c>
      <c r="D66" t="s">
        <v>103</v>
      </c>
      <c r="J66" t="s">
        <v>199</v>
      </c>
    </row>
    <row r="67" spans="1:10">
      <c r="A67" s="1">
        <f>HYPERLINK("https://cms.ls-nyc.org/matter/dynamic-profile/view/1888500","19-1888500")</f>
        <v>0</v>
      </c>
      <c r="B67" t="s">
        <v>14</v>
      </c>
      <c r="C67" t="s">
        <v>34</v>
      </c>
      <c r="D67" t="s">
        <v>104</v>
      </c>
      <c r="J67" t="s">
        <v>199</v>
      </c>
    </row>
    <row r="68" spans="1:10">
      <c r="A68" s="1">
        <f>HYPERLINK("https://cms.ls-nyc.org/matter/dynamic-profile/view/1888501","19-1888501")</f>
        <v>0</v>
      </c>
      <c r="B68" t="s">
        <v>14</v>
      </c>
      <c r="C68" t="s">
        <v>34</v>
      </c>
      <c r="D68" t="s">
        <v>105</v>
      </c>
      <c r="J68" t="s">
        <v>199</v>
      </c>
    </row>
    <row r="69" spans="1:10">
      <c r="A69" s="1">
        <f>HYPERLINK("https://cms.ls-nyc.org/matter/dynamic-profile/view/1888505","19-1888505")</f>
        <v>0</v>
      </c>
      <c r="B69" t="s">
        <v>14</v>
      </c>
      <c r="C69" t="s">
        <v>34</v>
      </c>
      <c r="D69" t="s">
        <v>106</v>
      </c>
      <c r="J69" t="s">
        <v>199</v>
      </c>
    </row>
    <row r="70" spans="1:10">
      <c r="A70" s="1">
        <f>HYPERLINK("https://cms.ls-nyc.org/matter/dynamic-profile/view/1888508","19-1888508")</f>
        <v>0</v>
      </c>
      <c r="B70" t="s">
        <v>14</v>
      </c>
      <c r="C70" t="s">
        <v>34</v>
      </c>
      <c r="D70" t="s">
        <v>107</v>
      </c>
      <c r="J70" t="s">
        <v>199</v>
      </c>
    </row>
    <row r="71" spans="1:10">
      <c r="A71" s="1">
        <f>HYPERLINK("https://cms.ls-nyc.org/matter/dynamic-profile/view/1888510","19-1888510")</f>
        <v>0</v>
      </c>
      <c r="B71" t="s">
        <v>14</v>
      </c>
      <c r="C71" t="s">
        <v>34</v>
      </c>
      <c r="D71" t="s">
        <v>108</v>
      </c>
      <c r="J71" t="s">
        <v>199</v>
      </c>
    </row>
    <row r="72" spans="1:10">
      <c r="A72" s="1">
        <f>HYPERLINK("https://cms.ls-nyc.org/matter/dynamic-profile/view/1888529","19-1888529")</f>
        <v>0</v>
      </c>
      <c r="B72" t="s">
        <v>11</v>
      </c>
      <c r="C72" t="s">
        <v>25</v>
      </c>
      <c r="D72" t="s">
        <v>109</v>
      </c>
      <c r="E72" t="s">
        <v>175</v>
      </c>
      <c r="J72" t="s">
        <v>204</v>
      </c>
    </row>
    <row r="73" spans="1:10">
      <c r="A73" s="1">
        <f>HYPERLINK("https://cms.ls-nyc.org/matter/dynamic-profile/view/1888154","19-1888154")</f>
        <v>0</v>
      </c>
      <c r="B73" t="s">
        <v>15</v>
      </c>
      <c r="C73" t="s">
        <v>27</v>
      </c>
      <c r="D73" t="s">
        <v>110</v>
      </c>
      <c r="F73" t="s">
        <v>194</v>
      </c>
      <c r="G73" t="s">
        <v>196</v>
      </c>
      <c r="H73" t="s">
        <v>196</v>
      </c>
      <c r="J73" t="s">
        <v>204</v>
      </c>
    </row>
    <row r="74" spans="1:10">
      <c r="A74" s="1">
        <f>HYPERLINK("https://cms.ls-nyc.org/matter/dynamic-profile/view/1888151","19-1888151")</f>
        <v>0</v>
      </c>
      <c r="B74" t="s">
        <v>15</v>
      </c>
      <c r="C74" t="s">
        <v>27</v>
      </c>
      <c r="D74" t="s">
        <v>110</v>
      </c>
      <c r="E74" t="s">
        <v>163</v>
      </c>
      <c r="F74" t="s">
        <v>193</v>
      </c>
      <c r="G74" t="s">
        <v>196</v>
      </c>
      <c r="H74" t="s">
        <v>196</v>
      </c>
      <c r="J74" t="s">
        <v>202</v>
      </c>
    </row>
    <row r="75" spans="1:10">
      <c r="A75" s="1">
        <f>HYPERLINK("https://cms.ls-nyc.org/matter/dynamic-profile/view/1888162","19-1888162")</f>
        <v>0</v>
      </c>
      <c r="B75" t="s">
        <v>10</v>
      </c>
      <c r="C75" t="s">
        <v>22</v>
      </c>
      <c r="D75" t="s">
        <v>111</v>
      </c>
      <c r="E75" t="s">
        <v>176</v>
      </c>
      <c r="F75" t="s">
        <v>191</v>
      </c>
      <c r="G75" t="s">
        <v>196</v>
      </c>
      <c r="H75" t="s">
        <v>196</v>
      </c>
      <c r="J75" t="s">
        <v>204</v>
      </c>
    </row>
    <row r="76" spans="1:10">
      <c r="A76" s="1">
        <f>HYPERLINK("https://cms.ls-nyc.org/matter/dynamic-profile/view/1888175","19-1888175")</f>
        <v>0</v>
      </c>
      <c r="B76" t="s">
        <v>10</v>
      </c>
      <c r="C76" t="s">
        <v>22</v>
      </c>
      <c r="D76" t="s">
        <v>112</v>
      </c>
      <c r="E76" t="s">
        <v>163</v>
      </c>
      <c r="F76" t="s">
        <v>193</v>
      </c>
      <c r="G76" t="s">
        <v>196</v>
      </c>
      <c r="H76" t="s">
        <v>196</v>
      </c>
      <c r="J76" t="s">
        <v>202</v>
      </c>
    </row>
    <row r="77" spans="1:10">
      <c r="A77" s="1">
        <f>HYPERLINK("https://cms.ls-nyc.org/matter/dynamic-profile/view/1888187","19-1888187")</f>
        <v>0</v>
      </c>
      <c r="B77" t="s">
        <v>10</v>
      </c>
      <c r="C77" t="s">
        <v>22</v>
      </c>
      <c r="D77" t="s">
        <v>112</v>
      </c>
      <c r="E77" t="s">
        <v>178</v>
      </c>
      <c r="F77" t="s">
        <v>194</v>
      </c>
      <c r="G77" t="s">
        <v>196</v>
      </c>
      <c r="H77" t="s">
        <v>196</v>
      </c>
      <c r="J77" t="s">
        <v>199</v>
      </c>
    </row>
    <row r="78" spans="1:10">
      <c r="A78" s="1">
        <f>HYPERLINK("https://cms.ls-nyc.org/matter/dynamic-profile/view/1888226","19-1888226")</f>
        <v>0</v>
      </c>
      <c r="B78" t="s">
        <v>10</v>
      </c>
      <c r="C78" t="s">
        <v>22</v>
      </c>
      <c r="D78" t="s">
        <v>113</v>
      </c>
      <c r="E78" t="s">
        <v>160</v>
      </c>
      <c r="F78" t="s">
        <v>193</v>
      </c>
      <c r="G78" t="s">
        <v>196</v>
      </c>
      <c r="H78" t="s">
        <v>196</v>
      </c>
      <c r="J78" t="s">
        <v>200</v>
      </c>
    </row>
    <row r="79" spans="1:10">
      <c r="A79" s="1">
        <f>HYPERLINK("https://cms.ls-nyc.org/matter/dynamic-profile/view/1888254","19-1888254")</f>
        <v>0</v>
      </c>
      <c r="B79" t="s">
        <v>10</v>
      </c>
      <c r="C79" t="s">
        <v>29</v>
      </c>
      <c r="D79" t="s">
        <v>114</v>
      </c>
      <c r="E79" t="s">
        <v>159</v>
      </c>
      <c r="J79" t="s">
        <v>201</v>
      </c>
    </row>
    <row r="80" spans="1:10">
      <c r="A80" s="1">
        <f>HYPERLINK("https://cms.ls-nyc.org/matter/dynamic-profile/view/1885191","18-1885191")</f>
        <v>0</v>
      </c>
      <c r="B80" t="s">
        <v>14</v>
      </c>
      <c r="C80" t="s">
        <v>23</v>
      </c>
      <c r="D80" t="s">
        <v>115</v>
      </c>
      <c r="J80" t="s">
        <v>199</v>
      </c>
    </row>
    <row r="81" spans="1:10">
      <c r="A81" s="1">
        <f>HYPERLINK("https://cms.ls-nyc.org/matter/dynamic-profile/view/1888012","19-1888012")</f>
        <v>0</v>
      </c>
      <c r="B81" t="s">
        <v>13</v>
      </c>
      <c r="C81" t="s">
        <v>37</v>
      </c>
      <c r="D81" t="s">
        <v>116</v>
      </c>
      <c r="E81" t="s">
        <v>179</v>
      </c>
      <c r="F81" t="s">
        <v>191</v>
      </c>
      <c r="G81" t="s">
        <v>196</v>
      </c>
      <c r="H81" t="s">
        <v>196</v>
      </c>
      <c r="J81" t="s">
        <v>201</v>
      </c>
    </row>
    <row r="82" spans="1:10">
      <c r="A82" s="1">
        <f>HYPERLINK("https://cms.ls-nyc.org/matter/dynamic-profile/view/1888089","19-1888089")</f>
        <v>0</v>
      </c>
      <c r="B82" t="s">
        <v>11</v>
      </c>
      <c r="C82" t="s">
        <v>33</v>
      </c>
      <c r="D82" t="s">
        <v>117</v>
      </c>
      <c r="E82" t="s">
        <v>180</v>
      </c>
      <c r="F82" t="s">
        <v>191</v>
      </c>
      <c r="G82" t="s">
        <v>196</v>
      </c>
      <c r="H82" t="s">
        <v>196</v>
      </c>
      <c r="J82" t="s">
        <v>204</v>
      </c>
    </row>
    <row r="83" spans="1:10">
      <c r="A83" s="1">
        <f>HYPERLINK("https://cms.ls-nyc.org/matter/dynamic-profile/view/1888143","19-1888143")</f>
        <v>0</v>
      </c>
      <c r="B83" t="s">
        <v>14</v>
      </c>
      <c r="C83" t="s">
        <v>34</v>
      </c>
      <c r="D83" t="s">
        <v>118</v>
      </c>
      <c r="J83" t="s">
        <v>199</v>
      </c>
    </row>
    <row r="84" spans="1:10">
      <c r="A84" s="1">
        <f>HYPERLINK("https://cms.ls-nyc.org/matter/dynamic-profile/view/1887996","19-1887996")</f>
        <v>0</v>
      </c>
      <c r="B84" t="s">
        <v>10</v>
      </c>
      <c r="C84" t="s">
        <v>16</v>
      </c>
      <c r="D84" t="s">
        <v>119</v>
      </c>
      <c r="E84" t="s">
        <v>181</v>
      </c>
      <c r="F84" t="s">
        <v>193</v>
      </c>
      <c r="G84" t="s">
        <v>196</v>
      </c>
      <c r="H84" t="s">
        <v>196</v>
      </c>
      <c r="J84" t="s">
        <v>200</v>
      </c>
    </row>
    <row r="85" spans="1:10">
      <c r="A85" s="1">
        <f>HYPERLINK("https://cms.ls-nyc.org/matter/dynamic-profile/view/1888415","19-1888415")</f>
        <v>0</v>
      </c>
      <c r="B85" t="s">
        <v>13</v>
      </c>
      <c r="C85" t="s">
        <v>35</v>
      </c>
      <c r="D85" t="s">
        <v>120</v>
      </c>
      <c r="E85" t="s">
        <v>182</v>
      </c>
      <c r="J85" t="s">
        <v>204</v>
      </c>
    </row>
    <row r="86" spans="1:10">
      <c r="A86" s="1">
        <f>HYPERLINK("https://cms.ls-nyc.org/matter/dynamic-profile/view/1880523","18-1880523")</f>
        <v>0</v>
      </c>
      <c r="B86" t="s">
        <v>11</v>
      </c>
      <c r="C86" t="s">
        <v>25</v>
      </c>
      <c r="D86" t="s">
        <v>46</v>
      </c>
      <c r="E86" t="s">
        <v>183</v>
      </c>
      <c r="F86" t="s">
        <v>195</v>
      </c>
      <c r="J86" t="s">
        <v>203</v>
      </c>
    </row>
    <row r="87" spans="1:10">
      <c r="A87" s="1">
        <f>HYPERLINK("https://cms.ls-nyc.org/matter/dynamic-profile/view/1887816","19-1887816")</f>
        <v>0</v>
      </c>
      <c r="B87" t="s">
        <v>15</v>
      </c>
      <c r="C87" t="s">
        <v>27</v>
      </c>
      <c r="D87" t="s">
        <v>121</v>
      </c>
      <c r="E87" t="s">
        <v>160</v>
      </c>
      <c r="F87" t="s">
        <v>193</v>
      </c>
      <c r="G87" t="s">
        <v>196</v>
      </c>
      <c r="H87" t="s">
        <v>196</v>
      </c>
      <c r="J87" t="s">
        <v>202</v>
      </c>
    </row>
    <row r="88" spans="1:10">
      <c r="A88" s="1">
        <f>HYPERLINK("https://cms.ls-nyc.org/matter/dynamic-profile/view/1887821","19-1887821")</f>
        <v>0</v>
      </c>
      <c r="B88" t="s">
        <v>15</v>
      </c>
      <c r="C88" t="s">
        <v>27</v>
      </c>
      <c r="D88" t="s">
        <v>121</v>
      </c>
      <c r="E88" t="s">
        <v>175</v>
      </c>
      <c r="G88" t="s">
        <v>196</v>
      </c>
      <c r="H88" t="s">
        <v>196</v>
      </c>
      <c r="J88" t="s">
        <v>204</v>
      </c>
    </row>
    <row r="89" spans="1:10">
      <c r="A89" s="1">
        <f>HYPERLINK("https://cms.ls-nyc.org/matter/dynamic-profile/view/1888095","19-1888095")</f>
        <v>0</v>
      </c>
      <c r="B89" t="s">
        <v>11</v>
      </c>
      <c r="C89" t="s">
        <v>17</v>
      </c>
      <c r="D89" t="s">
        <v>122</v>
      </c>
      <c r="J89" t="s">
        <v>199</v>
      </c>
    </row>
    <row r="90" spans="1:10">
      <c r="A90" s="1">
        <f>HYPERLINK("https://cms.ls-nyc.org/matter/dynamic-profile/view/1888101","19-1888101")</f>
        <v>0</v>
      </c>
      <c r="B90" t="s">
        <v>11</v>
      </c>
      <c r="C90" t="s">
        <v>17</v>
      </c>
      <c r="D90" t="s">
        <v>122</v>
      </c>
      <c r="E90" t="s">
        <v>175</v>
      </c>
      <c r="J90" t="s">
        <v>204</v>
      </c>
    </row>
    <row r="91" spans="1:10">
      <c r="A91" s="1">
        <f>HYPERLINK("https://cms.ls-nyc.org/matter/dynamic-profile/view/1888126","19-1888126")</f>
        <v>0</v>
      </c>
      <c r="B91" t="s">
        <v>11</v>
      </c>
      <c r="C91" t="s">
        <v>17</v>
      </c>
      <c r="D91" t="s">
        <v>123</v>
      </c>
      <c r="J91" t="s">
        <v>199</v>
      </c>
    </row>
    <row r="92" spans="1:10">
      <c r="A92" s="1">
        <f>HYPERLINK("https://cms.ls-nyc.org/matter/dynamic-profile/view/1888128","19-1888128")</f>
        <v>0</v>
      </c>
      <c r="B92" t="s">
        <v>11</v>
      </c>
      <c r="C92" t="s">
        <v>17</v>
      </c>
      <c r="D92" t="s">
        <v>123</v>
      </c>
      <c r="E92" t="s">
        <v>175</v>
      </c>
      <c r="J92" t="s">
        <v>204</v>
      </c>
    </row>
    <row r="93" spans="1:10">
      <c r="A93" s="1">
        <f>HYPERLINK("https://cms.ls-nyc.org/matter/dynamic-profile/view/1888702","19-1888702")</f>
        <v>0</v>
      </c>
      <c r="B93" t="s">
        <v>11</v>
      </c>
      <c r="C93" t="s">
        <v>25</v>
      </c>
      <c r="D93" t="s">
        <v>124</v>
      </c>
      <c r="E93" t="s">
        <v>163</v>
      </c>
      <c r="F93" t="s">
        <v>193</v>
      </c>
      <c r="G93" t="s">
        <v>196</v>
      </c>
      <c r="H93" t="s">
        <v>196</v>
      </c>
      <c r="J93" t="s">
        <v>200</v>
      </c>
    </row>
    <row r="94" spans="1:10">
      <c r="A94" s="1">
        <f>HYPERLINK("https://cms.ls-nyc.org/matter/dynamic-profile/view/1887636","19-1887636")</f>
        <v>0</v>
      </c>
      <c r="B94" t="s">
        <v>10</v>
      </c>
      <c r="C94" t="s">
        <v>16</v>
      </c>
      <c r="D94" t="s">
        <v>125</v>
      </c>
      <c r="E94" t="s">
        <v>173</v>
      </c>
      <c r="F94" t="s">
        <v>195</v>
      </c>
      <c r="G94" t="s">
        <v>197</v>
      </c>
      <c r="H94" t="s">
        <v>197</v>
      </c>
      <c r="J94" t="s">
        <v>203</v>
      </c>
    </row>
    <row r="95" spans="1:10">
      <c r="A95" s="1">
        <f>HYPERLINK("https://cms.ls-nyc.org/matter/dynamic-profile/view/1887644","19-1887644")</f>
        <v>0</v>
      </c>
      <c r="B95" t="s">
        <v>10</v>
      </c>
      <c r="C95" t="s">
        <v>16</v>
      </c>
      <c r="D95" t="s">
        <v>126</v>
      </c>
      <c r="E95" t="s">
        <v>173</v>
      </c>
      <c r="F95" t="s">
        <v>195</v>
      </c>
      <c r="G95" t="s">
        <v>197</v>
      </c>
      <c r="H95" t="s">
        <v>197</v>
      </c>
      <c r="J95" t="s">
        <v>203</v>
      </c>
    </row>
    <row r="96" spans="1:10">
      <c r="A96" s="1">
        <f>HYPERLINK("https://cms.ls-nyc.org/matter/dynamic-profile/view/1887650","19-1887650")</f>
        <v>0</v>
      </c>
      <c r="B96" t="s">
        <v>10</v>
      </c>
      <c r="C96" t="s">
        <v>16</v>
      </c>
      <c r="D96" t="s">
        <v>127</v>
      </c>
      <c r="E96" t="s">
        <v>173</v>
      </c>
      <c r="F96" t="s">
        <v>195</v>
      </c>
      <c r="G96" t="s">
        <v>197</v>
      </c>
      <c r="H96" t="s">
        <v>197</v>
      </c>
      <c r="J96" t="s">
        <v>203</v>
      </c>
    </row>
    <row r="97" spans="1:10">
      <c r="A97" s="1">
        <f>HYPERLINK("https://cms.ls-nyc.org/matter/dynamic-profile/view/1887573","19-1887573")</f>
        <v>0</v>
      </c>
      <c r="B97" t="s">
        <v>15</v>
      </c>
      <c r="C97" t="s">
        <v>27</v>
      </c>
      <c r="D97" t="s">
        <v>128</v>
      </c>
      <c r="E97" t="s">
        <v>160</v>
      </c>
      <c r="F97" t="s">
        <v>193</v>
      </c>
      <c r="G97" t="s">
        <v>196</v>
      </c>
      <c r="H97" t="s">
        <v>196</v>
      </c>
      <c r="J97" t="s">
        <v>202</v>
      </c>
    </row>
    <row r="98" spans="1:10">
      <c r="A98" s="1">
        <f>HYPERLINK("https://cms.ls-nyc.org/matter/dynamic-profile/view/1887579","19-1887579")</f>
        <v>0</v>
      </c>
      <c r="B98" t="s">
        <v>15</v>
      </c>
      <c r="C98" t="s">
        <v>27</v>
      </c>
      <c r="D98" t="s">
        <v>128</v>
      </c>
      <c r="E98" t="s">
        <v>175</v>
      </c>
      <c r="J98" t="s">
        <v>204</v>
      </c>
    </row>
    <row r="99" spans="1:10">
      <c r="A99" s="1">
        <f>HYPERLINK("https://cms.ls-nyc.org/matter/dynamic-profile/view/1887588","19-1887588")</f>
        <v>0</v>
      </c>
      <c r="B99" t="s">
        <v>15</v>
      </c>
      <c r="C99" t="s">
        <v>27</v>
      </c>
      <c r="D99" t="s">
        <v>129</v>
      </c>
      <c r="E99" t="s">
        <v>160</v>
      </c>
      <c r="F99" t="s">
        <v>193</v>
      </c>
      <c r="G99" t="s">
        <v>196</v>
      </c>
      <c r="H99" t="s">
        <v>196</v>
      </c>
      <c r="J99" t="s">
        <v>202</v>
      </c>
    </row>
    <row r="100" spans="1:10">
      <c r="A100" s="1">
        <f>HYPERLINK("https://cms.ls-nyc.org/matter/dynamic-profile/view/1887595","19-1887595")</f>
        <v>0</v>
      </c>
      <c r="B100" t="s">
        <v>15</v>
      </c>
      <c r="C100" t="s">
        <v>27</v>
      </c>
      <c r="D100" t="s">
        <v>129</v>
      </c>
      <c r="E100" t="s">
        <v>175</v>
      </c>
      <c r="G100" t="s">
        <v>196</v>
      </c>
      <c r="H100" t="s">
        <v>196</v>
      </c>
      <c r="J100" t="s">
        <v>204</v>
      </c>
    </row>
    <row r="101" spans="1:10">
      <c r="A101" s="1">
        <f>HYPERLINK("https://cms.ls-nyc.org/matter/dynamic-profile/view/1887596","19-1887596")</f>
        <v>0</v>
      </c>
      <c r="B101" t="s">
        <v>12</v>
      </c>
      <c r="C101" t="s">
        <v>18</v>
      </c>
      <c r="D101" t="s">
        <v>130</v>
      </c>
      <c r="E101" t="s">
        <v>167</v>
      </c>
      <c r="F101" t="s">
        <v>190</v>
      </c>
      <c r="J101" t="s">
        <v>199</v>
      </c>
    </row>
    <row r="102" spans="1:10">
      <c r="A102" s="1">
        <f>HYPERLINK("https://cms.ls-nyc.org/matter/dynamic-profile/view/1887607","19-1887607")</f>
        <v>0</v>
      </c>
      <c r="B102" t="s">
        <v>12</v>
      </c>
      <c r="C102" t="s">
        <v>18</v>
      </c>
      <c r="D102" t="s">
        <v>131</v>
      </c>
      <c r="E102" t="s">
        <v>161</v>
      </c>
      <c r="F102" t="s">
        <v>191</v>
      </c>
      <c r="G102" t="s">
        <v>196</v>
      </c>
      <c r="H102" t="s">
        <v>196</v>
      </c>
      <c r="J102" t="s">
        <v>201</v>
      </c>
    </row>
    <row r="103" spans="1:10">
      <c r="A103" s="1">
        <f>HYPERLINK("https://cms.ls-nyc.org/matter/dynamic-profile/view/1887619","19-1887619")</f>
        <v>0</v>
      </c>
      <c r="B103" t="s">
        <v>10</v>
      </c>
      <c r="C103" t="s">
        <v>29</v>
      </c>
      <c r="D103" t="s">
        <v>132</v>
      </c>
      <c r="E103" t="s">
        <v>184</v>
      </c>
      <c r="J103" t="s">
        <v>201</v>
      </c>
    </row>
    <row r="104" spans="1:10">
      <c r="A104" s="1">
        <f>HYPERLINK("https://cms.ls-nyc.org/matter/dynamic-profile/view/1887633","19-1887633")</f>
        <v>0</v>
      </c>
      <c r="B104" t="s">
        <v>10</v>
      </c>
      <c r="C104" t="s">
        <v>29</v>
      </c>
      <c r="D104" t="s">
        <v>133</v>
      </c>
      <c r="E104" t="s">
        <v>184</v>
      </c>
      <c r="J104" t="s">
        <v>201</v>
      </c>
    </row>
    <row r="105" spans="1:10">
      <c r="A105" s="1">
        <f>HYPERLINK("https://cms.ls-nyc.org/matter/dynamic-profile/view/1887638","19-1887638")</f>
        <v>0</v>
      </c>
      <c r="B105" t="s">
        <v>12</v>
      </c>
      <c r="C105" t="s">
        <v>18</v>
      </c>
      <c r="D105" t="s">
        <v>134</v>
      </c>
      <c r="E105" t="s">
        <v>161</v>
      </c>
      <c r="F105" t="s">
        <v>191</v>
      </c>
      <c r="J105" t="s">
        <v>201</v>
      </c>
    </row>
    <row r="106" spans="1:10">
      <c r="A106" s="1">
        <f>HYPERLINK("https://cms.ls-nyc.org/matter/dynamic-profile/view/1887666","19-1887666")</f>
        <v>0</v>
      </c>
      <c r="B106" t="s">
        <v>11</v>
      </c>
      <c r="C106" t="s">
        <v>38</v>
      </c>
      <c r="D106" t="s">
        <v>135</v>
      </c>
      <c r="E106" t="s">
        <v>180</v>
      </c>
      <c r="F106" t="s">
        <v>195</v>
      </c>
      <c r="G106" t="s">
        <v>196</v>
      </c>
      <c r="H106" t="s">
        <v>196</v>
      </c>
      <c r="J106" t="s">
        <v>203</v>
      </c>
    </row>
    <row r="107" spans="1:10">
      <c r="A107" s="1">
        <f>HYPERLINK("https://cms.ls-nyc.org/matter/dynamic-profile/view/1887680","19-1887680")</f>
        <v>0</v>
      </c>
      <c r="B107" t="s">
        <v>12</v>
      </c>
      <c r="C107" t="s">
        <v>39</v>
      </c>
      <c r="D107" t="s">
        <v>136</v>
      </c>
      <c r="E107" t="s">
        <v>173</v>
      </c>
      <c r="F107" t="s">
        <v>191</v>
      </c>
      <c r="G107" t="s">
        <v>196</v>
      </c>
      <c r="H107" t="s">
        <v>196</v>
      </c>
      <c r="J107" t="s">
        <v>201</v>
      </c>
    </row>
    <row r="108" spans="1:10">
      <c r="A108" s="1">
        <f>HYPERLINK("https://cms.ls-nyc.org/matter/dynamic-profile/view/1887684","19-1887684")</f>
        <v>0</v>
      </c>
      <c r="B108" t="s">
        <v>11</v>
      </c>
      <c r="C108" t="s">
        <v>17</v>
      </c>
      <c r="D108" t="s">
        <v>137</v>
      </c>
      <c r="E108" t="s">
        <v>174</v>
      </c>
      <c r="J108" t="s">
        <v>204</v>
      </c>
    </row>
    <row r="109" spans="1:10">
      <c r="A109" s="1">
        <f>HYPERLINK("https://cms.ls-nyc.org/matter/dynamic-profile/view/1887496","19-1887496")</f>
        <v>0</v>
      </c>
      <c r="B109" t="s">
        <v>10</v>
      </c>
      <c r="C109" t="s">
        <v>40</v>
      </c>
      <c r="D109" t="s">
        <v>138</v>
      </c>
      <c r="J109" t="s">
        <v>199</v>
      </c>
    </row>
    <row r="110" spans="1:10">
      <c r="A110" s="1">
        <f>HYPERLINK("https://cms.ls-nyc.org/matter/dynamic-profile/view/1887535","19-1887535")</f>
        <v>0</v>
      </c>
      <c r="B110" t="s">
        <v>15</v>
      </c>
      <c r="C110" t="s">
        <v>27</v>
      </c>
      <c r="D110" t="s">
        <v>139</v>
      </c>
      <c r="E110" t="s">
        <v>164</v>
      </c>
      <c r="F110" t="s">
        <v>194</v>
      </c>
      <c r="G110" t="s">
        <v>196</v>
      </c>
      <c r="H110" t="s">
        <v>196</v>
      </c>
      <c r="J110" t="s">
        <v>201</v>
      </c>
    </row>
    <row r="111" spans="1:10">
      <c r="A111" s="1">
        <f>HYPERLINK("https://cms.ls-nyc.org/matter/dynamic-profile/view/1887358","19-1887358")</f>
        <v>0</v>
      </c>
      <c r="B111" t="s">
        <v>12</v>
      </c>
      <c r="C111" t="s">
        <v>41</v>
      </c>
      <c r="D111" t="s">
        <v>140</v>
      </c>
      <c r="E111" t="s">
        <v>168</v>
      </c>
      <c r="F111" t="s">
        <v>190</v>
      </c>
      <c r="G111" t="s">
        <v>196</v>
      </c>
      <c r="H111" t="s">
        <v>196</v>
      </c>
      <c r="J111" t="s">
        <v>199</v>
      </c>
    </row>
    <row r="112" spans="1:10">
      <c r="A112" s="1">
        <f>HYPERLINK("https://cms.ls-nyc.org/matter/dynamic-profile/view/1887381","19-1887381")</f>
        <v>0</v>
      </c>
      <c r="B112" t="s">
        <v>11</v>
      </c>
      <c r="C112" t="s">
        <v>36</v>
      </c>
      <c r="D112" t="s">
        <v>141</v>
      </c>
      <c r="E112" t="s">
        <v>185</v>
      </c>
      <c r="G112" t="s">
        <v>196</v>
      </c>
      <c r="H112" t="s">
        <v>196</v>
      </c>
      <c r="J112" t="s">
        <v>204</v>
      </c>
    </row>
    <row r="113" spans="1:10">
      <c r="A113" s="1">
        <f>HYPERLINK("https://cms.ls-nyc.org/matter/dynamic-profile/view/1887383","19-1887383")</f>
        <v>0</v>
      </c>
      <c r="B113" t="s">
        <v>15</v>
      </c>
      <c r="C113" t="s">
        <v>42</v>
      </c>
      <c r="D113" t="s">
        <v>142</v>
      </c>
      <c r="E113" t="s">
        <v>186</v>
      </c>
      <c r="F113" t="s">
        <v>193</v>
      </c>
      <c r="J113" t="s">
        <v>201</v>
      </c>
    </row>
    <row r="114" spans="1:10">
      <c r="A114" s="1">
        <f>HYPERLINK("https://cms.ls-nyc.org/matter/dynamic-profile/view/1887390","19-1887390")</f>
        <v>0</v>
      </c>
      <c r="B114" t="s">
        <v>11</v>
      </c>
      <c r="C114" t="s">
        <v>21</v>
      </c>
      <c r="D114" t="s">
        <v>143</v>
      </c>
      <c r="E114" t="s">
        <v>187</v>
      </c>
      <c r="J114" t="s">
        <v>204</v>
      </c>
    </row>
    <row r="115" spans="1:10">
      <c r="A115" s="1">
        <f>HYPERLINK("https://cms.ls-nyc.org/matter/dynamic-profile/view/1887412","19-1887412")</f>
        <v>0</v>
      </c>
      <c r="B115" t="s">
        <v>13</v>
      </c>
      <c r="C115" t="s">
        <v>35</v>
      </c>
      <c r="D115" t="s">
        <v>144</v>
      </c>
      <c r="J115" t="s">
        <v>199</v>
      </c>
    </row>
    <row r="116" spans="1:10">
      <c r="A116" s="1">
        <f>HYPERLINK("https://cms.ls-nyc.org/matter/dynamic-profile/view/1887188","19-1887188")</f>
        <v>0</v>
      </c>
      <c r="B116" t="s">
        <v>13</v>
      </c>
      <c r="C116" t="s">
        <v>26</v>
      </c>
      <c r="D116" t="s">
        <v>145</v>
      </c>
      <c r="E116" t="s">
        <v>170</v>
      </c>
      <c r="F116" t="s">
        <v>192</v>
      </c>
      <c r="G116" t="s">
        <v>197</v>
      </c>
      <c r="H116" t="s">
        <v>197</v>
      </c>
      <c r="J116" t="s">
        <v>203</v>
      </c>
    </row>
    <row r="117" spans="1:10">
      <c r="A117" s="1">
        <f>HYPERLINK("https://cms.ls-nyc.org/matter/dynamic-profile/view/1887165","19-1887165")</f>
        <v>0</v>
      </c>
      <c r="B117" t="s">
        <v>10</v>
      </c>
      <c r="C117" t="s">
        <v>40</v>
      </c>
      <c r="D117" t="s">
        <v>146</v>
      </c>
      <c r="J117" t="s">
        <v>203</v>
      </c>
    </row>
    <row r="118" spans="1:10">
      <c r="A118" s="1">
        <f>HYPERLINK("https://cms.ls-nyc.org/matter/dynamic-profile/view/1887174","19-1887174")</f>
        <v>0</v>
      </c>
      <c r="B118" t="s">
        <v>15</v>
      </c>
      <c r="C118" t="s">
        <v>42</v>
      </c>
      <c r="D118" t="s">
        <v>147</v>
      </c>
      <c r="E118" t="s">
        <v>176</v>
      </c>
      <c r="F118" t="s">
        <v>191</v>
      </c>
      <c r="G118" t="s">
        <v>196</v>
      </c>
      <c r="H118" t="s">
        <v>196</v>
      </c>
      <c r="J118" t="s">
        <v>204</v>
      </c>
    </row>
    <row r="119" spans="1:10">
      <c r="A119" s="1">
        <f>HYPERLINK("https://cms.ls-nyc.org/matter/dynamic-profile/view/1887203","19-1887203")</f>
        <v>0</v>
      </c>
      <c r="B119" t="s">
        <v>11</v>
      </c>
      <c r="C119" t="s">
        <v>43</v>
      </c>
      <c r="D119" t="s">
        <v>148</v>
      </c>
      <c r="J119" t="s">
        <v>199</v>
      </c>
    </row>
    <row r="120" spans="1:10">
      <c r="A120" s="1">
        <f>HYPERLINK("https://cms.ls-nyc.org/matter/dynamic-profile/view/1887036","19-1887036")</f>
        <v>0</v>
      </c>
      <c r="B120" t="s">
        <v>10</v>
      </c>
      <c r="C120" t="s">
        <v>22</v>
      </c>
      <c r="D120" t="s">
        <v>149</v>
      </c>
      <c r="E120" t="s">
        <v>163</v>
      </c>
      <c r="F120" t="s">
        <v>193</v>
      </c>
      <c r="G120" t="s">
        <v>196</v>
      </c>
      <c r="H120" t="s">
        <v>196</v>
      </c>
      <c r="J120" t="s">
        <v>200</v>
      </c>
    </row>
    <row r="121" spans="1:10">
      <c r="A121" s="1">
        <f>HYPERLINK("https://cms.ls-nyc.org/matter/dynamic-profile/view/1887076","19-1887076")</f>
        <v>0</v>
      </c>
      <c r="B121" t="s">
        <v>10</v>
      </c>
      <c r="C121" t="s">
        <v>40</v>
      </c>
      <c r="D121" t="s">
        <v>150</v>
      </c>
      <c r="F121" t="s">
        <v>190</v>
      </c>
      <c r="J121" t="s">
        <v>199</v>
      </c>
    </row>
    <row r="122" spans="1:10">
      <c r="A122" s="1">
        <f>HYPERLINK("https://cms.ls-nyc.org/matter/dynamic-profile/view/1887090","19-1887090")</f>
        <v>0</v>
      </c>
      <c r="B122" t="s">
        <v>10</v>
      </c>
      <c r="C122" t="s">
        <v>16</v>
      </c>
      <c r="D122" t="s">
        <v>151</v>
      </c>
      <c r="E122" t="s">
        <v>188</v>
      </c>
      <c r="F122" t="s">
        <v>191</v>
      </c>
      <c r="G122" t="s">
        <v>196</v>
      </c>
      <c r="H122" t="s">
        <v>196</v>
      </c>
      <c r="J122" t="s">
        <v>199</v>
      </c>
    </row>
    <row r="123" spans="1:10">
      <c r="A123" s="1">
        <f>HYPERLINK("https://cms.ls-nyc.org/matter/dynamic-profile/view/1887091","19-1887091")</f>
        <v>0</v>
      </c>
      <c r="B123" t="s">
        <v>10</v>
      </c>
      <c r="C123" t="s">
        <v>16</v>
      </c>
      <c r="D123" t="s">
        <v>151</v>
      </c>
      <c r="E123" t="s">
        <v>167</v>
      </c>
      <c r="F123" t="s">
        <v>191</v>
      </c>
      <c r="G123" t="s">
        <v>196</v>
      </c>
      <c r="H123" t="s">
        <v>196</v>
      </c>
      <c r="J123" t="s">
        <v>201</v>
      </c>
    </row>
    <row r="124" spans="1:10">
      <c r="A124" s="1">
        <f>HYPERLINK("https://cms.ls-nyc.org/matter/dynamic-profile/view/1887134","19-1887134")</f>
        <v>0</v>
      </c>
      <c r="B124" t="s">
        <v>15</v>
      </c>
      <c r="C124" t="s">
        <v>27</v>
      </c>
      <c r="D124" t="s">
        <v>152</v>
      </c>
      <c r="E124" t="s">
        <v>163</v>
      </c>
      <c r="J124" t="s">
        <v>202</v>
      </c>
    </row>
    <row r="125" spans="1:10">
      <c r="A125" s="1">
        <f>HYPERLINK("https://cms.ls-nyc.org/matter/dynamic-profile/view/1887137","19-1887137")</f>
        <v>0</v>
      </c>
      <c r="B125" t="s">
        <v>15</v>
      </c>
      <c r="C125" t="s">
        <v>27</v>
      </c>
      <c r="D125" t="s">
        <v>153</v>
      </c>
      <c r="E125" t="s">
        <v>163</v>
      </c>
      <c r="J125" t="s">
        <v>202</v>
      </c>
    </row>
    <row r="126" spans="1:10">
      <c r="A126" s="1">
        <f>HYPERLINK("https://cms.ls-nyc.org/matter/dynamic-profile/view/1886935","19-1886935")</f>
        <v>0</v>
      </c>
      <c r="B126" t="s">
        <v>15</v>
      </c>
      <c r="C126" t="s">
        <v>44</v>
      </c>
      <c r="D126" t="s">
        <v>154</v>
      </c>
      <c r="E126" t="s">
        <v>168</v>
      </c>
      <c r="J126" t="s">
        <v>201</v>
      </c>
    </row>
    <row r="127" spans="1:10">
      <c r="A127" s="1">
        <f>HYPERLINK("https://cms.ls-nyc.org/matter/dynamic-profile/view/1886945","19-1886945")</f>
        <v>0</v>
      </c>
      <c r="B127" t="s">
        <v>10</v>
      </c>
      <c r="C127" t="s">
        <v>22</v>
      </c>
      <c r="D127" t="s">
        <v>155</v>
      </c>
      <c r="E127" t="s">
        <v>189</v>
      </c>
      <c r="F127" t="s">
        <v>191</v>
      </c>
      <c r="G127" t="s">
        <v>196</v>
      </c>
      <c r="H127" t="s">
        <v>196</v>
      </c>
      <c r="J127" t="s">
        <v>201</v>
      </c>
    </row>
    <row r="128" spans="1:10">
      <c r="A128" s="1">
        <f>HYPERLINK("https://cms.ls-nyc.org/matter/dynamic-profile/view/1886952","19-1886952")</f>
        <v>0</v>
      </c>
      <c r="B128" t="s">
        <v>10</v>
      </c>
      <c r="C128" t="s">
        <v>22</v>
      </c>
      <c r="D128" t="s">
        <v>156</v>
      </c>
      <c r="E128" t="s">
        <v>160</v>
      </c>
      <c r="F128" t="s">
        <v>193</v>
      </c>
      <c r="G128" t="s">
        <v>196</v>
      </c>
      <c r="H128" t="s">
        <v>196</v>
      </c>
      <c r="J128" t="s">
        <v>200</v>
      </c>
    </row>
    <row r="129" spans="1:10">
      <c r="A129" s="1">
        <f>HYPERLINK("https://cms.ls-nyc.org/matter/dynamic-profile/view/1886838","19-1886838")</f>
        <v>0</v>
      </c>
      <c r="B129" t="s">
        <v>10</v>
      </c>
      <c r="C129" t="s">
        <v>40</v>
      </c>
      <c r="D129" t="s">
        <v>157</v>
      </c>
      <c r="J129" t="s">
        <v>199</v>
      </c>
    </row>
    <row r="130" spans="1:10">
      <c r="A130" s="1">
        <f>HYPERLINK("https://cms.ls-nyc.org/matter/dynamic-profile/view/1886850","19-1886850")</f>
        <v>0</v>
      </c>
      <c r="B130" t="s">
        <v>10</v>
      </c>
      <c r="C130" t="s">
        <v>22</v>
      </c>
      <c r="D130" t="s">
        <v>158</v>
      </c>
      <c r="E130" t="s">
        <v>167</v>
      </c>
      <c r="F130" t="s">
        <v>191</v>
      </c>
      <c r="G130" t="s">
        <v>196</v>
      </c>
      <c r="H130" t="s">
        <v>196</v>
      </c>
      <c r="J130" t="s">
        <v>201</v>
      </c>
    </row>
    <row r="131" spans="1:10">
      <c r="A131" s="1">
        <f>HYPERLINK("https://cms.ls-nyc.org/matter/dynamic-profile/view/1886860","19-1886860")</f>
        <v>0</v>
      </c>
      <c r="B131" t="s">
        <v>10</v>
      </c>
      <c r="C131" t="s">
        <v>22</v>
      </c>
      <c r="D131" t="s">
        <v>158</v>
      </c>
      <c r="E131" t="s">
        <v>165</v>
      </c>
      <c r="F131" t="s">
        <v>191</v>
      </c>
      <c r="G131" t="s">
        <v>196</v>
      </c>
      <c r="H131" t="s">
        <v>196</v>
      </c>
      <c r="J131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2019-06-13T18:41:42Z</dcterms:created>
  <dcterms:modified xsi:type="dcterms:W3CDTF">2019-06-13T18:41:42Z</dcterms:modified>
</cp:coreProperties>
</file>