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<sst xmlns="http://schemas.openxmlformats.org/spreadsheetml/2006/main" count="1779" uniqueCount="233">
  <si>
    <t>Hyperlinked Case #</t>
  </si>
  <si>
    <t>Assigned Branch/CC</t>
  </si>
  <si>
    <t>Primary Advocate</t>
  </si>
  <si>
    <t>Blank Eligibility Tester</t>
  </si>
  <si>
    <t>Blank Case Type Tester</t>
  </si>
  <si>
    <t>HRA Release/Consent Tester</t>
  </si>
  <si>
    <t>Income Verification Tester</t>
  </si>
  <si>
    <t>Level of Service Tester</t>
  </si>
  <si>
    <t>Outcome Tester</t>
  </si>
  <si>
    <t>Date Opened</t>
  </si>
  <si>
    <t>HAL Eligibility Date</t>
  </si>
  <si>
    <t>Date Closed</t>
  </si>
  <si>
    <t>Housing Type Of Case</t>
  </si>
  <si>
    <t>HRA Release?</t>
  </si>
  <si>
    <t>Housing Level of Service</t>
  </si>
  <si>
    <t>Housing Outcome</t>
  </si>
  <si>
    <t>MLS</t>
  </si>
  <si>
    <t>Abbas, Sayeda</t>
  </si>
  <si>
    <t>Sun, Dao</t>
  </si>
  <si>
    <t>Restrepo-Serrano, Francois</t>
  </si>
  <si>
    <t>Robinson, Sally</t>
  </si>
  <si>
    <t>Shah, Ami</t>
  </si>
  <si>
    <t>Sharma, Sagar</t>
  </si>
  <si>
    <t>Treadwell, Nathan</t>
  </si>
  <si>
    <t>Velasquez, Diana</t>
  </si>
  <si>
    <t>Wilkes, Nicole</t>
  </si>
  <si>
    <t>Torres, Jasmin</t>
  </si>
  <si>
    <t>Patel, Roopal</t>
  </si>
  <si>
    <t>Novasky, Aisha</t>
  </si>
  <si>
    <t>Braudy, Erica</t>
  </si>
  <si>
    <t>Briggs, John</t>
  </si>
  <si>
    <t>Bromberg, Iris</t>
  </si>
  <si>
    <t>Earisman, Peggy</t>
  </si>
  <si>
    <t>Black, Rosalind</t>
  </si>
  <si>
    <t>Atkinson, Johnson</t>
  </si>
  <si>
    <t>Banks, Melissa</t>
  </si>
  <si>
    <t>Basu, Shantonu</t>
  </si>
  <si>
    <t>Englard, Rubin</t>
  </si>
  <si>
    <t>Henriquez, Luis</t>
  </si>
  <si>
    <t>James, Lelia</t>
  </si>
  <si>
    <t>Luo, Amy</t>
  </si>
  <si>
    <t>Morgan, Rose</t>
  </si>
  <si>
    <t>Heller, Steven</t>
  </si>
  <si>
    <t>Guillaume, Naura</t>
  </si>
  <si>
    <t>Freeman, Daniel</t>
  </si>
  <si>
    <t>Frierson, Jerome</t>
  </si>
  <si>
    <t>Goldman, Caitlin</t>
  </si>
  <si>
    <t>Hao, Lindsay</t>
  </si>
  <si>
    <t>Opened Out of Fiscal Year</t>
  </si>
  <si>
    <t>Eligibility Date Outside of FY20</t>
  </si>
  <si>
    <t>05/17/2017</t>
  </si>
  <si>
    <t>06/20/2017</t>
  </si>
  <si>
    <t>06/27/2017</t>
  </si>
  <si>
    <t>09/20/2016</t>
  </si>
  <si>
    <t>06/25/2018</t>
  </si>
  <si>
    <t>05/27/2016</t>
  </si>
  <si>
    <t>11/30/2017</t>
  </si>
  <si>
    <t>01/22/2018</t>
  </si>
  <si>
    <t>07/08/2016</t>
  </si>
  <si>
    <t>01/06/2017</t>
  </si>
  <si>
    <t>03/28/2017</t>
  </si>
  <si>
    <t>02/24/2017</t>
  </si>
  <si>
    <t>05/05/2016</t>
  </si>
  <si>
    <t>06/16/2016</t>
  </si>
  <si>
    <t>03/01/2016</t>
  </si>
  <si>
    <t>05/01/2015</t>
  </si>
  <si>
    <t>05/17/2016</t>
  </si>
  <si>
    <t>12/07/2015</t>
  </si>
  <si>
    <t>04/10/2013</t>
  </si>
  <si>
    <t>06/22/2015</t>
  </si>
  <si>
    <t>05/18/2017</t>
  </si>
  <si>
    <t>04/05/2017</t>
  </si>
  <si>
    <t>09/16/2016</t>
  </si>
  <si>
    <t>03/23/2017</t>
  </si>
  <si>
    <t>08/18/2016</t>
  </si>
  <si>
    <t>12/12/2016</t>
  </si>
  <si>
    <t>03/25/2015</t>
  </si>
  <si>
    <t>01/27/2017</t>
  </si>
  <si>
    <t>01/13/2017</t>
  </si>
  <si>
    <t>02/14/2017</t>
  </si>
  <si>
    <t>06/15/2016</t>
  </si>
  <si>
    <t>11/04/2016</t>
  </si>
  <si>
    <t>02/06/2017</t>
  </si>
  <si>
    <t>03/01/2017</t>
  </si>
  <si>
    <t>01/23/2015</t>
  </si>
  <si>
    <t>12/08/2014</t>
  </si>
  <si>
    <t>04/08/2015</t>
  </si>
  <si>
    <t>06/12/2014</t>
  </si>
  <si>
    <t>04/28/2017</t>
  </si>
  <si>
    <t>11/09/2016</t>
  </si>
  <si>
    <t>03/06/2017</t>
  </si>
  <si>
    <t>08/31/2016</t>
  </si>
  <si>
    <t>11/18/2016</t>
  </si>
  <si>
    <t>10/13/2017</t>
  </si>
  <si>
    <t>05/05/2017</t>
  </si>
  <si>
    <t>09/12/2014</t>
  </si>
  <si>
    <t>04/27/2016</t>
  </si>
  <si>
    <t>09/10/2014</t>
  </si>
  <si>
    <t>09/09/2014</t>
  </si>
  <si>
    <t>04/20/2017</t>
  </si>
  <si>
    <t>11/03/2017</t>
  </si>
  <si>
    <t>07/31/2018</t>
  </si>
  <si>
    <t>03/28/2014</t>
  </si>
  <si>
    <t>07/13/2017</t>
  </si>
  <si>
    <t>03/11/2015</t>
  </si>
  <si>
    <t>07/14/2015</t>
  </si>
  <si>
    <t>04/03/2017</t>
  </si>
  <si>
    <t>01/10/2019</t>
  </si>
  <si>
    <t>08/17/2016</t>
  </si>
  <si>
    <t>05/02/2017</t>
  </si>
  <si>
    <t>09/28/2016</t>
  </si>
  <si>
    <t>12/16/2016</t>
  </si>
  <si>
    <t>03/29/2017</t>
  </si>
  <si>
    <t>04/14/2017</t>
  </si>
  <si>
    <t>04/19/2017</t>
  </si>
  <si>
    <t>06/02/2017</t>
  </si>
  <si>
    <t>03/27/2017</t>
  </si>
  <si>
    <t>08/07/2017</t>
  </si>
  <si>
    <t>05/09/2016</t>
  </si>
  <si>
    <t>10/24/2016</t>
  </si>
  <si>
    <t>06/07/2017</t>
  </si>
  <si>
    <t>08/22/2018</t>
  </si>
  <si>
    <t>05/15/2018</t>
  </si>
  <si>
    <t>09/29/2017</t>
  </si>
  <si>
    <t>12/29/2016</t>
  </si>
  <si>
    <t>06/11/2015</t>
  </si>
  <si>
    <t>10/26/2016</t>
  </si>
  <si>
    <t>10/21/2016</t>
  </si>
  <si>
    <t>10/07/2016</t>
  </si>
  <si>
    <t>08/19/2015</t>
  </si>
  <si>
    <t>12/18/2015</t>
  </si>
  <si>
    <t>03/25/2016</t>
  </si>
  <si>
    <t>01/17/2017</t>
  </si>
  <si>
    <t>06/01/2017</t>
  </si>
  <si>
    <t>01/23/2017</t>
  </si>
  <si>
    <t>05/06/2016</t>
  </si>
  <si>
    <t>01/08/2016</t>
  </si>
  <si>
    <t>01/02/2018</t>
  </si>
  <si>
    <t>02/04/2016</t>
  </si>
  <si>
    <t>07/28/2015</t>
  </si>
  <si>
    <t>12/15/2016</t>
  </si>
  <si>
    <t>01/04/2019</t>
  </si>
  <si>
    <t>05/29/2015</t>
  </si>
  <si>
    <t>06/13/2017</t>
  </si>
  <si>
    <t>06/08/2017</t>
  </si>
  <si>
    <t>06/12/2015</t>
  </si>
  <si>
    <t>04/17/2018</t>
  </si>
  <si>
    <t>12/17/2018</t>
  </si>
  <si>
    <t>09/27/2018</t>
  </si>
  <si>
    <t>06/21/2018</t>
  </si>
  <si>
    <t>06/15/2018</t>
  </si>
  <si>
    <t>06/28/2018</t>
  </si>
  <si>
    <t>05/24/2017</t>
  </si>
  <si>
    <t>04/26/2017</t>
  </si>
  <si>
    <t>04/25/2017</t>
  </si>
  <si>
    <t>04/06/2017</t>
  </si>
  <si>
    <t>07/03/2017</t>
  </si>
  <si>
    <t>03/15/2016</t>
  </si>
  <si>
    <t>02/15/2017</t>
  </si>
  <si>
    <t>12/02/2015</t>
  </si>
  <si>
    <t>06/29/2017</t>
  </si>
  <si>
    <t>03/31/2017</t>
  </si>
  <si>
    <t>06/05/2017</t>
  </si>
  <si>
    <t>05/16/2018</t>
  </si>
  <si>
    <t>04/05/2013</t>
  </si>
  <si>
    <t>06/09/2014</t>
  </si>
  <si>
    <t>03/10/2014</t>
  </si>
  <si>
    <t>03/17/2014</t>
  </si>
  <si>
    <t>12/20/2016</t>
  </si>
  <si>
    <t>01/12/2016</t>
  </si>
  <si>
    <t>11/10/2016</t>
  </si>
  <si>
    <t>06/14/2017</t>
  </si>
  <si>
    <t>02/15/2019</t>
  </si>
  <si>
    <t>03/15/2017</t>
  </si>
  <si>
    <t>05/19/2017</t>
  </si>
  <si>
    <t>08/14/2018</t>
  </si>
  <si>
    <t>10/31/2018</t>
  </si>
  <si>
    <t>10/17/2018</t>
  </si>
  <si>
    <t>12/11/2018</t>
  </si>
  <si>
    <t>12/18/2018</t>
  </si>
  <si>
    <t>12/28/2018</t>
  </si>
  <si>
    <t>07/18/2018</t>
  </si>
  <si>
    <t>10/22/2018</t>
  </si>
  <si>
    <t>10/18/2018</t>
  </si>
  <si>
    <t>08/13/2018</t>
  </si>
  <si>
    <t>12/10/2018</t>
  </si>
  <si>
    <t>10/19/2018</t>
  </si>
  <si>
    <t>03/29/2019</t>
  </si>
  <si>
    <t>07/19/2018</t>
  </si>
  <si>
    <t>11/30/2018</t>
  </si>
  <si>
    <t>11/16/2018</t>
  </si>
  <si>
    <t>11/13/2018</t>
  </si>
  <si>
    <t>12/31/2018</t>
  </si>
  <si>
    <t>01/15/2019</t>
  </si>
  <si>
    <t>07/24/2018</t>
  </si>
  <si>
    <t>08/09/2018</t>
  </si>
  <si>
    <t>03/15/2019</t>
  </si>
  <si>
    <t>02/01/2019</t>
  </si>
  <si>
    <t>12/20/2018</t>
  </si>
  <si>
    <t>12/04/2018</t>
  </si>
  <si>
    <t>07/03/2018</t>
  </si>
  <si>
    <t>11/27/2018</t>
  </si>
  <si>
    <t>12/03/2018</t>
  </si>
  <si>
    <t>12/27/2018</t>
  </si>
  <si>
    <t>09/21/2018</t>
  </si>
  <si>
    <t>04/03/2019</t>
  </si>
  <si>
    <t>03/08/2019</t>
  </si>
  <si>
    <t>12/26/2018</t>
  </si>
  <si>
    <t>01/17/2019</t>
  </si>
  <si>
    <t>10/26/2018</t>
  </si>
  <si>
    <t>07/30/2018</t>
  </si>
  <si>
    <t>11/19/2018</t>
  </si>
  <si>
    <t>03/07/2019</t>
  </si>
  <si>
    <t>02/04/2019</t>
  </si>
  <si>
    <t>Holdover</t>
  </si>
  <si>
    <t>Non-payment</t>
  </si>
  <si>
    <t>No Case</t>
  </si>
  <si>
    <t>HP Action</t>
  </si>
  <si>
    <t>NYCHA Housing Termination</t>
  </si>
  <si>
    <t>Other</t>
  </si>
  <si>
    <t>DHCR Proceeding</t>
  </si>
  <si>
    <t>Article 78</t>
  </si>
  <si>
    <t>7A Proceeding</t>
  </si>
  <si>
    <t xml:space="preserve"> </t>
  </si>
  <si>
    <t>Yes</t>
  </si>
  <si>
    <t>No</t>
  </si>
  <si>
    <t>Representation - State Court</t>
  </si>
  <si>
    <t>Hold For Review</t>
  </si>
  <si>
    <t>Advice</t>
  </si>
  <si>
    <t>Out-of-Court Advocacy</t>
  </si>
  <si>
    <t>Representation - Admin. Agency</t>
  </si>
  <si>
    <t>Brief Service</t>
  </si>
  <si>
    <t>Representation - Federal Court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</si>
</sst>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51"/>
  <sheetViews>
    <sheetView tabSelected="1" workbookViewId="0"/>
  </sheetViews>
  <sheetFormatPr defaultRowHeight="15"/>
  <cols>
    <col min="1" max="1" width="20.7109375" style="1" customWidth="1"/>
    <col min="2" max="2" width="10.7109375" customWidth="1"/>
    <col min="3" max="16" width="30.710937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f>HYPERLINK("https://lsnyc.legalserver.org/matter/dynamic-profile/view/1835850","17-1835850")</f>
        <v>0</v>
      </c>
      <c r="B2" t="s">
        <v>16</v>
      </c>
      <c r="C2" t="s">
        <v>17</v>
      </c>
      <c r="D2" t="s">
        <v>48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50</v>
      </c>
      <c r="M2" t="s">
        <v>214</v>
      </c>
      <c r="N2" t="s">
        <v>223</v>
      </c>
      <c r="O2" t="s">
        <v>226</v>
      </c>
    </row>
    <row r="3" spans="1:16">
      <c r="A3" s="1">
        <f>HYPERLINK("https://lsnyc.legalserver.org/matter/dynamic-profile/view/1838680","17-1838680")</f>
        <v>0</v>
      </c>
      <c r="B3" t="s">
        <v>16</v>
      </c>
      <c r="C3" t="s">
        <v>18</v>
      </c>
      <c r="D3" t="s">
        <v>48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51</v>
      </c>
      <c r="L3" t="s">
        <v>175</v>
      </c>
      <c r="M3" t="s">
        <v>215</v>
      </c>
      <c r="N3" t="s">
        <v>223</v>
      </c>
      <c r="O3" t="s">
        <v>226</v>
      </c>
    </row>
    <row r="4" spans="1:16">
      <c r="A4" s="1">
        <f>HYPERLINK("https://lsnyc.legalserver.org/matter/dynamic-profile/view/1839225","17-1839225")</f>
        <v>0</v>
      </c>
      <c r="B4" t="s">
        <v>16</v>
      </c>
      <c r="C4" t="s">
        <v>18</v>
      </c>
      <c r="D4" t="s">
        <v>48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52</v>
      </c>
      <c r="L4" t="s">
        <v>176</v>
      </c>
      <c r="M4" t="s">
        <v>215</v>
      </c>
      <c r="N4" t="s">
        <v>223</v>
      </c>
      <c r="O4" t="s">
        <v>226</v>
      </c>
    </row>
    <row r="5" spans="1:16">
      <c r="A5" s="1">
        <f>HYPERLINK("https://lsnyc.legalserver.org/matter/dynamic-profile/view/0815425","16-0815425")</f>
        <v>0</v>
      </c>
      <c r="B5" t="s">
        <v>16</v>
      </c>
      <c r="C5" t="s">
        <v>18</v>
      </c>
      <c r="D5" t="s">
        <v>48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53</v>
      </c>
      <c r="L5" t="s">
        <v>177</v>
      </c>
      <c r="M5" t="s">
        <v>216</v>
      </c>
      <c r="N5" t="s">
        <v>223</v>
      </c>
      <c r="O5" t="s">
        <v>227</v>
      </c>
    </row>
    <row r="6" spans="1:16">
      <c r="A6" s="1">
        <f>HYPERLINK("https://lsnyc.legalserver.org/matter/dynamic-profile/view/1870861","18-1870861")</f>
        <v>0</v>
      </c>
      <c r="B6" t="s">
        <v>16</v>
      </c>
      <c r="C6" t="s">
        <v>18</v>
      </c>
      <c r="D6" t="s">
        <v>48</v>
      </c>
      <c r="E6" t="s">
        <v>49</v>
      </c>
      <c r="F6" t="s">
        <v>49</v>
      </c>
      <c r="G6" t="s">
        <v>49</v>
      </c>
      <c r="H6" t="s">
        <v>49</v>
      </c>
      <c r="I6" t="s">
        <v>49</v>
      </c>
      <c r="J6" t="s">
        <v>54</v>
      </c>
      <c r="L6" t="s">
        <v>178</v>
      </c>
      <c r="M6" t="s">
        <v>217</v>
      </c>
      <c r="N6" t="s">
        <v>223</v>
      </c>
      <c r="O6" t="s">
        <v>226</v>
      </c>
    </row>
    <row r="7" spans="1:16">
      <c r="A7" s="1">
        <f>HYPERLINK("https://lsnyc.legalserver.org/matter/dynamic-profile/view/0806678","16-0806678")</f>
        <v>0</v>
      </c>
      <c r="B7" t="s">
        <v>16</v>
      </c>
      <c r="C7" t="s">
        <v>18</v>
      </c>
      <c r="D7" t="s">
        <v>48</v>
      </c>
      <c r="E7" t="s">
        <v>49</v>
      </c>
      <c r="F7" t="s">
        <v>49</v>
      </c>
      <c r="G7" t="s">
        <v>49</v>
      </c>
      <c r="H7" t="s">
        <v>49</v>
      </c>
      <c r="I7" t="s">
        <v>49</v>
      </c>
      <c r="J7" t="s">
        <v>55</v>
      </c>
      <c r="L7" t="s">
        <v>179</v>
      </c>
      <c r="M7" t="s">
        <v>217</v>
      </c>
      <c r="N7" t="s">
        <v>223</v>
      </c>
      <c r="O7" t="s">
        <v>226</v>
      </c>
    </row>
    <row r="8" spans="1:16">
      <c r="A8" s="1">
        <f>HYPERLINK("https://lsnyc.legalserver.org/matter/dynamic-profile/view/1852350","17-1852350")</f>
        <v>0</v>
      </c>
      <c r="B8" t="s">
        <v>16</v>
      </c>
      <c r="C8" t="s">
        <v>18</v>
      </c>
      <c r="D8" t="s">
        <v>48</v>
      </c>
      <c r="E8" t="s">
        <v>49</v>
      </c>
      <c r="F8" t="s">
        <v>49</v>
      </c>
      <c r="G8" t="s">
        <v>49</v>
      </c>
      <c r="H8" t="s">
        <v>49</v>
      </c>
      <c r="I8" t="s">
        <v>49</v>
      </c>
      <c r="J8" t="s">
        <v>56</v>
      </c>
      <c r="L8" t="s">
        <v>180</v>
      </c>
      <c r="M8" t="s">
        <v>215</v>
      </c>
      <c r="N8" t="s">
        <v>223</v>
      </c>
      <c r="O8" t="s">
        <v>228</v>
      </c>
    </row>
    <row r="9" spans="1:16">
      <c r="A9" s="1">
        <f>HYPERLINK("https://lsnyc.legalserver.org/matter/dynamic-profile/view/0815433","16-0815433")</f>
        <v>0</v>
      </c>
      <c r="B9" t="s">
        <v>16</v>
      </c>
      <c r="C9" t="s">
        <v>18</v>
      </c>
      <c r="D9" t="s">
        <v>48</v>
      </c>
      <c r="E9" t="s">
        <v>49</v>
      </c>
      <c r="F9" t="s">
        <v>49</v>
      </c>
      <c r="G9" t="s">
        <v>49</v>
      </c>
      <c r="H9" t="s">
        <v>49</v>
      </c>
      <c r="I9" t="s">
        <v>49</v>
      </c>
      <c r="J9" t="s">
        <v>53</v>
      </c>
      <c r="L9" t="s">
        <v>177</v>
      </c>
      <c r="M9" t="s">
        <v>216</v>
      </c>
      <c r="N9" t="s">
        <v>223</v>
      </c>
      <c r="O9" t="s">
        <v>226</v>
      </c>
    </row>
    <row r="10" spans="1:16">
      <c r="A10" s="1">
        <f>HYPERLINK("https://lsnyc.legalserver.org/matter/dynamic-profile/view/1856789","18-1856789")</f>
        <v>0</v>
      </c>
      <c r="B10" t="s">
        <v>16</v>
      </c>
      <c r="C10" t="s">
        <v>18</v>
      </c>
      <c r="D10" t="s">
        <v>48</v>
      </c>
      <c r="E10" t="s">
        <v>49</v>
      </c>
      <c r="F10" t="s">
        <v>49</v>
      </c>
      <c r="G10" t="s">
        <v>49</v>
      </c>
      <c r="H10" t="s">
        <v>49</v>
      </c>
      <c r="I10" t="s">
        <v>49</v>
      </c>
      <c r="J10" t="s">
        <v>57</v>
      </c>
      <c r="L10" t="s">
        <v>181</v>
      </c>
      <c r="M10" t="s">
        <v>214</v>
      </c>
      <c r="N10" t="s">
        <v>223</v>
      </c>
      <c r="O10" t="s">
        <v>228</v>
      </c>
    </row>
    <row r="11" spans="1:16">
      <c r="A11" s="1">
        <f>HYPERLINK("https://lsnyc.legalserver.org/matter/dynamic-profile/view/0809653","16-0809653")</f>
        <v>0</v>
      </c>
      <c r="B11" t="s">
        <v>16</v>
      </c>
      <c r="C11" t="s">
        <v>18</v>
      </c>
      <c r="D11" t="s">
        <v>48</v>
      </c>
      <c r="E11" t="s">
        <v>49</v>
      </c>
      <c r="F11" t="s">
        <v>49</v>
      </c>
      <c r="G11" t="s">
        <v>49</v>
      </c>
      <c r="H11" t="s">
        <v>49</v>
      </c>
      <c r="I11" t="s">
        <v>49</v>
      </c>
      <c r="J11" t="s">
        <v>58</v>
      </c>
      <c r="L11" t="s">
        <v>175</v>
      </c>
      <c r="N11" t="s">
        <v>223</v>
      </c>
      <c r="O11" t="s">
        <v>226</v>
      </c>
    </row>
    <row r="12" spans="1:16">
      <c r="A12" s="1">
        <f>HYPERLINK("https://lsnyc.legalserver.org/matter/dynamic-profile/view/0815432","16-0815432")</f>
        <v>0</v>
      </c>
      <c r="B12" t="s">
        <v>16</v>
      </c>
      <c r="C12" t="s">
        <v>18</v>
      </c>
      <c r="D12" t="s">
        <v>48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53</v>
      </c>
      <c r="L12" t="s">
        <v>177</v>
      </c>
      <c r="M12" t="s">
        <v>216</v>
      </c>
      <c r="N12" t="s">
        <v>223</v>
      </c>
      <c r="O12" t="s">
        <v>226</v>
      </c>
    </row>
    <row r="13" spans="1:16">
      <c r="A13" s="1">
        <f>HYPERLINK("https://lsnyc.legalserver.org/matter/dynamic-profile/view/0824046","17-0824046")</f>
        <v>0</v>
      </c>
      <c r="B13" t="s">
        <v>16</v>
      </c>
      <c r="C13" t="s">
        <v>18</v>
      </c>
      <c r="D13" t="s">
        <v>48</v>
      </c>
      <c r="E13" t="s">
        <v>49</v>
      </c>
      <c r="F13" t="s">
        <v>49</v>
      </c>
      <c r="G13" t="s">
        <v>49</v>
      </c>
      <c r="H13" t="s">
        <v>49</v>
      </c>
      <c r="I13" t="s">
        <v>49</v>
      </c>
      <c r="J13" t="s">
        <v>59</v>
      </c>
      <c r="L13" t="s">
        <v>182</v>
      </c>
      <c r="M13" t="s">
        <v>214</v>
      </c>
      <c r="N13" t="s">
        <v>223</v>
      </c>
      <c r="O13" t="s">
        <v>226</v>
      </c>
    </row>
    <row r="14" spans="1:16">
      <c r="A14" s="1">
        <f>HYPERLINK("https://lsnyc.legalserver.org/matter/dynamic-profile/view/0831278","17-0831278")</f>
        <v>0</v>
      </c>
      <c r="B14" t="s">
        <v>16</v>
      </c>
      <c r="C14" t="s">
        <v>18</v>
      </c>
      <c r="D14" t="s">
        <v>48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60</v>
      </c>
      <c r="L14" t="s">
        <v>183</v>
      </c>
      <c r="N14" t="s">
        <v>223</v>
      </c>
      <c r="O14" t="s">
        <v>226</v>
      </c>
    </row>
    <row r="15" spans="1:16">
      <c r="A15" s="1">
        <f>HYPERLINK("https://lsnyc.legalserver.org/matter/dynamic-profile/view/0828432","17-0828432")</f>
        <v>0</v>
      </c>
      <c r="B15" t="s">
        <v>16</v>
      </c>
      <c r="C15" t="s">
        <v>18</v>
      </c>
      <c r="D15" t="s">
        <v>48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  <c r="J15" t="s">
        <v>61</v>
      </c>
      <c r="L15" t="s">
        <v>184</v>
      </c>
      <c r="M15" t="s">
        <v>215</v>
      </c>
      <c r="N15" t="s">
        <v>223</v>
      </c>
      <c r="O15" t="s">
        <v>226</v>
      </c>
    </row>
    <row r="16" spans="1:16">
      <c r="A16" s="1">
        <f>HYPERLINK("https://lsnyc.legalserver.org/matter/dynamic-profile/view/0804829","16-0804829")</f>
        <v>0</v>
      </c>
      <c r="B16" t="s">
        <v>16</v>
      </c>
      <c r="C16" t="s">
        <v>18</v>
      </c>
      <c r="D16" t="s">
        <v>48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 t="s">
        <v>62</v>
      </c>
      <c r="L16" t="s">
        <v>185</v>
      </c>
      <c r="M16" t="s">
        <v>217</v>
      </c>
      <c r="N16" t="s">
        <v>224</v>
      </c>
      <c r="O16" t="s">
        <v>226</v>
      </c>
    </row>
    <row r="17" spans="1:15">
      <c r="A17" s="1">
        <f>HYPERLINK("https://lsnyc.legalserver.org/matter/dynamic-profile/view/0807856","16-0807856")</f>
        <v>0</v>
      </c>
      <c r="B17" t="s">
        <v>16</v>
      </c>
      <c r="C17" t="s">
        <v>18</v>
      </c>
      <c r="D17" t="s">
        <v>48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  <c r="J17" t="s">
        <v>63</v>
      </c>
      <c r="L17" t="s">
        <v>186</v>
      </c>
      <c r="M17" t="s">
        <v>217</v>
      </c>
      <c r="N17" t="s">
        <v>224</v>
      </c>
      <c r="O17" t="s">
        <v>226</v>
      </c>
    </row>
    <row r="18" spans="1:15">
      <c r="A18" s="1">
        <f>HYPERLINK("https://lsnyc.legalserver.org/matter/dynamic-profile/view/0799700","16-0799700")</f>
        <v>0</v>
      </c>
      <c r="B18" t="s">
        <v>16</v>
      </c>
      <c r="C18" t="s">
        <v>18</v>
      </c>
      <c r="D18" t="s">
        <v>48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64</v>
      </c>
      <c r="L18" t="s">
        <v>184</v>
      </c>
      <c r="N18" t="s">
        <v>225</v>
      </c>
      <c r="O18" t="s">
        <v>229</v>
      </c>
    </row>
    <row r="19" spans="1:15">
      <c r="A19" s="1">
        <f>HYPERLINK("https://lsnyc.legalserver.org/matter/dynamic-profile/view/0777402","15-0777402")</f>
        <v>0</v>
      </c>
      <c r="B19" t="s">
        <v>16</v>
      </c>
      <c r="C19" t="s">
        <v>18</v>
      </c>
      <c r="D19" t="s">
        <v>48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65</v>
      </c>
      <c r="L19" t="s">
        <v>187</v>
      </c>
      <c r="N19" t="s">
        <v>223</v>
      </c>
    </row>
    <row r="20" spans="1:15">
      <c r="A20" s="1">
        <f>HYPERLINK("https://lsnyc.legalserver.org/matter/dynamic-profile/view/0805737","16-0805737")</f>
        <v>0</v>
      </c>
      <c r="B20" t="s">
        <v>16</v>
      </c>
      <c r="C20" t="s">
        <v>18</v>
      </c>
      <c r="D20" t="s">
        <v>48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  <c r="J20" t="s">
        <v>66</v>
      </c>
      <c r="L20" t="s">
        <v>185</v>
      </c>
      <c r="M20" t="s">
        <v>217</v>
      </c>
      <c r="N20" t="s">
        <v>223</v>
      </c>
      <c r="O20" t="s">
        <v>226</v>
      </c>
    </row>
    <row r="21" spans="1:15">
      <c r="A21" s="1">
        <f>HYPERLINK("https://lsnyc.legalserver.org/matter/dynamic-profile/view/0793650","15-0793650")</f>
        <v>0</v>
      </c>
      <c r="B21" t="s">
        <v>16</v>
      </c>
      <c r="C21" t="s">
        <v>19</v>
      </c>
      <c r="D21" t="s">
        <v>48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  <c r="J21" t="s">
        <v>67</v>
      </c>
      <c r="L21" t="s">
        <v>178</v>
      </c>
      <c r="M21" t="s">
        <v>214</v>
      </c>
      <c r="N21" t="s">
        <v>225</v>
      </c>
      <c r="O21" t="s">
        <v>230</v>
      </c>
    </row>
    <row r="22" spans="1:15">
      <c r="A22" s="1">
        <f>HYPERLINK("https://lsnyc.legalserver.org/matter/dynamic-profile/view/0734279","13-0734279")</f>
        <v>0</v>
      </c>
      <c r="B22" t="s">
        <v>16</v>
      </c>
      <c r="C22" t="s">
        <v>20</v>
      </c>
      <c r="D22" t="s">
        <v>48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  <c r="J22" t="s">
        <v>68</v>
      </c>
      <c r="L22" t="s">
        <v>188</v>
      </c>
      <c r="N22" t="s">
        <v>223</v>
      </c>
      <c r="O22" t="s">
        <v>226</v>
      </c>
    </row>
    <row r="23" spans="1:15">
      <c r="A23" s="1">
        <f>HYPERLINK("https://lsnyc.legalserver.org/matter/dynamic-profile/view/0781484","15-0781484")</f>
        <v>0</v>
      </c>
      <c r="B23" t="s">
        <v>16</v>
      </c>
      <c r="C23" t="s">
        <v>20</v>
      </c>
      <c r="D23" t="s">
        <v>48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69</v>
      </c>
      <c r="N23" t="s">
        <v>223</v>
      </c>
    </row>
    <row r="24" spans="1:15">
      <c r="A24" s="1">
        <f>HYPERLINK("https://lsnyc.legalserver.org/matter/dynamic-profile/view/1835950","17-1835950")</f>
        <v>0</v>
      </c>
      <c r="B24" t="s">
        <v>16</v>
      </c>
      <c r="C24" t="s">
        <v>21</v>
      </c>
      <c r="D24" t="s">
        <v>48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70</v>
      </c>
      <c r="L24" t="s">
        <v>189</v>
      </c>
      <c r="N24" t="s">
        <v>223</v>
      </c>
      <c r="O24" t="s">
        <v>226</v>
      </c>
    </row>
    <row r="25" spans="1:15">
      <c r="A25" s="1">
        <f>HYPERLINK("https://lsnyc.legalserver.org/matter/dynamic-profile/view/0832089","17-0832089")</f>
        <v>0</v>
      </c>
      <c r="B25" t="s">
        <v>16</v>
      </c>
      <c r="C25" t="s">
        <v>21</v>
      </c>
      <c r="D25" t="s">
        <v>48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  <c r="J25" t="s">
        <v>71</v>
      </c>
      <c r="L25" t="s">
        <v>190</v>
      </c>
      <c r="M25" t="s">
        <v>214</v>
      </c>
      <c r="N25" t="s">
        <v>223</v>
      </c>
      <c r="O25" t="s">
        <v>226</v>
      </c>
    </row>
    <row r="26" spans="1:15">
      <c r="A26" s="1">
        <f>HYPERLINK("https://lsnyc.legalserver.org/matter/dynamic-profile/view/0815218","16-0815218")</f>
        <v>0</v>
      </c>
      <c r="B26" t="s">
        <v>16</v>
      </c>
      <c r="C26" t="s">
        <v>21</v>
      </c>
      <c r="D26" t="s">
        <v>48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72</v>
      </c>
      <c r="L26" t="s">
        <v>191</v>
      </c>
      <c r="M26" t="s">
        <v>214</v>
      </c>
      <c r="N26" t="s">
        <v>223</v>
      </c>
      <c r="O26" t="s">
        <v>226</v>
      </c>
    </row>
    <row r="27" spans="1:15">
      <c r="A27" s="1">
        <f>HYPERLINK("https://lsnyc.legalserver.org/matter/dynamic-profile/view/0830896","17-0830896")</f>
        <v>0</v>
      </c>
      <c r="B27" t="s">
        <v>16</v>
      </c>
      <c r="C27" t="s">
        <v>21</v>
      </c>
      <c r="D27" t="s">
        <v>48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73</v>
      </c>
      <c r="N27" t="s">
        <v>223</v>
      </c>
      <c r="O27" t="s">
        <v>226</v>
      </c>
    </row>
    <row r="28" spans="1:15">
      <c r="A28" s="1">
        <f>HYPERLINK("https://lsnyc.legalserver.org/matter/dynamic-profile/view/0812854","16-0812854")</f>
        <v>0</v>
      </c>
      <c r="B28" t="s">
        <v>16</v>
      </c>
      <c r="C28" t="s">
        <v>21</v>
      </c>
      <c r="D28" t="s">
        <v>48</v>
      </c>
      <c r="E28" t="s">
        <v>49</v>
      </c>
      <c r="F28" t="s">
        <v>49</v>
      </c>
      <c r="G28" t="s">
        <v>49</v>
      </c>
      <c r="H28" t="s">
        <v>49</v>
      </c>
      <c r="I28" t="s">
        <v>49</v>
      </c>
      <c r="J28" t="s">
        <v>74</v>
      </c>
      <c r="N28" t="s">
        <v>223</v>
      </c>
      <c r="O28" t="s">
        <v>226</v>
      </c>
    </row>
    <row r="29" spans="1:15">
      <c r="A29" s="1">
        <f>HYPERLINK("https://lsnyc.legalserver.org/matter/dynamic-profile/view/0822080","16-0822080")</f>
        <v>0</v>
      </c>
      <c r="B29" t="s">
        <v>16</v>
      </c>
      <c r="C29" t="s">
        <v>21</v>
      </c>
      <c r="D29" t="s">
        <v>48</v>
      </c>
      <c r="E29" t="s">
        <v>49</v>
      </c>
      <c r="F29" t="s">
        <v>49</v>
      </c>
      <c r="G29" t="s">
        <v>49</v>
      </c>
      <c r="H29" t="s">
        <v>49</v>
      </c>
      <c r="I29" t="s">
        <v>49</v>
      </c>
      <c r="J29" t="s">
        <v>75</v>
      </c>
      <c r="N29" t="s">
        <v>223</v>
      </c>
    </row>
    <row r="30" spans="1:15">
      <c r="A30" s="1">
        <f>HYPERLINK("https://lsnyc.legalserver.org/matter/dynamic-profile/view/0812884","16-0812884")</f>
        <v>0</v>
      </c>
      <c r="B30" t="s">
        <v>16</v>
      </c>
      <c r="C30" t="s">
        <v>21</v>
      </c>
      <c r="D30" t="s">
        <v>48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  <c r="J30" t="s">
        <v>74</v>
      </c>
      <c r="N30" t="s">
        <v>223</v>
      </c>
      <c r="O30" t="s">
        <v>226</v>
      </c>
    </row>
    <row r="31" spans="1:15">
      <c r="A31" s="1">
        <f>HYPERLINK("https://lsnyc.legalserver.org/matter/dynamic-profile/view/0774320","15-0774320")</f>
        <v>0</v>
      </c>
      <c r="B31" t="s">
        <v>16</v>
      </c>
      <c r="C31" t="s">
        <v>21</v>
      </c>
      <c r="D31" t="s">
        <v>48</v>
      </c>
      <c r="E31" t="s">
        <v>49</v>
      </c>
      <c r="F31" t="s">
        <v>49</v>
      </c>
      <c r="G31" t="s">
        <v>49</v>
      </c>
      <c r="H31" t="s">
        <v>49</v>
      </c>
      <c r="I31" t="s">
        <v>49</v>
      </c>
      <c r="J31" t="s">
        <v>76</v>
      </c>
      <c r="L31" t="s">
        <v>192</v>
      </c>
      <c r="M31" t="s">
        <v>214</v>
      </c>
      <c r="N31" t="s">
        <v>223</v>
      </c>
      <c r="O31" t="s">
        <v>226</v>
      </c>
    </row>
    <row r="32" spans="1:15">
      <c r="A32" s="1">
        <f>HYPERLINK("https://lsnyc.legalserver.org/matter/dynamic-profile/view/0825964","17-0825964")</f>
        <v>0</v>
      </c>
      <c r="B32" t="s">
        <v>16</v>
      </c>
      <c r="C32" t="s">
        <v>21</v>
      </c>
      <c r="D32" t="s">
        <v>48</v>
      </c>
      <c r="E32" t="s">
        <v>49</v>
      </c>
      <c r="F32" t="s">
        <v>49</v>
      </c>
      <c r="G32" t="s">
        <v>49</v>
      </c>
      <c r="H32" t="s">
        <v>49</v>
      </c>
      <c r="I32" t="s">
        <v>49</v>
      </c>
      <c r="J32" t="s">
        <v>77</v>
      </c>
      <c r="L32" t="s">
        <v>193</v>
      </c>
      <c r="M32" t="s">
        <v>214</v>
      </c>
      <c r="N32" t="s">
        <v>223</v>
      </c>
      <c r="O32" t="s">
        <v>226</v>
      </c>
    </row>
    <row r="33" spans="1:15">
      <c r="A33" s="1">
        <f>HYPERLINK("https://lsnyc.legalserver.org/matter/dynamic-profile/view/0824710","17-0824710")</f>
        <v>0</v>
      </c>
      <c r="B33" t="s">
        <v>16</v>
      </c>
      <c r="C33" t="s">
        <v>21</v>
      </c>
      <c r="D33" t="s">
        <v>48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  <c r="J33" t="s">
        <v>78</v>
      </c>
      <c r="L33" t="s">
        <v>192</v>
      </c>
      <c r="N33" t="s">
        <v>223</v>
      </c>
      <c r="O33" t="s">
        <v>226</v>
      </c>
    </row>
    <row r="34" spans="1:15">
      <c r="A34" s="1">
        <f>HYPERLINK("https://lsnyc.legalserver.org/matter/dynamic-profile/view/0827493","17-0827493")</f>
        <v>0</v>
      </c>
      <c r="B34" t="s">
        <v>16</v>
      </c>
      <c r="C34" t="s">
        <v>22</v>
      </c>
      <c r="D34" t="s">
        <v>48</v>
      </c>
      <c r="E34" t="s">
        <v>49</v>
      </c>
      <c r="F34" t="s">
        <v>49</v>
      </c>
      <c r="G34" t="s">
        <v>49</v>
      </c>
      <c r="H34" t="s">
        <v>49</v>
      </c>
      <c r="I34" t="s">
        <v>49</v>
      </c>
      <c r="J34" t="s">
        <v>79</v>
      </c>
      <c r="N34" t="s">
        <v>223</v>
      </c>
      <c r="O34" t="s">
        <v>226</v>
      </c>
    </row>
    <row r="35" spans="1:15">
      <c r="A35" s="1">
        <f>HYPERLINK("https://lsnyc.legalserver.org/matter/dynamic-profile/view/0808002","16-0808002")</f>
        <v>0</v>
      </c>
      <c r="B35" t="s">
        <v>16</v>
      </c>
      <c r="C35" t="s">
        <v>18</v>
      </c>
      <c r="D35" t="s">
        <v>48</v>
      </c>
      <c r="E35" t="s">
        <v>49</v>
      </c>
      <c r="F35" t="s">
        <v>49</v>
      </c>
      <c r="G35" t="s">
        <v>49</v>
      </c>
      <c r="H35" t="s">
        <v>49</v>
      </c>
      <c r="I35" t="s">
        <v>49</v>
      </c>
      <c r="J35" t="s">
        <v>80</v>
      </c>
      <c r="L35" t="s">
        <v>179</v>
      </c>
      <c r="M35" t="s">
        <v>217</v>
      </c>
      <c r="N35" t="s">
        <v>223</v>
      </c>
      <c r="O35" t="s">
        <v>226</v>
      </c>
    </row>
    <row r="36" spans="1:15">
      <c r="A36" s="1">
        <f>HYPERLINK("https://lsnyc.legalserver.org/matter/dynamic-profile/view/0819310","16-0819310")</f>
        <v>0</v>
      </c>
      <c r="B36" t="s">
        <v>16</v>
      </c>
      <c r="C36" t="s">
        <v>18</v>
      </c>
      <c r="D36" t="s">
        <v>48</v>
      </c>
      <c r="E36" t="s">
        <v>49</v>
      </c>
      <c r="F36" t="s">
        <v>49</v>
      </c>
      <c r="G36" t="s">
        <v>49</v>
      </c>
      <c r="H36" t="s">
        <v>49</v>
      </c>
      <c r="I36" t="s">
        <v>49</v>
      </c>
      <c r="J36" t="s">
        <v>81</v>
      </c>
      <c r="L36" t="s">
        <v>175</v>
      </c>
      <c r="M36" t="s">
        <v>218</v>
      </c>
      <c r="N36" t="s">
        <v>224</v>
      </c>
      <c r="O36" t="s">
        <v>230</v>
      </c>
    </row>
    <row r="37" spans="1:15">
      <c r="A37" s="1">
        <f>HYPERLINK("https://lsnyc.legalserver.org/matter/dynamic-profile/view/0826778","17-0826778")</f>
        <v>0</v>
      </c>
      <c r="B37" t="s">
        <v>16</v>
      </c>
      <c r="C37" t="s">
        <v>18</v>
      </c>
      <c r="D37" t="s">
        <v>48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  <c r="J37" t="s">
        <v>82</v>
      </c>
      <c r="L37" t="s">
        <v>187</v>
      </c>
      <c r="M37" t="s">
        <v>216</v>
      </c>
      <c r="N37" t="s">
        <v>223</v>
      </c>
      <c r="O37" t="s">
        <v>228</v>
      </c>
    </row>
    <row r="38" spans="1:15">
      <c r="A38" s="1">
        <f>HYPERLINK("https://lsnyc.legalserver.org/matter/dynamic-profile/view/0828800","17-0828800")</f>
        <v>0</v>
      </c>
      <c r="B38" t="s">
        <v>16</v>
      </c>
      <c r="C38" t="s">
        <v>18</v>
      </c>
      <c r="D38" t="s">
        <v>48</v>
      </c>
      <c r="E38" t="s">
        <v>49</v>
      </c>
      <c r="F38" t="s">
        <v>49</v>
      </c>
      <c r="G38" t="s">
        <v>49</v>
      </c>
      <c r="H38" t="s">
        <v>49</v>
      </c>
      <c r="I38" t="s">
        <v>49</v>
      </c>
      <c r="J38" t="s">
        <v>83</v>
      </c>
      <c r="N38" t="s">
        <v>223</v>
      </c>
      <c r="O38" t="s">
        <v>226</v>
      </c>
    </row>
    <row r="39" spans="1:15">
      <c r="A39" s="1">
        <f>HYPERLINK("https://lsnyc.legalserver.org/matter/dynamic-profile/view/0819326","16-0819326")</f>
        <v>0</v>
      </c>
      <c r="B39" t="s">
        <v>16</v>
      </c>
      <c r="C39" t="s">
        <v>18</v>
      </c>
      <c r="D39" t="s">
        <v>48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  <c r="J39" t="s">
        <v>81</v>
      </c>
      <c r="L39" t="s">
        <v>194</v>
      </c>
      <c r="N39" t="s">
        <v>223</v>
      </c>
      <c r="O39" t="s">
        <v>226</v>
      </c>
    </row>
    <row r="40" spans="1:15">
      <c r="A40" s="1">
        <f>HYPERLINK("https://lsnyc.legalserver.org/matter/dynamic-profile/view/0769925","15-0769925")</f>
        <v>0</v>
      </c>
      <c r="B40" t="s">
        <v>16</v>
      </c>
      <c r="C40" t="s">
        <v>23</v>
      </c>
      <c r="D40" t="s">
        <v>48</v>
      </c>
      <c r="E40" t="s">
        <v>49</v>
      </c>
      <c r="F40" t="s">
        <v>49</v>
      </c>
      <c r="G40" t="s">
        <v>49</v>
      </c>
      <c r="H40" t="s">
        <v>49</v>
      </c>
      <c r="I40" t="s">
        <v>49</v>
      </c>
      <c r="J40" t="s">
        <v>84</v>
      </c>
      <c r="N40" t="s">
        <v>223</v>
      </c>
    </row>
    <row r="41" spans="1:15">
      <c r="A41" s="1">
        <f>HYPERLINK("https://lsnyc.legalserver.org/matter/dynamic-profile/view/0769921","15-0769921")</f>
        <v>0</v>
      </c>
      <c r="B41" t="s">
        <v>16</v>
      </c>
      <c r="C41" t="s">
        <v>23</v>
      </c>
      <c r="D41" t="s">
        <v>48</v>
      </c>
      <c r="E41" t="s">
        <v>49</v>
      </c>
      <c r="F41" t="s">
        <v>49</v>
      </c>
      <c r="G41" t="s">
        <v>49</v>
      </c>
      <c r="H41" t="s">
        <v>49</v>
      </c>
      <c r="I41" t="s">
        <v>49</v>
      </c>
      <c r="J41" t="s">
        <v>84</v>
      </c>
      <c r="N41" t="s">
        <v>223</v>
      </c>
    </row>
    <row r="42" spans="1:15">
      <c r="A42" s="1">
        <f>HYPERLINK("https://lsnyc.legalserver.org/matter/dynamic-profile/view/0767364","14-0767364")</f>
        <v>0</v>
      </c>
      <c r="B42" t="s">
        <v>16</v>
      </c>
      <c r="C42" t="s">
        <v>23</v>
      </c>
      <c r="D42" t="s">
        <v>48</v>
      </c>
      <c r="E42" t="s">
        <v>49</v>
      </c>
      <c r="F42" t="s">
        <v>49</v>
      </c>
      <c r="G42" t="s">
        <v>49</v>
      </c>
      <c r="H42" t="s">
        <v>49</v>
      </c>
      <c r="I42" t="s">
        <v>49</v>
      </c>
      <c r="J42" t="s">
        <v>85</v>
      </c>
      <c r="N42" t="s">
        <v>223</v>
      </c>
    </row>
    <row r="43" spans="1:15">
      <c r="A43" s="1">
        <f>HYPERLINK("https://lsnyc.legalserver.org/matter/dynamic-profile/view/0775581","15-0775581")</f>
        <v>0</v>
      </c>
      <c r="B43" t="s">
        <v>16</v>
      </c>
      <c r="C43" t="s">
        <v>23</v>
      </c>
      <c r="D43" t="s">
        <v>48</v>
      </c>
      <c r="E43" t="s">
        <v>49</v>
      </c>
      <c r="F43" t="s">
        <v>49</v>
      </c>
      <c r="G43" t="s">
        <v>49</v>
      </c>
      <c r="H43" t="s">
        <v>49</v>
      </c>
      <c r="I43" t="s">
        <v>49</v>
      </c>
      <c r="J43" t="s">
        <v>86</v>
      </c>
      <c r="N43" t="s">
        <v>223</v>
      </c>
    </row>
    <row r="44" spans="1:15">
      <c r="A44" s="1">
        <f>HYPERLINK("https://lsnyc.legalserver.org/matter/dynamic-profile/view/0769954","15-0769954")</f>
        <v>0</v>
      </c>
      <c r="B44" t="s">
        <v>16</v>
      </c>
      <c r="C44" t="s">
        <v>23</v>
      </c>
      <c r="D44" t="s">
        <v>48</v>
      </c>
      <c r="E44" t="s">
        <v>49</v>
      </c>
      <c r="F44" t="s">
        <v>49</v>
      </c>
      <c r="G44" t="s">
        <v>49</v>
      </c>
      <c r="H44" t="s">
        <v>49</v>
      </c>
      <c r="I44" t="s">
        <v>49</v>
      </c>
      <c r="J44" t="s">
        <v>84</v>
      </c>
      <c r="N44" t="s">
        <v>223</v>
      </c>
    </row>
    <row r="45" spans="1:15">
      <c r="A45" s="1">
        <f>HYPERLINK("https://lsnyc.legalserver.org/matter/dynamic-profile/view/0756322","14-0756322")</f>
        <v>0</v>
      </c>
      <c r="B45" t="s">
        <v>16</v>
      </c>
      <c r="C45" t="s">
        <v>23</v>
      </c>
      <c r="D45" t="s">
        <v>48</v>
      </c>
      <c r="E45" t="s">
        <v>49</v>
      </c>
      <c r="F45" t="s">
        <v>49</v>
      </c>
      <c r="G45" t="s">
        <v>49</v>
      </c>
      <c r="H45" t="s">
        <v>49</v>
      </c>
      <c r="I45" t="s">
        <v>49</v>
      </c>
      <c r="J45" t="s">
        <v>87</v>
      </c>
      <c r="N45" t="s">
        <v>223</v>
      </c>
      <c r="O45" t="s">
        <v>226</v>
      </c>
    </row>
    <row r="46" spans="1:15">
      <c r="A46" s="1">
        <f>HYPERLINK("https://lsnyc.legalserver.org/matter/dynamic-profile/view/1834096","17-1834096")</f>
        <v>0</v>
      </c>
      <c r="B46" t="s">
        <v>16</v>
      </c>
      <c r="C46" t="s">
        <v>24</v>
      </c>
      <c r="D46" t="s">
        <v>48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  <c r="J46" t="s">
        <v>88</v>
      </c>
      <c r="L46" t="s">
        <v>195</v>
      </c>
      <c r="M46" t="s">
        <v>215</v>
      </c>
      <c r="N46" t="s">
        <v>223</v>
      </c>
      <c r="O46" t="s">
        <v>226</v>
      </c>
    </row>
    <row r="47" spans="1:15">
      <c r="A47" s="1">
        <f>HYPERLINK("https://lsnyc.legalserver.org/matter/dynamic-profile/view/0819584","16-0819584")</f>
        <v>0</v>
      </c>
      <c r="B47" t="s">
        <v>16</v>
      </c>
      <c r="C47" t="s">
        <v>25</v>
      </c>
      <c r="D47" t="s">
        <v>48</v>
      </c>
      <c r="E47" t="s">
        <v>49</v>
      </c>
      <c r="F47" t="s">
        <v>49</v>
      </c>
      <c r="G47" t="s">
        <v>49</v>
      </c>
      <c r="H47" t="s">
        <v>49</v>
      </c>
      <c r="I47" t="s">
        <v>49</v>
      </c>
      <c r="J47" t="s">
        <v>89</v>
      </c>
      <c r="M47" t="s">
        <v>215</v>
      </c>
      <c r="N47" t="s">
        <v>223</v>
      </c>
      <c r="O47" t="s">
        <v>226</v>
      </c>
    </row>
    <row r="48" spans="1:15">
      <c r="A48" s="1">
        <f>HYPERLINK("https://lsnyc.legalserver.org/matter/dynamic-profile/view/0829238","17-0829238")</f>
        <v>0</v>
      </c>
      <c r="B48" t="s">
        <v>16</v>
      </c>
      <c r="C48" t="s">
        <v>25</v>
      </c>
      <c r="D48" t="s">
        <v>48</v>
      </c>
      <c r="E48" t="s">
        <v>49</v>
      </c>
      <c r="F48" t="s">
        <v>49</v>
      </c>
      <c r="G48" t="s">
        <v>49</v>
      </c>
      <c r="H48" t="s">
        <v>49</v>
      </c>
      <c r="I48" t="s">
        <v>49</v>
      </c>
      <c r="J48" t="s">
        <v>90</v>
      </c>
      <c r="N48" t="s">
        <v>223</v>
      </c>
      <c r="O48" t="s">
        <v>226</v>
      </c>
    </row>
    <row r="49" spans="1:15">
      <c r="A49" s="1">
        <f>HYPERLINK("https://lsnyc.legalserver.org/matter/dynamic-profile/view/0813873","16-0813873")</f>
        <v>0</v>
      </c>
      <c r="B49" t="s">
        <v>16</v>
      </c>
      <c r="C49" t="s">
        <v>25</v>
      </c>
      <c r="D49" t="s">
        <v>48</v>
      </c>
      <c r="E49" t="s">
        <v>49</v>
      </c>
      <c r="F49" t="s">
        <v>49</v>
      </c>
      <c r="G49" t="s">
        <v>49</v>
      </c>
      <c r="H49" t="s">
        <v>49</v>
      </c>
      <c r="I49" t="s">
        <v>49</v>
      </c>
      <c r="J49" t="s">
        <v>91</v>
      </c>
      <c r="L49" t="s">
        <v>192</v>
      </c>
      <c r="M49" t="s">
        <v>214</v>
      </c>
      <c r="N49" t="s">
        <v>223</v>
      </c>
      <c r="O49" t="s">
        <v>228</v>
      </c>
    </row>
    <row r="50" spans="1:15">
      <c r="A50" s="1">
        <f>HYPERLINK("https://lsnyc.legalserver.org/matter/dynamic-profile/view/0820250","16-0820250")</f>
        <v>0</v>
      </c>
      <c r="B50" t="s">
        <v>16</v>
      </c>
      <c r="C50" t="s">
        <v>25</v>
      </c>
      <c r="D50" t="s">
        <v>48</v>
      </c>
      <c r="E50" t="s">
        <v>49</v>
      </c>
      <c r="F50" t="s">
        <v>49</v>
      </c>
      <c r="G50" t="s">
        <v>49</v>
      </c>
      <c r="H50" t="s">
        <v>49</v>
      </c>
      <c r="I50" t="s">
        <v>49</v>
      </c>
      <c r="J50" t="s">
        <v>92</v>
      </c>
      <c r="M50" t="s">
        <v>215</v>
      </c>
      <c r="N50" t="s">
        <v>223</v>
      </c>
      <c r="O50" t="s">
        <v>228</v>
      </c>
    </row>
    <row r="51" spans="1:15">
      <c r="A51" s="1">
        <f>HYPERLINK("https://lsnyc.legalserver.org/matter/dynamic-profile/view/0813932","16-0813932")</f>
        <v>0</v>
      </c>
      <c r="B51" t="s">
        <v>16</v>
      </c>
      <c r="C51" t="s">
        <v>25</v>
      </c>
      <c r="D51" t="s">
        <v>48</v>
      </c>
      <c r="E51" t="s">
        <v>49</v>
      </c>
      <c r="F51" t="s">
        <v>49</v>
      </c>
      <c r="G51" t="s">
        <v>49</v>
      </c>
      <c r="H51" t="s">
        <v>49</v>
      </c>
      <c r="I51" t="s">
        <v>49</v>
      </c>
      <c r="J51" t="s">
        <v>91</v>
      </c>
      <c r="M51" t="s">
        <v>215</v>
      </c>
      <c r="N51" t="s">
        <v>223</v>
      </c>
      <c r="O51" t="s">
        <v>226</v>
      </c>
    </row>
    <row r="52" spans="1:15">
      <c r="A52" s="1">
        <f>HYPERLINK("https://lsnyc.legalserver.org/matter/dynamic-profile/view/1848571","17-1848571")</f>
        <v>0</v>
      </c>
      <c r="B52" t="s">
        <v>16</v>
      </c>
      <c r="C52" t="s">
        <v>25</v>
      </c>
      <c r="D52" t="s">
        <v>48</v>
      </c>
      <c r="E52" t="s">
        <v>49</v>
      </c>
      <c r="F52" t="s">
        <v>49</v>
      </c>
      <c r="G52" t="s">
        <v>49</v>
      </c>
      <c r="H52" t="s">
        <v>49</v>
      </c>
      <c r="I52" t="s">
        <v>49</v>
      </c>
      <c r="J52" t="s">
        <v>93</v>
      </c>
      <c r="N52" t="s">
        <v>224</v>
      </c>
      <c r="O52" t="s">
        <v>227</v>
      </c>
    </row>
    <row r="53" spans="1:15">
      <c r="A53" s="1">
        <f>HYPERLINK("https://lsnyc.legalserver.org/matter/dynamic-profile/view/1835834","17-1835834")</f>
        <v>0</v>
      </c>
      <c r="B53" t="s">
        <v>16</v>
      </c>
      <c r="C53" t="s">
        <v>25</v>
      </c>
      <c r="D53" t="s">
        <v>48</v>
      </c>
      <c r="E53" t="s">
        <v>49</v>
      </c>
      <c r="F53" t="s">
        <v>49</v>
      </c>
      <c r="G53" t="s">
        <v>49</v>
      </c>
      <c r="H53" t="s">
        <v>49</v>
      </c>
      <c r="I53" t="s">
        <v>49</v>
      </c>
      <c r="J53" t="s">
        <v>50</v>
      </c>
      <c r="L53" t="s">
        <v>192</v>
      </c>
      <c r="M53" t="s">
        <v>215</v>
      </c>
      <c r="N53" t="s">
        <v>224</v>
      </c>
      <c r="O53" t="s">
        <v>228</v>
      </c>
    </row>
    <row r="54" spans="1:15">
      <c r="A54" s="1">
        <f>HYPERLINK("https://lsnyc.legalserver.org/matter/dynamic-profile/view/1834773","17-1834773")</f>
        <v>0</v>
      </c>
      <c r="B54" t="s">
        <v>16</v>
      </c>
      <c r="C54" t="s">
        <v>25</v>
      </c>
      <c r="D54" t="s">
        <v>48</v>
      </c>
      <c r="E54" t="s">
        <v>49</v>
      </c>
      <c r="F54" t="s">
        <v>49</v>
      </c>
      <c r="G54" t="s">
        <v>49</v>
      </c>
      <c r="H54" t="s">
        <v>49</v>
      </c>
      <c r="I54" t="s">
        <v>49</v>
      </c>
      <c r="J54" t="s">
        <v>94</v>
      </c>
      <c r="N54" t="s">
        <v>223</v>
      </c>
      <c r="O54" t="s">
        <v>228</v>
      </c>
    </row>
    <row r="55" spans="1:15">
      <c r="A55" s="1">
        <f>HYPERLINK("https://lsnyc.legalserver.org/matter/dynamic-profile/view/0761857","14-0761857")</f>
        <v>0</v>
      </c>
      <c r="B55" t="s">
        <v>16</v>
      </c>
      <c r="C55" t="s">
        <v>23</v>
      </c>
      <c r="D55" t="s">
        <v>48</v>
      </c>
      <c r="E55" t="s">
        <v>49</v>
      </c>
      <c r="F55" t="s">
        <v>49</v>
      </c>
      <c r="G55" t="s">
        <v>49</v>
      </c>
      <c r="H55" t="s">
        <v>49</v>
      </c>
      <c r="I55" t="s">
        <v>49</v>
      </c>
      <c r="J55" t="s">
        <v>95</v>
      </c>
      <c r="N55" t="s">
        <v>223</v>
      </c>
    </row>
    <row r="56" spans="1:15">
      <c r="A56" s="1">
        <f>HYPERLINK("https://lsnyc.legalserver.org/matter/dynamic-profile/view/0804127","16-0804127")</f>
        <v>0</v>
      </c>
      <c r="B56" t="s">
        <v>16</v>
      </c>
      <c r="C56" t="s">
        <v>19</v>
      </c>
      <c r="D56" t="s">
        <v>48</v>
      </c>
      <c r="E56" t="s">
        <v>49</v>
      </c>
      <c r="F56" t="s">
        <v>49</v>
      </c>
      <c r="G56" t="s">
        <v>49</v>
      </c>
      <c r="H56" t="s">
        <v>49</v>
      </c>
      <c r="I56" t="s">
        <v>49</v>
      </c>
      <c r="J56" t="s">
        <v>96</v>
      </c>
      <c r="M56" t="s">
        <v>217</v>
      </c>
      <c r="N56" t="s">
        <v>223</v>
      </c>
      <c r="O56" t="s">
        <v>226</v>
      </c>
    </row>
    <row r="57" spans="1:15">
      <c r="A57" s="1">
        <f>HYPERLINK("https://lsnyc.legalserver.org/matter/dynamic-profile/view/0761596","14-0761596")</f>
        <v>0</v>
      </c>
      <c r="B57" t="s">
        <v>16</v>
      </c>
      <c r="C57" t="s">
        <v>23</v>
      </c>
      <c r="D57" t="s">
        <v>48</v>
      </c>
      <c r="E57" t="s">
        <v>49</v>
      </c>
      <c r="F57" t="s">
        <v>49</v>
      </c>
      <c r="G57" t="s">
        <v>49</v>
      </c>
      <c r="H57" t="s">
        <v>49</v>
      </c>
      <c r="I57" t="s">
        <v>49</v>
      </c>
      <c r="J57" t="s">
        <v>97</v>
      </c>
      <c r="N57" t="s">
        <v>223</v>
      </c>
    </row>
    <row r="58" spans="1:15">
      <c r="A58" s="1">
        <f>HYPERLINK("https://lsnyc.legalserver.org/matter/dynamic-profile/view/0761480","14-0761480")</f>
        <v>0</v>
      </c>
      <c r="B58" t="s">
        <v>16</v>
      </c>
      <c r="C58" t="s">
        <v>23</v>
      </c>
      <c r="D58" t="s">
        <v>48</v>
      </c>
      <c r="E58" t="s">
        <v>49</v>
      </c>
      <c r="F58" t="s">
        <v>49</v>
      </c>
      <c r="G58" t="s">
        <v>49</v>
      </c>
      <c r="H58" t="s">
        <v>49</v>
      </c>
      <c r="I58" t="s">
        <v>49</v>
      </c>
      <c r="J58" t="s">
        <v>98</v>
      </c>
      <c r="N58" t="s">
        <v>223</v>
      </c>
    </row>
    <row r="59" spans="1:15">
      <c r="A59" s="1">
        <f>HYPERLINK("https://lsnyc.legalserver.org/matter/dynamic-profile/view/1833396","17-1833396")</f>
        <v>0</v>
      </c>
      <c r="B59" t="s">
        <v>16</v>
      </c>
      <c r="C59" t="s">
        <v>18</v>
      </c>
      <c r="D59" t="s">
        <v>48</v>
      </c>
      <c r="E59" t="s">
        <v>49</v>
      </c>
      <c r="F59" t="s">
        <v>49</v>
      </c>
      <c r="G59" t="s">
        <v>49</v>
      </c>
      <c r="H59" t="s">
        <v>49</v>
      </c>
      <c r="I59" t="s">
        <v>49</v>
      </c>
      <c r="J59" t="s">
        <v>99</v>
      </c>
      <c r="L59" t="s">
        <v>182</v>
      </c>
      <c r="M59" t="s">
        <v>218</v>
      </c>
      <c r="N59" t="s">
        <v>223</v>
      </c>
      <c r="O59" t="s">
        <v>230</v>
      </c>
    </row>
    <row r="60" spans="1:15">
      <c r="A60" s="1">
        <f>HYPERLINK("https://lsnyc.legalserver.org/matter/dynamic-profile/view/0827507","17-0827507")</f>
        <v>0</v>
      </c>
      <c r="B60" t="s">
        <v>16</v>
      </c>
      <c r="C60" t="s">
        <v>18</v>
      </c>
      <c r="D60" t="s">
        <v>48</v>
      </c>
      <c r="E60" t="s">
        <v>49</v>
      </c>
      <c r="F60" t="s">
        <v>49</v>
      </c>
      <c r="G60" t="s">
        <v>49</v>
      </c>
      <c r="H60" t="s">
        <v>49</v>
      </c>
      <c r="I60" t="s">
        <v>49</v>
      </c>
      <c r="J60" t="s">
        <v>79</v>
      </c>
      <c r="L60" t="s">
        <v>175</v>
      </c>
      <c r="N60" t="s">
        <v>223</v>
      </c>
      <c r="O60" t="s">
        <v>226</v>
      </c>
    </row>
    <row r="61" spans="1:15">
      <c r="A61" s="1">
        <f>HYPERLINK("https://lsnyc.legalserver.org/matter/dynamic-profile/view/0824072","17-0824072")</f>
        <v>0</v>
      </c>
      <c r="B61" t="s">
        <v>16</v>
      </c>
      <c r="C61" t="s">
        <v>18</v>
      </c>
      <c r="D61" t="s">
        <v>48</v>
      </c>
      <c r="E61" t="s">
        <v>49</v>
      </c>
      <c r="F61" t="s">
        <v>49</v>
      </c>
      <c r="G61" t="s">
        <v>49</v>
      </c>
      <c r="H61" t="s">
        <v>49</v>
      </c>
      <c r="I61" t="s">
        <v>49</v>
      </c>
      <c r="J61" t="s">
        <v>59</v>
      </c>
      <c r="L61" t="s">
        <v>177</v>
      </c>
      <c r="M61" t="s">
        <v>216</v>
      </c>
      <c r="N61" t="s">
        <v>223</v>
      </c>
      <c r="O61" t="s">
        <v>227</v>
      </c>
    </row>
    <row r="62" spans="1:15">
      <c r="A62" s="1">
        <f>HYPERLINK("https://lsnyc.legalserver.org/matter/dynamic-profile/view/0826786","17-0826786")</f>
        <v>0</v>
      </c>
      <c r="B62" t="s">
        <v>16</v>
      </c>
      <c r="C62" t="s">
        <v>18</v>
      </c>
      <c r="D62" t="s">
        <v>48</v>
      </c>
      <c r="E62" t="s">
        <v>49</v>
      </c>
      <c r="F62" t="s">
        <v>49</v>
      </c>
      <c r="G62" t="s">
        <v>49</v>
      </c>
      <c r="H62" t="s">
        <v>49</v>
      </c>
      <c r="I62" t="s">
        <v>49</v>
      </c>
      <c r="J62" t="s">
        <v>82</v>
      </c>
      <c r="L62" t="s">
        <v>176</v>
      </c>
      <c r="M62" t="s">
        <v>219</v>
      </c>
      <c r="N62" t="s">
        <v>223</v>
      </c>
      <c r="O62" t="s">
        <v>231</v>
      </c>
    </row>
    <row r="63" spans="1:15">
      <c r="A63" s="1">
        <f>HYPERLINK("https://lsnyc.legalserver.org/matter/dynamic-profile/view/1850450","17-1850450")</f>
        <v>0</v>
      </c>
      <c r="B63" t="s">
        <v>16</v>
      </c>
      <c r="C63" t="s">
        <v>26</v>
      </c>
      <c r="D63" t="s">
        <v>48</v>
      </c>
      <c r="E63" t="s">
        <v>49</v>
      </c>
      <c r="F63" t="s">
        <v>49</v>
      </c>
      <c r="G63" t="s">
        <v>49</v>
      </c>
      <c r="H63" t="s">
        <v>49</v>
      </c>
      <c r="I63" t="s">
        <v>49</v>
      </c>
      <c r="J63" t="s">
        <v>100</v>
      </c>
      <c r="L63" t="s">
        <v>196</v>
      </c>
      <c r="M63" t="s">
        <v>220</v>
      </c>
      <c r="N63" t="s">
        <v>224</v>
      </c>
      <c r="O63" t="s">
        <v>230</v>
      </c>
    </row>
    <row r="64" spans="1:15">
      <c r="A64" s="1">
        <f>HYPERLINK("https://lsnyc.legalserver.org/matter/dynamic-profile/view/1873711","18-1873711")</f>
        <v>0</v>
      </c>
      <c r="B64" t="s">
        <v>16</v>
      </c>
      <c r="C64" t="s">
        <v>23</v>
      </c>
      <c r="D64" t="s">
        <v>48</v>
      </c>
      <c r="E64" t="s">
        <v>49</v>
      </c>
      <c r="F64" t="s">
        <v>49</v>
      </c>
      <c r="G64" t="s">
        <v>49</v>
      </c>
      <c r="H64" t="s">
        <v>49</v>
      </c>
      <c r="I64" t="s">
        <v>49</v>
      </c>
      <c r="J64" t="s">
        <v>101</v>
      </c>
      <c r="M64" t="s">
        <v>214</v>
      </c>
      <c r="N64" t="s">
        <v>223</v>
      </c>
    </row>
    <row r="65" spans="1:15">
      <c r="A65" s="1">
        <f>HYPERLINK("https://lsnyc.legalserver.org/matter/dynamic-profile/view/0751470","14-0751470")</f>
        <v>0</v>
      </c>
      <c r="B65" t="s">
        <v>16</v>
      </c>
      <c r="C65" t="s">
        <v>23</v>
      </c>
      <c r="D65" t="s">
        <v>48</v>
      </c>
      <c r="E65" t="s">
        <v>49</v>
      </c>
      <c r="F65" t="s">
        <v>49</v>
      </c>
      <c r="G65" t="s">
        <v>49</v>
      </c>
      <c r="H65" t="s">
        <v>49</v>
      </c>
      <c r="I65" t="s">
        <v>49</v>
      </c>
      <c r="J65" t="s">
        <v>102</v>
      </c>
      <c r="N65" t="s">
        <v>223</v>
      </c>
    </row>
    <row r="66" spans="1:15">
      <c r="A66" s="1">
        <f>HYPERLINK("https://lsnyc.legalserver.org/matter/dynamic-profile/view/1840618","17-1840618")</f>
        <v>0</v>
      </c>
      <c r="B66" t="s">
        <v>16</v>
      </c>
      <c r="C66" t="s">
        <v>23</v>
      </c>
      <c r="D66" t="s">
        <v>48</v>
      </c>
      <c r="E66" t="s">
        <v>49</v>
      </c>
      <c r="F66" t="s">
        <v>49</v>
      </c>
      <c r="G66" t="s">
        <v>49</v>
      </c>
      <c r="H66" t="s">
        <v>49</v>
      </c>
      <c r="I66" t="s">
        <v>49</v>
      </c>
      <c r="J66" t="s">
        <v>103</v>
      </c>
      <c r="N66" t="s">
        <v>223</v>
      </c>
    </row>
    <row r="67" spans="1:15">
      <c r="A67" s="1">
        <f>HYPERLINK("https://lsnyc.legalserver.org/matter/dynamic-profile/view/1873715","18-1873715")</f>
        <v>0</v>
      </c>
      <c r="B67" t="s">
        <v>16</v>
      </c>
      <c r="C67" t="s">
        <v>23</v>
      </c>
      <c r="D67" t="s">
        <v>48</v>
      </c>
      <c r="E67" t="s">
        <v>49</v>
      </c>
      <c r="F67" t="s">
        <v>49</v>
      </c>
      <c r="G67" t="s">
        <v>49</v>
      </c>
      <c r="H67" t="s">
        <v>49</v>
      </c>
      <c r="I67" t="s">
        <v>49</v>
      </c>
      <c r="J67" t="s">
        <v>101</v>
      </c>
      <c r="M67" t="s">
        <v>215</v>
      </c>
      <c r="N67" t="s">
        <v>223</v>
      </c>
    </row>
    <row r="68" spans="1:15">
      <c r="A68" s="1">
        <f>HYPERLINK("https://lsnyc.legalserver.org/matter/dynamic-profile/view/0773085","15-0773085")</f>
        <v>0</v>
      </c>
      <c r="B68" t="s">
        <v>16</v>
      </c>
      <c r="C68" t="s">
        <v>23</v>
      </c>
      <c r="D68" t="s">
        <v>48</v>
      </c>
      <c r="E68" t="s">
        <v>49</v>
      </c>
      <c r="F68" t="s">
        <v>49</v>
      </c>
      <c r="G68" t="s">
        <v>49</v>
      </c>
      <c r="H68" t="s">
        <v>49</v>
      </c>
      <c r="I68" t="s">
        <v>49</v>
      </c>
      <c r="J68" t="s">
        <v>104</v>
      </c>
      <c r="N68" t="s">
        <v>223</v>
      </c>
    </row>
    <row r="69" spans="1:15">
      <c r="A69" s="1">
        <f>HYPERLINK("https://lsnyc.legalserver.org/matter/dynamic-profile/view/0751461","14-0751461")</f>
        <v>0</v>
      </c>
      <c r="B69" t="s">
        <v>16</v>
      </c>
      <c r="C69" t="s">
        <v>23</v>
      </c>
      <c r="D69" t="s">
        <v>48</v>
      </c>
      <c r="E69" t="s">
        <v>49</v>
      </c>
      <c r="F69" t="s">
        <v>49</v>
      </c>
      <c r="G69" t="s">
        <v>49</v>
      </c>
      <c r="H69" t="s">
        <v>49</v>
      </c>
      <c r="I69" t="s">
        <v>49</v>
      </c>
      <c r="J69" t="s">
        <v>102</v>
      </c>
      <c r="N69" t="s">
        <v>223</v>
      </c>
    </row>
    <row r="70" spans="1:15">
      <c r="A70" s="1">
        <f>HYPERLINK("https://lsnyc.legalserver.org/matter/dynamic-profile/view/0783181","15-0783181")</f>
        <v>0</v>
      </c>
      <c r="B70" t="s">
        <v>16</v>
      </c>
      <c r="C70" t="s">
        <v>23</v>
      </c>
      <c r="D70" t="s">
        <v>48</v>
      </c>
      <c r="E70" t="s">
        <v>49</v>
      </c>
      <c r="F70" t="s">
        <v>49</v>
      </c>
      <c r="G70" t="s">
        <v>49</v>
      </c>
      <c r="H70" t="s">
        <v>49</v>
      </c>
      <c r="I70" t="s">
        <v>49</v>
      </c>
      <c r="J70" t="s">
        <v>105</v>
      </c>
      <c r="N70" t="s">
        <v>223</v>
      </c>
    </row>
    <row r="71" spans="1:15">
      <c r="A71" s="1">
        <f>HYPERLINK("https://lsnyc.legalserver.org/matter/dynamic-profile/view/0831809","17-0831809")</f>
        <v>0</v>
      </c>
      <c r="B71" t="s">
        <v>16</v>
      </c>
      <c r="C71" t="s">
        <v>23</v>
      </c>
      <c r="D71" t="s">
        <v>48</v>
      </c>
      <c r="E71" t="s">
        <v>49</v>
      </c>
      <c r="F71" t="s">
        <v>49</v>
      </c>
      <c r="G71" t="s">
        <v>49</v>
      </c>
      <c r="H71" t="s">
        <v>49</v>
      </c>
      <c r="I71" t="s">
        <v>49</v>
      </c>
      <c r="J71" t="s">
        <v>106</v>
      </c>
      <c r="M71" t="s">
        <v>219</v>
      </c>
      <c r="N71" t="s">
        <v>223</v>
      </c>
      <c r="O71" t="s">
        <v>231</v>
      </c>
    </row>
    <row r="72" spans="1:15">
      <c r="A72" s="1">
        <f>HYPERLINK("https://lsnyc.legalserver.org/matter/dynamic-profile/view/0761463","14-0761463")</f>
        <v>0</v>
      </c>
      <c r="B72" t="s">
        <v>16</v>
      </c>
      <c r="C72" t="s">
        <v>23</v>
      </c>
      <c r="D72" t="s">
        <v>48</v>
      </c>
      <c r="E72" t="s">
        <v>49</v>
      </c>
      <c r="F72" t="s">
        <v>49</v>
      </c>
      <c r="G72" t="s">
        <v>49</v>
      </c>
      <c r="H72" t="s">
        <v>49</v>
      </c>
      <c r="I72" t="s">
        <v>49</v>
      </c>
      <c r="J72" t="s">
        <v>98</v>
      </c>
      <c r="N72" t="s">
        <v>223</v>
      </c>
    </row>
    <row r="73" spans="1:15">
      <c r="A73" s="1">
        <f>HYPERLINK("https://lsnyc.legalserver.org/matter/dynamic-profile/view/0761468","14-0761468")</f>
        <v>0</v>
      </c>
      <c r="B73" t="s">
        <v>16</v>
      </c>
      <c r="C73" t="s">
        <v>23</v>
      </c>
      <c r="D73" t="s">
        <v>48</v>
      </c>
      <c r="E73" t="s">
        <v>49</v>
      </c>
      <c r="F73" t="s">
        <v>49</v>
      </c>
      <c r="G73" t="s">
        <v>49</v>
      </c>
      <c r="H73" t="s">
        <v>49</v>
      </c>
      <c r="I73" t="s">
        <v>49</v>
      </c>
      <c r="J73" t="s">
        <v>98</v>
      </c>
      <c r="N73" t="s">
        <v>223</v>
      </c>
    </row>
    <row r="74" spans="1:15">
      <c r="A74" s="1">
        <f>HYPERLINK("https://lsnyc.legalserver.org/matter/dynamic-profile/view/0761497","14-0761497")</f>
        <v>0</v>
      </c>
      <c r="B74" t="s">
        <v>16</v>
      </c>
      <c r="C74" t="s">
        <v>23</v>
      </c>
      <c r="D74" t="s">
        <v>48</v>
      </c>
      <c r="E74" t="s">
        <v>49</v>
      </c>
      <c r="F74" t="s">
        <v>49</v>
      </c>
      <c r="G74" t="s">
        <v>49</v>
      </c>
      <c r="H74" t="s">
        <v>49</v>
      </c>
      <c r="I74" t="s">
        <v>49</v>
      </c>
      <c r="J74" t="s">
        <v>98</v>
      </c>
      <c r="N74" t="s">
        <v>223</v>
      </c>
    </row>
    <row r="75" spans="1:15">
      <c r="A75" s="1">
        <f>HYPERLINK("https://lsnyc.legalserver.org/matter/dynamic-profile/view/1887548","19-1887548")</f>
        <v>0</v>
      </c>
      <c r="B75" t="s">
        <v>16</v>
      </c>
      <c r="C75" t="s">
        <v>27</v>
      </c>
      <c r="D75" t="s">
        <v>48</v>
      </c>
      <c r="E75" t="s">
        <v>49</v>
      </c>
      <c r="F75" t="s">
        <v>49</v>
      </c>
      <c r="G75" t="s">
        <v>49</v>
      </c>
      <c r="H75" t="s">
        <v>49</v>
      </c>
      <c r="I75" t="s">
        <v>49</v>
      </c>
      <c r="J75" t="s">
        <v>107</v>
      </c>
      <c r="L75" t="s">
        <v>197</v>
      </c>
      <c r="N75" t="s">
        <v>223</v>
      </c>
      <c r="O75" t="s">
        <v>228</v>
      </c>
    </row>
    <row r="76" spans="1:15">
      <c r="A76" s="1">
        <f>HYPERLINK("https://lsnyc.legalserver.org/matter/dynamic-profile/view/0813261","16-0813261")</f>
        <v>0</v>
      </c>
      <c r="B76" t="s">
        <v>16</v>
      </c>
      <c r="C76" t="s">
        <v>27</v>
      </c>
      <c r="D76" t="s">
        <v>48</v>
      </c>
      <c r="E76" t="s">
        <v>49</v>
      </c>
      <c r="F76" t="s">
        <v>49</v>
      </c>
      <c r="G76" t="s">
        <v>49</v>
      </c>
      <c r="H76" t="s">
        <v>49</v>
      </c>
      <c r="I76" t="s">
        <v>49</v>
      </c>
      <c r="J76" t="s">
        <v>108</v>
      </c>
      <c r="L76" t="s">
        <v>192</v>
      </c>
      <c r="M76" t="s">
        <v>215</v>
      </c>
      <c r="N76" t="s">
        <v>223</v>
      </c>
      <c r="O76" t="s">
        <v>226</v>
      </c>
    </row>
    <row r="77" spans="1:15">
      <c r="A77" s="1">
        <f>HYPERLINK("https://lsnyc.legalserver.org/matter/dynamic-profile/view/1834368","17-1834368")</f>
        <v>0</v>
      </c>
      <c r="B77" t="s">
        <v>16</v>
      </c>
      <c r="C77" t="s">
        <v>28</v>
      </c>
      <c r="D77" t="s">
        <v>48</v>
      </c>
      <c r="E77" t="s">
        <v>49</v>
      </c>
      <c r="F77" t="s">
        <v>49</v>
      </c>
      <c r="G77" t="s">
        <v>49</v>
      </c>
      <c r="H77" t="s">
        <v>49</v>
      </c>
      <c r="I77" t="s">
        <v>49</v>
      </c>
      <c r="J77" t="s">
        <v>109</v>
      </c>
      <c r="L77" t="s">
        <v>198</v>
      </c>
      <c r="M77" t="s">
        <v>216</v>
      </c>
      <c r="N77" t="s">
        <v>224</v>
      </c>
      <c r="O77" t="s">
        <v>228</v>
      </c>
    </row>
    <row r="78" spans="1:15">
      <c r="A78" s="1">
        <f>HYPERLINK("https://lsnyc.legalserver.org/matter/dynamic-profile/view/0816442","16-0816442")</f>
        <v>0</v>
      </c>
      <c r="B78" t="s">
        <v>16</v>
      </c>
      <c r="C78" t="s">
        <v>29</v>
      </c>
      <c r="D78" t="s">
        <v>48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>
        <v>110</v>
      </c>
      <c r="L78" t="s">
        <v>178</v>
      </c>
      <c r="N78" t="s">
        <v>223</v>
      </c>
      <c r="O78" t="s">
        <v>226</v>
      </c>
    </row>
    <row r="79" spans="1:15">
      <c r="A79" s="1">
        <f>HYPERLINK("https://lsnyc.legalserver.org/matter/dynamic-profile/view/0822633","16-0822633")</f>
        <v>0</v>
      </c>
      <c r="B79" t="s">
        <v>16</v>
      </c>
      <c r="C79" t="s">
        <v>29</v>
      </c>
      <c r="D79" t="s">
        <v>48</v>
      </c>
      <c r="E79" t="s">
        <v>49</v>
      </c>
      <c r="F79" t="s">
        <v>49</v>
      </c>
      <c r="G79" t="s">
        <v>49</v>
      </c>
      <c r="H79" t="s">
        <v>49</v>
      </c>
      <c r="I79" t="s">
        <v>49</v>
      </c>
      <c r="J79" t="s">
        <v>111</v>
      </c>
      <c r="L79" t="s">
        <v>199</v>
      </c>
      <c r="N79" t="s">
        <v>223</v>
      </c>
      <c r="O79" t="s">
        <v>226</v>
      </c>
    </row>
    <row r="80" spans="1:15">
      <c r="A80" s="1">
        <f>HYPERLINK("https://lsnyc.legalserver.org/matter/dynamic-profile/view/0831364","17-0831364")</f>
        <v>0</v>
      </c>
      <c r="B80" t="s">
        <v>16</v>
      </c>
      <c r="C80" t="s">
        <v>29</v>
      </c>
      <c r="D80" t="s">
        <v>48</v>
      </c>
      <c r="E80" t="s">
        <v>49</v>
      </c>
      <c r="F80" t="s">
        <v>49</v>
      </c>
      <c r="G80" t="s">
        <v>49</v>
      </c>
      <c r="H80" t="s">
        <v>49</v>
      </c>
      <c r="I80" t="s">
        <v>49</v>
      </c>
      <c r="J80" t="s">
        <v>112</v>
      </c>
      <c r="L80" t="s">
        <v>200</v>
      </c>
      <c r="M80" t="s">
        <v>215</v>
      </c>
      <c r="N80" t="s">
        <v>224</v>
      </c>
      <c r="O80" t="s">
        <v>226</v>
      </c>
    </row>
    <row r="81" spans="1:15">
      <c r="A81" s="1">
        <f>HYPERLINK("https://lsnyc.legalserver.org/matter/dynamic-profile/view/1832962","17-1832962")</f>
        <v>0</v>
      </c>
      <c r="B81" t="s">
        <v>16</v>
      </c>
      <c r="C81" t="s">
        <v>29</v>
      </c>
      <c r="D81" t="s">
        <v>48</v>
      </c>
      <c r="E81" t="s">
        <v>49</v>
      </c>
      <c r="F81" t="s">
        <v>49</v>
      </c>
      <c r="G81" t="s">
        <v>49</v>
      </c>
      <c r="H81" t="s">
        <v>49</v>
      </c>
      <c r="I81" t="s">
        <v>49</v>
      </c>
      <c r="J81" t="s">
        <v>113</v>
      </c>
      <c r="N81" t="s">
        <v>223</v>
      </c>
      <c r="O81" t="s">
        <v>226</v>
      </c>
    </row>
    <row r="82" spans="1:15">
      <c r="A82" s="1">
        <f>HYPERLINK("https://lsnyc.legalserver.org/matter/dynamic-profile/view/1833289","17-1833289")</f>
        <v>0</v>
      </c>
      <c r="B82" t="s">
        <v>16</v>
      </c>
      <c r="C82" t="s">
        <v>29</v>
      </c>
      <c r="D82" t="s">
        <v>48</v>
      </c>
      <c r="E82" t="s">
        <v>49</v>
      </c>
      <c r="F82" t="s">
        <v>49</v>
      </c>
      <c r="G82" t="s">
        <v>49</v>
      </c>
      <c r="H82" t="s">
        <v>49</v>
      </c>
      <c r="I82" t="s">
        <v>49</v>
      </c>
      <c r="J82" t="s">
        <v>114</v>
      </c>
      <c r="L82" t="s">
        <v>201</v>
      </c>
      <c r="N82" t="s">
        <v>223</v>
      </c>
      <c r="O82" t="s">
        <v>226</v>
      </c>
    </row>
    <row r="83" spans="1:15">
      <c r="A83" s="1">
        <f>HYPERLINK("https://lsnyc.legalserver.org/matter/dynamic-profile/view/1837151","17-1837151")</f>
        <v>0</v>
      </c>
      <c r="B83" t="s">
        <v>16</v>
      </c>
      <c r="C83" t="s">
        <v>29</v>
      </c>
      <c r="D83" t="s">
        <v>48</v>
      </c>
      <c r="E83" t="s">
        <v>49</v>
      </c>
      <c r="F83" t="s">
        <v>49</v>
      </c>
      <c r="G83" t="s">
        <v>49</v>
      </c>
      <c r="H83" t="s">
        <v>49</v>
      </c>
      <c r="I83" t="s">
        <v>49</v>
      </c>
      <c r="J83" t="s">
        <v>115</v>
      </c>
      <c r="L83" t="s">
        <v>202</v>
      </c>
      <c r="M83" t="s">
        <v>215</v>
      </c>
      <c r="N83" t="s">
        <v>223</v>
      </c>
      <c r="O83" t="s">
        <v>226</v>
      </c>
    </row>
    <row r="84" spans="1:15">
      <c r="A84" s="1">
        <f>HYPERLINK("https://lsnyc.legalserver.org/matter/dynamic-profile/view/0831144","17-0831144")</f>
        <v>0</v>
      </c>
      <c r="B84" t="s">
        <v>16</v>
      </c>
      <c r="C84" t="s">
        <v>29</v>
      </c>
      <c r="D84" t="s">
        <v>48</v>
      </c>
      <c r="E84" t="s">
        <v>49</v>
      </c>
      <c r="F84" t="s">
        <v>49</v>
      </c>
      <c r="G84" t="s">
        <v>49</v>
      </c>
      <c r="H84" t="s">
        <v>49</v>
      </c>
      <c r="I84" t="s">
        <v>49</v>
      </c>
      <c r="J84" t="s">
        <v>116</v>
      </c>
      <c r="N84" t="s">
        <v>223</v>
      </c>
      <c r="O84" t="s">
        <v>230</v>
      </c>
    </row>
    <row r="85" spans="1:15">
      <c r="A85" s="1">
        <f>HYPERLINK("https://lsnyc.legalserver.org/matter/dynamic-profile/view/1838684","17-1838684")</f>
        <v>0</v>
      </c>
      <c r="B85" t="s">
        <v>16</v>
      </c>
      <c r="C85" t="s">
        <v>29</v>
      </c>
      <c r="D85" t="s">
        <v>48</v>
      </c>
      <c r="E85" t="s">
        <v>49</v>
      </c>
      <c r="F85" t="s">
        <v>49</v>
      </c>
      <c r="G85" t="s">
        <v>49</v>
      </c>
      <c r="H85" t="s">
        <v>49</v>
      </c>
      <c r="I85" t="s">
        <v>49</v>
      </c>
      <c r="J85" t="s">
        <v>51</v>
      </c>
      <c r="N85" t="s">
        <v>223</v>
      </c>
      <c r="O85" t="s">
        <v>226</v>
      </c>
    </row>
    <row r="86" spans="1:15">
      <c r="A86" s="1">
        <f>HYPERLINK("https://lsnyc.legalserver.org/matter/dynamic-profile/view/1842738","17-1842738")</f>
        <v>0</v>
      </c>
      <c r="B86" t="s">
        <v>16</v>
      </c>
      <c r="C86" t="s">
        <v>29</v>
      </c>
      <c r="D86" t="s">
        <v>48</v>
      </c>
      <c r="E86" t="s">
        <v>49</v>
      </c>
      <c r="F86" t="s">
        <v>49</v>
      </c>
      <c r="G86" t="s">
        <v>49</v>
      </c>
      <c r="H86" t="s">
        <v>49</v>
      </c>
      <c r="I86" t="s">
        <v>49</v>
      </c>
      <c r="J86" t="s">
        <v>117</v>
      </c>
      <c r="L86" t="s">
        <v>192</v>
      </c>
      <c r="M86" t="s">
        <v>214</v>
      </c>
      <c r="N86" t="s">
        <v>224</v>
      </c>
      <c r="O86" t="s">
        <v>226</v>
      </c>
    </row>
    <row r="87" spans="1:15">
      <c r="A87" s="1">
        <f>HYPERLINK("https://lsnyc.legalserver.org/matter/dynamic-profile/view/0805034","16-0805034")</f>
        <v>0</v>
      </c>
      <c r="B87" t="s">
        <v>16</v>
      </c>
      <c r="C87" t="s">
        <v>30</v>
      </c>
      <c r="D87" t="s">
        <v>48</v>
      </c>
      <c r="E87" t="s">
        <v>49</v>
      </c>
      <c r="F87" t="s">
        <v>49</v>
      </c>
      <c r="G87" t="s">
        <v>49</v>
      </c>
      <c r="H87" t="s">
        <v>49</v>
      </c>
      <c r="I87" t="s">
        <v>49</v>
      </c>
      <c r="J87" t="s">
        <v>118</v>
      </c>
      <c r="L87" t="s">
        <v>192</v>
      </c>
      <c r="M87" t="s">
        <v>215</v>
      </c>
      <c r="N87" t="s">
        <v>223</v>
      </c>
      <c r="O87" t="s">
        <v>226</v>
      </c>
    </row>
    <row r="88" spans="1:15">
      <c r="A88" s="1">
        <f>HYPERLINK("https://lsnyc.legalserver.org/matter/dynamic-profile/view/0818316","16-0818316")</f>
        <v>0</v>
      </c>
      <c r="B88" t="s">
        <v>16</v>
      </c>
      <c r="C88" t="s">
        <v>30</v>
      </c>
      <c r="D88" t="s">
        <v>48</v>
      </c>
      <c r="E88" t="s">
        <v>49</v>
      </c>
      <c r="F88" t="s">
        <v>49</v>
      </c>
      <c r="G88" t="s">
        <v>49</v>
      </c>
      <c r="H88" t="s">
        <v>49</v>
      </c>
      <c r="I88" t="s">
        <v>49</v>
      </c>
      <c r="J88" t="s">
        <v>119</v>
      </c>
      <c r="L88" t="s">
        <v>192</v>
      </c>
      <c r="M88" t="s">
        <v>221</v>
      </c>
      <c r="N88" t="s">
        <v>223</v>
      </c>
      <c r="O88" t="s">
        <v>226</v>
      </c>
    </row>
    <row r="89" spans="1:15">
      <c r="A89" s="1">
        <f>HYPERLINK("https://lsnyc.legalserver.org/matter/dynamic-profile/view/1837591","17-1837591")</f>
        <v>0</v>
      </c>
      <c r="B89" t="s">
        <v>16</v>
      </c>
      <c r="C89" t="s">
        <v>31</v>
      </c>
      <c r="D89" t="s">
        <v>48</v>
      </c>
      <c r="E89" t="s">
        <v>49</v>
      </c>
      <c r="F89" t="s">
        <v>49</v>
      </c>
      <c r="G89" t="s">
        <v>49</v>
      </c>
      <c r="H89" t="s">
        <v>49</v>
      </c>
      <c r="I89" t="s">
        <v>49</v>
      </c>
      <c r="J89" t="s">
        <v>120</v>
      </c>
      <c r="N89" t="s">
        <v>223</v>
      </c>
      <c r="O89" t="s">
        <v>226</v>
      </c>
    </row>
    <row r="90" spans="1:15">
      <c r="A90" s="1">
        <f>HYPERLINK("https://lsnyc.legalserver.org/matter/dynamic-profile/view/1875738","18-1875738")</f>
        <v>0</v>
      </c>
      <c r="B90" t="s">
        <v>16</v>
      </c>
      <c r="C90" t="s">
        <v>31</v>
      </c>
      <c r="D90" t="s">
        <v>48</v>
      </c>
      <c r="E90" t="s">
        <v>49</v>
      </c>
      <c r="F90" t="s">
        <v>49</v>
      </c>
      <c r="G90" t="s">
        <v>49</v>
      </c>
      <c r="H90" t="s">
        <v>49</v>
      </c>
      <c r="I90" t="s">
        <v>49</v>
      </c>
      <c r="J90" t="s">
        <v>121</v>
      </c>
      <c r="L90" t="s">
        <v>203</v>
      </c>
      <c r="M90" t="s">
        <v>214</v>
      </c>
      <c r="N90" t="s">
        <v>224</v>
      </c>
      <c r="O90" t="s">
        <v>228</v>
      </c>
    </row>
    <row r="91" spans="1:15">
      <c r="A91" s="1">
        <f>HYPERLINK("https://lsnyc.legalserver.org/matter/dynamic-profile/view/1869432","18-1869432")</f>
        <v>0</v>
      </c>
      <c r="B91" t="s">
        <v>16</v>
      </c>
      <c r="C91" t="s">
        <v>31</v>
      </c>
      <c r="D91" t="s">
        <v>48</v>
      </c>
      <c r="E91" t="s">
        <v>49</v>
      </c>
      <c r="F91" t="s">
        <v>49</v>
      </c>
      <c r="G91" t="s">
        <v>49</v>
      </c>
      <c r="H91" t="s">
        <v>49</v>
      </c>
      <c r="I91" t="s">
        <v>49</v>
      </c>
      <c r="J91" t="s">
        <v>122</v>
      </c>
      <c r="N91" t="s">
        <v>224</v>
      </c>
    </row>
    <row r="92" spans="1:15">
      <c r="A92" s="1">
        <f>HYPERLINK("https://lsnyc.legalserver.org/matter/dynamic-profile/view/1847332","17-1847332")</f>
        <v>0</v>
      </c>
      <c r="B92" t="s">
        <v>16</v>
      </c>
      <c r="C92" t="s">
        <v>31</v>
      </c>
      <c r="D92" t="s">
        <v>48</v>
      </c>
      <c r="E92" t="s">
        <v>49</v>
      </c>
      <c r="F92" t="s">
        <v>49</v>
      </c>
      <c r="G92" t="s">
        <v>49</v>
      </c>
      <c r="H92" t="s">
        <v>49</v>
      </c>
      <c r="I92" t="s">
        <v>49</v>
      </c>
      <c r="J92" t="s">
        <v>123</v>
      </c>
      <c r="N92" t="s">
        <v>224</v>
      </c>
      <c r="O92" t="s">
        <v>227</v>
      </c>
    </row>
    <row r="93" spans="1:15">
      <c r="A93" s="1">
        <f>HYPERLINK("https://lsnyc.legalserver.org/matter/dynamic-profile/view/0822941","16-0822941")</f>
        <v>0</v>
      </c>
      <c r="B93" t="s">
        <v>16</v>
      </c>
      <c r="C93" t="s">
        <v>29</v>
      </c>
      <c r="D93" t="s">
        <v>48</v>
      </c>
      <c r="E93" t="s">
        <v>49</v>
      </c>
      <c r="F93" t="s">
        <v>49</v>
      </c>
      <c r="G93" t="s">
        <v>49</v>
      </c>
      <c r="H93" t="s">
        <v>49</v>
      </c>
      <c r="I93" t="s">
        <v>49</v>
      </c>
      <c r="J93" t="s">
        <v>124</v>
      </c>
      <c r="L93" t="s">
        <v>199</v>
      </c>
      <c r="N93" t="s">
        <v>223</v>
      </c>
      <c r="O93" t="s">
        <v>230</v>
      </c>
    </row>
    <row r="94" spans="1:15">
      <c r="A94" s="1">
        <f>HYPERLINK("https://lsnyc.legalserver.org/matter/dynamic-profile/view/0780649","15-0780649")</f>
        <v>0</v>
      </c>
      <c r="B94" t="s">
        <v>16</v>
      </c>
      <c r="C94" t="s">
        <v>32</v>
      </c>
      <c r="D94" t="s">
        <v>48</v>
      </c>
      <c r="E94" t="s">
        <v>49</v>
      </c>
      <c r="F94" t="s">
        <v>49</v>
      </c>
      <c r="G94" t="s">
        <v>49</v>
      </c>
      <c r="H94" t="s">
        <v>49</v>
      </c>
      <c r="I94" t="s">
        <v>49</v>
      </c>
      <c r="J94" t="s">
        <v>125</v>
      </c>
      <c r="N94" t="s">
        <v>223</v>
      </c>
    </row>
    <row r="95" spans="1:15">
      <c r="A95" s="1">
        <f>HYPERLINK("https://lsnyc.legalserver.org/matter/dynamic-profile/view/0818511","16-0818511")</f>
        <v>0</v>
      </c>
      <c r="B95" t="s">
        <v>16</v>
      </c>
      <c r="C95" t="s">
        <v>29</v>
      </c>
      <c r="D95" t="s">
        <v>48</v>
      </c>
      <c r="E95" t="s">
        <v>49</v>
      </c>
      <c r="F95" t="s">
        <v>49</v>
      </c>
      <c r="G95" t="s">
        <v>49</v>
      </c>
      <c r="H95" t="s">
        <v>49</v>
      </c>
      <c r="I95" t="s">
        <v>49</v>
      </c>
      <c r="J95" t="s">
        <v>126</v>
      </c>
      <c r="L95" t="s">
        <v>200</v>
      </c>
      <c r="M95" t="s">
        <v>215</v>
      </c>
      <c r="N95" t="s">
        <v>223</v>
      </c>
      <c r="O95" t="s">
        <v>226</v>
      </c>
    </row>
    <row r="96" spans="1:15">
      <c r="A96" s="1">
        <f>HYPERLINK("https://lsnyc.legalserver.org/matter/dynamic-profile/view/0818160","16-0818160")</f>
        <v>0</v>
      </c>
      <c r="B96" t="s">
        <v>16</v>
      </c>
      <c r="C96" t="s">
        <v>33</v>
      </c>
      <c r="D96" t="s">
        <v>48</v>
      </c>
      <c r="E96" t="s">
        <v>49</v>
      </c>
      <c r="F96" t="s">
        <v>49</v>
      </c>
      <c r="G96" t="s">
        <v>49</v>
      </c>
      <c r="H96" t="s">
        <v>49</v>
      </c>
      <c r="I96" t="s">
        <v>49</v>
      </c>
      <c r="J96" t="s">
        <v>127</v>
      </c>
      <c r="L96" t="s">
        <v>204</v>
      </c>
      <c r="M96" t="s">
        <v>217</v>
      </c>
      <c r="N96" t="s">
        <v>223</v>
      </c>
      <c r="O96" t="s">
        <v>226</v>
      </c>
    </row>
    <row r="97" spans="1:15">
      <c r="A97" s="1">
        <f>HYPERLINK("https://lsnyc.legalserver.org/matter/dynamic-profile/view/0817004","16-0817004")</f>
        <v>0</v>
      </c>
      <c r="B97" t="s">
        <v>16</v>
      </c>
      <c r="C97" t="s">
        <v>17</v>
      </c>
      <c r="D97" t="s">
        <v>48</v>
      </c>
      <c r="E97" t="s">
        <v>49</v>
      </c>
      <c r="F97" t="s">
        <v>49</v>
      </c>
      <c r="G97" t="s">
        <v>49</v>
      </c>
      <c r="H97" t="s">
        <v>49</v>
      </c>
      <c r="I97" t="s">
        <v>49</v>
      </c>
      <c r="J97" t="s">
        <v>128</v>
      </c>
      <c r="M97" t="s">
        <v>215</v>
      </c>
      <c r="N97" t="s">
        <v>223</v>
      </c>
      <c r="O97" t="s">
        <v>228</v>
      </c>
    </row>
    <row r="98" spans="1:15">
      <c r="A98" s="1">
        <f>HYPERLINK("https://lsnyc.legalserver.org/matter/dynamic-profile/view/0786024","15-0786024")</f>
        <v>0</v>
      </c>
      <c r="B98" t="s">
        <v>16</v>
      </c>
      <c r="C98" t="s">
        <v>34</v>
      </c>
      <c r="D98" t="s">
        <v>48</v>
      </c>
      <c r="E98" t="s">
        <v>49</v>
      </c>
      <c r="F98" t="s">
        <v>49</v>
      </c>
      <c r="G98" t="s">
        <v>49</v>
      </c>
      <c r="H98" t="s">
        <v>49</v>
      </c>
      <c r="I98" t="s">
        <v>49</v>
      </c>
      <c r="J98" t="s">
        <v>129</v>
      </c>
      <c r="L98" t="s">
        <v>177</v>
      </c>
      <c r="M98" t="s">
        <v>214</v>
      </c>
      <c r="N98" t="s">
        <v>225</v>
      </c>
      <c r="O98" t="s">
        <v>226</v>
      </c>
    </row>
    <row r="99" spans="1:15">
      <c r="A99" s="1">
        <f>HYPERLINK("https://lsnyc.legalserver.org/matter/dynamic-profile/view/0794635","15-0794635")</f>
        <v>0</v>
      </c>
      <c r="B99" t="s">
        <v>16</v>
      </c>
      <c r="C99" t="s">
        <v>34</v>
      </c>
      <c r="D99" t="s">
        <v>48</v>
      </c>
      <c r="E99" t="s">
        <v>49</v>
      </c>
      <c r="F99" t="s">
        <v>49</v>
      </c>
      <c r="G99" t="s">
        <v>49</v>
      </c>
      <c r="H99" t="s">
        <v>49</v>
      </c>
      <c r="I99" t="s">
        <v>49</v>
      </c>
      <c r="J99" t="s">
        <v>130</v>
      </c>
      <c r="L99" t="s">
        <v>186</v>
      </c>
      <c r="M99" t="s">
        <v>214</v>
      </c>
      <c r="N99" t="s">
        <v>225</v>
      </c>
      <c r="O99" t="s">
        <v>226</v>
      </c>
    </row>
    <row r="100" spans="1:15">
      <c r="A100" s="1">
        <f>HYPERLINK("https://lsnyc.legalserver.org/matter/dynamic-profile/view/0802032","16-0802032")</f>
        <v>0</v>
      </c>
      <c r="B100" t="s">
        <v>16</v>
      </c>
      <c r="C100" t="s">
        <v>35</v>
      </c>
      <c r="D100" t="s">
        <v>48</v>
      </c>
      <c r="E100" t="s">
        <v>49</v>
      </c>
      <c r="F100" t="s">
        <v>49</v>
      </c>
      <c r="G100" t="s">
        <v>49</v>
      </c>
      <c r="H100" t="s">
        <v>49</v>
      </c>
      <c r="I100" t="s">
        <v>49</v>
      </c>
      <c r="J100" t="s">
        <v>131</v>
      </c>
      <c r="N100" t="s">
        <v>223</v>
      </c>
    </row>
    <row r="101" spans="1:15">
      <c r="A101" s="1">
        <f>HYPERLINK("https://lsnyc.legalserver.org/matter/dynamic-profile/view/0824877","17-0824877")</f>
        <v>0</v>
      </c>
      <c r="B101" t="s">
        <v>16</v>
      </c>
      <c r="C101" t="s">
        <v>36</v>
      </c>
      <c r="D101" t="s">
        <v>48</v>
      </c>
      <c r="E101" t="s">
        <v>49</v>
      </c>
      <c r="F101" t="s">
        <v>49</v>
      </c>
      <c r="G101" t="s">
        <v>49</v>
      </c>
      <c r="H101" t="s">
        <v>49</v>
      </c>
      <c r="I101" t="s">
        <v>49</v>
      </c>
      <c r="J101" t="s">
        <v>132</v>
      </c>
      <c r="N101" t="s">
        <v>223</v>
      </c>
      <c r="O101" t="s">
        <v>227</v>
      </c>
    </row>
    <row r="102" spans="1:15">
      <c r="A102" s="1">
        <f>HYPERLINK("https://lsnyc.legalserver.org/matter/dynamic-profile/view/1837064","17-1837064")</f>
        <v>0</v>
      </c>
      <c r="B102" t="s">
        <v>16</v>
      </c>
      <c r="C102" t="s">
        <v>36</v>
      </c>
      <c r="D102" t="s">
        <v>48</v>
      </c>
      <c r="E102" t="s">
        <v>49</v>
      </c>
      <c r="F102" t="s">
        <v>49</v>
      </c>
      <c r="G102" t="s">
        <v>49</v>
      </c>
      <c r="H102" t="s">
        <v>49</v>
      </c>
      <c r="I102" t="s">
        <v>49</v>
      </c>
      <c r="J102" t="s">
        <v>133</v>
      </c>
      <c r="N102" t="s">
        <v>223</v>
      </c>
      <c r="O102" t="s">
        <v>227</v>
      </c>
    </row>
    <row r="103" spans="1:15">
      <c r="A103" s="1">
        <f>HYPERLINK("https://lsnyc.legalserver.org/matter/dynamic-profile/view/0827369","17-0827369")</f>
        <v>0</v>
      </c>
      <c r="B103" t="s">
        <v>16</v>
      </c>
      <c r="C103" t="s">
        <v>36</v>
      </c>
      <c r="D103" t="s">
        <v>48</v>
      </c>
      <c r="E103" t="s">
        <v>49</v>
      </c>
      <c r="F103" t="s">
        <v>49</v>
      </c>
      <c r="G103" t="s">
        <v>49</v>
      </c>
      <c r="H103" t="s">
        <v>49</v>
      </c>
      <c r="I103" t="s">
        <v>49</v>
      </c>
      <c r="J103" t="s">
        <v>134</v>
      </c>
      <c r="L103" t="s">
        <v>205</v>
      </c>
      <c r="M103" t="s">
        <v>215</v>
      </c>
      <c r="N103" t="s">
        <v>223</v>
      </c>
      <c r="O103" t="s">
        <v>226</v>
      </c>
    </row>
    <row r="104" spans="1:15">
      <c r="A104" s="1">
        <f>HYPERLINK("https://lsnyc.legalserver.org/matter/dynamic-profile/view/0804879","16-0804879")</f>
        <v>0</v>
      </c>
      <c r="B104" t="s">
        <v>16</v>
      </c>
      <c r="C104" t="s">
        <v>36</v>
      </c>
      <c r="D104" t="s">
        <v>48</v>
      </c>
      <c r="E104" t="s">
        <v>49</v>
      </c>
      <c r="F104" t="s">
        <v>49</v>
      </c>
      <c r="G104" t="s">
        <v>49</v>
      </c>
      <c r="H104" t="s">
        <v>49</v>
      </c>
      <c r="I104" t="s">
        <v>49</v>
      </c>
      <c r="J104" t="s">
        <v>135</v>
      </c>
      <c r="M104" t="s">
        <v>215</v>
      </c>
      <c r="N104" t="s">
        <v>223</v>
      </c>
      <c r="O104" t="s">
        <v>226</v>
      </c>
    </row>
    <row r="105" spans="1:15">
      <c r="A105" s="1">
        <f>HYPERLINK("https://lsnyc.legalserver.org/matter/dynamic-profile/view/0795681","16-0795681")</f>
        <v>0</v>
      </c>
      <c r="B105" t="s">
        <v>16</v>
      </c>
      <c r="C105" t="s">
        <v>36</v>
      </c>
      <c r="D105" t="s">
        <v>48</v>
      </c>
      <c r="E105" t="s">
        <v>49</v>
      </c>
      <c r="F105" t="s">
        <v>49</v>
      </c>
      <c r="G105" t="s">
        <v>49</v>
      </c>
      <c r="H105" t="s">
        <v>49</v>
      </c>
      <c r="I105" t="s">
        <v>49</v>
      </c>
      <c r="J105" t="s">
        <v>136</v>
      </c>
      <c r="N105" t="s">
        <v>223</v>
      </c>
      <c r="O105" t="s">
        <v>226</v>
      </c>
    </row>
    <row r="106" spans="1:15">
      <c r="A106" s="1">
        <f>HYPERLINK("https://lsnyc.legalserver.org/matter/dynamic-profile/view/1855012","18-1855012")</f>
        <v>0</v>
      </c>
      <c r="B106" t="s">
        <v>16</v>
      </c>
      <c r="C106" t="s">
        <v>36</v>
      </c>
      <c r="D106" t="s">
        <v>48</v>
      </c>
      <c r="E106" t="s">
        <v>49</v>
      </c>
      <c r="F106" t="s">
        <v>49</v>
      </c>
      <c r="G106" t="s">
        <v>49</v>
      </c>
      <c r="H106" t="s">
        <v>49</v>
      </c>
      <c r="I106" t="s">
        <v>49</v>
      </c>
      <c r="J106" t="s">
        <v>137</v>
      </c>
      <c r="M106" t="s">
        <v>215</v>
      </c>
      <c r="N106" t="s">
        <v>223</v>
      </c>
      <c r="O106" t="s">
        <v>229</v>
      </c>
    </row>
    <row r="107" spans="1:15">
      <c r="A107" s="1">
        <f>HYPERLINK("https://lsnyc.legalserver.org/matter/dynamic-profile/view/0797704","16-0797704")</f>
        <v>0</v>
      </c>
      <c r="B107" t="s">
        <v>16</v>
      </c>
      <c r="C107" t="s">
        <v>36</v>
      </c>
      <c r="D107" t="s">
        <v>48</v>
      </c>
      <c r="E107" t="s">
        <v>49</v>
      </c>
      <c r="F107" t="s">
        <v>49</v>
      </c>
      <c r="G107" t="s">
        <v>49</v>
      </c>
      <c r="H107" t="s">
        <v>49</v>
      </c>
      <c r="I107" t="s">
        <v>49</v>
      </c>
      <c r="J107" t="s">
        <v>138</v>
      </c>
      <c r="N107" t="s">
        <v>225</v>
      </c>
      <c r="O107" t="s">
        <v>226</v>
      </c>
    </row>
    <row r="108" spans="1:15">
      <c r="A108" s="1">
        <f>HYPERLINK("https://lsnyc.legalserver.org/matter/dynamic-profile/view/0784289","15-0784289")</f>
        <v>0</v>
      </c>
      <c r="B108" t="s">
        <v>16</v>
      </c>
      <c r="C108" t="s">
        <v>36</v>
      </c>
      <c r="D108" t="s">
        <v>48</v>
      </c>
      <c r="E108" t="s">
        <v>49</v>
      </c>
      <c r="F108" t="s">
        <v>49</v>
      </c>
      <c r="G108" t="s">
        <v>49</v>
      </c>
      <c r="H108" t="s">
        <v>49</v>
      </c>
      <c r="I108" t="s">
        <v>49</v>
      </c>
      <c r="J108" t="s">
        <v>139</v>
      </c>
      <c r="M108" t="s">
        <v>215</v>
      </c>
      <c r="N108" t="s">
        <v>223</v>
      </c>
      <c r="O108" t="s">
        <v>226</v>
      </c>
    </row>
    <row r="109" spans="1:15">
      <c r="A109" s="1">
        <f>HYPERLINK("https://lsnyc.legalserver.org/matter/dynamic-profile/view/0822423","16-0822423")</f>
        <v>0</v>
      </c>
      <c r="B109" t="s">
        <v>16</v>
      </c>
      <c r="C109" t="s">
        <v>33</v>
      </c>
      <c r="D109" t="s">
        <v>48</v>
      </c>
      <c r="E109" t="s">
        <v>49</v>
      </c>
      <c r="F109" t="s">
        <v>49</v>
      </c>
      <c r="G109" t="s">
        <v>49</v>
      </c>
      <c r="H109" t="s">
        <v>49</v>
      </c>
      <c r="I109" t="s">
        <v>49</v>
      </c>
      <c r="J109" t="s">
        <v>140</v>
      </c>
      <c r="N109" t="s">
        <v>223</v>
      </c>
      <c r="O109" t="s">
        <v>230</v>
      </c>
    </row>
    <row r="110" spans="1:15">
      <c r="A110" s="1">
        <f>HYPERLINK("https://lsnyc.legalserver.org/matter/dynamic-profile/view/1887077","19-1887077")</f>
        <v>0</v>
      </c>
      <c r="B110" t="s">
        <v>16</v>
      </c>
      <c r="C110" t="s">
        <v>33</v>
      </c>
      <c r="D110" t="s">
        <v>48</v>
      </c>
      <c r="E110" t="s">
        <v>49</v>
      </c>
      <c r="F110" t="s">
        <v>49</v>
      </c>
      <c r="G110" t="s">
        <v>49</v>
      </c>
      <c r="H110" t="s">
        <v>49</v>
      </c>
      <c r="I110" t="s">
        <v>49</v>
      </c>
      <c r="J110" t="s">
        <v>141</v>
      </c>
      <c r="L110" t="s">
        <v>206</v>
      </c>
      <c r="M110" t="s">
        <v>215</v>
      </c>
      <c r="N110" t="s">
        <v>223</v>
      </c>
    </row>
    <row r="111" spans="1:15">
      <c r="A111" s="1">
        <f>HYPERLINK("https://lsnyc.legalserver.org/matter/dynamic-profile/view/0779610","15-0779610")</f>
        <v>0</v>
      </c>
      <c r="B111" t="s">
        <v>16</v>
      </c>
      <c r="C111" t="s">
        <v>33</v>
      </c>
      <c r="D111" t="s">
        <v>48</v>
      </c>
      <c r="E111" t="s">
        <v>49</v>
      </c>
      <c r="F111" t="s">
        <v>49</v>
      </c>
      <c r="G111" t="s">
        <v>49</v>
      </c>
      <c r="H111" t="s">
        <v>49</v>
      </c>
      <c r="I111" t="s">
        <v>49</v>
      </c>
      <c r="J111" t="s">
        <v>142</v>
      </c>
      <c r="L111" t="s">
        <v>207</v>
      </c>
      <c r="N111" t="s">
        <v>223</v>
      </c>
      <c r="O111" t="s">
        <v>226</v>
      </c>
    </row>
    <row r="112" spans="1:15">
      <c r="A112" s="1">
        <f>HYPERLINK("https://lsnyc.legalserver.org/matter/dynamic-profile/view/0816445","16-0816445")</f>
        <v>0</v>
      </c>
      <c r="B112" t="s">
        <v>16</v>
      </c>
      <c r="C112" t="s">
        <v>29</v>
      </c>
      <c r="D112" t="s">
        <v>48</v>
      </c>
      <c r="E112" t="s">
        <v>49</v>
      </c>
      <c r="F112" t="s">
        <v>49</v>
      </c>
      <c r="G112" t="s">
        <v>49</v>
      </c>
      <c r="H112" t="s">
        <v>49</v>
      </c>
      <c r="I112" t="s">
        <v>49</v>
      </c>
      <c r="J112" t="s">
        <v>110</v>
      </c>
      <c r="L112" t="s">
        <v>198</v>
      </c>
      <c r="N112" t="s">
        <v>223</v>
      </c>
      <c r="O112" t="s">
        <v>226</v>
      </c>
    </row>
    <row r="113" spans="1:15">
      <c r="A113" s="1">
        <f>HYPERLINK("https://lsnyc.legalserver.org/matter/dynamic-profile/view/0828856","17-0828856")</f>
        <v>0</v>
      </c>
      <c r="B113" t="s">
        <v>16</v>
      </c>
      <c r="C113" t="s">
        <v>25</v>
      </c>
      <c r="D113" t="s">
        <v>48</v>
      </c>
      <c r="E113" t="s">
        <v>49</v>
      </c>
      <c r="F113" t="s">
        <v>49</v>
      </c>
      <c r="G113" t="s">
        <v>49</v>
      </c>
      <c r="H113" t="s">
        <v>49</v>
      </c>
      <c r="I113" t="s">
        <v>49</v>
      </c>
      <c r="J113" t="s">
        <v>83</v>
      </c>
      <c r="N113" t="s">
        <v>223</v>
      </c>
    </row>
    <row r="114" spans="1:15">
      <c r="A114" s="1">
        <f>HYPERLINK("https://lsnyc.legalserver.org/matter/dynamic-profile/view/1837929","17-1837929")</f>
        <v>0</v>
      </c>
      <c r="B114" t="s">
        <v>16</v>
      </c>
      <c r="C114" t="s">
        <v>37</v>
      </c>
      <c r="D114" t="s">
        <v>48</v>
      </c>
      <c r="E114" t="s">
        <v>49</v>
      </c>
      <c r="F114" t="s">
        <v>49</v>
      </c>
      <c r="G114" t="s">
        <v>49</v>
      </c>
      <c r="H114" t="s">
        <v>49</v>
      </c>
      <c r="I114" t="s">
        <v>49</v>
      </c>
      <c r="J114" t="s">
        <v>143</v>
      </c>
      <c r="M114" t="s">
        <v>215</v>
      </c>
      <c r="N114" t="s">
        <v>223</v>
      </c>
      <c r="O114" t="s">
        <v>226</v>
      </c>
    </row>
    <row r="115" spans="1:15">
      <c r="A115" s="1">
        <f>HYPERLINK("https://lsnyc.legalserver.org/matter/dynamic-profile/view/1837655","17-1837655")</f>
        <v>0</v>
      </c>
      <c r="B115" t="s">
        <v>16</v>
      </c>
      <c r="C115" t="s">
        <v>37</v>
      </c>
      <c r="D115" t="s">
        <v>48</v>
      </c>
      <c r="E115" t="s">
        <v>49</v>
      </c>
      <c r="F115" t="s">
        <v>49</v>
      </c>
      <c r="G115" t="s">
        <v>49</v>
      </c>
      <c r="H115" t="s">
        <v>49</v>
      </c>
      <c r="I115" t="s">
        <v>49</v>
      </c>
      <c r="J115" t="s">
        <v>144</v>
      </c>
      <c r="N115" t="s">
        <v>223</v>
      </c>
      <c r="O115" t="s">
        <v>227</v>
      </c>
    </row>
    <row r="116" spans="1:15">
      <c r="A116" s="1">
        <f>HYPERLINK("https://lsnyc.legalserver.org/matter/dynamic-profile/view/0780764","15-0780764")</f>
        <v>0</v>
      </c>
      <c r="B116" t="s">
        <v>16</v>
      </c>
      <c r="C116" t="s">
        <v>38</v>
      </c>
      <c r="D116" t="s">
        <v>48</v>
      </c>
      <c r="E116" t="s">
        <v>49</v>
      </c>
      <c r="F116" t="s">
        <v>49</v>
      </c>
      <c r="G116" t="s">
        <v>49</v>
      </c>
      <c r="H116" t="s">
        <v>49</v>
      </c>
      <c r="I116" t="s">
        <v>49</v>
      </c>
      <c r="J116" t="s">
        <v>145</v>
      </c>
      <c r="N116" t="s">
        <v>223</v>
      </c>
    </row>
    <row r="117" spans="1:15">
      <c r="A117" s="1">
        <f>HYPERLINK("https://lsnyc.legalserver.org/matter/dynamic-profile/view/1864759","18-1864759")</f>
        <v>0</v>
      </c>
      <c r="B117" t="s">
        <v>16</v>
      </c>
      <c r="C117" t="s">
        <v>39</v>
      </c>
      <c r="D117" t="s">
        <v>48</v>
      </c>
      <c r="E117" t="s">
        <v>49</v>
      </c>
      <c r="F117" t="s">
        <v>49</v>
      </c>
      <c r="G117" t="s">
        <v>49</v>
      </c>
      <c r="H117" t="s">
        <v>49</v>
      </c>
      <c r="I117" t="s">
        <v>49</v>
      </c>
      <c r="J117" t="s">
        <v>146</v>
      </c>
      <c r="L117" t="s">
        <v>199</v>
      </c>
      <c r="M117" t="s">
        <v>217</v>
      </c>
      <c r="N117" t="s">
        <v>223</v>
      </c>
      <c r="O117" t="s">
        <v>231</v>
      </c>
    </row>
    <row r="118" spans="1:15">
      <c r="A118" s="1">
        <f>HYPERLINK("https://lsnyc.legalserver.org/matter/dynamic-profile/view/1885805","18-1885805")</f>
        <v>0</v>
      </c>
      <c r="B118" t="s">
        <v>16</v>
      </c>
      <c r="C118" t="s">
        <v>39</v>
      </c>
      <c r="D118" t="s">
        <v>48</v>
      </c>
      <c r="E118" t="s">
        <v>49</v>
      </c>
      <c r="F118" t="s">
        <v>49</v>
      </c>
      <c r="G118" t="s">
        <v>49</v>
      </c>
      <c r="H118" t="s">
        <v>49</v>
      </c>
      <c r="I118" t="s">
        <v>49</v>
      </c>
      <c r="J118" t="s">
        <v>147</v>
      </c>
      <c r="L118" t="s">
        <v>208</v>
      </c>
      <c r="N118" t="s">
        <v>224</v>
      </c>
      <c r="O118" t="s">
        <v>228</v>
      </c>
    </row>
    <row r="119" spans="1:15">
      <c r="A119" s="1">
        <f>HYPERLINK("https://lsnyc.legalserver.org/matter/dynamic-profile/view/1878949","18-1878949")</f>
        <v>0</v>
      </c>
      <c r="B119" t="s">
        <v>16</v>
      </c>
      <c r="C119" t="s">
        <v>39</v>
      </c>
      <c r="D119" t="s">
        <v>48</v>
      </c>
      <c r="E119" t="s">
        <v>49</v>
      </c>
      <c r="F119" t="s">
        <v>49</v>
      </c>
      <c r="G119" t="s">
        <v>49</v>
      </c>
      <c r="H119" t="s">
        <v>49</v>
      </c>
      <c r="I119" t="s">
        <v>49</v>
      </c>
      <c r="J119" t="s">
        <v>148</v>
      </c>
      <c r="L119" t="s">
        <v>209</v>
      </c>
      <c r="N119" t="s">
        <v>223</v>
      </c>
    </row>
    <row r="120" spans="1:15">
      <c r="A120" s="1">
        <f>HYPERLINK("https://lsnyc.legalserver.org/matter/dynamic-profile/view/1870572","18-1870572")</f>
        <v>0</v>
      </c>
      <c r="B120" t="s">
        <v>16</v>
      </c>
      <c r="C120" t="s">
        <v>39</v>
      </c>
      <c r="D120" t="s">
        <v>48</v>
      </c>
      <c r="E120" t="s">
        <v>49</v>
      </c>
      <c r="F120" t="s">
        <v>49</v>
      </c>
      <c r="G120" t="s">
        <v>49</v>
      </c>
      <c r="H120" t="s">
        <v>49</v>
      </c>
      <c r="I120" t="s">
        <v>49</v>
      </c>
      <c r="J120" t="s">
        <v>149</v>
      </c>
      <c r="L120" t="s">
        <v>210</v>
      </c>
      <c r="M120" t="s">
        <v>217</v>
      </c>
      <c r="N120" t="s">
        <v>223</v>
      </c>
      <c r="O120" t="s">
        <v>228</v>
      </c>
    </row>
    <row r="121" spans="1:15">
      <c r="A121" s="1">
        <f>HYPERLINK("https://lsnyc.legalserver.org/matter/dynamic-profile/view/1870122","18-1870122")</f>
        <v>0</v>
      </c>
      <c r="B121" t="s">
        <v>16</v>
      </c>
      <c r="C121" t="s">
        <v>39</v>
      </c>
      <c r="D121" t="s">
        <v>48</v>
      </c>
      <c r="E121" t="s">
        <v>49</v>
      </c>
      <c r="F121" t="s">
        <v>49</v>
      </c>
      <c r="G121" t="s">
        <v>49</v>
      </c>
      <c r="H121" t="s">
        <v>49</v>
      </c>
      <c r="I121" t="s">
        <v>49</v>
      </c>
      <c r="J121" t="s">
        <v>150</v>
      </c>
      <c r="L121" t="s">
        <v>194</v>
      </c>
      <c r="M121" t="s">
        <v>216</v>
      </c>
      <c r="N121" t="s">
        <v>223</v>
      </c>
      <c r="O121" t="s">
        <v>228</v>
      </c>
    </row>
    <row r="122" spans="1:15">
      <c r="A122" s="1">
        <f>HYPERLINK("https://lsnyc.legalserver.org/matter/dynamic-profile/view/1871117","18-1871117")</f>
        <v>0</v>
      </c>
      <c r="B122" t="s">
        <v>16</v>
      </c>
      <c r="C122" t="s">
        <v>39</v>
      </c>
      <c r="D122" t="s">
        <v>48</v>
      </c>
      <c r="E122" t="s">
        <v>49</v>
      </c>
      <c r="F122" t="s">
        <v>49</v>
      </c>
      <c r="G122" t="s">
        <v>49</v>
      </c>
      <c r="H122" t="s">
        <v>49</v>
      </c>
      <c r="I122" t="s">
        <v>49</v>
      </c>
      <c r="J122" t="s">
        <v>151</v>
      </c>
      <c r="L122" t="s">
        <v>210</v>
      </c>
      <c r="M122" t="s">
        <v>216</v>
      </c>
      <c r="N122" t="s">
        <v>225</v>
      </c>
      <c r="O122" t="s">
        <v>231</v>
      </c>
    </row>
    <row r="123" spans="1:15">
      <c r="A123" s="1">
        <f>HYPERLINK("https://lsnyc.legalserver.org/matter/dynamic-profile/view/1836353","17-1836353")</f>
        <v>0</v>
      </c>
      <c r="B123" t="s">
        <v>16</v>
      </c>
      <c r="C123" t="s">
        <v>40</v>
      </c>
      <c r="D123" t="s">
        <v>48</v>
      </c>
      <c r="E123" t="s">
        <v>49</v>
      </c>
      <c r="F123" t="s">
        <v>49</v>
      </c>
      <c r="G123" t="s">
        <v>49</v>
      </c>
      <c r="H123" t="s">
        <v>49</v>
      </c>
      <c r="I123" t="s">
        <v>49</v>
      </c>
      <c r="J123" t="s">
        <v>152</v>
      </c>
      <c r="L123" t="s">
        <v>189</v>
      </c>
      <c r="N123" t="s">
        <v>223</v>
      </c>
      <c r="O123" t="s">
        <v>228</v>
      </c>
    </row>
    <row r="124" spans="1:15">
      <c r="A124" s="1">
        <f>HYPERLINK("https://lsnyc.legalserver.org/matter/dynamic-profile/view/1833891","17-1833891")</f>
        <v>0</v>
      </c>
      <c r="B124" t="s">
        <v>16</v>
      </c>
      <c r="C124" t="s">
        <v>40</v>
      </c>
      <c r="D124" t="s">
        <v>48</v>
      </c>
      <c r="E124" t="s">
        <v>49</v>
      </c>
      <c r="F124" t="s">
        <v>49</v>
      </c>
      <c r="G124" t="s">
        <v>49</v>
      </c>
      <c r="H124" t="s">
        <v>49</v>
      </c>
      <c r="I124" t="s">
        <v>49</v>
      </c>
      <c r="J124" t="s">
        <v>153</v>
      </c>
      <c r="L124" t="s">
        <v>192</v>
      </c>
      <c r="M124" t="s">
        <v>215</v>
      </c>
      <c r="N124" t="s">
        <v>223</v>
      </c>
      <c r="O124" t="s">
        <v>226</v>
      </c>
    </row>
    <row r="125" spans="1:15">
      <c r="A125" s="1">
        <f>HYPERLINK("https://lsnyc.legalserver.org/matter/dynamic-profile/view/1833760","17-1833760")</f>
        <v>0</v>
      </c>
      <c r="B125" t="s">
        <v>16</v>
      </c>
      <c r="C125" t="s">
        <v>40</v>
      </c>
      <c r="D125" t="s">
        <v>48</v>
      </c>
      <c r="E125" t="s">
        <v>49</v>
      </c>
      <c r="F125" t="s">
        <v>49</v>
      </c>
      <c r="G125" t="s">
        <v>49</v>
      </c>
      <c r="H125" t="s">
        <v>49</v>
      </c>
      <c r="I125" t="s">
        <v>49</v>
      </c>
      <c r="J125" t="s">
        <v>154</v>
      </c>
      <c r="L125" t="s">
        <v>211</v>
      </c>
      <c r="N125" t="s">
        <v>223</v>
      </c>
      <c r="O125" t="s">
        <v>226</v>
      </c>
    </row>
    <row r="126" spans="1:15">
      <c r="A126" s="1">
        <f>HYPERLINK("https://lsnyc.legalserver.org/matter/dynamic-profile/view/0832261","17-0832261")</f>
        <v>0</v>
      </c>
      <c r="B126" t="s">
        <v>16</v>
      </c>
      <c r="C126" t="s">
        <v>40</v>
      </c>
      <c r="D126" t="s">
        <v>48</v>
      </c>
      <c r="E126" t="s">
        <v>49</v>
      </c>
      <c r="F126" t="s">
        <v>49</v>
      </c>
      <c r="G126" t="s">
        <v>49</v>
      </c>
      <c r="H126" t="s">
        <v>49</v>
      </c>
      <c r="I126" t="s">
        <v>49</v>
      </c>
      <c r="J126" t="s">
        <v>155</v>
      </c>
      <c r="L126" t="s">
        <v>212</v>
      </c>
      <c r="M126" t="s">
        <v>214</v>
      </c>
      <c r="N126" t="s">
        <v>223</v>
      </c>
      <c r="O126" t="s">
        <v>226</v>
      </c>
    </row>
    <row r="127" spans="1:15">
      <c r="A127" s="1">
        <f>HYPERLINK("https://lsnyc.legalserver.org/matter/dynamic-profile/view/1839705","17-1839705")</f>
        <v>0</v>
      </c>
      <c r="B127" t="s">
        <v>16</v>
      </c>
      <c r="C127" t="s">
        <v>40</v>
      </c>
      <c r="D127" t="s">
        <v>48</v>
      </c>
      <c r="E127" t="s">
        <v>49</v>
      </c>
      <c r="F127" t="s">
        <v>49</v>
      </c>
      <c r="G127" t="s">
        <v>49</v>
      </c>
      <c r="H127" t="s">
        <v>49</v>
      </c>
      <c r="I127" t="s">
        <v>49</v>
      </c>
      <c r="J127" t="s">
        <v>156</v>
      </c>
      <c r="L127" t="s">
        <v>189</v>
      </c>
      <c r="N127" t="s">
        <v>223</v>
      </c>
      <c r="O127" t="s">
        <v>228</v>
      </c>
    </row>
    <row r="128" spans="1:15">
      <c r="A128" s="1">
        <f>HYPERLINK("https://lsnyc.legalserver.org/matter/dynamic-profile/view/0800838","16-0800838")</f>
        <v>0</v>
      </c>
      <c r="B128" t="s">
        <v>16</v>
      </c>
      <c r="C128" t="s">
        <v>40</v>
      </c>
      <c r="D128" t="s">
        <v>48</v>
      </c>
      <c r="E128" t="s">
        <v>49</v>
      </c>
      <c r="F128" t="s">
        <v>49</v>
      </c>
      <c r="G128" t="s">
        <v>49</v>
      </c>
      <c r="H128" t="s">
        <v>49</v>
      </c>
      <c r="I128" t="s">
        <v>49</v>
      </c>
      <c r="J128" t="s">
        <v>157</v>
      </c>
      <c r="L128" t="s">
        <v>192</v>
      </c>
      <c r="N128" t="s">
        <v>223</v>
      </c>
      <c r="O128" t="s">
        <v>232</v>
      </c>
    </row>
    <row r="129" spans="1:15">
      <c r="A129" s="1">
        <f>HYPERLINK("https://lsnyc.legalserver.org/matter/dynamic-profile/view/0828193","17-0828193")</f>
        <v>0</v>
      </c>
      <c r="B129" t="s">
        <v>16</v>
      </c>
      <c r="C129" t="s">
        <v>40</v>
      </c>
      <c r="D129" t="s">
        <v>48</v>
      </c>
      <c r="E129" t="s">
        <v>49</v>
      </c>
      <c r="F129" t="s">
        <v>49</v>
      </c>
      <c r="G129" t="s">
        <v>49</v>
      </c>
      <c r="H129" t="s">
        <v>49</v>
      </c>
      <c r="I129" t="s">
        <v>49</v>
      </c>
      <c r="J129" t="s">
        <v>158</v>
      </c>
      <c r="L129" t="s">
        <v>189</v>
      </c>
      <c r="N129" t="s">
        <v>223</v>
      </c>
    </row>
    <row r="130" spans="1:15">
      <c r="A130" s="1">
        <f>HYPERLINK("https://lsnyc.legalserver.org/matter/dynamic-profile/view/0793666","15-0793666")</f>
        <v>0</v>
      </c>
      <c r="B130" t="s">
        <v>16</v>
      </c>
      <c r="C130" t="s">
        <v>41</v>
      </c>
      <c r="D130" t="s">
        <v>48</v>
      </c>
      <c r="E130" t="s">
        <v>49</v>
      </c>
      <c r="F130" t="s">
        <v>49</v>
      </c>
      <c r="G130" t="s">
        <v>49</v>
      </c>
      <c r="H130" t="s">
        <v>49</v>
      </c>
      <c r="I130" t="s">
        <v>49</v>
      </c>
      <c r="J130" t="s">
        <v>159</v>
      </c>
      <c r="N130" t="s">
        <v>223</v>
      </c>
      <c r="O130" t="s">
        <v>228</v>
      </c>
    </row>
    <row r="131" spans="1:15">
      <c r="A131" s="1">
        <f>HYPERLINK("https://lsnyc.legalserver.org/matter/dynamic-profile/view/0780767","15-0780767")</f>
        <v>0</v>
      </c>
      <c r="B131" t="s">
        <v>16</v>
      </c>
      <c r="C131" t="s">
        <v>38</v>
      </c>
      <c r="D131" t="s">
        <v>48</v>
      </c>
      <c r="E131" t="s">
        <v>49</v>
      </c>
      <c r="F131" t="s">
        <v>49</v>
      </c>
      <c r="G131" t="s">
        <v>49</v>
      </c>
      <c r="H131" t="s">
        <v>49</v>
      </c>
      <c r="I131" t="s">
        <v>49</v>
      </c>
      <c r="J131" t="s">
        <v>145</v>
      </c>
      <c r="N131" t="s">
        <v>223</v>
      </c>
    </row>
    <row r="132" spans="1:15">
      <c r="A132" s="1">
        <f>HYPERLINK("https://lsnyc.legalserver.org/matter/dynamic-profile/view/1839567","17-1839567")</f>
        <v>0</v>
      </c>
      <c r="B132" t="s">
        <v>16</v>
      </c>
      <c r="C132" t="s">
        <v>37</v>
      </c>
      <c r="D132" t="s">
        <v>48</v>
      </c>
      <c r="E132" t="s">
        <v>49</v>
      </c>
      <c r="F132" t="s">
        <v>49</v>
      </c>
      <c r="G132" t="s">
        <v>49</v>
      </c>
      <c r="H132" t="s">
        <v>49</v>
      </c>
      <c r="I132" t="s">
        <v>49</v>
      </c>
      <c r="J132" t="s">
        <v>160</v>
      </c>
      <c r="L132" t="s">
        <v>213</v>
      </c>
      <c r="M132" t="s">
        <v>215</v>
      </c>
      <c r="N132" t="s">
        <v>223</v>
      </c>
      <c r="O132" t="s">
        <v>228</v>
      </c>
    </row>
    <row r="133" spans="1:15">
      <c r="A133" s="1">
        <f>HYPERLINK("https://lsnyc.legalserver.org/matter/dynamic-profile/view/0831652","17-0831652")</f>
        <v>0</v>
      </c>
      <c r="B133" t="s">
        <v>16</v>
      </c>
      <c r="C133" t="s">
        <v>42</v>
      </c>
      <c r="D133" t="s">
        <v>48</v>
      </c>
      <c r="E133" t="s">
        <v>49</v>
      </c>
      <c r="F133" t="s">
        <v>49</v>
      </c>
      <c r="G133" t="s">
        <v>49</v>
      </c>
      <c r="H133" t="s">
        <v>49</v>
      </c>
      <c r="I133" t="s">
        <v>49</v>
      </c>
      <c r="J133" t="s">
        <v>161</v>
      </c>
      <c r="L133" t="s">
        <v>194</v>
      </c>
      <c r="M133" t="s">
        <v>215</v>
      </c>
      <c r="N133" t="s">
        <v>223</v>
      </c>
      <c r="O133" t="s">
        <v>226</v>
      </c>
    </row>
    <row r="134" spans="1:15">
      <c r="A134" s="1">
        <f>HYPERLINK("https://lsnyc.legalserver.org/matter/dynamic-profile/view/0815207","16-0815207")</f>
        <v>0</v>
      </c>
      <c r="B134" t="s">
        <v>16</v>
      </c>
      <c r="C134" t="s">
        <v>43</v>
      </c>
      <c r="D134" t="s">
        <v>48</v>
      </c>
      <c r="E134" t="s">
        <v>49</v>
      </c>
      <c r="F134" t="s">
        <v>49</v>
      </c>
      <c r="G134" t="s">
        <v>49</v>
      </c>
      <c r="H134" t="s">
        <v>49</v>
      </c>
      <c r="I134" t="s">
        <v>49</v>
      </c>
      <c r="J134" t="s">
        <v>72</v>
      </c>
      <c r="M134" t="s">
        <v>215</v>
      </c>
      <c r="N134" t="s">
        <v>223</v>
      </c>
      <c r="O134" t="s">
        <v>230</v>
      </c>
    </row>
    <row r="135" spans="1:15">
      <c r="A135" s="1">
        <f>HYPERLINK("https://lsnyc.legalserver.org/matter/dynamic-profile/view/1837291","17-1837291")</f>
        <v>0</v>
      </c>
      <c r="B135" t="s">
        <v>16</v>
      </c>
      <c r="C135" t="s">
        <v>37</v>
      </c>
      <c r="D135" t="s">
        <v>48</v>
      </c>
      <c r="E135" t="s">
        <v>49</v>
      </c>
      <c r="F135" t="s">
        <v>49</v>
      </c>
      <c r="G135" t="s">
        <v>49</v>
      </c>
      <c r="H135" t="s">
        <v>49</v>
      </c>
      <c r="I135" t="s">
        <v>49</v>
      </c>
      <c r="J135" t="s">
        <v>162</v>
      </c>
      <c r="M135" t="s">
        <v>215</v>
      </c>
      <c r="N135" t="s">
        <v>223</v>
      </c>
      <c r="O135" t="s">
        <v>228</v>
      </c>
    </row>
    <row r="136" spans="1:15">
      <c r="A136" s="1">
        <f>HYPERLINK("https://lsnyc.legalserver.org/matter/dynamic-profile/view/1867590","18-1867590")</f>
        <v>0</v>
      </c>
      <c r="B136" t="s">
        <v>16</v>
      </c>
      <c r="C136" t="s">
        <v>37</v>
      </c>
      <c r="D136" t="s">
        <v>48</v>
      </c>
      <c r="E136" t="s">
        <v>49</v>
      </c>
      <c r="F136" t="s">
        <v>49</v>
      </c>
      <c r="G136" t="s">
        <v>49</v>
      </c>
      <c r="H136" t="s">
        <v>49</v>
      </c>
      <c r="I136" t="s">
        <v>49</v>
      </c>
      <c r="J136" t="s">
        <v>163</v>
      </c>
      <c r="M136" t="s">
        <v>215</v>
      </c>
      <c r="N136" t="s">
        <v>225</v>
      </c>
      <c r="O136" t="s">
        <v>227</v>
      </c>
    </row>
    <row r="137" spans="1:15">
      <c r="A137" s="1">
        <f>HYPERLINK("https://lsnyc.legalserver.org/matter/dynamic-profile/view/0827661","17-0827661")</f>
        <v>0</v>
      </c>
      <c r="B137" t="s">
        <v>16</v>
      </c>
      <c r="C137" t="s">
        <v>37</v>
      </c>
      <c r="D137" t="s">
        <v>48</v>
      </c>
      <c r="E137" t="s">
        <v>49</v>
      </c>
      <c r="F137" t="s">
        <v>49</v>
      </c>
      <c r="G137" t="s">
        <v>49</v>
      </c>
      <c r="H137" t="s">
        <v>49</v>
      </c>
      <c r="I137" t="s">
        <v>49</v>
      </c>
      <c r="J137" t="s">
        <v>158</v>
      </c>
      <c r="N137" t="s">
        <v>223</v>
      </c>
      <c r="O137" t="s">
        <v>227</v>
      </c>
    </row>
    <row r="138" spans="1:15">
      <c r="A138" s="1">
        <f>HYPERLINK("https://lsnyc.legalserver.org/matter/dynamic-profile/view/0734023","13-0734023")</f>
        <v>0</v>
      </c>
      <c r="B138" t="s">
        <v>16</v>
      </c>
      <c r="C138" t="s">
        <v>37</v>
      </c>
      <c r="D138" t="s">
        <v>48</v>
      </c>
      <c r="E138" t="s">
        <v>49</v>
      </c>
      <c r="F138" t="s">
        <v>49</v>
      </c>
      <c r="G138" t="s">
        <v>49</v>
      </c>
      <c r="H138" t="s">
        <v>49</v>
      </c>
      <c r="I138" t="s">
        <v>49</v>
      </c>
      <c r="J138" t="s">
        <v>164</v>
      </c>
      <c r="N138" t="s">
        <v>223</v>
      </c>
    </row>
    <row r="139" spans="1:15">
      <c r="A139" s="1">
        <f>HYPERLINK("https://lsnyc.legalserver.org/matter/dynamic-profile/view/0769990","15-0769990")</f>
        <v>0</v>
      </c>
      <c r="B139" t="s">
        <v>16</v>
      </c>
      <c r="C139" t="s">
        <v>37</v>
      </c>
      <c r="D139" t="s">
        <v>48</v>
      </c>
      <c r="E139" t="s">
        <v>49</v>
      </c>
      <c r="F139" t="s">
        <v>49</v>
      </c>
      <c r="G139" t="s">
        <v>49</v>
      </c>
      <c r="H139" t="s">
        <v>49</v>
      </c>
      <c r="I139" t="s">
        <v>49</v>
      </c>
      <c r="J139" t="s">
        <v>84</v>
      </c>
      <c r="N139" t="s">
        <v>223</v>
      </c>
    </row>
    <row r="140" spans="1:15">
      <c r="A140" s="1">
        <f>HYPERLINK("https://lsnyc.legalserver.org/matter/dynamic-profile/view/0756115","14-0756115")</f>
        <v>0</v>
      </c>
      <c r="B140" t="s">
        <v>16</v>
      </c>
      <c r="C140" t="s">
        <v>37</v>
      </c>
      <c r="D140" t="s">
        <v>48</v>
      </c>
      <c r="E140" t="s">
        <v>49</v>
      </c>
      <c r="F140" t="s">
        <v>49</v>
      </c>
      <c r="G140" t="s">
        <v>49</v>
      </c>
      <c r="H140" t="s">
        <v>49</v>
      </c>
      <c r="I140" t="s">
        <v>49</v>
      </c>
      <c r="J140" t="s">
        <v>165</v>
      </c>
      <c r="N140" t="s">
        <v>223</v>
      </c>
    </row>
    <row r="141" spans="1:15">
      <c r="A141" s="1">
        <f>HYPERLINK("https://lsnyc.legalserver.org/matter/dynamic-profile/view/0756107","14-0756107")</f>
        <v>0</v>
      </c>
      <c r="B141" t="s">
        <v>16</v>
      </c>
      <c r="C141" t="s">
        <v>37</v>
      </c>
      <c r="D141" t="s">
        <v>48</v>
      </c>
      <c r="E141" t="s">
        <v>49</v>
      </c>
      <c r="F141" t="s">
        <v>49</v>
      </c>
      <c r="G141" t="s">
        <v>49</v>
      </c>
      <c r="H141" t="s">
        <v>49</v>
      </c>
      <c r="I141" t="s">
        <v>49</v>
      </c>
      <c r="J141" t="s">
        <v>165</v>
      </c>
      <c r="N141" t="s">
        <v>223</v>
      </c>
    </row>
    <row r="142" spans="1:15">
      <c r="A142" s="1">
        <f>HYPERLINK("https://lsnyc.legalserver.org/matter/dynamic-profile/view/0750018","14-0750018")</f>
        <v>0</v>
      </c>
      <c r="B142" t="s">
        <v>16</v>
      </c>
      <c r="C142" t="s">
        <v>37</v>
      </c>
      <c r="D142" t="s">
        <v>48</v>
      </c>
      <c r="E142" t="s">
        <v>49</v>
      </c>
      <c r="F142" t="s">
        <v>49</v>
      </c>
      <c r="G142" t="s">
        <v>49</v>
      </c>
      <c r="H142" t="s">
        <v>49</v>
      </c>
      <c r="I142" t="s">
        <v>49</v>
      </c>
      <c r="J142" t="s">
        <v>166</v>
      </c>
      <c r="N142" t="s">
        <v>223</v>
      </c>
    </row>
    <row r="143" spans="1:15">
      <c r="A143" s="1">
        <f>HYPERLINK("https://lsnyc.legalserver.org/matter/dynamic-profile/view/0750569","14-0750569")</f>
        <v>0</v>
      </c>
      <c r="B143" t="s">
        <v>16</v>
      </c>
      <c r="C143" t="s">
        <v>37</v>
      </c>
      <c r="D143" t="s">
        <v>48</v>
      </c>
      <c r="E143" t="s">
        <v>49</v>
      </c>
      <c r="F143" t="s">
        <v>49</v>
      </c>
      <c r="G143" t="s">
        <v>49</v>
      </c>
      <c r="H143" t="s">
        <v>49</v>
      </c>
      <c r="I143" t="s">
        <v>49</v>
      </c>
      <c r="J143" t="s">
        <v>167</v>
      </c>
      <c r="N143" t="s">
        <v>223</v>
      </c>
    </row>
    <row r="144" spans="1:15">
      <c r="A144" s="1">
        <f>HYPERLINK("https://lsnyc.legalserver.org/matter/dynamic-profile/view/0822892","16-0822892")</f>
        <v>0</v>
      </c>
      <c r="B144" t="s">
        <v>16</v>
      </c>
      <c r="C144" t="s">
        <v>44</v>
      </c>
      <c r="D144" t="s">
        <v>48</v>
      </c>
      <c r="E144" t="s">
        <v>49</v>
      </c>
      <c r="F144" t="s">
        <v>49</v>
      </c>
      <c r="G144" t="s">
        <v>49</v>
      </c>
      <c r="H144" t="s">
        <v>49</v>
      </c>
      <c r="I144" t="s">
        <v>49</v>
      </c>
      <c r="J144" t="s">
        <v>168</v>
      </c>
      <c r="L144" t="s">
        <v>178</v>
      </c>
      <c r="M144" t="s">
        <v>222</v>
      </c>
      <c r="N144" t="s">
        <v>223</v>
      </c>
      <c r="O144" t="s">
        <v>226</v>
      </c>
    </row>
    <row r="145" spans="1:15">
      <c r="A145" s="1">
        <f>HYPERLINK("https://lsnyc.legalserver.org/matter/dynamic-profile/view/0816999","16-0816999")</f>
        <v>0</v>
      </c>
      <c r="B145" t="s">
        <v>16</v>
      </c>
      <c r="C145" t="s">
        <v>44</v>
      </c>
      <c r="D145" t="s">
        <v>48</v>
      </c>
      <c r="E145" t="s">
        <v>49</v>
      </c>
      <c r="F145" t="s">
        <v>49</v>
      </c>
      <c r="G145" t="s">
        <v>49</v>
      </c>
      <c r="H145" t="s">
        <v>49</v>
      </c>
      <c r="I145" t="s">
        <v>49</v>
      </c>
      <c r="J145" t="s">
        <v>128</v>
      </c>
      <c r="L145" t="s">
        <v>179</v>
      </c>
      <c r="M145" t="s">
        <v>219</v>
      </c>
      <c r="N145" t="s">
        <v>223</v>
      </c>
      <c r="O145" t="s">
        <v>226</v>
      </c>
    </row>
    <row r="146" spans="1:15">
      <c r="A146" s="1">
        <f>HYPERLINK("https://lsnyc.legalserver.org/matter/dynamic-profile/view/0795855","16-0795855")</f>
        <v>0</v>
      </c>
      <c r="B146" t="s">
        <v>16</v>
      </c>
      <c r="C146" t="s">
        <v>44</v>
      </c>
      <c r="D146" t="s">
        <v>48</v>
      </c>
      <c r="E146" t="s">
        <v>49</v>
      </c>
      <c r="F146" t="s">
        <v>49</v>
      </c>
      <c r="G146" t="s">
        <v>49</v>
      </c>
      <c r="H146" t="s">
        <v>49</v>
      </c>
      <c r="I146" t="s">
        <v>49</v>
      </c>
      <c r="J146" t="s">
        <v>169</v>
      </c>
      <c r="L146" t="s">
        <v>198</v>
      </c>
      <c r="N146" t="s">
        <v>223</v>
      </c>
      <c r="O146" t="s">
        <v>226</v>
      </c>
    </row>
    <row r="147" spans="1:15">
      <c r="A147" s="1">
        <f>HYPERLINK("https://lsnyc.legalserver.org/matter/dynamic-profile/view/0819360","16-0819360")</f>
        <v>0</v>
      </c>
      <c r="B147" t="s">
        <v>16</v>
      </c>
      <c r="C147" t="s">
        <v>45</v>
      </c>
      <c r="D147" t="s">
        <v>48</v>
      </c>
      <c r="E147" t="s">
        <v>49</v>
      </c>
      <c r="F147" t="s">
        <v>49</v>
      </c>
      <c r="G147" t="s">
        <v>49</v>
      </c>
      <c r="H147" t="s">
        <v>49</v>
      </c>
      <c r="I147" t="s">
        <v>49</v>
      </c>
      <c r="J147" t="s">
        <v>170</v>
      </c>
      <c r="M147" t="s">
        <v>214</v>
      </c>
      <c r="N147" t="s">
        <v>223</v>
      </c>
      <c r="O147" t="s">
        <v>226</v>
      </c>
    </row>
    <row r="148" spans="1:15">
      <c r="A148" s="1">
        <f>HYPERLINK("https://lsnyc.legalserver.org/matter/dynamic-profile/view/1838173","17-1838173")</f>
        <v>0</v>
      </c>
      <c r="B148" t="s">
        <v>16</v>
      </c>
      <c r="C148" t="s">
        <v>45</v>
      </c>
      <c r="D148" t="s">
        <v>48</v>
      </c>
      <c r="E148" t="s">
        <v>49</v>
      </c>
      <c r="F148" t="s">
        <v>49</v>
      </c>
      <c r="G148" t="s">
        <v>49</v>
      </c>
      <c r="H148" t="s">
        <v>49</v>
      </c>
      <c r="I148" t="s">
        <v>49</v>
      </c>
      <c r="J148" t="s">
        <v>171</v>
      </c>
      <c r="M148" t="s">
        <v>214</v>
      </c>
      <c r="N148" t="s">
        <v>223</v>
      </c>
      <c r="O148" t="s">
        <v>226</v>
      </c>
    </row>
    <row r="149" spans="1:15">
      <c r="A149" s="1">
        <f>HYPERLINK("https://lsnyc.legalserver.org/matter/dynamic-profile/view/1881458","18-1881458")</f>
        <v>0</v>
      </c>
      <c r="B149" t="s">
        <v>16</v>
      </c>
      <c r="C149" t="s">
        <v>46</v>
      </c>
      <c r="D149" t="s">
        <v>48</v>
      </c>
      <c r="E149" t="s">
        <v>49</v>
      </c>
      <c r="F149" t="s">
        <v>49</v>
      </c>
      <c r="G149" t="s">
        <v>49</v>
      </c>
      <c r="H149" t="s">
        <v>49</v>
      </c>
      <c r="I149" t="s">
        <v>49</v>
      </c>
      <c r="J149" t="s">
        <v>172</v>
      </c>
      <c r="L149" t="s">
        <v>172</v>
      </c>
      <c r="N149" t="s">
        <v>223</v>
      </c>
    </row>
    <row r="150" spans="1:15">
      <c r="A150" s="1">
        <f>HYPERLINK("https://lsnyc.legalserver.org/matter/dynamic-profile/view/0830049","17-0830049")</f>
        <v>0</v>
      </c>
      <c r="B150" t="s">
        <v>16</v>
      </c>
      <c r="C150" t="s">
        <v>47</v>
      </c>
      <c r="D150" t="s">
        <v>48</v>
      </c>
      <c r="E150" t="s">
        <v>49</v>
      </c>
      <c r="F150" t="s">
        <v>49</v>
      </c>
      <c r="G150" t="s">
        <v>49</v>
      </c>
      <c r="H150" t="s">
        <v>49</v>
      </c>
      <c r="I150" t="s">
        <v>49</v>
      </c>
      <c r="J150" t="s">
        <v>173</v>
      </c>
      <c r="M150" t="s">
        <v>214</v>
      </c>
      <c r="N150" t="s">
        <v>223</v>
      </c>
      <c r="O150" t="s">
        <v>226</v>
      </c>
    </row>
    <row r="151" spans="1:15">
      <c r="A151" s="1">
        <f>HYPERLINK("https://lsnyc.legalserver.org/matter/dynamic-profile/view/1835980","17-1835980")</f>
        <v>0</v>
      </c>
      <c r="B151" t="s">
        <v>16</v>
      </c>
      <c r="C151" t="s">
        <v>25</v>
      </c>
      <c r="D151" t="s">
        <v>48</v>
      </c>
      <c r="E151" t="s">
        <v>49</v>
      </c>
      <c r="F151" t="s">
        <v>49</v>
      </c>
      <c r="G151" t="s">
        <v>49</v>
      </c>
      <c r="H151" t="s">
        <v>49</v>
      </c>
      <c r="I151" t="s">
        <v>49</v>
      </c>
      <c r="J151" t="s">
        <v>174</v>
      </c>
      <c r="N151" t="s">
        <v>224</v>
      </c>
      <c r="O15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2019-09-20T18:33:36Z</dcterms:created>
  <dcterms:modified xsi:type="dcterms:W3CDTF">2019-09-20T18:33:36Z</dcterms:modified>
</cp:coreProperties>
</file>