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orksheet" sheetId="1" r:id="rId1"/>
  </sheets>
  <calcPr calcId="124519" fullCalcOnLoad="1"/>
</workbook>
</file>

<file path=xl/sharedStrings.xml><?xml version="1.0" encoding="utf-8"?>
<sst xmlns="http://schemas.openxmlformats.org/spreadsheetml/2006/main" count="1191" uniqueCount="257">
  <si>
    <t>Hyperlinked Case #</t>
  </si>
  <si>
    <t>Case Title</t>
  </si>
  <si>
    <t>Name</t>
  </si>
  <si>
    <t>Start Date</t>
  </si>
  <si>
    <t>End Date</t>
  </si>
  <si>
    <t>Legal Problem Code</t>
  </si>
  <si>
    <t>Special Legal Problem Code</t>
  </si>
  <si>
    <t>Case Status</t>
  </si>
  <si>
    <t>A Number</t>
  </si>
  <si>
    <t>Case / Matter Disposition</t>
  </si>
  <si>
    <t>Assignment Type</t>
  </si>
  <si>
    <t>Adverse Parties</t>
  </si>
  <si>
    <t>Primary Assignment</t>
  </si>
  <si>
    <t>Action</t>
  </si>
  <si>
    <t>Days Since Last Activity</t>
  </si>
  <si>
    <t>Exceptions</t>
  </si>
  <si>
    <t>Abdraimov, Ruslan</t>
  </si>
  <si>
    <t>Aguilar Mondragon, Jessica</t>
  </si>
  <si>
    <t>Ahuatl, Guadalupe</t>
  </si>
  <si>
    <t>Alatorre, Maribel</t>
  </si>
  <si>
    <t>Astudillo, Sandra</t>
  </si>
  <si>
    <t>Bah, Aminata</t>
  </si>
  <si>
    <t>Baldeon, Rutnayibe</t>
  </si>
  <si>
    <t>Balmoriz, Paula</t>
  </si>
  <si>
    <t>Batiz Martinez, Ana Vilma</t>
  </si>
  <si>
    <t>Batiz Martinez, Kirad Y</t>
  </si>
  <si>
    <t>Bones, Veronica</t>
  </si>
  <si>
    <t>Borja, Cinthia</t>
  </si>
  <si>
    <t>Bracamonte, Maelyn</t>
  </si>
  <si>
    <t>Burton, Lijhaun Deondre</t>
  </si>
  <si>
    <t>Carrillo, Marlon</t>
  </si>
  <si>
    <t>Castillo Huitzil, Lidia</t>
  </si>
  <si>
    <t>Chavez, Ivonne</t>
  </si>
  <si>
    <t>Chodon, Thinley</t>
  </si>
  <si>
    <t>Cubillos, Sandra</t>
  </si>
  <si>
    <t>Diaz, Candida</t>
  </si>
  <si>
    <t>Djonovic, Aise</t>
  </si>
  <si>
    <t>Djonovic, Elez</t>
  </si>
  <si>
    <t>Donzo, Aicha</t>
  </si>
  <si>
    <t>Dukuray, Mohammadou</t>
  </si>
  <si>
    <t>Durusoy, Baris</t>
  </si>
  <si>
    <t>Dutan, Laura</t>
  </si>
  <si>
    <t>Ephraim, Asha</t>
  </si>
  <si>
    <t>Estela Rojas, Mariela</t>
  </si>
  <si>
    <t>Fernandes, Erica</t>
  </si>
  <si>
    <t>Garcia Mayorga, Mayra</t>
  </si>
  <si>
    <t>Garcia, Rossy</t>
  </si>
  <si>
    <t>Garzon, Diana</t>
  </si>
  <si>
    <t>Gonzalez, karina</t>
  </si>
  <si>
    <t>Gordon, Rashanda</t>
  </si>
  <si>
    <t>Guaman, Blanca</t>
  </si>
  <si>
    <t>Harbajan, Curtis</t>
  </si>
  <si>
    <t>Harbajan, Keisha</t>
  </si>
  <si>
    <t>Harbajan, Kyle Kristoff</t>
  </si>
  <si>
    <t>Kamaldeo, Ramjit</t>
  </si>
  <si>
    <t>Kim, Hyunhee</t>
  </si>
  <si>
    <t>Lin, Wei Han</t>
  </si>
  <si>
    <t>Lin, Xiafei</t>
  </si>
  <si>
    <t>Lin, Yanbin</t>
  </si>
  <si>
    <t>Lin, Yu Guan</t>
  </si>
  <si>
    <t>Lora, Olga</t>
  </si>
  <si>
    <t>Lo, Shuk Man</t>
  </si>
  <si>
    <t>Macas Quito, Silvia</t>
  </si>
  <si>
    <t>Magloire, Ghislaine</t>
  </si>
  <si>
    <t>Malakar, Tushar</t>
  </si>
  <si>
    <t>Menza, Doly Yaneth</t>
  </si>
  <si>
    <t>Miranda, Zoila</t>
  </si>
  <si>
    <t>Molina, Roberto</t>
  </si>
  <si>
    <t>Montes, Fernando Juarez</t>
  </si>
  <si>
    <t>Mouhoub, El Hadi</t>
  </si>
  <si>
    <t>Orihela Mayta, Alida</t>
  </si>
  <si>
    <t>Ortiz-Cruzel, Eriberto</t>
  </si>
  <si>
    <t>Ortiz-Estrella, Agueda</t>
  </si>
  <si>
    <t>Ortiz Faican, Bryan Vinicio</t>
  </si>
  <si>
    <t>Osborne, Stafford</t>
  </si>
  <si>
    <t>Pe&amp;ntilde;a, Ronaldo DeJuan</t>
  </si>
  <si>
    <t>Perez de Guzman, Niurka</t>
  </si>
  <si>
    <t>Perez, Maria</t>
  </si>
  <si>
    <t>Perez, Santos</t>
  </si>
  <si>
    <t>Perez, Sonia</t>
  </si>
  <si>
    <t>Rajnarain, Jeniffer</t>
  </si>
  <si>
    <t>Ramirez, Yaneth</t>
  </si>
  <si>
    <t>Rampersad, Hema</t>
  </si>
  <si>
    <t>Reneau, Cherry M</t>
  </si>
  <si>
    <t>Riaz, Rooha</t>
  </si>
  <si>
    <t>Roberts, Shanique</t>
  </si>
  <si>
    <t>Rodriguez, Delmy</t>
  </si>
  <si>
    <t>Rodriguez, Mari Del Carmen</t>
  </si>
  <si>
    <t>Rodriguez Rivera, Erika M</t>
  </si>
  <si>
    <t>Rojas, Lucia</t>
  </si>
  <si>
    <t>Romero, Catalina</t>
  </si>
  <si>
    <t>Rosado Paulino, Pura Aida C</t>
  </si>
  <si>
    <t>Ruiz, Araceli</t>
  </si>
  <si>
    <t>Saira, No name given</t>
  </si>
  <si>
    <t>Salinas, Patricia</t>
  </si>
  <si>
    <t>Salvadore, Zetareh Kelly</t>
  </si>
  <si>
    <t>Sanchez Lucero, Jenny</t>
  </si>
  <si>
    <t>Sanchez, Mari</t>
  </si>
  <si>
    <t>Sanchez Mejia, Gloria</t>
  </si>
  <si>
    <t>Sanchez - Polanco, Lourdes</t>
  </si>
  <si>
    <t>Sauce-Ramos, Jessica</t>
  </si>
  <si>
    <t>Sears, Barbara</t>
  </si>
  <si>
    <t>Shieh, Wenhua</t>
  </si>
  <si>
    <t>Sikder, Md. Gulam Mustafa</t>
  </si>
  <si>
    <t>Sinchi Quindi, Marcia Elizabeth</t>
  </si>
  <si>
    <t>Singh, Bibi H</t>
  </si>
  <si>
    <t>Sitra, Petra</t>
  </si>
  <si>
    <t>Solorzano, Yorelis</t>
  </si>
  <si>
    <t>Suarez, Areli G</t>
  </si>
  <si>
    <t>Tacoaman, Blanca</t>
  </si>
  <si>
    <t>Tacuri Culala, Gabriela Estefania</t>
  </si>
  <si>
    <t>Tai, Hui Chun</t>
  </si>
  <si>
    <t>Tlatelpa, Margarita</t>
  </si>
  <si>
    <t>Toc Chumil, Marcos</t>
  </si>
  <si>
    <t>Tong, Sherryn</t>
  </si>
  <si>
    <t>Torres Leon, Beatriz A.</t>
  </si>
  <si>
    <t>Trevino, Orelia</t>
  </si>
  <si>
    <t>Tzic Lopez, Eimy</t>
  </si>
  <si>
    <t>Ugursu, Belgin</t>
  </si>
  <si>
    <t>Venegas, Arrom</t>
  </si>
  <si>
    <t>Vera, Jose</t>
  </si>
  <si>
    <t>Villacorta, Jose</t>
  </si>
  <si>
    <t>Zadani, Fath</t>
  </si>
  <si>
    <t>Zhan, Wenying</t>
  </si>
  <si>
    <t>Zou, Jin Ying</t>
  </si>
  <si>
    <t>10/02/2019</t>
  </si>
  <si>
    <t>11/14/2019</t>
  </si>
  <si>
    <t>11/15/2018</t>
  </si>
  <si>
    <t>07/30/2018</t>
  </si>
  <si>
    <t>08/26/2019</t>
  </si>
  <si>
    <t>11/12/2019</t>
  </si>
  <si>
    <t>11/02/2018</t>
  </si>
  <si>
    <t>11/29/2018</t>
  </si>
  <si>
    <t>09/06/2019</t>
  </si>
  <si>
    <t>07/27/2018</t>
  </si>
  <si>
    <t>04/26/2019</t>
  </si>
  <si>
    <t>09/11/2019</t>
  </si>
  <si>
    <t>05/16/2019</t>
  </si>
  <si>
    <t>02/20/2019</t>
  </si>
  <si>
    <t>02/22/2019</t>
  </si>
  <si>
    <t>08/10/2018</t>
  </si>
  <si>
    <t>11/21/2018</t>
  </si>
  <si>
    <t>06/07/2019</t>
  </si>
  <si>
    <t>06/03/2019</t>
  </si>
  <si>
    <t>03/13/2019</t>
  </si>
  <si>
    <t>01/15/2019</t>
  </si>
  <si>
    <t>03/14/2019</t>
  </si>
  <si>
    <t>01/14/2019</t>
  </si>
  <si>
    <t>07/16/2019</t>
  </si>
  <si>
    <t>10/22/2018</t>
  </si>
  <si>
    <t>04/11/2019</t>
  </si>
  <si>
    <t>09/19/2019</t>
  </si>
  <si>
    <t>12/19/2018</t>
  </si>
  <si>
    <t>11/15/2019</t>
  </si>
  <si>
    <t>04/03/2019</t>
  </si>
  <si>
    <t>09/25/2019</t>
  </si>
  <si>
    <t>03/19/2019</t>
  </si>
  <si>
    <t>11/07/2019</t>
  </si>
  <si>
    <t>09/27/2018</t>
  </si>
  <si>
    <t>07/12/2018</t>
  </si>
  <si>
    <t>04/18/2019</t>
  </si>
  <si>
    <t>07/25/2019</t>
  </si>
  <si>
    <t>01/05/2019</t>
  </si>
  <si>
    <t>04/01/2019</t>
  </si>
  <si>
    <t>04/09/2018</t>
  </si>
  <si>
    <t>10/17/2019</t>
  </si>
  <si>
    <t>04/16/2019</t>
  </si>
  <si>
    <t>09/26/2018</t>
  </si>
  <si>
    <t>08/22/2018</t>
  </si>
  <si>
    <t>10/04/2018</t>
  </si>
  <si>
    <t>10/01/2019</t>
  </si>
  <si>
    <t>09/03/2019</t>
  </si>
  <si>
    <t>10/22/2019</t>
  </si>
  <si>
    <t>10/07/2019</t>
  </si>
  <si>
    <t>08/28/2019</t>
  </si>
  <si>
    <t>04/12/2019</t>
  </si>
  <si>
    <t>81 Immigration/Naturalization</t>
  </si>
  <si>
    <t>I-589 Affirmative</t>
  </si>
  <si>
    <t>I-751</t>
  </si>
  <si>
    <t>I-918</t>
  </si>
  <si>
    <t>I-360 VAWA Self-Petition</t>
  </si>
  <si>
    <t>N-400</t>
  </si>
  <si>
    <t>N-600</t>
  </si>
  <si>
    <t>I-765</t>
  </si>
  <si>
    <t>Removal Defense</t>
  </si>
  <si>
    <t>I-589 Defensive</t>
  </si>
  <si>
    <t>I-912</t>
  </si>
  <si>
    <t>I-485 Affirmative</t>
  </si>
  <si>
    <t>I-90</t>
  </si>
  <si>
    <t>I-131 Advanced Parole</t>
  </si>
  <si>
    <t>I-130, I-485, I-765, I-864</t>
  </si>
  <si>
    <t>G-639</t>
  </si>
  <si>
    <t>I-485</t>
  </si>
  <si>
    <t>I-914</t>
  </si>
  <si>
    <t>Working</t>
  </si>
  <si>
    <t>Active</t>
  </si>
  <si>
    <t>Assigned Pro Bono</t>
  </si>
  <si>
    <t>Ready to Close</t>
  </si>
  <si>
    <t>Awaiting Decision</t>
  </si>
  <si>
    <t>Awaiting Assignment</t>
  </si>
  <si>
    <t>A214457829</t>
  </si>
  <si>
    <t>unknown</t>
  </si>
  <si>
    <t>089082397</t>
  </si>
  <si>
    <t>046826348</t>
  </si>
  <si>
    <t>Unknown</t>
  </si>
  <si>
    <t>073511973</t>
  </si>
  <si>
    <t>206-071-430</t>
  </si>
  <si>
    <t>046400022</t>
  </si>
  <si>
    <t>A046400022</t>
  </si>
  <si>
    <t>036468476</t>
  </si>
  <si>
    <t>062046409</t>
  </si>
  <si>
    <t>088331170</t>
  </si>
  <si>
    <t>UNKNOWN</t>
  </si>
  <si>
    <t>062 401 171</t>
  </si>
  <si>
    <t>A043195363</t>
  </si>
  <si>
    <t>A77920830</t>
  </si>
  <si>
    <t>061874171</t>
  </si>
  <si>
    <t>095368409</t>
  </si>
  <si>
    <t>Open</t>
  </si>
  <si>
    <t>Primary</t>
  </si>
  <si>
    <t>Co-counsel</t>
  </si>
  <si>
    <t>Raul Santamaria Ortiz</t>
  </si>
  <si>
    <t>USCIS</t>
  </si>
  <si>
    <t>Kenneth Maldonado</t>
  </si>
  <si>
    <t>Hector Luis Serrano; USCIS</t>
  </si>
  <si>
    <t>Jenaro Sandoval</t>
  </si>
  <si>
    <t>USCIS; Carlos Puli Chimbo</t>
  </si>
  <si>
    <t>Isaias Merino Guzman; uscis</t>
  </si>
  <si>
    <t>Elmer Nolasco</t>
  </si>
  <si>
    <t>Edward Steruzzo</t>
  </si>
  <si>
    <t>lloyd pryce</t>
  </si>
  <si>
    <t>Fernando Rojas Osorio</t>
  </si>
  <si>
    <t>USCIS; Hugo Lima</t>
  </si>
  <si>
    <t>EOIR</t>
  </si>
  <si>
    <t>Carlos Patricio Siguencia Leon</t>
  </si>
  <si>
    <t>Altagracia Cruz Abreu</t>
  </si>
  <si>
    <t>Felix Ortega</t>
  </si>
  <si>
    <t>Gregory Urquhart</t>
  </si>
  <si>
    <t>Randy Miller</t>
  </si>
  <si>
    <t>Tayuub Saleem</t>
  </si>
  <si>
    <t>uscis</t>
  </si>
  <si>
    <t>Luis Alfredo Espinoza Chacon; USCIS</t>
  </si>
  <si>
    <t>Angel Linares; USCIS</t>
  </si>
  <si>
    <t>Timothy J Sears</t>
  </si>
  <si>
    <t>Bairon Sinchi; USCIS</t>
  </si>
  <si>
    <t>Pablo Mendoza</t>
  </si>
  <si>
    <t>Lenny Guzman</t>
  </si>
  <si>
    <t>Edwin Toc Chumil; USCIS</t>
  </si>
  <si>
    <t>Juan F. Martinez</t>
  </si>
  <si>
    <t>USCIS; Nolberto Cano Candia</t>
  </si>
  <si>
    <t>Mohammad Khan; USCIS</t>
  </si>
  <si>
    <t>Velez, Cristina M</t>
  </si>
  <si>
    <t>1,083</t>
  </si>
  <si>
    <t>1,098</t>
  </si>
  <si>
    <t>No Case Exceptions Found</t>
  </si>
  <si>
    <t>No Timeslips on Case,</t>
  </si>
  <si>
    <t>Aged Open Case,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</si>
</sst>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4"/>
  <sheetViews>
    <sheetView tabSelected="1" workbookViewId="0"/>
  </sheetViews>
  <sheetFormatPr defaultRowHeight="15"/>
  <cols>
    <col min="1" max="1" width="20.7109375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HYPERLINK("https://lsnyc.legalserver.org/matter/dynamic-profile/view/0812829","16-0812829")</f>
        <v>0</v>
      </c>
      <c r="C2" t="s">
        <v>16</v>
      </c>
      <c r="D2" t="s">
        <v>125</v>
      </c>
      <c r="F2" t="s">
        <v>176</v>
      </c>
      <c r="G2" t="s">
        <v>177</v>
      </c>
      <c r="H2" t="s">
        <v>194</v>
      </c>
      <c r="J2" t="s">
        <v>218</v>
      </c>
      <c r="K2" t="s">
        <v>219</v>
      </c>
      <c r="M2" t="s">
        <v>251</v>
      </c>
      <c r="O2">
        <v>75</v>
      </c>
      <c r="P2" t="s">
        <v>254</v>
      </c>
    </row>
    <row r="3" spans="1:16">
      <c r="A3" s="1">
        <f>HYPERLINK("https://lsnyc.legalserver.org/matter/dynamic-profile/view/1914440","19-1914440")</f>
        <v>0</v>
      </c>
      <c r="C3" t="s">
        <v>17</v>
      </c>
      <c r="D3" t="s">
        <v>126</v>
      </c>
      <c r="F3" t="s">
        <v>176</v>
      </c>
      <c r="G3" t="s">
        <v>178</v>
      </c>
      <c r="H3" t="s">
        <v>195</v>
      </c>
      <c r="I3">
        <v>214214455</v>
      </c>
      <c r="J3" t="s">
        <v>218</v>
      </c>
      <c r="K3" t="s">
        <v>219</v>
      </c>
      <c r="M3" t="s">
        <v>251</v>
      </c>
      <c r="O3">
        <v>19</v>
      </c>
      <c r="P3" t="s">
        <v>255</v>
      </c>
    </row>
    <row r="4" spans="1:16">
      <c r="A4" s="1">
        <f>HYPERLINK("https://lsnyc.legalserver.org/matter/dynamic-profile/view/1861867","18-1861867")</f>
        <v>0</v>
      </c>
      <c r="C4" t="s">
        <v>18</v>
      </c>
      <c r="D4" t="s">
        <v>127</v>
      </c>
      <c r="F4" t="s">
        <v>176</v>
      </c>
      <c r="G4" t="s">
        <v>179</v>
      </c>
      <c r="H4" t="s">
        <v>196</v>
      </c>
      <c r="J4" t="s">
        <v>218</v>
      </c>
      <c r="K4" t="s">
        <v>219</v>
      </c>
      <c r="L4" t="s">
        <v>221</v>
      </c>
      <c r="M4" t="s">
        <v>251</v>
      </c>
      <c r="O4">
        <v>12</v>
      </c>
      <c r="P4" t="s">
        <v>254</v>
      </c>
    </row>
    <row r="5" spans="1:16">
      <c r="A5" s="1">
        <f>HYPERLINK("https://lsnyc.legalserver.org/matter/dynamic-profile/view/0823478","16-0823478")</f>
        <v>0</v>
      </c>
      <c r="C5" t="s">
        <v>19</v>
      </c>
      <c r="D5" t="s">
        <v>128</v>
      </c>
      <c r="F5" t="s">
        <v>176</v>
      </c>
      <c r="G5" t="s">
        <v>179</v>
      </c>
      <c r="H5" t="s">
        <v>196</v>
      </c>
      <c r="J5" t="s">
        <v>218</v>
      </c>
      <c r="K5" t="s">
        <v>219</v>
      </c>
      <c r="M5" t="s">
        <v>251</v>
      </c>
      <c r="O5">
        <v>14</v>
      </c>
      <c r="P5" t="s">
        <v>254</v>
      </c>
    </row>
    <row r="6" spans="1:16">
      <c r="A6" s="1">
        <f>HYPERLINK("https://lsnyc.legalserver.org/matter/dynamic-profile/view/1850861","17-1850861")</f>
        <v>0</v>
      </c>
      <c r="C6" t="s">
        <v>20</v>
      </c>
      <c r="D6" t="s">
        <v>129</v>
      </c>
      <c r="F6" t="s">
        <v>176</v>
      </c>
      <c r="G6" t="s">
        <v>180</v>
      </c>
      <c r="H6" t="s">
        <v>196</v>
      </c>
      <c r="J6" t="s">
        <v>218</v>
      </c>
      <c r="K6" t="s">
        <v>219</v>
      </c>
      <c r="M6" t="s">
        <v>251</v>
      </c>
      <c r="O6">
        <v>44</v>
      </c>
      <c r="P6" t="s">
        <v>254</v>
      </c>
    </row>
    <row r="7" spans="1:16">
      <c r="A7" s="1">
        <f>HYPERLINK("https://lsnyc.legalserver.org/matter/dynamic-profile/view/1845876","17-1845876")</f>
        <v>0</v>
      </c>
      <c r="C7" t="s">
        <v>21</v>
      </c>
      <c r="D7" t="s">
        <v>128</v>
      </c>
      <c r="F7" t="s">
        <v>176</v>
      </c>
      <c r="G7" t="s">
        <v>181</v>
      </c>
      <c r="H7" t="s">
        <v>196</v>
      </c>
      <c r="J7" t="s">
        <v>218</v>
      </c>
      <c r="K7" t="s">
        <v>219</v>
      </c>
      <c r="M7" t="s">
        <v>251</v>
      </c>
      <c r="O7">
        <v>9</v>
      </c>
      <c r="P7" t="s">
        <v>254</v>
      </c>
    </row>
    <row r="8" spans="1:16">
      <c r="A8" s="1">
        <f>HYPERLINK("https://lsnyc.legalserver.org/matter/dynamic-profile/view/0810264","16-0810264")</f>
        <v>0</v>
      </c>
      <c r="C8" t="s">
        <v>22</v>
      </c>
      <c r="D8" t="s">
        <v>128</v>
      </c>
      <c r="F8" t="s">
        <v>176</v>
      </c>
      <c r="G8" t="s">
        <v>179</v>
      </c>
      <c r="H8" t="s">
        <v>196</v>
      </c>
      <c r="J8" t="s">
        <v>218</v>
      </c>
      <c r="K8" t="s">
        <v>219</v>
      </c>
      <c r="M8" t="s">
        <v>251</v>
      </c>
      <c r="O8">
        <v>12</v>
      </c>
      <c r="P8" t="s">
        <v>254</v>
      </c>
    </row>
    <row r="9" spans="1:16">
      <c r="A9" s="1">
        <f>HYPERLINK("https://lsnyc.legalserver.org/matter/dynamic-profile/view/0818006","16-0818006")</f>
        <v>0</v>
      </c>
      <c r="C9" t="s">
        <v>23</v>
      </c>
      <c r="D9" t="s">
        <v>128</v>
      </c>
      <c r="F9" t="s">
        <v>176</v>
      </c>
      <c r="G9" t="s">
        <v>182</v>
      </c>
      <c r="H9" t="s">
        <v>196</v>
      </c>
      <c r="J9" t="s">
        <v>218</v>
      </c>
      <c r="K9" t="s">
        <v>219</v>
      </c>
      <c r="M9" t="s">
        <v>251</v>
      </c>
      <c r="O9">
        <v>12</v>
      </c>
      <c r="P9" t="s">
        <v>254</v>
      </c>
    </row>
    <row r="10" spans="1:16">
      <c r="A10" s="1">
        <f>HYPERLINK("https://lsnyc.legalserver.org/matter/dynamic-profile/view/1914066","19-1914066")</f>
        <v>0</v>
      </c>
      <c r="C10" t="s">
        <v>24</v>
      </c>
      <c r="D10" t="s">
        <v>130</v>
      </c>
      <c r="F10" t="s">
        <v>176</v>
      </c>
      <c r="G10" t="s">
        <v>183</v>
      </c>
      <c r="H10" t="s">
        <v>195</v>
      </c>
      <c r="I10">
        <v>215735675</v>
      </c>
      <c r="J10" t="s">
        <v>218</v>
      </c>
      <c r="K10" t="s">
        <v>219</v>
      </c>
      <c r="L10" t="s">
        <v>222</v>
      </c>
      <c r="M10" t="s">
        <v>251</v>
      </c>
      <c r="O10">
        <v>0</v>
      </c>
      <c r="P10" t="s">
        <v>254</v>
      </c>
    </row>
    <row r="11" spans="1:16">
      <c r="A11" s="1">
        <f>HYPERLINK("https://lsnyc.legalserver.org/matter/dynamic-profile/view/1880010","18-1880010")</f>
        <v>0</v>
      </c>
      <c r="C11" t="s">
        <v>24</v>
      </c>
      <c r="D11" t="s">
        <v>131</v>
      </c>
      <c r="F11" t="s">
        <v>176</v>
      </c>
      <c r="G11" t="s">
        <v>184</v>
      </c>
      <c r="H11" t="s">
        <v>197</v>
      </c>
      <c r="J11" t="s">
        <v>218</v>
      </c>
      <c r="K11" t="s">
        <v>219</v>
      </c>
      <c r="M11" t="s">
        <v>251</v>
      </c>
      <c r="O11">
        <v>4</v>
      </c>
      <c r="P11" t="s">
        <v>254</v>
      </c>
    </row>
    <row r="12" spans="1:16">
      <c r="A12" s="1">
        <f>HYPERLINK("https://lsnyc.legalserver.org/matter/dynamic-profile/view/1884302","18-1884302")</f>
        <v>0</v>
      </c>
      <c r="C12" t="s">
        <v>24</v>
      </c>
      <c r="D12" t="s">
        <v>132</v>
      </c>
      <c r="F12" t="s">
        <v>176</v>
      </c>
      <c r="G12" t="s">
        <v>185</v>
      </c>
      <c r="H12" t="s">
        <v>195</v>
      </c>
      <c r="I12">
        <v>215735675</v>
      </c>
      <c r="J12" t="s">
        <v>218</v>
      </c>
      <c r="K12" t="s">
        <v>219</v>
      </c>
      <c r="M12" t="s">
        <v>251</v>
      </c>
      <c r="O12">
        <v>0</v>
      </c>
      <c r="P12" t="s">
        <v>254</v>
      </c>
    </row>
    <row r="13" spans="1:16">
      <c r="A13" s="1">
        <f>HYPERLINK("https://lsnyc.legalserver.org/matter/dynamic-profile/view/1880022","18-1880022")</f>
        <v>0</v>
      </c>
      <c r="C13" t="s">
        <v>25</v>
      </c>
      <c r="D13" t="s">
        <v>131</v>
      </c>
      <c r="F13" t="s">
        <v>176</v>
      </c>
      <c r="G13" t="s">
        <v>184</v>
      </c>
      <c r="H13" t="s">
        <v>197</v>
      </c>
      <c r="J13" t="s">
        <v>218</v>
      </c>
      <c r="K13" t="s">
        <v>219</v>
      </c>
      <c r="M13" t="s">
        <v>251</v>
      </c>
      <c r="O13">
        <v>20</v>
      </c>
      <c r="P13" t="s">
        <v>254</v>
      </c>
    </row>
    <row r="14" spans="1:16">
      <c r="A14" s="1">
        <f>HYPERLINK("https://lsnyc.legalserver.org/matter/dynamic-profile/view/1914106","19-1914106")</f>
        <v>0</v>
      </c>
      <c r="C14" t="s">
        <v>25</v>
      </c>
      <c r="D14" t="s">
        <v>130</v>
      </c>
      <c r="F14" t="s">
        <v>176</v>
      </c>
      <c r="G14" t="s">
        <v>183</v>
      </c>
      <c r="H14" t="s">
        <v>195</v>
      </c>
      <c r="I14">
        <v>215735676</v>
      </c>
      <c r="J14" t="s">
        <v>218</v>
      </c>
      <c r="K14" t="s">
        <v>219</v>
      </c>
      <c r="L14" t="s">
        <v>222</v>
      </c>
      <c r="M14" t="s">
        <v>251</v>
      </c>
      <c r="O14">
        <v>0</v>
      </c>
      <c r="P14" t="s">
        <v>254</v>
      </c>
    </row>
    <row r="15" spans="1:16">
      <c r="A15" s="1">
        <f>HYPERLINK("https://lsnyc.legalserver.org/matter/dynamic-profile/view/1884305","18-1884305")</f>
        <v>0</v>
      </c>
      <c r="C15" t="s">
        <v>25</v>
      </c>
      <c r="D15" t="s">
        <v>132</v>
      </c>
      <c r="F15" t="s">
        <v>176</v>
      </c>
      <c r="G15" t="s">
        <v>185</v>
      </c>
      <c r="H15" t="s">
        <v>195</v>
      </c>
      <c r="I15">
        <v>215735676</v>
      </c>
      <c r="J15" t="s">
        <v>218</v>
      </c>
      <c r="K15" t="s">
        <v>219</v>
      </c>
      <c r="M15" t="s">
        <v>251</v>
      </c>
      <c r="O15">
        <v>20</v>
      </c>
      <c r="P15" t="s">
        <v>254</v>
      </c>
    </row>
    <row r="16" spans="1:16">
      <c r="A16" s="1">
        <f>HYPERLINK("https://lsnyc.legalserver.org/matter/dynamic-profile/view/1909073","19-1909073")</f>
        <v>0</v>
      </c>
      <c r="C16" t="s">
        <v>26</v>
      </c>
      <c r="D16" t="s">
        <v>133</v>
      </c>
      <c r="F16" t="s">
        <v>176</v>
      </c>
      <c r="G16" t="s">
        <v>186</v>
      </c>
      <c r="H16" t="s">
        <v>195</v>
      </c>
      <c r="I16">
        <v>208352445</v>
      </c>
      <c r="J16" t="s">
        <v>218</v>
      </c>
      <c r="K16" t="s">
        <v>219</v>
      </c>
      <c r="L16" t="s">
        <v>222</v>
      </c>
      <c r="M16" t="s">
        <v>251</v>
      </c>
      <c r="O16">
        <v>0</v>
      </c>
      <c r="P16" t="s">
        <v>254</v>
      </c>
    </row>
    <row r="17" spans="1:16">
      <c r="A17" s="1">
        <f>HYPERLINK("https://lsnyc.legalserver.org/matter/dynamic-profile/view/1909059","19-1909059")</f>
        <v>0</v>
      </c>
      <c r="C17" t="s">
        <v>26</v>
      </c>
      <c r="D17" t="s">
        <v>133</v>
      </c>
      <c r="F17" t="s">
        <v>176</v>
      </c>
      <c r="G17" t="s">
        <v>183</v>
      </c>
      <c r="H17" t="s">
        <v>195</v>
      </c>
      <c r="I17">
        <v>208352445</v>
      </c>
      <c r="J17" t="s">
        <v>218</v>
      </c>
      <c r="K17" t="s">
        <v>219</v>
      </c>
      <c r="L17" t="s">
        <v>222</v>
      </c>
      <c r="M17" t="s">
        <v>251</v>
      </c>
      <c r="O17">
        <v>11</v>
      </c>
      <c r="P17" t="s">
        <v>254</v>
      </c>
    </row>
    <row r="18" spans="1:16">
      <c r="A18" s="1">
        <f>HYPERLINK("https://lsnyc.legalserver.org/matter/dynamic-profile/view/0829795","17-0829795")</f>
        <v>0</v>
      </c>
      <c r="C18" t="s">
        <v>27</v>
      </c>
      <c r="D18" t="s">
        <v>128</v>
      </c>
      <c r="F18" t="s">
        <v>176</v>
      </c>
      <c r="G18" t="s">
        <v>180</v>
      </c>
      <c r="H18" t="s">
        <v>196</v>
      </c>
      <c r="J18" t="s">
        <v>218</v>
      </c>
      <c r="K18" t="s">
        <v>219</v>
      </c>
      <c r="M18" t="s">
        <v>251</v>
      </c>
      <c r="O18">
        <v>46</v>
      </c>
      <c r="P18" t="s">
        <v>254</v>
      </c>
    </row>
    <row r="19" spans="1:16">
      <c r="A19" s="1">
        <f>HYPERLINK("https://lsnyc.legalserver.org/matter/dynamic-profile/view/1834240","17-1834240")</f>
        <v>0</v>
      </c>
      <c r="C19" t="s">
        <v>28</v>
      </c>
      <c r="D19" t="s">
        <v>128</v>
      </c>
      <c r="F19" t="s">
        <v>176</v>
      </c>
      <c r="G19" t="s">
        <v>180</v>
      </c>
      <c r="H19" t="s">
        <v>196</v>
      </c>
      <c r="J19" t="s">
        <v>218</v>
      </c>
      <c r="K19" t="s">
        <v>219</v>
      </c>
      <c r="L19" t="s">
        <v>223</v>
      </c>
      <c r="M19" t="s">
        <v>251</v>
      </c>
      <c r="O19">
        <v>32</v>
      </c>
      <c r="P19" t="s">
        <v>254</v>
      </c>
    </row>
    <row r="20" spans="1:16">
      <c r="A20" s="1">
        <f>HYPERLINK("https://lsnyc.legalserver.org/matter/dynamic-profile/view/1865141","18-1865141")</f>
        <v>0</v>
      </c>
      <c r="C20" t="s">
        <v>29</v>
      </c>
      <c r="D20" t="s">
        <v>134</v>
      </c>
      <c r="F20" t="s">
        <v>176</v>
      </c>
      <c r="G20" t="s">
        <v>187</v>
      </c>
      <c r="H20" t="s">
        <v>197</v>
      </c>
      <c r="I20" t="s">
        <v>200</v>
      </c>
      <c r="J20" t="s">
        <v>218</v>
      </c>
      <c r="K20" t="s">
        <v>219</v>
      </c>
      <c r="M20" t="s">
        <v>251</v>
      </c>
      <c r="O20">
        <v>364</v>
      </c>
      <c r="P20" t="s">
        <v>256</v>
      </c>
    </row>
    <row r="21" spans="1:16">
      <c r="A21" s="1">
        <f>HYPERLINK("https://lsnyc.legalserver.org/matter/dynamic-profile/view/1891230","19-1891230")</f>
        <v>0</v>
      </c>
      <c r="C21" t="s">
        <v>30</v>
      </c>
      <c r="D21" t="s">
        <v>135</v>
      </c>
      <c r="F21" t="s">
        <v>176</v>
      </c>
      <c r="G21" t="s">
        <v>188</v>
      </c>
      <c r="H21" t="s">
        <v>195</v>
      </c>
      <c r="I21" t="s">
        <v>201</v>
      </c>
      <c r="J21" t="s">
        <v>218</v>
      </c>
      <c r="K21" t="s">
        <v>219</v>
      </c>
      <c r="M21" t="s">
        <v>251</v>
      </c>
      <c r="O21">
        <v>14</v>
      </c>
      <c r="P21" t="s">
        <v>254</v>
      </c>
    </row>
    <row r="22" spans="1:16">
      <c r="A22" s="1">
        <f>HYPERLINK("https://lsnyc.legalserver.org/matter/dynamic-profile/view/0809745","16-0809745")</f>
        <v>0</v>
      </c>
      <c r="C22" t="s">
        <v>31</v>
      </c>
      <c r="D22" t="s">
        <v>128</v>
      </c>
      <c r="F22" t="s">
        <v>176</v>
      </c>
      <c r="G22" t="s">
        <v>179</v>
      </c>
      <c r="H22" t="s">
        <v>196</v>
      </c>
      <c r="J22" t="s">
        <v>218</v>
      </c>
      <c r="K22" t="s">
        <v>219</v>
      </c>
      <c r="M22" t="s">
        <v>251</v>
      </c>
      <c r="O22">
        <v>13</v>
      </c>
      <c r="P22" t="s">
        <v>254</v>
      </c>
    </row>
    <row r="23" spans="1:16">
      <c r="A23" s="1">
        <f>HYPERLINK("https://lsnyc.legalserver.org/matter/dynamic-profile/view/1909436","19-1909436")</f>
        <v>0</v>
      </c>
      <c r="C23" t="s">
        <v>32</v>
      </c>
      <c r="D23" t="s">
        <v>136</v>
      </c>
      <c r="F23" t="s">
        <v>176</v>
      </c>
      <c r="G23" t="s">
        <v>189</v>
      </c>
      <c r="H23" t="s">
        <v>195</v>
      </c>
      <c r="I23">
        <v>205612369</v>
      </c>
      <c r="J23" t="s">
        <v>218</v>
      </c>
      <c r="K23" t="s">
        <v>219</v>
      </c>
      <c r="L23" t="s">
        <v>222</v>
      </c>
      <c r="M23" t="s">
        <v>251</v>
      </c>
      <c r="O23">
        <v>63</v>
      </c>
      <c r="P23" t="s">
        <v>254</v>
      </c>
    </row>
    <row r="24" spans="1:16">
      <c r="A24" s="1">
        <f>HYPERLINK("https://lsnyc.legalserver.org/matter/dynamic-profile/view/0766770","14-0766770")</f>
        <v>0</v>
      </c>
      <c r="C24" t="s">
        <v>33</v>
      </c>
      <c r="D24" t="s">
        <v>128</v>
      </c>
      <c r="F24" t="s">
        <v>176</v>
      </c>
      <c r="G24" t="s">
        <v>179</v>
      </c>
      <c r="H24" t="s">
        <v>196</v>
      </c>
      <c r="J24" t="s">
        <v>218</v>
      </c>
      <c r="K24" t="s">
        <v>219</v>
      </c>
      <c r="L24" t="s">
        <v>222</v>
      </c>
      <c r="M24" t="s">
        <v>251</v>
      </c>
      <c r="O24">
        <v>12</v>
      </c>
      <c r="P24" t="s">
        <v>254</v>
      </c>
    </row>
    <row r="25" spans="1:16">
      <c r="A25" s="1">
        <f>HYPERLINK("https://lsnyc.legalserver.org/matter/dynamic-profile/view/1900042","19-1900042")</f>
        <v>0</v>
      </c>
      <c r="C25" t="s">
        <v>34</v>
      </c>
      <c r="D25" t="s">
        <v>137</v>
      </c>
      <c r="F25" t="s">
        <v>176</v>
      </c>
      <c r="G25" t="s">
        <v>180</v>
      </c>
      <c r="H25" t="s">
        <v>195</v>
      </c>
      <c r="J25" t="s">
        <v>218</v>
      </c>
      <c r="K25" t="s">
        <v>219</v>
      </c>
      <c r="L25" t="s">
        <v>224</v>
      </c>
      <c r="M25" t="s">
        <v>251</v>
      </c>
      <c r="O25">
        <v>201</v>
      </c>
      <c r="P25" t="s">
        <v>256</v>
      </c>
    </row>
    <row r="26" spans="1:16">
      <c r="A26" s="1">
        <f>HYPERLINK("https://lsnyc.legalserver.org/matter/dynamic-profile/view/0809578","16-0809578")</f>
        <v>0</v>
      </c>
      <c r="C26" t="s">
        <v>35</v>
      </c>
      <c r="D26" t="s">
        <v>128</v>
      </c>
      <c r="F26" t="s">
        <v>176</v>
      </c>
      <c r="G26" t="s">
        <v>179</v>
      </c>
      <c r="H26" t="s">
        <v>196</v>
      </c>
      <c r="J26" t="s">
        <v>218</v>
      </c>
      <c r="K26" t="s">
        <v>219</v>
      </c>
      <c r="L26" t="s">
        <v>225</v>
      </c>
      <c r="M26" t="s">
        <v>251</v>
      </c>
      <c r="O26">
        <v>483</v>
      </c>
      <c r="P26" t="s">
        <v>254</v>
      </c>
    </row>
    <row r="27" spans="1:16">
      <c r="A27" s="1">
        <f>HYPERLINK("https://lsnyc.legalserver.org/matter/dynamic-profile/view/1881145","18-1881145")</f>
        <v>0</v>
      </c>
      <c r="C27" t="s">
        <v>36</v>
      </c>
      <c r="D27" t="s">
        <v>138</v>
      </c>
      <c r="F27" t="s">
        <v>176</v>
      </c>
      <c r="G27" t="s">
        <v>181</v>
      </c>
      <c r="H27" t="s">
        <v>196</v>
      </c>
      <c r="J27" t="s">
        <v>218</v>
      </c>
      <c r="K27" t="s">
        <v>219</v>
      </c>
      <c r="M27" t="s">
        <v>251</v>
      </c>
      <c r="O27">
        <v>12</v>
      </c>
      <c r="P27" t="s">
        <v>254</v>
      </c>
    </row>
    <row r="28" spans="1:16">
      <c r="A28" s="1">
        <f>HYPERLINK("https://lsnyc.legalserver.org/matter/dynamic-profile/view/1881129","18-1881129")</f>
        <v>0</v>
      </c>
      <c r="C28" t="s">
        <v>37</v>
      </c>
      <c r="D28" t="s">
        <v>139</v>
      </c>
      <c r="F28" t="s">
        <v>176</v>
      </c>
      <c r="G28" t="s">
        <v>181</v>
      </c>
      <c r="H28" t="s">
        <v>196</v>
      </c>
      <c r="J28" t="s">
        <v>218</v>
      </c>
      <c r="K28" t="s">
        <v>219</v>
      </c>
      <c r="M28" t="s">
        <v>251</v>
      </c>
      <c r="O28">
        <v>12</v>
      </c>
      <c r="P28" t="s">
        <v>254</v>
      </c>
    </row>
    <row r="29" spans="1:16">
      <c r="A29" s="1">
        <f>HYPERLINK("https://lsnyc.legalserver.org/matter/dynamic-profile/view/1845715","17-1845715")</f>
        <v>0</v>
      </c>
      <c r="C29" t="s">
        <v>38</v>
      </c>
      <c r="D29" t="s">
        <v>128</v>
      </c>
      <c r="F29" t="s">
        <v>176</v>
      </c>
      <c r="G29" t="s">
        <v>181</v>
      </c>
      <c r="H29" t="s">
        <v>196</v>
      </c>
      <c r="J29" t="s">
        <v>218</v>
      </c>
      <c r="K29" t="s">
        <v>219</v>
      </c>
      <c r="M29" t="s">
        <v>251</v>
      </c>
      <c r="O29">
        <v>13</v>
      </c>
      <c r="P29" t="s">
        <v>254</v>
      </c>
    </row>
    <row r="30" spans="1:16">
      <c r="A30" s="1">
        <f>HYPERLINK("https://lsnyc.legalserver.org/matter/dynamic-profile/view/1855149","18-1855149")</f>
        <v>0</v>
      </c>
      <c r="C30" t="s">
        <v>39</v>
      </c>
      <c r="D30" t="s">
        <v>128</v>
      </c>
      <c r="F30" t="s">
        <v>176</v>
      </c>
      <c r="G30" t="s">
        <v>181</v>
      </c>
      <c r="H30" t="s">
        <v>196</v>
      </c>
      <c r="J30" t="s">
        <v>218</v>
      </c>
      <c r="K30" t="s">
        <v>219</v>
      </c>
      <c r="M30" t="s">
        <v>251</v>
      </c>
      <c r="O30">
        <v>0</v>
      </c>
      <c r="P30" t="s">
        <v>254</v>
      </c>
    </row>
    <row r="31" spans="1:16">
      <c r="A31" s="1">
        <f>HYPERLINK("https://lsnyc.legalserver.org/matter/dynamic-profile/view/1851596","17-1851596")</f>
        <v>0</v>
      </c>
      <c r="C31" t="s">
        <v>40</v>
      </c>
      <c r="D31" t="s">
        <v>140</v>
      </c>
      <c r="F31" t="s">
        <v>176</v>
      </c>
      <c r="G31" t="s">
        <v>190</v>
      </c>
      <c r="H31" t="s">
        <v>196</v>
      </c>
      <c r="J31" t="s">
        <v>218</v>
      </c>
      <c r="K31" t="s">
        <v>219</v>
      </c>
      <c r="M31" t="s">
        <v>251</v>
      </c>
      <c r="O31">
        <v>13</v>
      </c>
      <c r="P31" t="s">
        <v>254</v>
      </c>
    </row>
    <row r="32" spans="1:16">
      <c r="A32" s="1">
        <f>HYPERLINK("https://lsnyc.legalserver.org/matter/dynamic-profile/view/1883712","18-1883712")</f>
        <v>0</v>
      </c>
      <c r="C32" t="s">
        <v>41</v>
      </c>
      <c r="D32" t="s">
        <v>141</v>
      </c>
      <c r="F32" t="s">
        <v>176</v>
      </c>
      <c r="G32" t="s">
        <v>183</v>
      </c>
      <c r="H32" t="s">
        <v>195</v>
      </c>
      <c r="I32">
        <v>206561918</v>
      </c>
      <c r="J32" t="s">
        <v>218</v>
      </c>
      <c r="K32" t="s">
        <v>219</v>
      </c>
      <c r="L32" t="s">
        <v>226</v>
      </c>
      <c r="M32" t="s">
        <v>251</v>
      </c>
      <c r="O32">
        <v>378</v>
      </c>
      <c r="P32" t="s">
        <v>256</v>
      </c>
    </row>
    <row r="33" spans="1:16">
      <c r="A33" s="1">
        <f>HYPERLINK("https://lsnyc.legalserver.org/matter/dynamic-profile/view/1903058","19-1903058")</f>
        <v>0</v>
      </c>
      <c r="C33" t="s">
        <v>42</v>
      </c>
      <c r="D33" t="s">
        <v>142</v>
      </c>
      <c r="F33" t="s">
        <v>176</v>
      </c>
      <c r="G33" t="s">
        <v>183</v>
      </c>
      <c r="H33" t="s">
        <v>195</v>
      </c>
      <c r="I33" t="s">
        <v>202</v>
      </c>
      <c r="J33" t="s">
        <v>218</v>
      </c>
      <c r="K33" t="s">
        <v>219</v>
      </c>
      <c r="M33" t="s">
        <v>251</v>
      </c>
      <c r="O33">
        <v>9</v>
      </c>
      <c r="P33" t="s">
        <v>254</v>
      </c>
    </row>
    <row r="34" spans="1:16">
      <c r="A34" s="1">
        <f>HYPERLINK("https://lsnyc.legalserver.org/matter/dynamic-profile/view/1853389","17-1853389")</f>
        <v>0</v>
      </c>
      <c r="C34" t="s">
        <v>42</v>
      </c>
      <c r="D34" t="s">
        <v>143</v>
      </c>
      <c r="F34" t="s">
        <v>176</v>
      </c>
      <c r="G34" t="s">
        <v>187</v>
      </c>
      <c r="H34" t="s">
        <v>195</v>
      </c>
      <c r="I34" t="s">
        <v>202</v>
      </c>
      <c r="J34" t="s">
        <v>218</v>
      </c>
      <c r="K34" t="s">
        <v>219</v>
      </c>
      <c r="M34" t="s">
        <v>251</v>
      </c>
      <c r="O34">
        <v>102</v>
      </c>
      <c r="P34" t="s">
        <v>254</v>
      </c>
    </row>
    <row r="35" spans="1:16">
      <c r="A35" s="1">
        <f>HYPERLINK("https://lsnyc.legalserver.org/matter/dynamic-profile/view/1893683","19-1893683")</f>
        <v>0</v>
      </c>
      <c r="C35" t="s">
        <v>43</v>
      </c>
      <c r="D35" t="s">
        <v>144</v>
      </c>
      <c r="F35" t="s">
        <v>176</v>
      </c>
      <c r="G35" t="s">
        <v>191</v>
      </c>
      <c r="H35" t="s">
        <v>195</v>
      </c>
      <c r="J35" t="s">
        <v>218</v>
      </c>
      <c r="K35" t="s">
        <v>219</v>
      </c>
      <c r="L35" t="s">
        <v>227</v>
      </c>
      <c r="M35" t="s">
        <v>251</v>
      </c>
      <c r="O35">
        <v>4</v>
      </c>
      <c r="P35" t="s">
        <v>254</v>
      </c>
    </row>
    <row r="36" spans="1:16">
      <c r="A36" s="1">
        <f>HYPERLINK("https://lsnyc.legalserver.org/matter/dynamic-profile/view/1888089","19-1888089")</f>
        <v>0</v>
      </c>
      <c r="C36" t="s">
        <v>44</v>
      </c>
      <c r="D36" t="s">
        <v>145</v>
      </c>
      <c r="F36" t="s">
        <v>176</v>
      </c>
      <c r="G36" t="s">
        <v>191</v>
      </c>
      <c r="H36" t="s">
        <v>195</v>
      </c>
      <c r="I36" t="s">
        <v>203</v>
      </c>
      <c r="J36" t="s">
        <v>218</v>
      </c>
      <c r="K36" t="s">
        <v>219</v>
      </c>
      <c r="M36" t="s">
        <v>251</v>
      </c>
      <c r="O36">
        <v>115</v>
      </c>
      <c r="P36" t="s">
        <v>256</v>
      </c>
    </row>
    <row r="37" spans="1:16">
      <c r="A37" s="1">
        <f>HYPERLINK("https://lsnyc.legalserver.org/matter/dynamic-profile/view/1893850","19-1893850")</f>
        <v>0</v>
      </c>
      <c r="C37" t="s">
        <v>44</v>
      </c>
      <c r="D37" t="s">
        <v>146</v>
      </c>
      <c r="F37" t="s">
        <v>176</v>
      </c>
      <c r="G37" t="s">
        <v>184</v>
      </c>
      <c r="H37" t="s">
        <v>195</v>
      </c>
      <c r="I37" t="s">
        <v>203</v>
      </c>
      <c r="J37" t="s">
        <v>218</v>
      </c>
      <c r="K37" t="s">
        <v>219</v>
      </c>
      <c r="M37" t="s">
        <v>251</v>
      </c>
      <c r="O37">
        <v>13</v>
      </c>
      <c r="P37" t="s">
        <v>254</v>
      </c>
    </row>
    <row r="38" spans="1:16">
      <c r="A38" s="1">
        <f>HYPERLINK("https://lsnyc.legalserver.org/matter/dynamic-profile/view/1888009","19-1888009")</f>
        <v>0</v>
      </c>
      <c r="C38" t="s">
        <v>44</v>
      </c>
      <c r="D38" t="s">
        <v>147</v>
      </c>
      <c r="F38" t="s">
        <v>176</v>
      </c>
      <c r="G38" t="s">
        <v>182</v>
      </c>
      <c r="H38" t="s">
        <v>195</v>
      </c>
      <c r="I38" t="s">
        <v>203</v>
      </c>
      <c r="J38" t="s">
        <v>218</v>
      </c>
      <c r="K38" t="s">
        <v>219</v>
      </c>
      <c r="M38" t="s">
        <v>251</v>
      </c>
      <c r="O38">
        <v>13</v>
      </c>
      <c r="P38" t="s">
        <v>254</v>
      </c>
    </row>
    <row r="39" spans="1:16">
      <c r="A39" s="1">
        <f>HYPERLINK("https://lsnyc.legalserver.org/matter/dynamic-profile/view/0820102","16-0820102")</f>
        <v>0</v>
      </c>
      <c r="C39" t="s">
        <v>45</v>
      </c>
      <c r="D39" t="s">
        <v>128</v>
      </c>
      <c r="F39" t="s">
        <v>176</v>
      </c>
      <c r="G39" t="s">
        <v>179</v>
      </c>
      <c r="H39" t="s">
        <v>196</v>
      </c>
      <c r="J39" t="s">
        <v>218</v>
      </c>
      <c r="K39" t="s">
        <v>219</v>
      </c>
      <c r="L39" t="s">
        <v>228</v>
      </c>
      <c r="M39" t="s">
        <v>251</v>
      </c>
      <c r="O39">
        <v>13</v>
      </c>
      <c r="P39" t="s">
        <v>254</v>
      </c>
    </row>
    <row r="40" spans="1:16">
      <c r="A40" s="1">
        <f>HYPERLINK("https://lsnyc.legalserver.org/matter/dynamic-profile/view/0778923","15-0778923")</f>
        <v>0</v>
      </c>
      <c r="C40" t="s">
        <v>46</v>
      </c>
      <c r="D40" t="s">
        <v>128</v>
      </c>
      <c r="F40" t="s">
        <v>176</v>
      </c>
      <c r="G40" t="s">
        <v>179</v>
      </c>
      <c r="H40" t="s">
        <v>194</v>
      </c>
      <c r="J40" t="s">
        <v>218</v>
      </c>
      <c r="K40" t="s">
        <v>219</v>
      </c>
      <c r="L40" t="s">
        <v>229</v>
      </c>
      <c r="M40" t="s">
        <v>251</v>
      </c>
      <c r="O40">
        <v>48</v>
      </c>
      <c r="P40" t="s">
        <v>254</v>
      </c>
    </row>
    <row r="41" spans="1:16">
      <c r="A41" s="1">
        <f>HYPERLINK("https://lsnyc.legalserver.org/matter/dynamic-profile/view/1904919","19-1904919")</f>
        <v>0</v>
      </c>
      <c r="C41" t="s">
        <v>47</v>
      </c>
      <c r="D41" t="s">
        <v>148</v>
      </c>
      <c r="F41" t="s">
        <v>176</v>
      </c>
      <c r="G41" t="s">
        <v>183</v>
      </c>
      <c r="H41" t="s">
        <v>195</v>
      </c>
      <c r="I41">
        <v>207984525</v>
      </c>
      <c r="J41" t="s">
        <v>218</v>
      </c>
      <c r="K41" t="s">
        <v>219</v>
      </c>
      <c r="M41" t="s">
        <v>251</v>
      </c>
      <c r="O41">
        <v>30</v>
      </c>
      <c r="P41" t="s">
        <v>254</v>
      </c>
    </row>
    <row r="42" spans="1:16">
      <c r="A42" s="1">
        <f>HYPERLINK("https://lsnyc.legalserver.org/matter/dynamic-profile/view/1881089","18-1881089")</f>
        <v>0</v>
      </c>
      <c r="C42" t="s">
        <v>47</v>
      </c>
      <c r="D42" t="s">
        <v>149</v>
      </c>
      <c r="F42" t="s">
        <v>176</v>
      </c>
      <c r="G42" t="s">
        <v>187</v>
      </c>
      <c r="H42" t="s">
        <v>195</v>
      </c>
      <c r="I42">
        <v>207984525</v>
      </c>
      <c r="J42" t="s">
        <v>218</v>
      </c>
      <c r="K42" t="s">
        <v>219</v>
      </c>
      <c r="L42" t="s">
        <v>222</v>
      </c>
      <c r="M42" t="s">
        <v>251</v>
      </c>
      <c r="O42">
        <v>78</v>
      </c>
      <c r="P42" t="s">
        <v>254</v>
      </c>
    </row>
    <row r="43" spans="1:16">
      <c r="A43" s="1">
        <f>HYPERLINK("https://lsnyc.legalserver.org/matter/dynamic-profile/view/0815599","16-0815599")</f>
        <v>0</v>
      </c>
      <c r="C43" t="s">
        <v>47</v>
      </c>
      <c r="D43" t="s">
        <v>128</v>
      </c>
      <c r="F43" t="s">
        <v>176</v>
      </c>
      <c r="G43" t="s">
        <v>180</v>
      </c>
      <c r="H43" t="s">
        <v>195</v>
      </c>
      <c r="I43" t="s">
        <v>204</v>
      </c>
      <c r="J43" t="s">
        <v>218</v>
      </c>
      <c r="K43" t="s">
        <v>219</v>
      </c>
      <c r="M43" t="s">
        <v>251</v>
      </c>
      <c r="O43">
        <v>13</v>
      </c>
      <c r="P43" t="s">
        <v>254</v>
      </c>
    </row>
    <row r="44" spans="1:16">
      <c r="A44" s="1">
        <f>HYPERLINK("https://lsnyc.legalserver.org/matter/dynamic-profile/view/1845322","17-1845322")</f>
        <v>0</v>
      </c>
      <c r="C44" t="s">
        <v>48</v>
      </c>
      <c r="D44" t="s">
        <v>150</v>
      </c>
      <c r="F44" t="s">
        <v>176</v>
      </c>
      <c r="G44" t="s">
        <v>181</v>
      </c>
      <c r="H44" t="s">
        <v>195</v>
      </c>
      <c r="I44" t="s">
        <v>201</v>
      </c>
      <c r="J44" t="s">
        <v>218</v>
      </c>
      <c r="K44" t="s">
        <v>219</v>
      </c>
      <c r="M44" t="s">
        <v>251</v>
      </c>
      <c r="O44">
        <v>108</v>
      </c>
      <c r="P44" t="s">
        <v>254</v>
      </c>
    </row>
    <row r="45" spans="1:16">
      <c r="A45" s="1">
        <f>HYPERLINK("https://lsnyc.legalserver.org/matter/dynamic-profile/view/1857614","18-1857614")</f>
        <v>0</v>
      </c>
      <c r="C45" t="s">
        <v>49</v>
      </c>
      <c r="D45" t="s">
        <v>134</v>
      </c>
      <c r="F45" t="s">
        <v>176</v>
      </c>
      <c r="G45" t="s">
        <v>179</v>
      </c>
      <c r="H45" t="s">
        <v>196</v>
      </c>
      <c r="J45" t="s">
        <v>218</v>
      </c>
      <c r="K45" t="s">
        <v>219</v>
      </c>
      <c r="L45" t="s">
        <v>230</v>
      </c>
      <c r="M45" t="s">
        <v>251</v>
      </c>
      <c r="O45">
        <v>12</v>
      </c>
      <c r="P45" t="s">
        <v>254</v>
      </c>
    </row>
    <row r="46" spans="1:16">
      <c r="A46" s="1">
        <f>HYPERLINK("https://lsnyc.legalserver.org/matter/dynamic-profile/view/1910102","19-1910102")</f>
        <v>0</v>
      </c>
      <c r="C46" t="s">
        <v>50</v>
      </c>
      <c r="D46" t="s">
        <v>151</v>
      </c>
      <c r="F46" t="s">
        <v>176</v>
      </c>
      <c r="G46" t="s">
        <v>183</v>
      </c>
      <c r="H46" t="s">
        <v>195</v>
      </c>
      <c r="I46" t="s">
        <v>205</v>
      </c>
      <c r="J46" t="s">
        <v>218</v>
      </c>
      <c r="K46" t="s">
        <v>219</v>
      </c>
      <c r="L46" t="s">
        <v>222</v>
      </c>
      <c r="M46" t="s">
        <v>251</v>
      </c>
      <c r="O46">
        <v>75</v>
      </c>
      <c r="P46" t="s">
        <v>254</v>
      </c>
    </row>
    <row r="47" spans="1:16">
      <c r="A47" s="1">
        <f>HYPERLINK("https://lsnyc.legalserver.org/matter/dynamic-profile/view/1851141","17-1851141")</f>
        <v>0</v>
      </c>
      <c r="C47" t="s">
        <v>51</v>
      </c>
      <c r="D47" t="s">
        <v>128</v>
      </c>
      <c r="F47" t="s">
        <v>176</v>
      </c>
      <c r="G47" t="s">
        <v>183</v>
      </c>
      <c r="J47" t="s">
        <v>218</v>
      </c>
      <c r="K47" t="s">
        <v>219</v>
      </c>
      <c r="M47" t="s">
        <v>251</v>
      </c>
      <c r="O47">
        <v>558</v>
      </c>
      <c r="P47" t="s">
        <v>256</v>
      </c>
    </row>
    <row r="48" spans="1:16">
      <c r="A48" s="1">
        <f>HYPERLINK("https://lsnyc.legalserver.org/matter/dynamic-profile/view/1859534","18-1859534")</f>
        <v>0</v>
      </c>
      <c r="C48" t="s">
        <v>52</v>
      </c>
      <c r="D48" t="s">
        <v>128</v>
      </c>
      <c r="F48" t="s">
        <v>176</v>
      </c>
      <c r="G48" t="s">
        <v>183</v>
      </c>
      <c r="H48" t="s">
        <v>195</v>
      </c>
      <c r="J48" t="s">
        <v>218</v>
      </c>
      <c r="K48" t="s">
        <v>219</v>
      </c>
      <c r="M48" t="s">
        <v>251</v>
      </c>
      <c r="O48">
        <v>558</v>
      </c>
      <c r="P48" t="s">
        <v>256</v>
      </c>
    </row>
    <row r="49" spans="1:16">
      <c r="A49" s="1">
        <f>HYPERLINK("https://lsnyc.legalserver.org/matter/dynamic-profile/view/1851169","17-1851169")</f>
        <v>0</v>
      </c>
      <c r="C49" t="s">
        <v>53</v>
      </c>
      <c r="D49" t="s">
        <v>128</v>
      </c>
      <c r="F49" t="s">
        <v>176</v>
      </c>
      <c r="G49" t="s">
        <v>183</v>
      </c>
      <c r="I49" t="s">
        <v>206</v>
      </c>
      <c r="J49" t="s">
        <v>218</v>
      </c>
      <c r="K49" t="s">
        <v>219</v>
      </c>
      <c r="M49" t="s">
        <v>251</v>
      </c>
      <c r="O49">
        <v>508</v>
      </c>
      <c r="P49" t="s">
        <v>256</v>
      </c>
    </row>
    <row r="50" spans="1:16">
      <c r="A50" s="1">
        <f>HYPERLINK("https://lsnyc.legalserver.org/matter/dynamic-profile/view/1888072","19-1888072")</f>
        <v>0</v>
      </c>
      <c r="C50" t="s">
        <v>54</v>
      </c>
      <c r="D50" t="s">
        <v>145</v>
      </c>
      <c r="F50" t="s">
        <v>176</v>
      </c>
      <c r="G50" t="s">
        <v>191</v>
      </c>
      <c r="H50" t="s">
        <v>195</v>
      </c>
      <c r="I50" t="s">
        <v>207</v>
      </c>
      <c r="J50" t="s">
        <v>218</v>
      </c>
      <c r="K50" t="s">
        <v>219</v>
      </c>
      <c r="M50" t="s">
        <v>251</v>
      </c>
      <c r="O50">
        <v>148</v>
      </c>
      <c r="P50" t="s">
        <v>256</v>
      </c>
    </row>
    <row r="51" spans="1:16">
      <c r="A51" s="1">
        <f>HYPERLINK("https://lsnyc.legalserver.org/matter/dynamic-profile/view/1886098","18-1886098")</f>
        <v>0</v>
      </c>
      <c r="C51" t="s">
        <v>54</v>
      </c>
      <c r="D51" t="s">
        <v>152</v>
      </c>
      <c r="F51" t="s">
        <v>176</v>
      </c>
      <c r="G51" t="s">
        <v>182</v>
      </c>
      <c r="H51" t="s">
        <v>195</v>
      </c>
      <c r="I51" t="s">
        <v>208</v>
      </c>
      <c r="J51" t="s">
        <v>218</v>
      </c>
      <c r="K51" t="s">
        <v>219</v>
      </c>
      <c r="M51" t="s">
        <v>251</v>
      </c>
      <c r="O51">
        <v>289</v>
      </c>
      <c r="P51" t="s">
        <v>256</v>
      </c>
    </row>
    <row r="52" spans="1:16">
      <c r="A52" s="1">
        <f>HYPERLINK("https://lsnyc.legalserver.org/matter/dynamic-profile/view/1833516","17-1833516")</f>
        <v>0</v>
      </c>
      <c r="C52" t="s">
        <v>55</v>
      </c>
      <c r="D52" t="s">
        <v>134</v>
      </c>
      <c r="F52" t="s">
        <v>176</v>
      </c>
      <c r="G52" t="s">
        <v>181</v>
      </c>
      <c r="H52" t="s">
        <v>196</v>
      </c>
      <c r="J52" t="s">
        <v>218</v>
      </c>
      <c r="K52" t="s">
        <v>219</v>
      </c>
      <c r="M52" t="s">
        <v>251</v>
      </c>
      <c r="O52">
        <v>11</v>
      </c>
      <c r="P52" t="s">
        <v>254</v>
      </c>
    </row>
    <row r="53" spans="1:16">
      <c r="A53" s="1">
        <f>HYPERLINK("https://lsnyc.legalserver.org/matter/dynamic-profile/view/1848524","17-1848524")</f>
        <v>0</v>
      </c>
      <c r="C53" t="s">
        <v>56</v>
      </c>
      <c r="D53" t="s">
        <v>134</v>
      </c>
      <c r="F53" t="s">
        <v>176</v>
      </c>
      <c r="G53" t="s">
        <v>192</v>
      </c>
      <c r="H53" t="s">
        <v>195</v>
      </c>
      <c r="J53" t="s">
        <v>218</v>
      </c>
      <c r="K53" t="s">
        <v>219</v>
      </c>
      <c r="M53" t="s">
        <v>251</v>
      </c>
      <c r="O53">
        <v>54</v>
      </c>
      <c r="P53" t="s">
        <v>254</v>
      </c>
    </row>
    <row r="54" spans="1:16">
      <c r="A54" s="1">
        <f>HYPERLINK("https://lsnyc.legalserver.org/matter/dynamic-profile/view/1914572","19-1914572")</f>
        <v>0</v>
      </c>
      <c r="C54" t="s">
        <v>57</v>
      </c>
      <c r="D54" t="s">
        <v>153</v>
      </c>
      <c r="F54" t="s">
        <v>176</v>
      </c>
      <c r="G54" t="s">
        <v>180</v>
      </c>
      <c r="H54" t="s">
        <v>195</v>
      </c>
      <c r="J54" t="s">
        <v>218</v>
      </c>
      <c r="K54" t="s">
        <v>219</v>
      </c>
      <c r="L54" t="s">
        <v>222</v>
      </c>
      <c r="M54" t="s">
        <v>251</v>
      </c>
      <c r="O54">
        <v>12</v>
      </c>
      <c r="P54" t="s">
        <v>254</v>
      </c>
    </row>
    <row r="55" spans="1:16">
      <c r="A55" s="1">
        <f>HYPERLINK("https://lsnyc.legalserver.org/matter/dynamic-profile/view/0814721","16-0814721")</f>
        <v>0</v>
      </c>
      <c r="C55" t="s">
        <v>58</v>
      </c>
      <c r="D55" t="s">
        <v>134</v>
      </c>
      <c r="F55" t="s">
        <v>176</v>
      </c>
      <c r="G55" t="s">
        <v>192</v>
      </c>
      <c r="H55" t="s">
        <v>198</v>
      </c>
      <c r="J55" t="s">
        <v>218</v>
      </c>
      <c r="K55" t="s">
        <v>219</v>
      </c>
      <c r="M55" t="s">
        <v>251</v>
      </c>
      <c r="O55">
        <v>54</v>
      </c>
      <c r="P55" t="s">
        <v>254</v>
      </c>
    </row>
    <row r="56" spans="1:16">
      <c r="A56" s="1">
        <f>HYPERLINK("https://lsnyc.legalserver.org/matter/dynamic-profile/view/1848527","17-1848527")</f>
        <v>0</v>
      </c>
      <c r="C56" t="s">
        <v>59</v>
      </c>
      <c r="D56" t="s">
        <v>134</v>
      </c>
      <c r="F56" t="s">
        <v>176</v>
      </c>
      <c r="G56" t="s">
        <v>192</v>
      </c>
      <c r="H56" t="s">
        <v>195</v>
      </c>
      <c r="J56" t="s">
        <v>218</v>
      </c>
      <c r="K56" t="s">
        <v>219</v>
      </c>
      <c r="M56" t="s">
        <v>251</v>
      </c>
      <c r="O56">
        <v>519</v>
      </c>
      <c r="P56" t="s">
        <v>256</v>
      </c>
    </row>
    <row r="57" spans="1:16">
      <c r="A57" s="1">
        <f>HYPERLINK("https://lsnyc.legalserver.org/matter/dynamic-profile/view/0829799","17-0829799")</f>
        <v>0</v>
      </c>
      <c r="C57" t="s">
        <v>60</v>
      </c>
      <c r="D57" t="s">
        <v>128</v>
      </c>
      <c r="F57" t="s">
        <v>176</v>
      </c>
      <c r="G57" t="s">
        <v>180</v>
      </c>
      <c r="H57" t="s">
        <v>196</v>
      </c>
      <c r="J57" t="s">
        <v>218</v>
      </c>
      <c r="K57" t="s">
        <v>219</v>
      </c>
      <c r="L57" t="s">
        <v>231</v>
      </c>
      <c r="M57" t="s">
        <v>251</v>
      </c>
      <c r="O57">
        <v>12</v>
      </c>
      <c r="P57" t="s">
        <v>254</v>
      </c>
    </row>
    <row r="58" spans="1:16">
      <c r="A58" s="1">
        <f>HYPERLINK("https://lsnyc.legalserver.org/matter/dynamic-profile/view/0755849","14-0755849")</f>
        <v>0</v>
      </c>
      <c r="C58" t="s">
        <v>61</v>
      </c>
      <c r="D58" t="s">
        <v>128</v>
      </c>
      <c r="F58" t="s">
        <v>176</v>
      </c>
      <c r="G58" t="s">
        <v>179</v>
      </c>
      <c r="H58" t="s">
        <v>194</v>
      </c>
      <c r="J58" t="s">
        <v>218</v>
      </c>
      <c r="K58" t="s">
        <v>219</v>
      </c>
      <c r="L58" t="s">
        <v>222</v>
      </c>
      <c r="M58" t="s">
        <v>251</v>
      </c>
      <c r="O58">
        <v>7</v>
      </c>
      <c r="P58" t="s">
        <v>254</v>
      </c>
    </row>
    <row r="59" spans="1:16">
      <c r="A59" s="1">
        <f>HYPERLINK("https://lsnyc.legalserver.org/matter/dynamic-profile/view/0783755","15-0783755")</f>
        <v>0</v>
      </c>
      <c r="C59" t="s">
        <v>61</v>
      </c>
      <c r="D59" t="s">
        <v>128</v>
      </c>
      <c r="F59" t="s">
        <v>176</v>
      </c>
      <c r="G59" t="s">
        <v>183</v>
      </c>
      <c r="H59" t="s">
        <v>194</v>
      </c>
      <c r="J59" t="s">
        <v>218</v>
      </c>
      <c r="K59" t="s">
        <v>219</v>
      </c>
      <c r="M59" t="s">
        <v>251</v>
      </c>
      <c r="O59">
        <v>533</v>
      </c>
      <c r="P59" t="s">
        <v>256</v>
      </c>
    </row>
    <row r="60" spans="1:16">
      <c r="A60" s="1">
        <f>HYPERLINK("https://lsnyc.legalserver.org/matter/dynamic-profile/view/1895717","19-1895717")</f>
        <v>0</v>
      </c>
      <c r="C60" t="s">
        <v>62</v>
      </c>
      <c r="D60" t="s">
        <v>154</v>
      </c>
      <c r="F60" t="s">
        <v>176</v>
      </c>
      <c r="G60" t="s">
        <v>179</v>
      </c>
      <c r="H60" t="s">
        <v>195</v>
      </c>
      <c r="J60" t="s">
        <v>218</v>
      </c>
      <c r="K60" t="s">
        <v>219</v>
      </c>
      <c r="L60" t="s">
        <v>232</v>
      </c>
      <c r="M60" t="s">
        <v>251</v>
      </c>
      <c r="O60">
        <v>162</v>
      </c>
      <c r="P60" t="s">
        <v>256</v>
      </c>
    </row>
    <row r="61" spans="1:16">
      <c r="A61" s="1">
        <f>HYPERLINK("https://lsnyc.legalserver.org/matter/dynamic-profile/view/1914576","19-1914576")</f>
        <v>0</v>
      </c>
      <c r="C61" t="s">
        <v>63</v>
      </c>
      <c r="D61" t="s">
        <v>153</v>
      </c>
      <c r="F61" t="s">
        <v>176</v>
      </c>
      <c r="G61" t="s">
        <v>188</v>
      </c>
      <c r="H61" t="s">
        <v>195</v>
      </c>
      <c r="I61" t="s">
        <v>209</v>
      </c>
      <c r="J61" t="s">
        <v>218</v>
      </c>
      <c r="K61" t="s">
        <v>219</v>
      </c>
      <c r="L61" t="s">
        <v>222</v>
      </c>
      <c r="M61" t="s">
        <v>251</v>
      </c>
      <c r="O61">
        <v>9</v>
      </c>
      <c r="P61" t="s">
        <v>254</v>
      </c>
    </row>
    <row r="62" spans="1:16">
      <c r="A62" s="1">
        <f>HYPERLINK("https://lsnyc.legalserver.org/matter/dynamic-profile/view/1840333","17-1840333")</f>
        <v>0</v>
      </c>
      <c r="C62" t="s">
        <v>64</v>
      </c>
      <c r="D62" t="s">
        <v>134</v>
      </c>
      <c r="F62" t="s">
        <v>176</v>
      </c>
      <c r="G62" t="s">
        <v>181</v>
      </c>
      <c r="H62" t="s">
        <v>197</v>
      </c>
      <c r="I62" t="s">
        <v>210</v>
      </c>
      <c r="J62" t="s">
        <v>218</v>
      </c>
      <c r="K62" t="s">
        <v>219</v>
      </c>
      <c r="M62" t="s">
        <v>251</v>
      </c>
      <c r="O62">
        <v>631</v>
      </c>
      <c r="P62" t="s">
        <v>254</v>
      </c>
    </row>
    <row r="63" spans="1:16">
      <c r="A63" s="1">
        <f>HYPERLINK("https://lsnyc.legalserver.org/matter/dynamic-profile/view/1860952","18-1860952")</f>
        <v>0</v>
      </c>
      <c r="C63" t="s">
        <v>65</v>
      </c>
      <c r="D63" t="s">
        <v>134</v>
      </c>
      <c r="F63" t="s">
        <v>176</v>
      </c>
      <c r="G63" t="s">
        <v>184</v>
      </c>
      <c r="H63" t="s">
        <v>197</v>
      </c>
      <c r="I63" t="s">
        <v>211</v>
      </c>
      <c r="J63" t="s">
        <v>218</v>
      </c>
      <c r="K63" t="s">
        <v>219</v>
      </c>
      <c r="L63" t="s">
        <v>233</v>
      </c>
      <c r="M63" t="s">
        <v>251</v>
      </c>
      <c r="O63">
        <v>333</v>
      </c>
      <c r="P63" t="s">
        <v>256</v>
      </c>
    </row>
    <row r="64" spans="1:16">
      <c r="A64" s="1">
        <f>HYPERLINK("https://lsnyc.legalserver.org/matter/dynamic-profile/view/0779414","15-0779414")</f>
        <v>0</v>
      </c>
      <c r="C64" t="s">
        <v>66</v>
      </c>
      <c r="D64" t="s">
        <v>128</v>
      </c>
      <c r="F64" t="s">
        <v>176</v>
      </c>
      <c r="G64" t="s">
        <v>179</v>
      </c>
      <c r="H64" t="s">
        <v>198</v>
      </c>
      <c r="J64" t="s">
        <v>218</v>
      </c>
      <c r="K64" t="s">
        <v>219</v>
      </c>
      <c r="L64" t="s">
        <v>234</v>
      </c>
      <c r="M64" t="s">
        <v>251</v>
      </c>
      <c r="O64">
        <v>11</v>
      </c>
      <c r="P64" t="s">
        <v>254</v>
      </c>
    </row>
    <row r="65" spans="1:16">
      <c r="A65" s="1">
        <f>HYPERLINK("https://lsnyc.legalserver.org/matter/dynamic-profile/view/0821789","16-0821789")</f>
        <v>0</v>
      </c>
      <c r="C65" t="s">
        <v>67</v>
      </c>
      <c r="D65" t="s">
        <v>128</v>
      </c>
      <c r="F65" t="s">
        <v>176</v>
      </c>
      <c r="G65" t="s">
        <v>181</v>
      </c>
      <c r="H65" t="s">
        <v>196</v>
      </c>
      <c r="I65" t="s">
        <v>212</v>
      </c>
      <c r="J65" t="s">
        <v>218</v>
      </c>
      <c r="K65" t="s">
        <v>219</v>
      </c>
      <c r="M65" t="s">
        <v>251</v>
      </c>
      <c r="O65">
        <v>9</v>
      </c>
      <c r="P65" t="s">
        <v>254</v>
      </c>
    </row>
    <row r="66" spans="1:16">
      <c r="A66" s="1">
        <f>HYPERLINK("https://lsnyc.legalserver.org/matter/dynamic-profile/view/1910545","19-1910545")</f>
        <v>0</v>
      </c>
      <c r="C66" t="s">
        <v>68</v>
      </c>
      <c r="D66" t="s">
        <v>155</v>
      </c>
      <c r="F66" t="s">
        <v>176</v>
      </c>
      <c r="G66" t="s">
        <v>179</v>
      </c>
      <c r="H66" t="s">
        <v>195</v>
      </c>
      <c r="J66" t="s">
        <v>218</v>
      </c>
      <c r="K66" t="s">
        <v>219</v>
      </c>
      <c r="L66" t="s">
        <v>235</v>
      </c>
      <c r="M66" t="s">
        <v>251</v>
      </c>
      <c r="O66">
        <v>64</v>
      </c>
      <c r="P66" t="s">
        <v>254</v>
      </c>
    </row>
    <row r="67" spans="1:16">
      <c r="A67" s="1">
        <f>HYPERLINK("https://lsnyc.legalserver.org/matter/dynamic-profile/view/0818675","16-0818675")</f>
        <v>0</v>
      </c>
      <c r="C67" t="s">
        <v>69</v>
      </c>
      <c r="D67" t="s">
        <v>128</v>
      </c>
      <c r="F67" t="s">
        <v>176</v>
      </c>
      <c r="G67" t="s">
        <v>179</v>
      </c>
      <c r="H67" t="s">
        <v>196</v>
      </c>
      <c r="J67" t="s">
        <v>218</v>
      </c>
      <c r="K67" t="s">
        <v>219</v>
      </c>
      <c r="M67" t="s">
        <v>251</v>
      </c>
      <c r="O67">
        <v>573</v>
      </c>
      <c r="P67" t="s">
        <v>254</v>
      </c>
    </row>
    <row r="68" spans="1:16">
      <c r="A68" s="1">
        <f>HYPERLINK("https://lsnyc.legalserver.org/matter/dynamic-profile/view/1894251","19-1894251")</f>
        <v>0</v>
      </c>
      <c r="C68" t="s">
        <v>70</v>
      </c>
      <c r="D68" t="s">
        <v>156</v>
      </c>
      <c r="F68" t="s">
        <v>176</v>
      </c>
      <c r="H68" t="s">
        <v>198</v>
      </c>
      <c r="J68" t="s">
        <v>218</v>
      </c>
      <c r="K68" t="s">
        <v>219</v>
      </c>
      <c r="L68" t="s">
        <v>222</v>
      </c>
      <c r="M68" t="s">
        <v>251</v>
      </c>
      <c r="O68">
        <v>259</v>
      </c>
      <c r="P68" t="s">
        <v>256</v>
      </c>
    </row>
    <row r="69" spans="1:16">
      <c r="A69" s="1">
        <f>HYPERLINK("https://lsnyc.legalserver.org/matter/dynamic-profile/view/1847472","17-1847472")</f>
        <v>0</v>
      </c>
      <c r="C69" t="s">
        <v>71</v>
      </c>
      <c r="D69" t="s">
        <v>128</v>
      </c>
      <c r="F69" t="s">
        <v>176</v>
      </c>
      <c r="G69" t="s">
        <v>181</v>
      </c>
      <c r="H69" t="s">
        <v>196</v>
      </c>
      <c r="J69" t="s">
        <v>218</v>
      </c>
      <c r="K69" t="s">
        <v>219</v>
      </c>
      <c r="M69" t="s">
        <v>251</v>
      </c>
      <c r="O69">
        <v>466</v>
      </c>
      <c r="P69" t="s">
        <v>254</v>
      </c>
    </row>
    <row r="70" spans="1:16">
      <c r="A70" s="1">
        <f>HYPERLINK("https://lsnyc.legalserver.org/matter/dynamic-profile/view/1839164","17-1839164")</f>
        <v>0</v>
      </c>
      <c r="C70" t="s">
        <v>72</v>
      </c>
      <c r="D70" t="s">
        <v>128</v>
      </c>
      <c r="F70" t="s">
        <v>176</v>
      </c>
      <c r="G70" t="s">
        <v>181</v>
      </c>
      <c r="H70" t="s">
        <v>196</v>
      </c>
      <c r="I70" t="s">
        <v>204</v>
      </c>
      <c r="J70" t="s">
        <v>218</v>
      </c>
      <c r="K70" t="s">
        <v>219</v>
      </c>
      <c r="M70" t="s">
        <v>251</v>
      </c>
      <c r="O70">
        <v>342</v>
      </c>
      <c r="P70" t="s">
        <v>256</v>
      </c>
    </row>
    <row r="71" spans="1:16">
      <c r="A71" s="1">
        <f>HYPERLINK("https://lsnyc.legalserver.org/matter/dynamic-profile/view/1913879","19-1913879")</f>
        <v>0</v>
      </c>
      <c r="C71" t="s">
        <v>73</v>
      </c>
      <c r="D71" t="s">
        <v>157</v>
      </c>
      <c r="F71" t="s">
        <v>176</v>
      </c>
      <c r="G71" t="s">
        <v>183</v>
      </c>
      <c r="H71" t="s">
        <v>195</v>
      </c>
      <c r="I71">
        <v>208014591</v>
      </c>
      <c r="J71" t="s">
        <v>218</v>
      </c>
      <c r="K71" t="s">
        <v>219</v>
      </c>
      <c r="L71" t="s">
        <v>222</v>
      </c>
      <c r="M71" t="s">
        <v>251</v>
      </c>
      <c r="O71">
        <v>26</v>
      </c>
      <c r="P71" t="s">
        <v>254</v>
      </c>
    </row>
    <row r="72" spans="1:16">
      <c r="A72" s="1">
        <f>HYPERLINK("https://lsnyc.legalserver.org/matter/dynamic-profile/view/1833511","17-1833511")</f>
        <v>0</v>
      </c>
      <c r="C72" t="s">
        <v>74</v>
      </c>
      <c r="D72" t="s">
        <v>128</v>
      </c>
      <c r="F72" t="s">
        <v>176</v>
      </c>
      <c r="G72" t="s">
        <v>191</v>
      </c>
      <c r="H72" t="s">
        <v>195</v>
      </c>
      <c r="J72" t="s">
        <v>218</v>
      </c>
      <c r="K72" t="s">
        <v>219</v>
      </c>
      <c r="M72" t="s">
        <v>251</v>
      </c>
      <c r="O72">
        <v>461</v>
      </c>
      <c r="P72" t="s">
        <v>256</v>
      </c>
    </row>
    <row r="73" spans="1:16">
      <c r="A73" s="1">
        <f>HYPERLINK("https://lsnyc.legalserver.org/matter/dynamic-profile/view/1878932","18-1878932")</f>
        <v>0</v>
      </c>
      <c r="C73" t="s">
        <v>75</v>
      </c>
      <c r="D73" t="s">
        <v>158</v>
      </c>
      <c r="F73" t="s">
        <v>176</v>
      </c>
      <c r="G73" t="s">
        <v>187</v>
      </c>
      <c r="H73" t="s">
        <v>195</v>
      </c>
      <c r="I73">
        <v>205810244</v>
      </c>
      <c r="J73" t="s">
        <v>218</v>
      </c>
      <c r="K73" t="s">
        <v>219</v>
      </c>
      <c r="L73" t="s">
        <v>222</v>
      </c>
      <c r="M73" t="s">
        <v>251</v>
      </c>
      <c r="O73">
        <v>155</v>
      </c>
      <c r="P73" t="s">
        <v>256</v>
      </c>
    </row>
    <row r="74" spans="1:16">
      <c r="A74" s="1">
        <f>HYPERLINK("https://lsnyc.legalserver.org/matter/dynamic-profile/view/0820575","16-0820575")</f>
        <v>0</v>
      </c>
      <c r="C74" t="s">
        <v>76</v>
      </c>
      <c r="D74" t="s">
        <v>159</v>
      </c>
      <c r="F74" t="s">
        <v>176</v>
      </c>
      <c r="G74" t="s">
        <v>184</v>
      </c>
      <c r="H74" t="s">
        <v>194</v>
      </c>
      <c r="I74" t="s">
        <v>213</v>
      </c>
      <c r="J74" t="s">
        <v>218</v>
      </c>
      <c r="K74" t="s">
        <v>219</v>
      </c>
      <c r="M74" t="s">
        <v>251</v>
      </c>
      <c r="O74">
        <v>508</v>
      </c>
      <c r="P74" t="s">
        <v>256</v>
      </c>
    </row>
    <row r="75" spans="1:16">
      <c r="A75" s="1">
        <f>HYPERLINK("https://lsnyc.legalserver.org/matter/dynamic-profile/view/7001304","Q12E-67001304")</f>
        <v>0</v>
      </c>
      <c r="C75" t="s">
        <v>77</v>
      </c>
      <c r="D75" t="s">
        <v>128</v>
      </c>
      <c r="F75" t="s">
        <v>176</v>
      </c>
      <c r="G75" t="s">
        <v>179</v>
      </c>
      <c r="H75" t="s">
        <v>196</v>
      </c>
      <c r="J75" t="s">
        <v>218</v>
      </c>
      <c r="K75" t="s">
        <v>219</v>
      </c>
      <c r="L75" t="s">
        <v>236</v>
      </c>
      <c r="M75" t="s">
        <v>251</v>
      </c>
      <c r="O75">
        <v>579</v>
      </c>
      <c r="P75" t="s">
        <v>256</v>
      </c>
    </row>
    <row r="76" spans="1:16">
      <c r="A76" s="1">
        <f>HYPERLINK("https://lsnyc.legalserver.org/matter/dynamic-profile/view/0810272","16-0810272")</f>
        <v>0</v>
      </c>
      <c r="C76" t="s">
        <v>78</v>
      </c>
      <c r="D76" t="s">
        <v>128</v>
      </c>
      <c r="F76" t="s">
        <v>176</v>
      </c>
      <c r="G76" t="s">
        <v>179</v>
      </c>
      <c r="H76" t="s">
        <v>196</v>
      </c>
      <c r="J76" t="s">
        <v>218</v>
      </c>
      <c r="K76" t="s">
        <v>219</v>
      </c>
      <c r="M76" t="s">
        <v>251</v>
      </c>
      <c r="O76" t="s">
        <v>252</v>
      </c>
      <c r="P76" t="s">
        <v>254</v>
      </c>
    </row>
    <row r="77" spans="1:16">
      <c r="A77" s="1">
        <f>HYPERLINK("https://lsnyc.legalserver.org/matter/dynamic-profile/view/1834775","17-1834775")</f>
        <v>0</v>
      </c>
      <c r="C77" t="s">
        <v>79</v>
      </c>
      <c r="D77" t="s">
        <v>128</v>
      </c>
      <c r="F77" t="s">
        <v>176</v>
      </c>
      <c r="G77" t="s">
        <v>181</v>
      </c>
      <c r="H77" t="s">
        <v>196</v>
      </c>
      <c r="J77" t="s">
        <v>218</v>
      </c>
      <c r="K77" t="s">
        <v>219</v>
      </c>
      <c r="M77" t="s">
        <v>251</v>
      </c>
      <c r="O77">
        <v>12</v>
      </c>
      <c r="P77" t="s">
        <v>254</v>
      </c>
    </row>
    <row r="78" spans="1:16">
      <c r="A78" s="1">
        <f>HYPERLINK("https://lsnyc.legalserver.org/matter/dynamic-profile/view/0794828","15-0794828")</f>
        <v>0</v>
      </c>
      <c r="C78" t="s">
        <v>80</v>
      </c>
      <c r="D78" t="s">
        <v>128</v>
      </c>
      <c r="F78" t="s">
        <v>176</v>
      </c>
      <c r="G78" t="s">
        <v>179</v>
      </c>
      <c r="H78" t="s">
        <v>196</v>
      </c>
      <c r="J78" t="s">
        <v>218</v>
      </c>
      <c r="K78" t="s">
        <v>219</v>
      </c>
      <c r="L78" t="s">
        <v>237</v>
      </c>
      <c r="M78" t="s">
        <v>251</v>
      </c>
      <c r="O78">
        <v>54</v>
      </c>
      <c r="P78" t="s">
        <v>254</v>
      </c>
    </row>
    <row r="79" spans="1:16">
      <c r="A79" s="1">
        <f>HYPERLINK("https://lsnyc.legalserver.org/matter/dynamic-profile/view/0810263","16-0810263")</f>
        <v>0</v>
      </c>
      <c r="C79" t="s">
        <v>81</v>
      </c>
      <c r="D79" t="s">
        <v>140</v>
      </c>
      <c r="F79" t="s">
        <v>176</v>
      </c>
      <c r="G79" t="s">
        <v>179</v>
      </c>
      <c r="H79" t="s">
        <v>196</v>
      </c>
      <c r="J79" t="s">
        <v>218</v>
      </c>
      <c r="K79" t="s">
        <v>219</v>
      </c>
      <c r="M79" t="s">
        <v>251</v>
      </c>
      <c r="O79">
        <v>480</v>
      </c>
      <c r="P79" t="s">
        <v>254</v>
      </c>
    </row>
    <row r="80" spans="1:16">
      <c r="A80" s="1">
        <f>HYPERLINK("https://lsnyc.legalserver.org/matter/dynamic-profile/view/7003038","Q11E-67003038")</f>
        <v>0</v>
      </c>
      <c r="C80" t="s">
        <v>82</v>
      </c>
      <c r="D80" t="s">
        <v>128</v>
      </c>
      <c r="F80" t="s">
        <v>176</v>
      </c>
      <c r="G80" t="s">
        <v>179</v>
      </c>
      <c r="H80" t="s">
        <v>197</v>
      </c>
      <c r="J80" t="s">
        <v>218</v>
      </c>
      <c r="K80" t="s">
        <v>219</v>
      </c>
      <c r="L80" t="s">
        <v>238</v>
      </c>
      <c r="M80" t="s">
        <v>251</v>
      </c>
      <c r="O80">
        <v>146</v>
      </c>
      <c r="P80" t="s">
        <v>256</v>
      </c>
    </row>
    <row r="81" spans="1:16">
      <c r="A81" s="1">
        <f>HYPERLINK("https://lsnyc.legalserver.org/matter/dynamic-profile/view/1846950","17-1846950")</f>
        <v>0</v>
      </c>
      <c r="C81" t="s">
        <v>83</v>
      </c>
      <c r="D81" t="s">
        <v>128</v>
      </c>
      <c r="F81" t="s">
        <v>176</v>
      </c>
      <c r="G81" t="s">
        <v>181</v>
      </c>
      <c r="H81" t="s">
        <v>196</v>
      </c>
      <c r="J81" t="s">
        <v>218</v>
      </c>
      <c r="K81" t="s">
        <v>219</v>
      </c>
      <c r="M81" t="s">
        <v>251</v>
      </c>
      <c r="O81">
        <v>12</v>
      </c>
      <c r="P81" t="s">
        <v>254</v>
      </c>
    </row>
    <row r="82" spans="1:16">
      <c r="A82" s="1">
        <f>HYPERLINK("https://lsnyc.legalserver.org/matter/dynamic-profile/view/1887508","19-1887508")</f>
        <v>0</v>
      </c>
      <c r="C82" t="s">
        <v>84</v>
      </c>
      <c r="D82" t="s">
        <v>160</v>
      </c>
      <c r="F82" t="s">
        <v>176</v>
      </c>
      <c r="G82" t="s">
        <v>188</v>
      </c>
      <c r="H82" t="s">
        <v>195</v>
      </c>
      <c r="J82" t="s">
        <v>218</v>
      </c>
      <c r="K82" t="s">
        <v>219</v>
      </c>
      <c r="L82" t="s">
        <v>239</v>
      </c>
      <c r="M82" t="s">
        <v>251</v>
      </c>
      <c r="O82">
        <v>138</v>
      </c>
      <c r="P82" t="s">
        <v>256</v>
      </c>
    </row>
    <row r="83" spans="1:16">
      <c r="A83" s="1">
        <f>HYPERLINK("https://lsnyc.legalserver.org/matter/dynamic-profile/view/1887553","19-1887553")</f>
        <v>0</v>
      </c>
      <c r="C83" t="s">
        <v>85</v>
      </c>
      <c r="D83" t="s">
        <v>161</v>
      </c>
      <c r="F83" t="s">
        <v>176</v>
      </c>
      <c r="G83" t="s">
        <v>182</v>
      </c>
      <c r="H83" t="s">
        <v>196</v>
      </c>
      <c r="J83" t="s">
        <v>218</v>
      </c>
      <c r="K83" t="s">
        <v>219</v>
      </c>
      <c r="M83" t="s">
        <v>251</v>
      </c>
      <c r="O83">
        <v>132</v>
      </c>
      <c r="P83" t="s">
        <v>256</v>
      </c>
    </row>
    <row r="84" spans="1:16">
      <c r="A84" s="1">
        <f>HYPERLINK("https://lsnyc.legalserver.org/matter/dynamic-profile/view/0823476","16-0823476")</f>
        <v>0</v>
      </c>
      <c r="C84" t="s">
        <v>86</v>
      </c>
      <c r="D84" t="s">
        <v>128</v>
      </c>
      <c r="F84" t="s">
        <v>176</v>
      </c>
      <c r="G84" t="s">
        <v>179</v>
      </c>
      <c r="H84" t="s">
        <v>196</v>
      </c>
      <c r="J84" t="s">
        <v>218</v>
      </c>
      <c r="K84" t="s">
        <v>219</v>
      </c>
      <c r="M84" t="s">
        <v>251</v>
      </c>
      <c r="O84">
        <v>32</v>
      </c>
      <c r="P84" t="s">
        <v>254</v>
      </c>
    </row>
    <row r="85" spans="1:16">
      <c r="A85" s="1">
        <f>HYPERLINK("https://lsnyc.legalserver.org/matter/dynamic-profile/view/0830050","17-0830050")</f>
        <v>0</v>
      </c>
      <c r="C85" t="s">
        <v>87</v>
      </c>
      <c r="D85" t="s">
        <v>128</v>
      </c>
      <c r="F85" t="s">
        <v>176</v>
      </c>
      <c r="G85" t="s">
        <v>179</v>
      </c>
      <c r="H85" t="s">
        <v>196</v>
      </c>
      <c r="J85" t="s">
        <v>218</v>
      </c>
      <c r="K85" t="s">
        <v>219</v>
      </c>
      <c r="M85" t="s">
        <v>251</v>
      </c>
      <c r="O85">
        <v>85</v>
      </c>
      <c r="P85" t="s">
        <v>254</v>
      </c>
    </row>
    <row r="86" spans="1:16">
      <c r="A86" s="1">
        <f>HYPERLINK("https://lsnyc.legalserver.org/matter/dynamic-profile/view/1864043","18-1864043")</f>
        <v>0</v>
      </c>
      <c r="C86" t="s">
        <v>88</v>
      </c>
      <c r="D86" t="s">
        <v>162</v>
      </c>
      <c r="F86" t="s">
        <v>176</v>
      </c>
      <c r="G86" t="s">
        <v>187</v>
      </c>
      <c r="H86" t="s">
        <v>197</v>
      </c>
      <c r="I86">
        <v>202045712</v>
      </c>
      <c r="J86" t="s">
        <v>218</v>
      </c>
      <c r="K86" t="s">
        <v>219</v>
      </c>
      <c r="L86" t="s">
        <v>222</v>
      </c>
      <c r="M86" t="s">
        <v>251</v>
      </c>
      <c r="O86">
        <v>96</v>
      </c>
      <c r="P86" t="s">
        <v>254</v>
      </c>
    </row>
    <row r="87" spans="1:16">
      <c r="A87" s="1">
        <f>HYPERLINK("https://lsnyc.legalserver.org/matter/dynamic-profile/view/1839370","17-1839370")</f>
        <v>0</v>
      </c>
      <c r="C87" t="s">
        <v>89</v>
      </c>
      <c r="D87" t="s">
        <v>140</v>
      </c>
      <c r="F87" t="s">
        <v>176</v>
      </c>
      <c r="G87" t="s">
        <v>191</v>
      </c>
      <c r="H87" t="s">
        <v>197</v>
      </c>
      <c r="J87" t="s">
        <v>218</v>
      </c>
      <c r="K87" t="s">
        <v>219</v>
      </c>
      <c r="M87" t="s">
        <v>251</v>
      </c>
      <c r="O87">
        <v>480</v>
      </c>
      <c r="P87" t="s">
        <v>254</v>
      </c>
    </row>
    <row r="88" spans="1:16">
      <c r="A88" s="1">
        <f>HYPERLINK("https://lsnyc.legalserver.org/matter/dynamic-profile/view/1871133","18-1871133")</f>
        <v>0</v>
      </c>
      <c r="C88" t="s">
        <v>90</v>
      </c>
      <c r="D88" t="s">
        <v>163</v>
      </c>
      <c r="F88" t="s">
        <v>176</v>
      </c>
      <c r="H88" t="s">
        <v>196</v>
      </c>
      <c r="J88" t="s">
        <v>218</v>
      </c>
      <c r="K88" t="s">
        <v>219</v>
      </c>
      <c r="M88" t="s">
        <v>251</v>
      </c>
      <c r="O88">
        <v>148</v>
      </c>
      <c r="P88" t="s">
        <v>256</v>
      </c>
    </row>
    <row r="89" spans="1:16">
      <c r="A89" s="1">
        <f>HYPERLINK("https://lsnyc.legalserver.org/matter/dynamic-profile/view/1834727","17-1834727")</f>
        <v>0</v>
      </c>
      <c r="C89" t="s">
        <v>91</v>
      </c>
      <c r="D89" t="s">
        <v>164</v>
      </c>
      <c r="F89" t="s">
        <v>176</v>
      </c>
      <c r="G89" t="s">
        <v>181</v>
      </c>
      <c r="H89" t="s">
        <v>196</v>
      </c>
      <c r="J89" t="s">
        <v>218</v>
      </c>
      <c r="K89" t="s">
        <v>219</v>
      </c>
      <c r="M89" t="s">
        <v>251</v>
      </c>
      <c r="O89">
        <v>413</v>
      </c>
      <c r="P89" t="s">
        <v>256</v>
      </c>
    </row>
    <row r="90" spans="1:16">
      <c r="A90" s="1">
        <f>HYPERLINK("https://lsnyc.legalserver.org/matter/dynamic-profile/view/0810253","16-0810253")</f>
        <v>0</v>
      </c>
      <c r="C90" t="s">
        <v>92</v>
      </c>
      <c r="D90" t="s">
        <v>128</v>
      </c>
      <c r="F90" t="s">
        <v>176</v>
      </c>
      <c r="G90" t="s">
        <v>179</v>
      </c>
      <c r="H90" t="s">
        <v>196</v>
      </c>
      <c r="J90" t="s">
        <v>218</v>
      </c>
      <c r="K90" t="s">
        <v>219</v>
      </c>
      <c r="M90" t="s">
        <v>251</v>
      </c>
      <c r="O90">
        <v>456</v>
      </c>
      <c r="P90" t="s">
        <v>254</v>
      </c>
    </row>
    <row r="91" spans="1:16">
      <c r="A91" s="1">
        <f>HYPERLINK("https://lsnyc.legalserver.org/matter/dynamic-profile/view/1912143","19-1912143")</f>
        <v>0</v>
      </c>
      <c r="C91" t="s">
        <v>93</v>
      </c>
      <c r="D91" t="s">
        <v>165</v>
      </c>
      <c r="F91" t="s">
        <v>176</v>
      </c>
      <c r="H91" t="s">
        <v>198</v>
      </c>
      <c r="J91" t="s">
        <v>218</v>
      </c>
      <c r="K91" t="s">
        <v>219</v>
      </c>
      <c r="L91" t="s">
        <v>240</v>
      </c>
      <c r="M91" t="s">
        <v>251</v>
      </c>
      <c r="O91">
        <v>47</v>
      </c>
      <c r="P91" t="s">
        <v>254</v>
      </c>
    </row>
    <row r="92" spans="1:16">
      <c r="A92" s="1">
        <f>HYPERLINK("https://lsnyc.legalserver.org/matter/dynamic-profile/view/0823477","16-0823477")</f>
        <v>0</v>
      </c>
      <c r="C92" t="s">
        <v>94</v>
      </c>
      <c r="D92" t="s">
        <v>128</v>
      </c>
      <c r="F92" t="s">
        <v>176</v>
      </c>
      <c r="G92" t="s">
        <v>179</v>
      </c>
      <c r="H92" t="s">
        <v>196</v>
      </c>
      <c r="J92" t="s">
        <v>218</v>
      </c>
      <c r="K92" t="s">
        <v>219</v>
      </c>
      <c r="M92" t="s">
        <v>251</v>
      </c>
      <c r="O92">
        <v>454</v>
      </c>
      <c r="P92" t="s">
        <v>254</v>
      </c>
    </row>
    <row r="93" spans="1:16">
      <c r="A93" s="1">
        <f>HYPERLINK("https://lsnyc.legalserver.org/matter/dynamic-profile/view/1896294","19-1896294")</f>
        <v>0</v>
      </c>
      <c r="C93" t="s">
        <v>95</v>
      </c>
      <c r="D93" t="s">
        <v>166</v>
      </c>
      <c r="F93" t="s">
        <v>176</v>
      </c>
      <c r="G93" t="s">
        <v>188</v>
      </c>
      <c r="H93" t="s">
        <v>195</v>
      </c>
      <c r="I93" t="s">
        <v>214</v>
      </c>
      <c r="J93" t="s">
        <v>218</v>
      </c>
      <c r="K93" t="s">
        <v>220</v>
      </c>
      <c r="M93" t="s">
        <v>251</v>
      </c>
      <c r="O93">
        <v>61</v>
      </c>
      <c r="P93" t="s">
        <v>254</v>
      </c>
    </row>
    <row r="94" spans="1:16">
      <c r="A94" s="1">
        <f>HYPERLINK("https://lsnyc.legalserver.org/matter/dynamic-profile/view/1896294","19-1896294")</f>
        <v>0</v>
      </c>
      <c r="C94" t="s">
        <v>95</v>
      </c>
      <c r="D94" t="s">
        <v>125</v>
      </c>
      <c r="F94" t="s">
        <v>176</v>
      </c>
      <c r="G94" t="s">
        <v>188</v>
      </c>
      <c r="H94" t="s">
        <v>195</v>
      </c>
      <c r="I94" t="s">
        <v>214</v>
      </c>
      <c r="J94" t="s">
        <v>218</v>
      </c>
      <c r="K94" t="s">
        <v>219</v>
      </c>
      <c r="M94" t="s">
        <v>251</v>
      </c>
      <c r="O94">
        <v>61</v>
      </c>
      <c r="P94" t="s">
        <v>254</v>
      </c>
    </row>
    <row r="95" spans="1:16">
      <c r="A95" s="1">
        <f>HYPERLINK("https://lsnyc.legalserver.org/matter/dynamic-profile/view/1878856","18-1878856")</f>
        <v>0</v>
      </c>
      <c r="C95" t="s">
        <v>96</v>
      </c>
      <c r="D95" t="s">
        <v>167</v>
      </c>
      <c r="F95" t="s">
        <v>176</v>
      </c>
      <c r="G95" t="s">
        <v>179</v>
      </c>
      <c r="H95" t="s">
        <v>197</v>
      </c>
      <c r="J95" t="s">
        <v>218</v>
      </c>
      <c r="K95" t="s">
        <v>219</v>
      </c>
      <c r="L95" t="s">
        <v>241</v>
      </c>
      <c r="M95" t="s">
        <v>251</v>
      </c>
      <c r="O95">
        <v>8</v>
      </c>
      <c r="P95" t="s">
        <v>254</v>
      </c>
    </row>
    <row r="96" spans="1:16">
      <c r="A96" s="1">
        <f>HYPERLINK("https://lsnyc.legalserver.org/matter/dynamic-profile/view/0823479","16-0823479")</f>
        <v>0</v>
      </c>
      <c r="C96" t="s">
        <v>97</v>
      </c>
      <c r="D96" t="s">
        <v>128</v>
      </c>
      <c r="F96" t="s">
        <v>176</v>
      </c>
      <c r="G96" t="s">
        <v>179</v>
      </c>
      <c r="H96" t="s">
        <v>196</v>
      </c>
      <c r="J96" t="s">
        <v>218</v>
      </c>
      <c r="K96" t="s">
        <v>219</v>
      </c>
      <c r="M96" t="s">
        <v>251</v>
      </c>
      <c r="O96">
        <v>574</v>
      </c>
      <c r="P96" t="s">
        <v>254</v>
      </c>
    </row>
    <row r="97" spans="1:16">
      <c r="A97" s="1">
        <f>HYPERLINK("https://lsnyc.legalserver.org/matter/dynamic-profile/view/1891700","19-1891700")</f>
        <v>0</v>
      </c>
      <c r="C97" t="s">
        <v>98</v>
      </c>
      <c r="D97" t="s">
        <v>139</v>
      </c>
      <c r="F97" t="s">
        <v>176</v>
      </c>
      <c r="G97" t="s">
        <v>179</v>
      </c>
      <c r="H97" t="s">
        <v>196</v>
      </c>
      <c r="J97" t="s">
        <v>218</v>
      </c>
      <c r="K97" t="s">
        <v>219</v>
      </c>
      <c r="L97" t="s">
        <v>242</v>
      </c>
      <c r="M97" t="s">
        <v>251</v>
      </c>
      <c r="O97">
        <v>9</v>
      </c>
      <c r="P97" t="s">
        <v>254</v>
      </c>
    </row>
    <row r="98" spans="1:16">
      <c r="A98" s="1">
        <f>HYPERLINK("https://lsnyc.legalserver.org/matter/dynamic-profile/view/1846499","17-1846499")</f>
        <v>0</v>
      </c>
      <c r="C98" t="s">
        <v>99</v>
      </c>
      <c r="D98" t="s">
        <v>128</v>
      </c>
      <c r="F98" t="s">
        <v>176</v>
      </c>
      <c r="G98" t="s">
        <v>181</v>
      </c>
      <c r="H98" t="s">
        <v>196</v>
      </c>
      <c r="I98" t="s">
        <v>201</v>
      </c>
      <c r="J98" t="s">
        <v>218</v>
      </c>
      <c r="K98" t="s">
        <v>219</v>
      </c>
      <c r="M98" t="s">
        <v>251</v>
      </c>
      <c r="O98">
        <v>145</v>
      </c>
      <c r="P98" t="s">
        <v>256</v>
      </c>
    </row>
    <row r="99" spans="1:16">
      <c r="A99" s="1">
        <f>HYPERLINK("https://lsnyc.legalserver.org/matter/dynamic-profile/view/1914558","19-1914558")</f>
        <v>0</v>
      </c>
      <c r="C99" t="s">
        <v>100</v>
      </c>
      <c r="D99" t="s">
        <v>153</v>
      </c>
      <c r="F99" t="s">
        <v>176</v>
      </c>
      <c r="G99" t="s">
        <v>179</v>
      </c>
      <c r="H99" t="s">
        <v>195</v>
      </c>
      <c r="I99">
        <v>202048380</v>
      </c>
      <c r="J99" t="s">
        <v>218</v>
      </c>
      <c r="K99" t="s">
        <v>219</v>
      </c>
      <c r="L99" t="s">
        <v>222</v>
      </c>
      <c r="M99" t="s">
        <v>251</v>
      </c>
      <c r="O99">
        <v>15</v>
      </c>
      <c r="P99" t="s">
        <v>254</v>
      </c>
    </row>
    <row r="100" spans="1:16">
      <c r="A100" s="1">
        <f>HYPERLINK("https://lsnyc.legalserver.org/matter/dynamic-profile/view/0826638","17-0826638")</f>
        <v>0</v>
      </c>
      <c r="C100" t="s">
        <v>101</v>
      </c>
      <c r="D100" t="s">
        <v>128</v>
      </c>
      <c r="F100" t="s">
        <v>176</v>
      </c>
      <c r="G100" t="s">
        <v>180</v>
      </c>
      <c r="H100" t="s">
        <v>196</v>
      </c>
      <c r="J100" t="s">
        <v>218</v>
      </c>
      <c r="K100" t="s">
        <v>219</v>
      </c>
      <c r="L100" t="s">
        <v>243</v>
      </c>
      <c r="M100" t="s">
        <v>251</v>
      </c>
      <c r="O100">
        <v>92</v>
      </c>
      <c r="P100" t="s">
        <v>254</v>
      </c>
    </row>
    <row r="101" spans="1:16">
      <c r="A101" s="1">
        <f>HYPERLINK("https://lsnyc.legalserver.org/matter/dynamic-profile/view/0829401","17-0829401")</f>
        <v>0</v>
      </c>
      <c r="C101" t="s">
        <v>102</v>
      </c>
      <c r="D101" t="s">
        <v>168</v>
      </c>
      <c r="F101" t="s">
        <v>176</v>
      </c>
      <c r="H101" t="s">
        <v>196</v>
      </c>
      <c r="J101" t="s">
        <v>218</v>
      </c>
      <c r="K101" t="s">
        <v>219</v>
      </c>
      <c r="M101" t="s">
        <v>251</v>
      </c>
      <c r="O101">
        <v>461</v>
      </c>
      <c r="P101" t="s">
        <v>256</v>
      </c>
    </row>
    <row r="102" spans="1:16">
      <c r="A102" s="1">
        <f>HYPERLINK("https://lsnyc.legalserver.org/matter/dynamic-profile/view/1878645","18-1878645")</f>
        <v>0</v>
      </c>
      <c r="C102" t="s">
        <v>103</v>
      </c>
      <c r="D102" t="s">
        <v>169</v>
      </c>
      <c r="F102" t="s">
        <v>176</v>
      </c>
      <c r="H102" t="s">
        <v>197</v>
      </c>
      <c r="J102" t="s">
        <v>218</v>
      </c>
      <c r="K102" t="s">
        <v>219</v>
      </c>
      <c r="M102" t="s">
        <v>251</v>
      </c>
      <c r="O102">
        <v>425</v>
      </c>
      <c r="P102" t="s">
        <v>256</v>
      </c>
    </row>
    <row r="103" spans="1:16">
      <c r="A103" s="1">
        <f>HYPERLINK("https://lsnyc.legalserver.org/matter/dynamic-profile/view/1893687","19-1893687")</f>
        <v>0</v>
      </c>
      <c r="C103" t="s">
        <v>104</v>
      </c>
      <c r="D103" t="s">
        <v>144</v>
      </c>
      <c r="F103" t="s">
        <v>176</v>
      </c>
      <c r="G103" t="s">
        <v>191</v>
      </c>
      <c r="H103" t="s">
        <v>195</v>
      </c>
      <c r="I103" t="s">
        <v>215</v>
      </c>
      <c r="J103" t="s">
        <v>218</v>
      </c>
      <c r="K103" t="s">
        <v>219</v>
      </c>
      <c r="L103" t="s">
        <v>244</v>
      </c>
      <c r="M103" t="s">
        <v>251</v>
      </c>
      <c r="O103">
        <v>56</v>
      </c>
      <c r="P103" t="s">
        <v>254</v>
      </c>
    </row>
    <row r="104" spans="1:16">
      <c r="A104" s="1">
        <f>HYPERLINK("https://lsnyc.legalserver.org/matter/dynamic-profile/view/1850026","17-1850026")</f>
        <v>0</v>
      </c>
      <c r="C104" t="s">
        <v>105</v>
      </c>
      <c r="D104" t="s">
        <v>128</v>
      </c>
      <c r="F104" t="s">
        <v>176</v>
      </c>
      <c r="G104" t="s">
        <v>181</v>
      </c>
      <c r="H104" t="s">
        <v>196</v>
      </c>
      <c r="I104" t="s">
        <v>216</v>
      </c>
      <c r="J104" t="s">
        <v>218</v>
      </c>
      <c r="K104" t="s">
        <v>219</v>
      </c>
      <c r="M104" t="s">
        <v>251</v>
      </c>
      <c r="O104">
        <v>579</v>
      </c>
      <c r="P104" t="s">
        <v>254</v>
      </c>
    </row>
    <row r="105" spans="1:16">
      <c r="A105" s="1">
        <f>HYPERLINK("https://lsnyc.legalserver.org/matter/dynamic-profile/view/0821006","16-0821006")</f>
        <v>0</v>
      </c>
      <c r="C105" t="s">
        <v>106</v>
      </c>
      <c r="D105" t="s">
        <v>128</v>
      </c>
      <c r="F105" t="s">
        <v>176</v>
      </c>
      <c r="G105" t="s">
        <v>184</v>
      </c>
      <c r="H105" t="s">
        <v>197</v>
      </c>
      <c r="J105" t="s">
        <v>218</v>
      </c>
      <c r="K105" t="s">
        <v>219</v>
      </c>
      <c r="M105" t="s">
        <v>251</v>
      </c>
      <c r="O105" t="s">
        <v>253</v>
      </c>
      <c r="P105" t="s">
        <v>256</v>
      </c>
    </row>
    <row r="106" spans="1:16">
      <c r="A106" s="1">
        <f>HYPERLINK("https://lsnyc.legalserver.org/matter/dynamic-profile/view/1839885","17-1839885")</f>
        <v>0</v>
      </c>
      <c r="C106" t="s">
        <v>107</v>
      </c>
      <c r="D106" t="s">
        <v>128</v>
      </c>
      <c r="F106" t="s">
        <v>176</v>
      </c>
      <c r="G106" t="s">
        <v>181</v>
      </c>
      <c r="H106" t="s">
        <v>196</v>
      </c>
      <c r="I106" t="s">
        <v>204</v>
      </c>
      <c r="J106" t="s">
        <v>218</v>
      </c>
      <c r="K106" t="s">
        <v>219</v>
      </c>
      <c r="M106" t="s">
        <v>251</v>
      </c>
      <c r="O106">
        <v>175</v>
      </c>
      <c r="P106" t="s">
        <v>256</v>
      </c>
    </row>
    <row r="107" spans="1:16">
      <c r="A107" s="1">
        <f>HYPERLINK("https://lsnyc.legalserver.org/matter/dynamic-profile/view/0821296","16-0821296")</f>
        <v>0</v>
      </c>
      <c r="C107" t="s">
        <v>108</v>
      </c>
      <c r="D107" t="s">
        <v>128</v>
      </c>
      <c r="F107" t="s">
        <v>176</v>
      </c>
      <c r="G107" t="s">
        <v>193</v>
      </c>
      <c r="H107" t="s">
        <v>196</v>
      </c>
      <c r="J107" t="s">
        <v>218</v>
      </c>
      <c r="K107" t="s">
        <v>219</v>
      </c>
      <c r="L107" t="s">
        <v>245</v>
      </c>
      <c r="M107" t="s">
        <v>251</v>
      </c>
      <c r="O107">
        <v>20</v>
      </c>
      <c r="P107" t="s">
        <v>254</v>
      </c>
    </row>
    <row r="108" spans="1:16">
      <c r="A108" s="1">
        <f>HYPERLINK("https://lsnyc.legalserver.org/matter/dynamic-profile/view/1911586","19-1911586")</f>
        <v>0</v>
      </c>
      <c r="C108" t="s">
        <v>109</v>
      </c>
      <c r="D108" t="s">
        <v>170</v>
      </c>
      <c r="F108" t="s">
        <v>176</v>
      </c>
      <c r="G108" t="s">
        <v>179</v>
      </c>
      <c r="H108" t="s">
        <v>199</v>
      </c>
      <c r="J108" t="s">
        <v>218</v>
      </c>
      <c r="K108" t="s">
        <v>219</v>
      </c>
      <c r="L108" t="s">
        <v>246</v>
      </c>
      <c r="M108" t="s">
        <v>251</v>
      </c>
      <c r="O108">
        <v>56</v>
      </c>
      <c r="P108" t="s">
        <v>254</v>
      </c>
    </row>
    <row r="109" spans="1:16">
      <c r="A109" s="1">
        <f>HYPERLINK("https://lsnyc.legalserver.org/matter/dynamic-profile/view/1908703","19-1908703")</f>
        <v>0</v>
      </c>
      <c r="C109" t="s">
        <v>110</v>
      </c>
      <c r="D109" t="s">
        <v>171</v>
      </c>
      <c r="F109" t="s">
        <v>176</v>
      </c>
      <c r="G109" t="s">
        <v>183</v>
      </c>
      <c r="H109" t="s">
        <v>195</v>
      </c>
      <c r="J109" t="s">
        <v>218</v>
      </c>
      <c r="K109" t="s">
        <v>219</v>
      </c>
      <c r="L109" t="s">
        <v>222</v>
      </c>
      <c r="M109" t="s">
        <v>251</v>
      </c>
      <c r="O109">
        <v>0</v>
      </c>
      <c r="P109" t="s">
        <v>254</v>
      </c>
    </row>
    <row r="110" spans="1:16">
      <c r="A110" s="1">
        <f>HYPERLINK("https://lsnyc.legalserver.org/matter/dynamic-profile/view/1875430","18-1875430")</f>
        <v>0</v>
      </c>
      <c r="C110" t="s">
        <v>111</v>
      </c>
      <c r="D110" t="s">
        <v>163</v>
      </c>
      <c r="F110" t="s">
        <v>176</v>
      </c>
      <c r="G110" t="s">
        <v>180</v>
      </c>
      <c r="H110" t="s">
        <v>195</v>
      </c>
      <c r="J110" t="s">
        <v>218</v>
      </c>
      <c r="K110" t="s">
        <v>219</v>
      </c>
      <c r="L110" t="s">
        <v>222</v>
      </c>
      <c r="M110" t="s">
        <v>251</v>
      </c>
      <c r="O110">
        <v>246</v>
      </c>
      <c r="P110" t="s">
        <v>256</v>
      </c>
    </row>
    <row r="111" spans="1:16">
      <c r="A111" s="1">
        <f>HYPERLINK("https://lsnyc.legalserver.org/matter/dynamic-profile/view/1913674","19-1913674")</f>
        <v>0</v>
      </c>
      <c r="C111" t="s">
        <v>112</v>
      </c>
      <c r="D111" t="s">
        <v>172</v>
      </c>
      <c r="F111" t="s">
        <v>176</v>
      </c>
      <c r="G111" t="s">
        <v>179</v>
      </c>
      <c r="H111" t="s">
        <v>195</v>
      </c>
      <c r="J111" t="s">
        <v>218</v>
      </c>
      <c r="K111" t="s">
        <v>219</v>
      </c>
      <c r="L111" t="s">
        <v>222</v>
      </c>
      <c r="M111" t="s">
        <v>251</v>
      </c>
      <c r="O111">
        <v>27</v>
      </c>
      <c r="P111" t="s">
        <v>254</v>
      </c>
    </row>
    <row r="112" spans="1:16">
      <c r="A112" s="1">
        <f>HYPERLINK("https://lsnyc.legalserver.org/matter/dynamic-profile/view/1911423","19-1911423")</f>
        <v>0</v>
      </c>
      <c r="C112" t="s">
        <v>113</v>
      </c>
      <c r="D112" t="s">
        <v>173</v>
      </c>
      <c r="F112" t="s">
        <v>176</v>
      </c>
      <c r="G112" t="s">
        <v>179</v>
      </c>
      <c r="H112" t="s">
        <v>195</v>
      </c>
      <c r="J112" t="s">
        <v>218</v>
      </c>
      <c r="K112" t="s">
        <v>219</v>
      </c>
      <c r="L112" t="s">
        <v>247</v>
      </c>
      <c r="M112" t="s">
        <v>251</v>
      </c>
      <c r="O112">
        <v>57</v>
      </c>
      <c r="P112" t="s">
        <v>254</v>
      </c>
    </row>
    <row r="113" spans="1:16">
      <c r="A113" s="1">
        <f>HYPERLINK("https://lsnyc.legalserver.org/matter/dynamic-profile/view/0829324","17-0829324")</f>
        <v>0</v>
      </c>
      <c r="C113" t="s">
        <v>114</v>
      </c>
      <c r="D113" t="s">
        <v>128</v>
      </c>
      <c r="F113" t="s">
        <v>176</v>
      </c>
      <c r="G113" t="s">
        <v>179</v>
      </c>
      <c r="H113" t="s">
        <v>197</v>
      </c>
      <c r="J113" t="s">
        <v>218</v>
      </c>
      <c r="K113" t="s">
        <v>219</v>
      </c>
      <c r="M113" t="s">
        <v>251</v>
      </c>
      <c r="O113">
        <v>928</v>
      </c>
      <c r="P113" t="s">
        <v>254</v>
      </c>
    </row>
    <row r="114" spans="1:16">
      <c r="A114" s="1">
        <f>HYPERLINK("https://lsnyc.legalserver.org/matter/dynamic-profile/view/1897719","19-1897719")</f>
        <v>0</v>
      </c>
      <c r="C114" t="s">
        <v>115</v>
      </c>
      <c r="D114" t="s">
        <v>174</v>
      </c>
      <c r="F114" t="s">
        <v>176</v>
      </c>
      <c r="H114" t="s">
        <v>197</v>
      </c>
      <c r="J114" t="s">
        <v>218</v>
      </c>
      <c r="K114" t="s">
        <v>219</v>
      </c>
      <c r="L114" t="s">
        <v>248</v>
      </c>
      <c r="M114" t="s">
        <v>251</v>
      </c>
      <c r="O114">
        <v>83</v>
      </c>
      <c r="P114" t="s">
        <v>254</v>
      </c>
    </row>
    <row r="115" spans="1:16">
      <c r="A115" s="1">
        <f>HYPERLINK("https://lsnyc.legalserver.org/matter/dynamic-profile/view/1891707","19-1891707")</f>
        <v>0</v>
      </c>
      <c r="C115" t="s">
        <v>116</v>
      </c>
      <c r="D115" t="s">
        <v>139</v>
      </c>
      <c r="F115" t="s">
        <v>176</v>
      </c>
      <c r="G115" t="s">
        <v>179</v>
      </c>
      <c r="H115" t="s">
        <v>199</v>
      </c>
      <c r="J115" t="s">
        <v>218</v>
      </c>
      <c r="K115" t="s">
        <v>219</v>
      </c>
      <c r="L115" t="s">
        <v>249</v>
      </c>
      <c r="M115" t="s">
        <v>251</v>
      </c>
      <c r="O115">
        <v>162</v>
      </c>
      <c r="P115" t="s">
        <v>256</v>
      </c>
    </row>
    <row r="116" spans="1:16">
      <c r="A116" s="1">
        <f>HYPERLINK("https://lsnyc.legalserver.org/matter/dynamic-profile/view/0829786","17-0829786")</f>
        <v>0</v>
      </c>
      <c r="C116" t="s">
        <v>117</v>
      </c>
      <c r="D116" t="s">
        <v>140</v>
      </c>
      <c r="F116" t="s">
        <v>176</v>
      </c>
      <c r="G116" t="s">
        <v>192</v>
      </c>
      <c r="H116" t="s">
        <v>196</v>
      </c>
      <c r="J116" t="s">
        <v>218</v>
      </c>
      <c r="K116" t="s">
        <v>219</v>
      </c>
      <c r="M116" t="s">
        <v>251</v>
      </c>
      <c r="O116">
        <v>480</v>
      </c>
      <c r="P116" t="s">
        <v>254</v>
      </c>
    </row>
    <row r="117" spans="1:16">
      <c r="A117" s="1">
        <f>HYPERLINK("https://lsnyc.legalserver.org/matter/dynamic-profile/view/1860643","18-1860643")</f>
        <v>0</v>
      </c>
      <c r="C117" t="s">
        <v>118</v>
      </c>
      <c r="D117" t="s">
        <v>128</v>
      </c>
      <c r="F117" t="s">
        <v>176</v>
      </c>
      <c r="G117" t="s">
        <v>187</v>
      </c>
      <c r="H117" t="s">
        <v>196</v>
      </c>
      <c r="J117" t="s">
        <v>218</v>
      </c>
      <c r="K117" t="s">
        <v>219</v>
      </c>
      <c r="M117" t="s">
        <v>251</v>
      </c>
      <c r="O117">
        <v>483</v>
      </c>
      <c r="P117" t="s">
        <v>256</v>
      </c>
    </row>
    <row r="118" spans="1:16">
      <c r="A118" s="1">
        <f>HYPERLINK("https://lsnyc.legalserver.org/matter/dynamic-profile/view/1847023","17-1847023")</f>
        <v>0</v>
      </c>
      <c r="C118" t="s">
        <v>118</v>
      </c>
      <c r="D118" t="s">
        <v>128</v>
      </c>
      <c r="F118" t="s">
        <v>176</v>
      </c>
      <c r="G118" t="s">
        <v>180</v>
      </c>
      <c r="H118" t="s">
        <v>196</v>
      </c>
      <c r="J118" t="s">
        <v>218</v>
      </c>
      <c r="K118" t="s">
        <v>219</v>
      </c>
      <c r="M118" t="s">
        <v>251</v>
      </c>
      <c r="O118">
        <v>32</v>
      </c>
      <c r="P118" t="s">
        <v>254</v>
      </c>
    </row>
    <row r="119" spans="1:16">
      <c r="A119" s="1">
        <f>HYPERLINK("https://lsnyc.legalserver.org/matter/dynamic-profile/view/0819092","16-0819092")</f>
        <v>0</v>
      </c>
      <c r="C119" t="s">
        <v>119</v>
      </c>
      <c r="D119" t="s">
        <v>128</v>
      </c>
      <c r="F119" t="s">
        <v>176</v>
      </c>
      <c r="G119" t="s">
        <v>182</v>
      </c>
      <c r="H119" t="s">
        <v>196</v>
      </c>
      <c r="J119" t="s">
        <v>218</v>
      </c>
      <c r="K119" t="s">
        <v>219</v>
      </c>
      <c r="M119" t="s">
        <v>251</v>
      </c>
      <c r="O119">
        <v>99</v>
      </c>
      <c r="P119" t="s">
        <v>256</v>
      </c>
    </row>
    <row r="120" spans="1:16">
      <c r="A120" s="1">
        <f>HYPERLINK("https://lsnyc.legalserver.org/matter/dynamic-profile/view/1862653","18-1862653")</f>
        <v>0</v>
      </c>
      <c r="C120" t="s">
        <v>120</v>
      </c>
      <c r="D120" t="s">
        <v>163</v>
      </c>
      <c r="F120" t="s">
        <v>176</v>
      </c>
      <c r="G120" t="s">
        <v>179</v>
      </c>
      <c r="H120" t="s">
        <v>196</v>
      </c>
      <c r="J120" t="s">
        <v>218</v>
      </c>
      <c r="K120" t="s">
        <v>219</v>
      </c>
      <c r="M120" t="s">
        <v>251</v>
      </c>
      <c r="O120">
        <v>4</v>
      </c>
      <c r="P120" t="s">
        <v>254</v>
      </c>
    </row>
    <row r="121" spans="1:16">
      <c r="A121" s="1">
        <f>HYPERLINK("https://lsnyc.legalserver.org/matter/dynamic-profile/view/0809684","16-0809684")</f>
        <v>0</v>
      </c>
      <c r="C121" t="s">
        <v>121</v>
      </c>
      <c r="D121" t="s">
        <v>128</v>
      </c>
      <c r="F121" t="s">
        <v>176</v>
      </c>
      <c r="G121" t="s">
        <v>181</v>
      </c>
      <c r="H121" t="s">
        <v>196</v>
      </c>
      <c r="J121" t="s">
        <v>218</v>
      </c>
      <c r="K121" t="s">
        <v>219</v>
      </c>
      <c r="M121" t="s">
        <v>251</v>
      </c>
      <c r="O121">
        <v>175</v>
      </c>
      <c r="P121" t="s">
        <v>256</v>
      </c>
    </row>
    <row r="122" spans="1:16">
      <c r="A122" s="1">
        <f>HYPERLINK("https://lsnyc.legalserver.org/matter/dynamic-profile/view/1849352","17-1849352")</f>
        <v>0</v>
      </c>
      <c r="C122" t="s">
        <v>122</v>
      </c>
      <c r="D122" t="s">
        <v>164</v>
      </c>
      <c r="F122" t="s">
        <v>176</v>
      </c>
      <c r="G122" t="s">
        <v>182</v>
      </c>
      <c r="H122" t="s">
        <v>196</v>
      </c>
      <c r="J122" t="s">
        <v>218</v>
      </c>
      <c r="K122" t="s">
        <v>219</v>
      </c>
      <c r="M122" t="s">
        <v>251</v>
      </c>
      <c r="O122">
        <v>497</v>
      </c>
      <c r="P122" t="s">
        <v>256</v>
      </c>
    </row>
    <row r="123" spans="1:16">
      <c r="A123" s="1">
        <f>HYPERLINK("https://lsnyc.legalserver.org/matter/dynamic-profile/view/1896831","19-1896831")</f>
        <v>0</v>
      </c>
      <c r="C123" t="s">
        <v>123</v>
      </c>
      <c r="D123" t="s">
        <v>175</v>
      </c>
      <c r="F123" t="s">
        <v>176</v>
      </c>
      <c r="G123" t="s">
        <v>178</v>
      </c>
      <c r="H123" t="s">
        <v>197</v>
      </c>
      <c r="I123" t="s">
        <v>217</v>
      </c>
      <c r="J123" t="s">
        <v>218</v>
      </c>
      <c r="K123" t="s">
        <v>219</v>
      </c>
      <c r="L123" t="s">
        <v>250</v>
      </c>
      <c r="M123" t="s">
        <v>251</v>
      </c>
      <c r="O123">
        <v>232</v>
      </c>
      <c r="P123" t="s">
        <v>256</v>
      </c>
    </row>
    <row r="124" spans="1:16">
      <c r="A124" s="1">
        <f>HYPERLINK("https://lsnyc.legalserver.org/matter/dynamic-profile/view/0809706","16-0809706")</f>
        <v>0</v>
      </c>
      <c r="C124" t="s">
        <v>124</v>
      </c>
      <c r="D124" t="s">
        <v>128</v>
      </c>
      <c r="F124" t="s">
        <v>176</v>
      </c>
      <c r="G124" t="s">
        <v>180</v>
      </c>
      <c r="H124" t="s">
        <v>196</v>
      </c>
      <c r="J124" t="s">
        <v>218</v>
      </c>
      <c r="K124" t="s">
        <v>219</v>
      </c>
      <c r="M124" t="s">
        <v>251</v>
      </c>
      <c r="O124">
        <v>132</v>
      </c>
      <c r="P124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2019-12-04T17:25:57Z</dcterms:created>
  <dcterms:modified xsi:type="dcterms:W3CDTF">2019-12-04T17:25:57Z</dcterms:modified>
</cp:coreProperties>
</file>