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orksheet" sheetId="1" r:id="rId1"/>
  </sheets>
  <calcPr calcId="124519" fullCalcOnLoad="1"/>
</workbook>
</file>

<file path=xl/sharedStrings.xml><?xml version="1.0" encoding="utf-8"?>
<sst xmlns="http://schemas.openxmlformats.org/spreadsheetml/2006/main" count="610" uniqueCount="250">
  <si>
    <t>Hyperlinked Case #</t>
  </si>
  <si>
    <t>Name</t>
  </si>
  <si>
    <t>Start Date</t>
  </si>
  <si>
    <t>Special Legal Problem Code</t>
  </si>
  <si>
    <t>Case Status</t>
  </si>
  <si>
    <t>A Number</t>
  </si>
  <si>
    <t>Adverse Parties</t>
  </si>
  <si>
    <t>New CH</t>
  </si>
  <si>
    <t>Aguilar Mondragon, Jessica</t>
  </si>
  <si>
    <t>Batiz Martinez, Ana Vilma</t>
  </si>
  <si>
    <t>Batiz Martinez, Kirad Y</t>
  </si>
  <si>
    <t>Bones, Veronica</t>
  </si>
  <si>
    <t>Carrillo, Marlon</t>
  </si>
  <si>
    <t>Chavez, Ivonne</t>
  </si>
  <si>
    <t>Cubillos, Sandra</t>
  </si>
  <si>
    <t>Dutan, Laura</t>
  </si>
  <si>
    <t>Ephraim, Asha</t>
  </si>
  <si>
    <t>Estela Rojas, Mariela</t>
  </si>
  <si>
    <t>Fernandes, Erica</t>
  </si>
  <si>
    <t>Garzon, Diana</t>
  </si>
  <si>
    <t>Gonzalez, karina</t>
  </si>
  <si>
    <t>Guaman, Blanca</t>
  </si>
  <si>
    <t>Harbajan, Keisha</t>
  </si>
  <si>
    <t>Kamaldeo, Ramjit</t>
  </si>
  <si>
    <t>Lin, Wei Han</t>
  </si>
  <si>
    <t>Lin, Xiafei</t>
  </si>
  <si>
    <t>Lin, Yu Guan</t>
  </si>
  <si>
    <t>Macas Quito, Silvia</t>
  </si>
  <si>
    <t>Montes, Fernando Juarez</t>
  </si>
  <si>
    <t>Ortiz Faican, Bryan Vinicio</t>
  </si>
  <si>
    <t>Pellicone, Marissa</t>
  </si>
  <si>
    <t>Pe&amp;ntilde;a, Ronaldo DeJuan</t>
  </si>
  <si>
    <t>Riaz, Rooha</t>
  </si>
  <si>
    <t>Rodriguez Rivera, Erika M</t>
  </si>
  <si>
    <t>Salvadore, Zetareh Kelly</t>
  </si>
  <si>
    <t>Sanchez Lucero, Jenny</t>
  </si>
  <si>
    <t>Sauce-Ramos, Jessica</t>
  </si>
  <si>
    <t>Sinchi Quindi, Marcia Elizabeth</t>
  </si>
  <si>
    <t>Stewart, Talisa Rushelle</t>
  </si>
  <si>
    <t>Tacuri Culala, Gabriela Estefania</t>
  </si>
  <si>
    <t>Tai, Hui Chun</t>
  </si>
  <si>
    <t>Tlatelpa, Margarita</t>
  </si>
  <si>
    <t>Toc Chumil, Marcos</t>
  </si>
  <si>
    <t>Vera, Jose</t>
  </si>
  <si>
    <t>Zhan, Wenying</t>
  </si>
  <si>
    <t>Ahuatl, Guadalupe</t>
  </si>
  <si>
    <t>Alatorre, Maribel</t>
  </si>
  <si>
    <t>Astudillo, Sandra</t>
  </si>
  <si>
    <t>Bah, Aminata</t>
  </si>
  <si>
    <t>Baldeon, Rutnayibe</t>
  </si>
  <si>
    <t>Balmoriz, Paula</t>
  </si>
  <si>
    <t>Borja, Cinthia</t>
  </si>
  <si>
    <t>Bracamonte, Maelyn</t>
  </si>
  <si>
    <t>Castillo Huitzil, Lidia</t>
  </si>
  <si>
    <t>Chodon, Thinley</t>
  </si>
  <si>
    <t>Diaz, Candida</t>
  </si>
  <si>
    <t>Djonovic, Aise</t>
  </si>
  <si>
    <t>Djonovic, Elez</t>
  </si>
  <si>
    <t>Donzo, Aicha</t>
  </si>
  <si>
    <t>Dukuray, Mohammadou</t>
  </si>
  <si>
    <t>Durusoy, Baris</t>
  </si>
  <si>
    <t>Garcia Mayorga, Mayra</t>
  </si>
  <si>
    <t>Gordon, Rashanda</t>
  </si>
  <si>
    <t>Kim, Hyunhee</t>
  </si>
  <si>
    <t>Lora, Olga</t>
  </si>
  <si>
    <t>Molina, Roberto</t>
  </si>
  <si>
    <t>Mouhoub, El Hadi</t>
  </si>
  <si>
    <t>Ortiz-Cruzel, Eriberto</t>
  </si>
  <si>
    <t>Ortiz-Estrella, Agueda</t>
  </si>
  <si>
    <t>Perez, Santos</t>
  </si>
  <si>
    <t>Perez, Sonia</t>
  </si>
  <si>
    <t>Rajnarain, Jeniffer</t>
  </si>
  <si>
    <t>Ramirez, Yaneth</t>
  </si>
  <si>
    <t>Reneau, Cherry M</t>
  </si>
  <si>
    <t>Rodriguez, Delmy</t>
  </si>
  <si>
    <t>Rodriguez, Mari Del Carmen</t>
  </si>
  <si>
    <t>Romero, Catalina</t>
  </si>
  <si>
    <t>Rosado Paulino, Pura Aida C</t>
  </si>
  <si>
    <t>Ruiz, Araceli</t>
  </si>
  <si>
    <t>Salinas, Patricia</t>
  </si>
  <si>
    <t>Sanchez, Mari</t>
  </si>
  <si>
    <t>Sanchez Mejia, Gloria</t>
  </si>
  <si>
    <t>Sanchez - Polanco, Lourdes</t>
  </si>
  <si>
    <t>Sears, Barbara</t>
  </si>
  <si>
    <t>Singh, Bibi H</t>
  </si>
  <si>
    <t>Solorzano, Yorelis</t>
  </si>
  <si>
    <t>Suarez, Areli G</t>
  </si>
  <si>
    <t>Tzic Lopez, Eimy</t>
  </si>
  <si>
    <t>Ugursu, Belgin</t>
  </si>
  <si>
    <t>Venegas, Arrom</t>
  </si>
  <si>
    <t>Zadani, Fath</t>
  </si>
  <si>
    <t>Zou, Jin Ying</t>
  </si>
  <si>
    <t>Tacoaman, Blanca</t>
  </si>
  <si>
    <t>Trevino, Orelia</t>
  </si>
  <si>
    <t>Lin, Yanbin</t>
  </si>
  <si>
    <t>Miranda, Zoila</t>
  </si>
  <si>
    <t>Orihela Mayta, Alida</t>
  </si>
  <si>
    <t>Saira, No name given</t>
  </si>
  <si>
    <t>Harbajan, Curtis</t>
  </si>
  <si>
    <t>Harbajan, Kyle Kristoff</t>
  </si>
  <si>
    <t>Magloire, Ghislaine</t>
  </si>
  <si>
    <t>Osborne, Stafford</t>
  </si>
  <si>
    <t>Perez, Maria</t>
  </si>
  <si>
    <t>Roberts, Shanique</t>
  </si>
  <si>
    <t>Shieh, Wenhua</t>
  </si>
  <si>
    <t>Sikder, Md. Gulam Mustafa</t>
  </si>
  <si>
    <t>Torres Leon, Beatriz A.</t>
  </si>
  <si>
    <t>Villacorta, Jose</t>
  </si>
  <si>
    <t>Burton, Lijhaun Deondre</t>
  </si>
  <si>
    <t>Malakar, Tushar</t>
  </si>
  <si>
    <t>Menza, Doly Yaneth</t>
  </si>
  <si>
    <t>Rampersad, Hema</t>
  </si>
  <si>
    <t>Rojas, Lucia</t>
  </si>
  <si>
    <t>Sitra, Petra</t>
  </si>
  <si>
    <t>Tong, Sherryn</t>
  </si>
  <si>
    <t>Abdraimov, Ruslan</t>
  </si>
  <si>
    <t>Garcia, Rossy</t>
  </si>
  <si>
    <t>Lo, Shuk Man</t>
  </si>
  <si>
    <t>Perez de Guzman, Niurka</t>
  </si>
  <si>
    <t>11/14/2019</t>
  </si>
  <si>
    <t>11/12/2019</t>
  </si>
  <si>
    <t>11/29/2018</t>
  </si>
  <si>
    <t>09/06/2019</t>
  </si>
  <si>
    <t>04/26/2019</t>
  </si>
  <si>
    <t>09/11/2019</t>
  </si>
  <si>
    <t>05/16/2019</t>
  </si>
  <si>
    <t>11/21/2018</t>
  </si>
  <si>
    <t>06/03/2019</t>
  </si>
  <si>
    <t>06/07/2019</t>
  </si>
  <si>
    <t>03/13/2019</t>
  </si>
  <si>
    <t>01/14/2019</t>
  </si>
  <si>
    <t>01/15/2019</t>
  </si>
  <si>
    <t>03/14/2019</t>
  </si>
  <si>
    <t>07/16/2019</t>
  </si>
  <si>
    <t>10/22/2018</t>
  </si>
  <si>
    <t>07/30/2018</t>
  </si>
  <si>
    <t>04/11/2019</t>
  </si>
  <si>
    <t>09/19/2019</t>
  </si>
  <si>
    <t>12/19/2018</t>
  </si>
  <si>
    <t>07/27/2018</t>
  </si>
  <si>
    <t>11/15/2019</t>
  </si>
  <si>
    <t>04/03/2019</t>
  </si>
  <si>
    <t>09/25/2019</t>
  </si>
  <si>
    <t>11/07/2019</t>
  </si>
  <si>
    <t>11/15/2018</t>
  </si>
  <si>
    <t>09/27/2018</t>
  </si>
  <si>
    <t>04/18/2019</t>
  </si>
  <si>
    <t>01/05/2019</t>
  </si>
  <si>
    <t>04/16/2019</t>
  </si>
  <si>
    <t>10/02/2019</t>
  </si>
  <si>
    <t>09/26/2018</t>
  </si>
  <si>
    <t>07/19/2019</t>
  </si>
  <si>
    <t>09/03/2019</t>
  </si>
  <si>
    <t>04/01/2019</t>
  </si>
  <si>
    <t>10/22/2019</t>
  </si>
  <si>
    <t>10/07/2019</t>
  </si>
  <si>
    <t>04/12/2019</t>
  </si>
  <si>
    <t>08/26/2019</t>
  </si>
  <si>
    <t>02/20/2019</t>
  </si>
  <si>
    <t>02/22/2019</t>
  </si>
  <si>
    <t>08/10/2018</t>
  </si>
  <si>
    <t>04/09/2018</t>
  </si>
  <si>
    <t>10/01/2019</t>
  </si>
  <si>
    <t>03/19/2019</t>
  </si>
  <si>
    <t>10/17/2019</t>
  </si>
  <si>
    <t>07/25/2019</t>
  </si>
  <si>
    <t>08/22/2018</t>
  </si>
  <si>
    <t>10/04/2018</t>
  </si>
  <si>
    <t>08/28/2019</t>
  </si>
  <si>
    <t>11/02/2018</t>
  </si>
  <si>
    <t>07/12/2018</t>
  </si>
  <si>
    <t>I-751</t>
  </si>
  <si>
    <t>I-765</t>
  </si>
  <si>
    <t>I-589 Defensive</t>
  </si>
  <si>
    <t>I-912</t>
  </si>
  <si>
    <t>I-90</t>
  </si>
  <si>
    <t>I-131 Advanced Parole</t>
  </si>
  <si>
    <t>I-360 VAWA Self-Petition</t>
  </si>
  <si>
    <t>I-485 Affirmative</t>
  </si>
  <si>
    <t>G-639</t>
  </si>
  <si>
    <t>N-600</t>
  </si>
  <si>
    <t>Removal Defense</t>
  </si>
  <si>
    <t>N-400</t>
  </si>
  <si>
    <t>I-485</t>
  </si>
  <si>
    <t>I-918</t>
  </si>
  <si>
    <t>I-130, I-485, I-765, I-864</t>
  </si>
  <si>
    <t>I-914</t>
  </si>
  <si>
    <t>I-589 Affirmative</t>
  </si>
  <si>
    <t>Active</t>
  </si>
  <si>
    <t>Assigned Pro Bono</t>
  </si>
  <si>
    <t>Awaiting Assignment</t>
  </si>
  <si>
    <t>Awaiting Decision</t>
  </si>
  <si>
    <t>Ready to Close</t>
  </si>
  <si>
    <t>Working</t>
  </si>
  <si>
    <t>unknown</t>
  </si>
  <si>
    <t>089082397</t>
  </si>
  <si>
    <t>046826348</t>
  </si>
  <si>
    <t>Unknown</t>
  </si>
  <si>
    <t>073511973</t>
  </si>
  <si>
    <t>046400022</t>
  </si>
  <si>
    <t>A046400022</t>
  </si>
  <si>
    <t>A043195363</t>
  </si>
  <si>
    <t>A77920830</t>
  </si>
  <si>
    <t>214-596-315</t>
  </si>
  <si>
    <t>095368409</t>
  </si>
  <si>
    <t>UNKNOWN</t>
  </si>
  <si>
    <t>061874171</t>
  </si>
  <si>
    <t>206-071-430</t>
  </si>
  <si>
    <t>036468476</t>
  </si>
  <si>
    <t>A214457829</t>
  </si>
  <si>
    <t>062046409</t>
  </si>
  <si>
    <t>088331170</t>
  </si>
  <si>
    <t>062 401 171</t>
  </si>
  <si>
    <t>USCIS</t>
  </si>
  <si>
    <t>Hector Luis Serrano; USCIS</t>
  </si>
  <si>
    <t>USCIS; Carlos Puli Chimbo</t>
  </si>
  <si>
    <t>Isaias Merino Guzman; uscis</t>
  </si>
  <si>
    <t>Carlos Patricio Siguencia Leon</t>
  </si>
  <si>
    <t>USCIS; Hugo Lima</t>
  </si>
  <si>
    <t>Altagracia Cruz Abreu</t>
  </si>
  <si>
    <t>Michael Pellicone</t>
  </si>
  <si>
    <t>Tayuub Saleem</t>
  </si>
  <si>
    <t>Luis Alfredo Espinoza Chacon; USCIS</t>
  </si>
  <si>
    <t>Bairon Sinchi; USCIS</t>
  </si>
  <si>
    <t>Sirrano J Smith</t>
  </si>
  <si>
    <t>Edwin Toc Chumil; USCIS</t>
  </si>
  <si>
    <t>Mohammad Khan; USCIS</t>
  </si>
  <si>
    <t>Raul Santamaria Ortiz</t>
  </si>
  <si>
    <t>Kenneth Maldonado</t>
  </si>
  <si>
    <t>Jenaro Sandoval</t>
  </si>
  <si>
    <t>Elmer Nolasco</t>
  </si>
  <si>
    <t>lloyd pryce</t>
  </si>
  <si>
    <t>Fernando Rojas Osorio</t>
  </si>
  <si>
    <t>Gregory Urquhart</t>
  </si>
  <si>
    <t>Angel Linares; USCIS</t>
  </si>
  <si>
    <t>Timothy J Sears</t>
  </si>
  <si>
    <t>Pablo Mendoza</t>
  </si>
  <si>
    <t>Lenny Guzman</t>
  </si>
  <si>
    <t>USCIS; Nolberto Cano Candia</t>
  </si>
  <si>
    <t>uscis</t>
  </si>
  <si>
    <t>Felix Ortega</t>
  </si>
  <si>
    <t>Juan F. Martinez</t>
  </si>
  <si>
    <t>EOIR</t>
  </si>
  <si>
    <t>Randy Miller</t>
  </si>
  <si>
    <t>Edward Steruzzo</t>
  </si>
  <si>
    <t>ALU</t>
  </si>
  <si>
    <t>JB</t>
  </si>
  <si>
    <t>JK</t>
  </si>
  <si>
    <t>CV</t>
  </si>
  <si>
    <t>SV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</si>
</sst>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8"/>
  <sheetViews>
    <sheetView tabSelected="1" workbookViewId="0"/>
  </sheetViews>
  <sheetFormatPr defaultRowHeight="15"/>
  <cols>
    <col min="1" max="1" width="20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f>HYPERLINK("https://lsnyc.legalserver.org/matter/dynamic-profile/view/1914440","19-1914440")</f>
        <v>0</v>
      </c>
      <c r="B2" t="s">
        <v>8</v>
      </c>
      <c r="C2" t="s">
        <v>119</v>
      </c>
      <c r="D2" t="s">
        <v>171</v>
      </c>
      <c r="E2" t="s">
        <v>188</v>
      </c>
      <c r="F2">
        <v>214214455</v>
      </c>
    </row>
    <row r="3" spans="1:8">
      <c r="A3" s="1">
        <f>HYPERLINK("https://lsnyc.legalserver.org/matter/dynamic-profile/view/1914066","19-1914066")</f>
        <v>0</v>
      </c>
      <c r="B3" t="s">
        <v>9</v>
      </c>
      <c r="C3" t="s">
        <v>120</v>
      </c>
      <c r="D3" t="s">
        <v>172</v>
      </c>
      <c r="E3" t="s">
        <v>188</v>
      </c>
      <c r="F3">
        <v>215735675</v>
      </c>
      <c r="G3" t="s">
        <v>213</v>
      </c>
      <c r="H3" t="s">
        <v>245</v>
      </c>
    </row>
    <row r="4" spans="1:8">
      <c r="A4" s="1">
        <f>HYPERLINK("https://lsnyc.legalserver.org/matter/dynamic-profile/view/1884302","18-1884302")</f>
        <v>0</v>
      </c>
      <c r="B4" t="s">
        <v>9</v>
      </c>
      <c r="C4" t="s">
        <v>121</v>
      </c>
      <c r="D4" t="s">
        <v>173</v>
      </c>
      <c r="E4" t="s">
        <v>188</v>
      </c>
      <c r="F4">
        <v>215735675</v>
      </c>
      <c r="H4" t="s">
        <v>245</v>
      </c>
    </row>
    <row r="5" spans="1:8">
      <c r="A5" s="1">
        <f>HYPERLINK("https://lsnyc.legalserver.org/matter/dynamic-profile/view/1884305","18-1884305")</f>
        <v>0</v>
      </c>
      <c r="B5" t="s">
        <v>10</v>
      </c>
      <c r="C5" t="s">
        <v>121</v>
      </c>
      <c r="D5" t="s">
        <v>173</v>
      </c>
      <c r="E5" t="s">
        <v>188</v>
      </c>
      <c r="F5">
        <v>215735676</v>
      </c>
      <c r="H5" t="s">
        <v>245</v>
      </c>
    </row>
    <row r="6" spans="1:8">
      <c r="A6" s="1">
        <f>HYPERLINK("https://lsnyc.legalserver.org/matter/dynamic-profile/view/1914106","19-1914106")</f>
        <v>0</v>
      </c>
      <c r="B6" t="s">
        <v>10</v>
      </c>
      <c r="C6" t="s">
        <v>120</v>
      </c>
      <c r="D6" t="s">
        <v>172</v>
      </c>
      <c r="E6" t="s">
        <v>188</v>
      </c>
      <c r="F6">
        <v>215735676</v>
      </c>
      <c r="G6" t="s">
        <v>213</v>
      </c>
      <c r="H6" t="s">
        <v>245</v>
      </c>
    </row>
    <row r="7" spans="1:8">
      <c r="A7" s="1">
        <f>HYPERLINK("https://lsnyc.legalserver.org/matter/dynamic-profile/view/1909073","19-1909073")</f>
        <v>0</v>
      </c>
      <c r="B7" t="s">
        <v>11</v>
      </c>
      <c r="C7" t="s">
        <v>122</v>
      </c>
      <c r="D7" t="s">
        <v>174</v>
      </c>
      <c r="E7" t="s">
        <v>188</v>
      </c>
      <c r="F7">
        <v>208352445</v>
      </c>
      <c r="G7" t="s">
        <v>213</v>
      </c>
      <c r="H7" t="s">
        <v>246</v>
      </c>
    </row>
    <row r="8" spans="1:8">
      <c r="A8" s="1">
        <f>HYPERLINK("https://lsnyc.legalserver.org/matter/dynamic-profile/view/1909059","19-1909059")</f>
        <v>0</v>
      </c>
      <c r="B8" t="s">
        <v>11</v>
      </c>
      <c r="C8" t="s">
        <v>122</v>
      </c>
      <c r="D8" t="s">
        <v>172</v>
      </c>
      <c r="E8" t="s">
        <v>188</v>
      </c>
      <c r="F8">
        <v>208352445</v>
      </c>
      <c r="G8" t="s">
        <v>213</v>
      </c>
      <c r="H8" t="s">
        <v>246</v>
      </c>
    </row>
    <row r="9" spans="1:8">
      <c r="A9" s="1">
        <f>HYPERLINK("https://lsnyc.legalserver.org/matter/dynamic-profile/view/1891230","19-1891230")</f>
        <v>0</v>
      </c>
      <c r="B9" t="s">
        <v>12</v>
      </c>
      <c r="C9" t="s">
        <v>123</v>
      </c>
      <c r="D9" t="s">
        <v>175</v>
      </c>
      <c r="E9" t="s">
        <v>188</v>
      </c>
      <c r="F9" t="s">
        <v>194</v>
      </c>
    </row>
    <row r="10" spans="1:8">
      <c r="A10" s="1">
        <f>HYPERLINK("https://lsnyc.legalserver.org/matter/dynamic-profile/view/1909436","19-1909436")</f>
        <v>0</v>
      </c>
      <c r="B10" t="s">
        <v>13</v>
      </c>
      <c r="C10" t="s">
        <v>124</v>
      </c>
      <c r="D10" t="s">
        <v>176</v>
      </c>
      <c r="E10" t="s">
        <v>188</v>
      </c>
      <c r="F10">
        <v>205612369</v>
      </c>
      <c r="G10" t="s">
        <v>213</v>
      </c>
      <c r="H10" t="s">
        <v>246</v>
      </c>
    </row>
    <row r="11" spans="1:8">
      <c r="A11" s="1">
        <f>HYPERLINK("https://lsnyc.legalserver.org/matter/dynamic-profile/view/1900042","19-1900042")</f>
        <v>0</v>
      </c>
      <c r="B11" t="s">
        <v>14</v>
      </c>
      <c r="C11" t="s">
        <v>125</v>
      </c>
      <c r="D11" t="s">
        <v>177</v>
      </c>
      <c r="E11" t="s">
        <v>188</v>
      </c>
      <c r="G11" t="s">
        <v>214</v>
      </c>
    </row>
    <row r="12" spans="1:8">
      <c r="A12" s="1">
        <f>HYPERLINK("https://lsnyc.legalserver.org/matter/dynamic-profile/view/1883712","18-1883712")</f>
        <v>0</v>
      </c>
      <c r="B12" t="s">
        <v>15</v>
      </c>
      <c r="C12" t="s">
        <v>126</v>
      </c>
      <c r="D12" t="s">
        <v>172</v>
      </c>
      <c r="E12" t="s">
        <v>188</v>
      </c>
      <c r="F12">
        <v>206561918</v>
      </c>
      <c r="G12" t="s">
        <v>215</v>
      </c>
    </row>
    <row r="13" spans="1:8">
      <c r="A13" s="1">
        <f>HYPERLINK("https://lsnyc.legalserver.org/matter/dynamic-profile/view/1853389","17-1853389")</f>
        <v>0</v>
      </c>
      <c r="B13" t="s">
        <v>16</v>
      </c>
      <c r="C13" t="s">
        <v>127</v>
      </c>
      <c r="D13" t="s">
        <v>178</v>
      </c>
      <c r="E13" t="s">
        <v>188</v>
      </c>
      <c r="F13" t="s">
        <v>195</v>
      </c>
      <c r="H13" t="s">
        <v>247</v>
      </c>
    </row>
    <row r="14" spans="1:8">
      <c r="A14" s="1">
        <f>HYPERLINK("https://lsnyc.legalserver.org/matter/dynamic-profile/view/1903058","19-1903058")</f>
        <v>0</v>
      </c>
      <c r="B14" t="s">
        <v>16</v>
      </c>
      <c r="C14" t="s">
        <v>128</v>
      </c>
      <c r="D14" t="s">
        <v>172</v>
      </c>
      <c r="E14" t="s">
        <v>188</v>
      </c>
      <c r="F14" t="s">
        <v>195</v>
      </c>
      <c r="H14" t="s">
        <v>247</v>
      </c>
    </row>
    <row r="15" spans="1:8">
      <c r="A15" s="1">
        <f>HYPERLINK("https://lsnyc.legalserver.org/matter/dynamic-profile/view/1893683","19-1893683")</f>
        <v>0</v>
      </c>
      <c r="B15" t="s">
        <v>17</v>
      </c>
      <c r="C15" t="s">
        <v>129</v>
      </c>
      <c r="D15" t="s">
        <v>179</v>
      </c>
      <c r="E15" t="s">
        <v>188</v>
      </c>
      <c r="G15" t="s">
        <v>216</v>
      </c>
      <c r="H15" t="s">
        <v>245</v>
      </c>
    </row>
    <row r="16" spans="1:8">
      <c r="A16" s="1">
        <f>HYPERLINK("https://lsnyc.legalserver.org/matter/dynamic-profile/view/1888009","19-1888009")</f>
        <v>0</v>
      </c>
      <c r="B16" t="s">
        <v>18</v>
      </c>
      <c r="C16" t="s">
        <v>130</v>
      </c>
      <c r="D16" t="s">
        <v>180</v>
      </c>
      <c r="E16" t="s">
        <v>188</v>
      </c>
      <c r="F16" t="s">
        <v>196</v>
      </c>
      <c r="G16" t="s">
        <v>217</v>
      </c>
      <c r="H16" t="s">
        <v>248</v>
      </c>
    </row>
    <row r="17" spans="1:8">
      <c r="A17" s="1">
        <f>HYPERLINK("https://lsnyc.legalserver.org/matter/dynamic-profile/view/1888089","19-1888089")</f>
        <v>0</v>
      </c>
      <c r="B17" t="s">
        <v>18</v>
      </c>
      <c r="C17" t="s">
        <v>131</v>
      </c>
      <c r="D17" t="s">
        <v>179</v>
      </c>
      <c r="E17" t="s">
        <v>188</v>
      </c>
      <c r="F17" t="s">
        <v>196</v>
      </c>
      <c r="H17" t="s">
        <v>248</v>
      </c>
    </row>
    <row r="18" spans="1:8">
      <c r="A18" s="1">
        <f>HYPERLINK("https://lsnyc.legalserver.org/matter/dynamic-profile/view/1893850","19-1893850")</f>
        <v>0</v>
      </c>
      <c r="B18" t="s">
        <v>18</v>
      </c>
      <c r="C18" t="s">
        <v>132</v>
      </c>
      <c r="D18" t="s">
        <v>181</v>
      </c>
      <c r="E18" t="s">
        <v>188</v>
      </c>
      <c r="F18" t="s">
        <v>196</v>
      </c>
      <c r="H18" t="s">
        <v>248</v>
      </c>
    </row>
    <row r="19" spans="1:8">
      <c r="A19" s="1">
        <f>HYPERLINK("https://lsnyc.legalserver.org/matter/dynamic-profile/view/1904919","19-1904919")</f>
        <v>0</v>
      </c>
      <c r="B19" t="s">
        <v>19</v>
      </c>
      <c r="C19" t="s">
        <v>133</v>
      </c>
      <c r="D19" t="s">
        <v>172</v>
      </c>
      <c r="E19" t="s">
        <v>188</v>
      </c>
      <c r="F19">
        <v>207984525</v>
      </c>
    </row>
    <row r="20" spans="1:8">
      <c r="A20" s="1">
        <f>HYPERLINK("https://lsnyc.legalserver.org/matter/dynamic-profile/view/1881089","18-1881089")</f>
        <v>0</v>
      </c>
      <c r="B20" t="s">
        <v>19</v>
      </c>
      <c r="C20" t="s">
        <v>134</v>
      </c>
      <c r="D20" t="s">
        <v>178</v>
      </c>
      <c r="E20" t="s">
        <v>188</v>
      </c>
      <c r="F20">
        <v>207984525</v>
      </c>
      <c r="G20" t="s">
        <v>213</v>
      </c>
    </row>
    <row r="21" spans="1:8">
      <c r="A21" s="1">
        <f>HYPERLINK("https://lsnyc.legalserver.org/matter/dynamic-profile/view/0815599","16-0815599")</f>
        <v>0</v>
      </c>
      <c r="B21" t="s">
        <v>19</v>
      </c>
      <c r="C21" t="s">
        <v>135</v>
      </c>
      <c r="D21" t="s">
        <v>177</v>
      </c>
      <c r="E21" t="s">
        <v>188</v>
      </c>
      <c r="F21" t="s">
        <v>197</v>
      </c>
    </row>
    <row r="22" spans="1:8">
      <c r="A22" s="1">
        <f>HYPERLINK("https://lsnyc.legalserver.org/matter/dynamic-profile/view/1845322","17-1845322")</f>
        <v>0</v>
      </c>
      <c r="B22" t="s">
        <v>20</v>
      </c>
      <c r="C22" t="s">
        <v>136</v>
      </c>
      <c r="D22" t="s">
        <v>182</v>
      </c>
      <c r="E22" t="s">
        <v>188</v>
      </c>
      <c r="F22" t="s">
        <v>194</v>
      </c>
      <c r="H22" t="s">
        <v>249</v>
      </c>
    </row>
    <row r="23" spans="1:8">
      <c r="A23" s="1">
        <f>HYPERLINK("https://lsnyc.legalserver.org/matter/dynamic-profile/view/1910102","19-1910102")</f>
        <v>0</v>
      </c>
      <c r="B23" t="s">
        <v>21</v>
      </c>
      <c r="C23" t="s">
        <v>137</v>
      </c>
      <c r="D23" t="s">
        <v>172</v>
      </c>
      <c r="E23" t="s">
        <v>188</v>
      </c>
      <c r="F23" t="s">
        <v>198</v>
      </c>
      <c r="G23" t="s">
        <v>213</v>
      </c>
    </row>
    <row r="24" spans="1:8">
      <c r="A24" s="1">
        <f>HYPERLINK("https://lsnyc.legalserver.org/matter/dynamic-profile/view/1859534","18-1859534")</f>
        <v>0</v>
      </c>
      <c r="B24" t="s">
        <v>22</v>
      </c>
      <c r="C24" t="s">
        <v>135</v>
      </c>
      <c r="D24" t="s">
        <v>172</v>
      </c>
      <c r="E24" t="s">
        <v>188</v>
      </c>
      <c r="H24" t="s">
        <v>247</v>
      </c>
    </row>
    <row r="25" spans="1:8">
      <c r="A25" s="1">
        <f>HYPERLINK("https://lsnyc.legalserver.org/matter/dynamic-profile/view/1888072","19-1888072")</f>
        <v>0</v>
      </c>
      <c r="B25" t="s">
        <v>23</v>
      </c>
      <c r="C25" t="s">
        <v>131</v>
      </c>
      <c r="D25" t="s">
        <v>179</v>
      </c>
      <c r="E25" t="s">
        <v>188</v>
      </c>
      <c r="F25" t="s">
        <v>199</v>
      </c>
      <c r="H25" t="s">
        <v>246</v>
      </c>
    </row>
    <row r="26" spans="1:8">
      <c r="A26" s="1">
        <f>HYPERLINK("https://lsnyc.legalserver.org/matter/dynamic-profile/view/1886098","18-1886098")</f>
        <v>0</v>
      </c>
      <c r="B26" t="s">
        <v>23</v>
      </c>
      <c r="C26" t="s">
        <v>138</v>
      </c>
      <c r="D26" t="s">
        <v>180</v>
      </c>
      <c r="E26" t="s">
        <v>188</v>
      </c>
      <c r="F26" t="s">
        <v>200</v>
      </c>
      <c r="H26" t="s">
        <v>246</v>
      </c>
    </row>
    <row r="27" spans="1:8">
      <c r="A27" s="1">
        <f>HYPERLINK("https://lsnyc.legalserver.org/matter/dynamic-profile/view/1848524","17-1848524")</f>
        <v>0</v>
      </c>
      <c r="B27" t="s">
        <v>24</v>
      </c>
      <c r="C27" t="s">
        <v>139</v>
      </c>
      <c r="D27" t="s">
        <v>183</v>
      </c>
      <c r="E27" t="s">
        <v>188</v>
      </c>
    </row>
    <row r="28" spans="1:8">
      <c r="A28" s="1">
        <f>HYPERLINK("https://lsnyc.legalserver.org/matter/dynamic-profile/view/1914572","19-1914572")</f>
        <v>0</v>
      </c>
      <c r="B28" t="s">
        <v>25</v>
      </c>
      <c r="C28" t="s">
        <v>140</v>
      </c>
      <c r="D28" t="s">
        <v>177</v>
      </c>
      <c r="E28" t="s">
        <v>188</v>
      </c>
      <c r="G28" t="s">
        <v>213</v>
      </c>
      <c r="H28" t="s">
        <v>245</v>
      </c>
    </row>
    <row r="29" spans="1:8">
      <c r="A29" s="1">
        <f>HYPERLINK("https://lsnyc.legalserver.org/matter/dynamic-profile/view/1848527","17-1848527")</f>
        <v>0</v>
      </c>
      <c r="B29" t="s">
        <v>26</v>
      </c>
      <c r="C29" t="s">
        <v>139</v>
      </c>
      <c r="D29" t="s">
        <v>183</v>
      </c>
      <c r="E29" t="s">
        <v>188</v>
      </c>
    </row>
    <row r="30" spans="1:8">
      <c r="A30" s="1">
        <f>HYPERLINK("https://lsnyc.legalserver.org/matter/dynamic-profile/view/1895717","19-1895717")</f>
        <v>0</v>
      </c>
      <c r="B30" t="s">
        <v>27</v>
      </c>
      <c r="C30" t="s">
        <v>141</v>
      </c>
      <c r="D30" t="s">
        <v>184</v>
      </c>
      <c r="E30" t="s">
        <v>188</v>
      </c>
      <c r="G30" t="s">
        <v>218</v>
      </c>
    </row>
    <row r="31" spans="1:8">
      <c r="A31" s="1">
        <f>HYPERLINK("https://lsnyc.legalserver.org/matter/dynamic-profile/view/1910545","19-1910545")</f>
        <v>0</v>
      </c>
      <c r="B31" t="s">
        <v>28</v>
      </c>
      <c r="C31" t="s">
        <v>142</v>
      </c>
      <c r="D31" t="s">
        <v>184</v>
      </c>
      <c r="E31" t="s">
        <v>188</v>
      </c>
      <c r="G31" t="s">
        <v>219</v>
      </c>
    </row>
    <row r="32" spans="1:8">
      <c r="A32" s="1">
        <f>HYPERLINK("https://lsnyc.legalserver.org/matter/dynamic-profile/view/1913879","19-1913879")</f>
        <v>0</v>
      </c>
      <c r="B32" t="s">
        <v>29</v>
      </c>
      <c r="C32" t="s">
        <v>143</v>
      </c>
      <c r="D32" t="s">
        <v>172</v>
      </c>
      <c r="E32" t="s">
        <v>188</v>
      </c>
      <c r="F32">
        <v>208014591</v>
      </c>
      <c r="G32" t="s">
        <v>213</v>
      </c>
    </row>
    <row r="33" spans="1:8">
      <c r="A33" s="1">
        <f>HYPERLINK("https://lsnyc.legalserver.org/matter/dynamic-profile/view/1874751","18-1874751")</f>
        <v>0</v>
      </c>
      <c r="B33" t="s">
        <v>30</v>
      </c>
      <c r="C33" t="s">
        <v>144</v>
      </c>
      <c r="D33" t="s">
        <v>171</v>
      </c>
      <c r="E33" t="s">
        <v>188</v>
      </c>
      <c r="H33" t="s">
        <v>247</v>
      </c>
    </row>
    <row r="34" spans="1:8">
      <c r="A34" s="1">
        <f>HYPERLINK("https://lsnyc.legalserver.org/matter/dynamic-profile/view/1874749","18-1874749")</f>
        <v>0</v>
      </c>
      <c r="B34" t="s">
        <v>30</v>
      </c>
      <c r="C34" t="s">
        <v>144</v>
      </c>
      <c r="D34" t="s">
        <v>181</v>
      </c>
      <c r="E34" t="s">
        <v>188</v>
      </c>
      <c r="G34" t="s">
        <v>220</v>
      </c>
      <c r="H34" t="s">
        <v>247</v>
      </c>
    </row>
    <row r="35" spans="1:8">
      <c r="A35" s="1">
        <f>HYPERLINK("https://lsnyc.legalserver.org/matter/dynamic-profile/view/1878932","18-1878932")</f>
        <v>0</v>
      </c>
      <c r="B35" t="s">
        <v>31</v>
      </c>
      <c r="C35" t="s">
        <v>145</v>
      </c>
      <c r="D35" t="s">
        <v>178</v>
      </c>
      <c r="E35" t="s">
        <v>188</v>
      </c>
      <c r="F35">
        <v>205810244</v>
      </c>
      <c r="G35" t="s">
        <v>213</v>
      </c>
      <c r="H35" t="s">
        <v>246</v>
      </c>
    </row>
    <row r="36" spans="1:8">
      <c r="A36" s="1">
        <f>HYPERLINK("https://lsnyc.legalserver.org/matter/dynamic-profile/view/1887508","19-1887508")</f>
        <v>0</v>
      </c>
      <c r="B36" t="s">
        <v>32</v>
      </c>
      <c r="C36" t="s">
        <v>146</v>
      </c>
      <c r="D36" t="s">
        <v>175</v>
      </c>
      <c r="E36" t="s">
        <v>188</v>
      </c>
      <c r="G36" t="s">
        <v>221</v>
      </c>
    </row>
    <row r="37" spans="1:8">
      <c r="A37" s="1">
        <f>HYPERLINK("https://lsnyc.legalserver.org/matter/dynamic-profile/view/1864043","18-1864043")</f>
        <v>0</v>
      </c>
      <c r="B37" t="s">
        <v>33</v>
      </c>
      <c r="C37" t="s">
        <v>147</v>
      </c>
      <c r="D37" t="s">
        <v>178</v>
      </c>
      <c r="E37" t="s">
        <v>188</v>
      </c>
      <c r="F37">
        <v>202045712</v>
      </c>
      <c r="G37" t="s">
        <v>213</v>
      </c>
    </row>
    <row r="38" spans="1:8">
      <c r="A38" s="1">
        <f>HYPERLINK("https://lsnyc.legalserver.org/matter/dynamic-profile/view/1896294","19-1896294")</f>
        <v>0</v>
      </c>
      <c r="B38" t="s">
        <v>34</v>
      </c>
      <c r="C38" t="s">
        <v>148</v>
      </c>
      <c r="D38" t="s">
        <v>175</v>
      </c>
      <c r="E38" t="s">
        <v>188</v>
      </c>
      <c r="F38" t="s">
        <v>201</v>
      </c>
      <c r="H38" t="s">
        <v>249</v>
      </c>
    </row>
    <row r="39" spans="1:8">
      <c r="A39" s="1">
        <f>HYPERLINK("https://lsnyc.legalserver.org/matter/dynamic-profile/view/1896294","19-1896294")</f>
        <v>0</v>
      </c>
      <c r="B39" t="s">
        <v>34</v>
      </c>
      <c r="C39" t="s">
        <v>149</v>
      </c>
      <c r="D39" t="s">
        <v>175</v>
      </c>
      <c r="E39" t="s">
        <v>188</v>
      </c>
      <c r="F39" t="s">
        <v>201</v>
      </c>
      <c r="H39" t="s">
        <v>249</v>
      </c>
    </row>
    <row r="40" spans="1:8">
      <c r="A40" s="1">
        <f>HYPERLINK("https://lsnyc.legalserver.org/matter/dynamic-profile/view/1878856","18-1878856")</f>
        <v>0</v>
      </c>
      <c r="B40" t="s">
        <v>35</v>
      </c>
      <c r="C40" t="s">
        <v>150</v>
      </c>
      <c r="D40" t="s">
        <v>184</v>
      </c>
      <c r="E40" t="s">
        <v>188</v>
      </c>
      <c r="G40" t="s">
        <v>222</v>
      </c>
    </row>
    <row r="41" spans="1:8">
      <c r="A41" s="1">
        <f>HYPERLINK("https://lsnyc.legalserver.org/matter/dynamic-profile/view/1914558","19-1914558")</f>
        <v>0</v>
      </c>
      <c r="B41" t="s">
        <v>36</v>
      </c>
      <c r="C41" t="s">
        <v>140</v>
      </c>
      <c r="D41" t="s">
        <v>184</v>
      </c>
      <c r="E41" t="s">
        <v>188</v>
      </c>
      <c r="F41">
        <v>202048380</v>
      </c>
      <c r="G41" t="s">
        <v>213</v>
      </c>
    </row>
    <row r="42" spans="1:8">
      <c r="A42" s="1">
        <f>HYPERLINK("https://lsnyc.legalserver.org/matter/dynamic-profile/view/1893687","19-1893687")</f>
        <v>0</v>
      </c>
      <c r="B42" t="s">
        <v>37</v>
      </c>
      <c r="C42" t="s">
        <v>129</v>
      </c>
      <c r="D42" t="s">
        <v>179</v>
      </c>
      <c r="E42" t="s">
        <v>188</v>
      </c>
      <c r="F42" t="s">
        <v>202</v>
      </c>
      <c r="G42" t="s">
        <v>223</v>
      </c>
    </row>
    <row r="43" spans="1:8">
      <c r="A43" s="1">
        <f>HYPERLINK("https://lsnyc.legalserver.org/matter/dynamic-profile/view/1860663","18-1860663")</f>
        <v>0</v>
      </c>
      <c r="B43" t="s">
        <v>38</v>
      </c>
      <c r="C43" t="s">
        <v>135</v>
      </c>
      <c r="D43" t="s">
        <v>177</v>
      </c>
      <c r="E43" t="s">
        <v>188</v>
      </c>
      <c r="F43" t="s">
        <v>203</v>
      </c>
      <c r="G43" t="s">
        <v>224</v>
      </c>
      <c r="H43" t="s">
        <v>247</v>
      </c>
    </row>
    <row r="44" spans="1:8">
      <c r="A44" s="1">
        <f>HYPERLINK("https://lsnyc.legalserver.org/matter/dynamic-profile/view/1905351","19-1905351")</f>
        <v>0</v>
      </c>
      <c r="B44" t="s">
        <v>38</v>
      </c>
      <c r="C44" t="s">
        <v>151</v>
      </c>
      <c r="D44" t="s">
        <v>172</v>
      </c>
      <c r="E44" t="s">
        <v>188</v>
      </c>
      <c r="F44" t="s">
        <v>203</v>
      </c>
      <c r="H44" t="s">
        <v>247</v>
      </c>
    </row>
    <row r="45" spans="1:8">
      <c r="A45" s="1">
        <f>HYPERLINK("https://lsnyc.legalserver.org/matter/dynamic-profile/view/1908703","19-1908703")</f>
        <v>0</v>
      </c>
      <c r="B45" t="s">
        <v>39</v>
      </c>
      <c r="C45" t="s">
        <v>152</v>
      </c>
      <c r="D45" t="s">
        <v>172</v>
      </c>
      <c r="E45" t="s">
        <v>188</v>
      </c>
      <c r="G45" t="s">
        <v>213</v>
      </c>
    </row>
    <row r="46" spans="1:8">
      <c r="A46" s="1">
        <f>HYPERLINK("https://lsnyc.legalserver.org/matter/dynamic-profile/view/1875430","18-1875430")</f>
        <v>0</v>
      </c>
      <c r="B46" t="s">
        <v>40</v>
      </c>
      <c r="C46" t="s">
        <v>153</v>
      </c>
      <c r="D46" t="s">
        <v>177</v>
      </c>
      <c r="E46" t="s">
        <v>188</v>
      </c>
      <c r="G46" t="s">
        <v>213</v>
      </c>
    </row>
    <row r="47" spans="1:8">
      <c r="A47" s="1">
        <f>HYPERLINK("https://lsnyc.legalserver.org/matter/dynamic-profile/view/1913674","19-1913674")</f>
        <v>0</v>
      </c>
      <c r="B47" t="s">
        <v>41</v>
      </c>
      <c r="C47" t="s">
        <v>154</v>
      </c>
      <c r="D47" t="s">
        <v>184</v>
      </c>
      <c r="E47" t="s">
        <v>188</v>
      </c>
      <c r="G47" t="s">
        <v>213</v>
      </c>
    </row>
    <row r="48" spans="1:8">
      <c r="A48" s="1">
        <f>HYPERLINK("https://lsnyc.legalserver.org/matter/dynamic-profile/view/1911423","19-1911423")</f>
        <v>0</v>
      </c>
      <c r="B48" t="s">
        <v>42</v>
      </c>
      <c r="C48" t="s">
        <v>155</v>
      </c>
      <c r="D48" t="s">
        <v>184</v>
      </c>
      <c r="E48" t="s">
        <v>188</v>
      </c>
      <c r="G48" t="s">
        <v>225</v>
      </c>
    </row>
    <row r="49" spans="1:7">
      <c r="A49" s="1">
        <f>HYPERLINK("https://lsnyc.legalserver.org/matter/dynamic-profile/view/1862653","18-1862653")</f>
        <v>0</v>
      </c>
      <c r="B49" t="s">
        <v>43</v>
      </c>
      <c r="C49" t="s">
        <v>153</v>
      </c>
      <c r="D49" t="s">
        <v>184</v>
      </c>
      <c r="E49" t="s">
        <v>189</v>
      </c>
    </row>
    <row r="50" spans="1:7">
      <c r="A50" s="1">
        <f>HYPERLINK("https://lsnyc.legalserver.org/matter/dynamic-profile/view/1896831","19-1896831")</f>
        <v>0</v>
      </c>
      <c r="B50" t="s">
        <v>44</v>
      </c>
      <c r="C50" t="s">
        <v>156</v>
      </c>
      <c r="D50" t="s">
        <v>171</v>
      </c>
      <c r="E50" t="s">
        <v>188</v>
      </c>
      <c r="F50" t="s">
        <v>204</v>
      </c>
      <c r="G50" t="s">
        <v>226</v>
      </c>
    </row>
    <row r="51" spans="1:7">
      <c r="A51" s="1">
        <f>HYPERLINK("https://lsnyc.legalserver.org/matter/dynamic-profile/view/1861867","18-1861867")</f>
        <v>0</v>
      </c>
      <c r="B51" t="s">
        <v>45</v>
      </c>
      <c r="C51" t="s">
        <v>144</v>
      </c>
      <c r="D51" t="s">
        <v>184</v>
      </c>
      <c r="E51" t="s">
        <v>189</v>
      </c>
      <c r="G51" t="s">
        <v>227</v>
      </c>
    </row>
    <row r="52" spans="1:7">
      <c r="A52" s="1">
        <f>HYPERLINK("https://lsnyc.legalserver.org/matter/dynamic-profile/view/0823478","16-0823478")</f>
        <v>0</v>
      </c>
      <c r="B52" t="s">
        <v>46</v>
      </c>
      <c r="C52" t="s">
        <v>135</v>
      </c>
      <c r="D52" t="s">
        <v>184</v>
      </c>
      <c r="E52" t="s">
        <v>189</v>
      </c>
    </row>
    <row r="53" spans="1:7">
      <c r="A53" s="1">
        <f>HYPERLINK("https://lsnyc.legalserver.org/matter/dynamic-profile/view/1850861","17-1850861")</f>
        <v>0</v>
      </c>
      <c r="B53" t="s">
        <v>47</v>
      </c>
      <c r="C53" t="s">
        <v>157</v>
      </c>
      <c r="D53" t="s">
        <v>177</v>
      </c>
      <c r="E53" t="s">
        <v>189</v>
      </c>
    </row>
    <row r="54" spans="1:7">
      <c r="A54" s="1">
        <f>HYPERLINK("https://lsnyc.legalserver.org/matter/dynamic-profile/view/1845876","17-1845876")</f>
        <v>0</v>
      </c>
      <c r="B54" t="s">
        <v>48</v>
      </c>
      <c r="C54" t="s">
        <v>135</v>
      </c>
      <c r="D54" t="s">
        <v>182</v>
      </c>
      <c r="E54" t="s">
        <v>189</v>
      </c>
    </row>
    <row r="55" spans="1:7">
      <c r="A55" s="1">
        <f>HYPERLINK("https://lsnyc.legalserver.org/matter/dynamic-profile/view/0810264","16-0810264")</f>
        <v>0</v>
      </c>
      <c r="B55" t="s">
        <v>49</v>
      </c>
      <c r="C55" t="s">
        <v>135</v>
      </c>
      <c r="D55" t="s">
        <v>184</v>
      </c>
      <c r="E55" t="s">
        <v>189</v>
      </c>
    </row>
    <row r="56" spans="1:7">
      <c r="A56" s="1">
        <f>HYPERLINK("https://lsnyc.legalserver.org/matter/dynamic-profile/view/0818006","16-0818006")</f>
        <v>0</v>
      </c>
      <c r="B56" t="s">
        <v>50</v>
      </c>
      <c r="C56" t="s">
        <v>135</v>
      </c>
      <c r="D56" t="s">
        <v>180</v>
      </c>
      <c r="E56" t="s">
        <v>189</v>
      </c>
    </row>
    <row r="57" spans="1:7">
      <c r="A57" s="1">
        <f>HYPERLINK("https://lsnyc.legalserver.org/matter/dynamic-profile/view/0829795","17-0829795")</f>
        <v>0</v>
      </c>
      <c r="B57" t="s">
        <v>51</v>
      </c>
      <c r="C57" t="s">
        <v>135</v>
      </c>
      <c r="D57" t="s">
        <v>177</v>
      </c>
      <c r="E57" t="s">
        <v>189</v>
      </c>
    </row>
    <row r="58" spans="1:7">
      <c r="A58" s="1">
        <f>HYPERLINK("https://lsnyc.legalserver.org/matter/dynamic-profile/view/1834240","17-1834240")</f>
        <v>0</v>
      </c>
      <c r="B58" t="s">
        <v>52</v>
      </c>
      <c r="C58" t="s">
        <v>135</v>
      </c>
      <c r="D58" t="s">
        <v>177</v>
      </c>
      <c r="E58" t="s">
        <v>189</v>
      </c>
      <c r="G58" t="s">
        <v>228</v>
      </c>
    </row>
    <row r="59" spans="1:7">
      <c r="A59" s="1">
        <f>HYPERLINK("https://lsnyc.legalserver.org/matter/dynamic-profile/view/0809745","16-0809745")</f>
        <v>0</v>
      </c>
      <c r="B59" t="s">
        <v>53</v>
      </c>
      <c r="C59" t="s">
        <v>135</v>
      </c>
      <c r="D59" t="s">
        <v>184</v>
      </c>
      <c r="E59" t="s">
        <v>189</v>
      </c>
    </row>
    <row r="60" spans="1:7">
      <c r="A60" s="1">
        <f>HYPERLINK("https://lsnyc.legalserver.org/matter/dynamic-profile/view/0766770","14-0766770")</f>
        <v>0</v>
      </c>
      <c r="B60" t="s">
        <v>54</v>
      </c>
      <c r="C60" t="s">
        <v>135</v>
      </c>
      <c r="D60" t="s">
        <v>184</v>
      </c>
      <c r="E60" t="s">
        <v>189</v>
      </c>
      <c r="G60" t="s">
        <v>213</v>
      </c>
    </row>
    <row r="61" spans="1:7">
      <c r="A61" s="1">
        <f>HYPERLINK("https://lsnyc.legalserver.org/matter/dynamic-profile/view/0809578","16-0809578")</f>
        <v>0</v>
      </c>
      <c r="B61" t="s">
        <v>55</v>
      </c>
      <c r="C61" t="s">
        <v>135</v>
      </c>
      <c r="D61" t="s">
        <v>184</v>
      </c>
      <c r="E61" t="s">
        <v>189</v>
      </c>
      <c r="G61" t="s">
        <v>229</v>
      </c>
    </row>
    <row r="62" spans="1:7">
      <c r="A62" s="1">
        <f>HYPERLINK("https://lsnyc.legalserver.org/matter/dynamic-profile/view/1881145","18-1881145")</f>
        <v>0</v>
      </c>
      <c r="B62" t="s">
        <v>56</v>
      </c>
      <c r="C62" t="s">
        <v>158</v>
      </c>
      <c r="D62" t="s">
        <v>182</v>
      </c>
      <c r="E62" t="s">
        <v>189</v>
      </c>
    </row>
    <row r="63" spans="1:7">
      <c r="A63" s="1">
        <f>HYPERLINK("https://lsnyc.legalserver.org/matter/dynamic-profile/view/1881129","18-1881129")</f>
        <v>0</v>
      </c>
      <c r="B63" t="s">
        <v>57</v>
      </c>
      <c r="C63" t="s">
        <v>159</v>
      </c>
      <c r="D63" t="s">
        <v>182</v>
      </c>
      <c r="E63" t="s">
        <v>189</v>
      </c>
    </row>
    <row r="64" spans="1:7">
      <c r="A64" s="1">
        <f>HYPERLINK("https://lsnyc.legalserver.org/matter/dynamic-profile/view/1845715","17-1845715")</f>
        <v>0</v>
      </c>
      <c r="B64" t="s">
        <v>58</v>
      </c>
      <c r="C64" t="s">
        <v>135</v>
      </c>
      <c r="D64" t="s">
        <v>182</v>
      </c>
      <c r="E64" t="s">
        <v>189</v>
      </c>
    </row>
    <row r="65" spans="1:7">
      <c r="A65" s="1">
        <f>HYPERLINK("https://lsnyc.legalserver.org/matter/dynamic-profile/view/1855149","18-1855149")</f>
        <v>0</v>
      </c>
      <c r="B65" t="s">
        <v>59</v>
      </c>
      <c r="C65" t="s">
        <v>135</v>
      </c>
      <c r="D65" t="s">
        <v>182</v>
      </c>
      <c r="E65" t="s">
        <v>189</v>
      </c>
    </row>
    <row r="66" spans="1:7">
      <c r="A66" s="1">
        <f>HYPERLINK("https://lsnyc.legalserver.org/matter/dynamic-profile/view/1851596","17-1851596")</f>
        <v>0</v>
      </c>
      <c r="B66" t="s">
        <v>60</v>
      </c>
      <c r="C66" t="s">
        <v>160</v>
      </c>
      <c r="D66" t="s">
        <v>185</v>
      </c>
      <c r="E66" t="s">
        <v>189</v>
      </c>
    </row>
    <row r="67" spans="1:7">
      <c r="A67" s="1">
        <f>HYPERLINK("https://lsnyc.legalserver.org/matter/dynamic-profile/view/0820102","16-0820102")</f>
        <v>0</v>
      </c>
      <c r="B67" t="s">
        <v>61</v>
      </c>
      <c r="C67" t="s">
        <v>135</v>
      </c>
      <c r="D67" t="s">
        <v>184</v>
      </c>
      <c r="E67" t="s">
        <v>189</v>
      </c>
      <c r="G67" t="s">
        <v>230</v>
      </c>
    </row>
    <row r="68" spans="1:7">
      <c r="A68" s="1">
        <f>HYPERLINK("https://lsnyc.legalserver.org/matter/dynamic-profile/view/1857614","18-1857614")</f>
        <v>0</v>
      </c>
      <c r="B68" t="s">
        <v>62</v>
      </c>
      <c r="C68" t="s">
        <v>139</v>
      </c>
      <c r="D68" t="s">
        <v>184</v>
      </c>
      <c r="E68" t="s">
        <v>189</v>
      </c>
      <c r="G68" t="s">
        <v>231</v>
      </c>
    </row>
    <row r="69" spans="1:7">
      <c r="A69" s="1">
        <f>HYPERLINK("https://lsnyc.legalserver.org/matter/dynamic-profile/view/1833516","17-1833516")</f>
        <v>0</v>
      </c>
      <c r="B69" t="s">
        <v>63</v>
      </c>
      <c r="C69" t="s">
        <v>139</v>
      </c>
      <c r="D69" t="s">
        <v>182</v>
      </c>
      <c r="E69" t="s">
        <v>189</v>
      </c>
    </row>
    <row r="70" spans="1:7">
      <c r="A70" s="1">
        <f>HYPERLINK("https://lsnyc.legalserver.org/matter/dynamic-profile/view/0829799","17-0829799")</f>
        <v>0</v>
      </c>
      <c r="B70" t="s">
        <v>64</v>
      </c>
      <c r="C70" t="s">
        <v>135</v>
      </c>
      <c r="D70" t="s">
        <v>177</v>
      </c>
      <c r="E70" t="s">
        <v>189</v>
      </c>
      <c r="G70" t="s">
        <v>232</v>
      </c>
    </row>
    <row r="71" spans="1:7">
      <c r="A71" s="1">
        <f>HYPERLINK("https://lsnyc.legalserver.org/matter/dynamic-profile/view/0821789","16-0821789")</f>
        <v>0</v>
      </c>
      <c r="B71" t="s">
        <v>65</v>
      </c>
      <c r="C71" t="s">
        <v>135</v>
      </c>
      <c r="D71" t="s">
        <v>182</v>
      </c>
      <c r="E71" t="s">
        <v>189</v>
      </c>
      <c r="F71" t="s">
        <v>205</v>
      </c>
    </row>
    <row r="72" spans="1:7">
      <c r="A72" s="1">
        <f>HYPERLINK("https://lsnyc.legalserver.org/matter/dynamic-profile/view/0818675","16-0818675")</f>
        <v>0</v>
      </c>
      <c r="B72" t="s">
        <v>66</v>
      </c>
      <c r="C72" t="s">
        <v>135</v>
      </c>
      <c r="D72" t="s">
        <v>184</v>
      </c>
      <c r="E72" t="s">
        <v>189</v>
      </c>
    </row>
    <row r="73" spans="1:7">
      <c r="A73" s="1">
        <f>HYPERLINK("https://lsnyc.legalserver.org/matter/dynamic-profile/view/1847472","17-1847472")</f>
        <v>0</v>
      </c>
      <c r="B73" t="s">
        <v>67</v>
      </c>
      <c r="C73" t="s">
        <v>135</v>
      </c>
      <c r="D73" t="s">
        <v>182</v>
      </c>
      <c r="E73" t="s">
        <v>189</v>
      </c>
    </row>
    <row r="74" spans="1:7">
      <c r="A74" s="1">
        <f>HYPERLINK("https://lsnyc.legalserver.org/matter/dynamic-profile/view/1839164","17-1839164")</f>
        <v>0</v>
      </c>
      <c r="B74" t="s">
        <v>68</v>
      </c>
      <c r="C74" t="s">
        <v>135</v>
      </c>
      <c r="D74" t="s">
        <v>182</v>
      </c>
      <c r="E74" t="s">
        <v>189</v>
      </c>
      <c r="F74" t="s">
        <v>197</v>
      </c>
    </row>
    <row r="75" spans="1:7">
      <c r="A75" s="1">
        <f>HYPERLINK("https://lsnyc.legalserver.org/matter/dynamic-profile/view/0810272","16-0810272")</f>
        <v>0</v>
      </c>
      <c r="B75" t="s">
        <v>69</v>
      </c>
      <c r="C75" t="s">
        <v>135</v>
      </c>
      <c r="D75" t="s">
        <v>184</v>
      </c>
      <c r="E75" t="s">
        <v>189</v>
      </c>
    </row>
    <row r="76" spans="1:7">
      <c r="A76" s="1">
        <f>HYPERLINK("https://lsnyc.legalserver.org/matter/dynamic-profile/view/1834775","17-1834775")</f>
        <v>0</v>
      </c>
      <c r="B76" t="s">
        <v>70</v>
      </c>
      <c r="C76" t="s">
        <v>135</v>
      </c>
      <c r="D76" t="s">
        <v>182</v>
      </c>
      <c r="E76" t="s">
        <v>189</v>
      </c>
    </row>
    <row r="77" spans="1:7">
      <c r="A77" s="1">
        <f>HYPERLINK("https://lsnyc.legalserver.org/matter/dynamic-profile/view/0794828","15-0794828")</f>
        <v>0</v>
      </c>
      <c r="B77" t="s">
        <v>71</v>
      </c>
      <c r="C77" t="s">
        <v>135</v>
      </c>
      <c r="D77" t="s">
        <v>184</v>
      </c>
      <c r="E77" t="s">
        <v>189</v>
      </c>
      <c r="G77" t="s">
        <v>233</v>
      </c>
    </row>
    <row r="78" spans="1:7">
      <c r="A78" s="1">
        <f>HYPERLINK("https://lsnyc.legalserver.org/matter/dynamic-profile/view/0810263","16-0810263")</f>
        <v>0</v>
      </c>
      <c r="B78" t="s">
        <v>72</v>
      </c>
      <c r="C78" t="s">
        <v>160</v>
      </c>
      <c r="D78" t="s">
        <v>184</v>
      </c>
      <c r="E78" t="s">
        <v>189</v>
      </c>
    </row>
    <row r="79" spans="1:7">
      <c r="A79" s="1">
        <f>HYPERLINK("https://lsnyc.legalserver.org/matter/dynamic-profile/view/1846950","17-1846950")</f>
        <v>0</v>
      </c>
      <c r="B79" t="s">
        <v>73</v>
      </c>
      <c r="C79" t="s">
        <v>135</v>
      </c>
      <c r="D79" t="s">
        <v>182</v>
      </c>
      <c r="E79" t="s">
        <v>189</v>
      </c>
    </row>
    <row r="80" spans="1:7">
      <c r="A80" s="1">
        <f>HYPERLINK("https://lsnyc.legalserver.org/matter/dynamic-profile/view/0823476","16-0823476")</f>
        <v>0</v>
      </c>
      <c r="B80" t="s">
        <v>74</v>
      </c>
      <c r="C80" t="s">
        <v>135</v>
      </c>
      <c r="D80" t="s">
        <v>184</v>
      </c>
      <c r="E80" t="s">
        <v>189</v>
      </c>
    </row>
    <row r="81" spans="1:7">
      <c r="A81" s="1">
        <f>HYPERLINK("https://lsnyc.legalserver.org/matter/dynamic-profile/view/0830050","17-0830050")</f>
        <v>0</v>
      </c>
      <c r="B81" t="s">
        <v>75</v>
      </c>
      <c r="C81" t="s">
        <v>135</v>
      </c>
      <c r="D81" t="s">
        <v>184</v>
      </c>
      <c r="E81" t="s">
        <v>189</v>
      </c>
    </row>
    <row r="82" spans="1:7">
      <c r="A82" s="1">
        <f>HYPERLINK("https://lsnyc.legalserver.org/matter/dynamic-profile/view/1871133","18-1871133")</f>
        <v>0</v>
      </c>
      <c r="B82" t="s">
        <v>76</v>
      </c>
      <c r="C82" t="s">
        <v>153</v>
      </c>
      <c r="E82" t="s">
        <v>189</v>
      </c>
    </row>
    <row r="83" spans="1:7">
      <c r="A83" s="1">
        <f>HYPERLINK("https://lsnyc.legalserver.org/matter/dynamic-profile/view/1834727","17-1834727")</f>
        <v>0</v>
      </c>
      <c r="B83" t="s">
        <v>77</v>
      </c>
      <c r="C83" t="s">
        <v>161</v>
      </c>
      <c r="D83" t="s">
        <v>182</v>
      </c>
      <c r="E83" t="s">
        <v>189</v>
      </c>
    </row>
    <row r="84" spans="1:7">
      <c r="A84" s="1">
        <f>HYPERLINK("https://lsnyc.legalserver.org/matter/dynamic-profile/view/0810253","16-0810253")</f>
        <v>0</v>
      </c>
      <c r="B84" t="s">
        <v>78</v>
      </c>
      <c r="C84" t="s">
        <v>135</v>
      </c>
      <c r="D84" t="s">
        <v>184</v>
      </c>
      <c r="E84" t="s">
        <v>189</v>
      </c>
    </row>
    <row r="85" spans="1:7">
      <c r="A85" s="1">
        <f>HYPERLINK("https://lsnyc.legalserver.org/matter/dynamic-profile/view/0823477","16-0823477")</f>
        <v>0</v>
      </c>
      <c r="B85" t="s">
        <v>79</v>
      </c>
      <c r="C85" t="s">
        <v>135</v>
      </c>
      <c r="D85" t="s">
        <v>184</v>
      </c>
      <c r="E85" t="s">
        <v>189</v>
      </c>
    </row>
    <row r="86" spans="1:7">
      <c r="A86" s="1">
        <f>HYPERLINK("https://lsnyc.legalserver.org/matter/dynamic-profile/view/0823479","16-0823479")</f>
        <v>0</v>
      </c>
      <c r="B86" t="s">
        <v>80</v>
      </c>
      <c r="C86" t="s">
        <v>135</v>
      </c>
      <c r="D86" t="s">
        <v>184</v>
      </c>
      <c r="E86" t="s">
        <v>189</v>
      </c>
    </row>
    <row r="87" spans="1:7">
      <c r="A87" s="1">
        <f>HYPERLINK("https://lsnyc.legalserver.org/matter/dynamic-profile/view/1891700","19-1891700")</f>
        <v>0</v>
      </c>
      <c r="B87" t="s">
        <v>81</v>
      </c>
      <c r="C87" t="s">
        <v>159</v>
      </c>
      <c r="D87" t="s">
        <v>184</v>
      </c>
      <c r="E87" t="s">
        <v>189</v>
      </c>
      <c r="G87" t="s">
        <v>234</v>
      </c>
    </row>
    <row r="88" spans="1:7">
      <c r="A88" s="1">
        <f>HYPERLINK("https://lsnyc.legalserver.org/matter/dynamic-profile/view/1846499","17-1846499")</f>
        <v>0</v>
      </c>
      <c r="B88" t="s">
        <v>82</v>
      </c>
      <c r="C88" t="s">
        <v>135</v>
      </c>
      <c r="D88" t="s">
        <v>182</v>
      </c>
      <c r="E88" t="s">
        <v>189</v>
      </c>
      <c r="F88" t="s">
        <v>194</v>
      </c>
    </row>
    <row r="89" spans="1:7">
      <c r="A89" s="1">
        <f>HYPERLINK("https://lsnyc.legalserver.org/matter/dynamic-profile/view/0826638","17-0826638")</f>
        <v>0</v>
      </c>
      <c r="B89" t="s">
        <v>83</v>
      </c>
      <c r="C89" t="s">
        <v>135</v>
      </c>
      <c r="D89" t="s">
        <v>177</v>
      </c>
      <c r="E89" t="s">
        <v>189</v>
      </c>
      <c r="G89" t="s">
        <v>235</v>
      </c>
    </row>
    <row r="90" spans="1:7">
      <c r="A90" s="1">
        <f>HYPERLINK("https://lsnyc.legalserver.org/matter/dynamic-profile/view/1850026","17-1850026")</f>
        <v>0</v>
      </c>
      <c r="B90" t="s">
        <v>84</v>
      </c>
      <c r="C90" t="s">
        <v>135</v>
      </c>
      <c r="D90" t="s">
        <v>182</v>
      </c>
      <c r="E90" t="s">
        <v>189</v>
      </c>
      <c r="F90" t="s">
        <v>206</v>
      </c>
    </row>
    <row r="91" spans="1:7">
      <c r="A91" s="1">
        <f>HYPERLINK("https://lsnyc.legalserver.org/matter/dynamic-profile/view/1839885","17-1839885")</f>
        <v>0</v>
      </c>
      <c r="B91" t="s">
        <v>85</v>
      </c>
      <c r="C91" t="s">
        <v>135</v>
      </c>
      <c r="D91" t="s">
        <v>182</v>
      </c>
      <c r="E91" t="s">
        <v>189</v>
      </c>
      <c r="F91" t="s">
        <v>197</v>
      </c>
    </row>
    <row r="92" spans="1:7">
      <c r="A92" s="1">
        <f>HYPERLINK("https://lsnyc.legalserver.org/matter/dynamic-profile/view/0821296","16-0821296")</f>
        <v>0</v>
      </c>
      <c r="B92" t="s">
        <v>86</v>
      </c>
      <c r="C92" t="s">
        <v>135</v>
      </c>
      <c r="D92" t="s">
        <v>186</v>
      </c>
      <c r="E92" t="s">
        <v>189</v>
      </c>
      <c r="G92" t="s">
        <v>236</v>
      </c>
    </row>
    <row r="93" spans="1:7">
      <c r="A93" s="1">
        <f>HYPERLINK("https://lsnyc.legalserver.org/matter/dynamic-profile/view/0829786","17-0829786")</f>
        <v>0</v>
      </c>
      <c r="B93" t="s">
        <v>87</v>
      </c>
      <c r="C93" t="s">
        <v>160</v>
      </c>
      <c r="D93" t="s">
        <v>183</v>
      </c>
      <c r="E93" t="s">
        <v>189</v>
      </c>
    </row>
    <row r="94" spans="1:7">
      <c r="A94" s="1">
        <f>HYPERLINK("https://lsnyc.legalserver.org/matter/dynamic-profile/view/1860643","18-1860643")</f>
        <v>0</v>
      </c>
      <c r="B94" t="s">
        <v>88</v>
      </c>
      <c r="C94" t="s">
        <v>135</v>
      </c>
      <c r="D94" t="s">
        <v>178</v>
      </c>
      <c r="E94" t="s">
        <v>189</v>
      </c>
    </row>
    <row r="95" spans="1:7">
      <c r="A95" s="1">
        <f>HYPERLINK("https://lsnyc.legalserver.org/matter/dynamic-profile/view/1847023","17-1847023")</f>
        <v>0</v>
      </c>
      <c r="B95" t="s">
        <v>88</v>
      </c>
      <c r="C95" t="s">
        <v>135</v>
      </c>
      <c r="D95" t="s">
        <v>177</v>
      </c>
      <c r="E95" t="s">
        <v>189</v>
      </c>
    </row>
    <row r="96" spans="1:7">
      <c r="A96" s="1">
        <f>HYPERLINK("https://lsnyc.legalserver.org/matter/dynamic-profile/view/0819092","16-0819092")</f>
        <v>0</v>
      </c>
      <c r="B96" t="s">
        <v>89</v>
      </c>
      <c r="C96" t="s">
        <v>135</v>
      </c>
      <c r="D96" t="s">
        <v>180</v>
      </c>
      <c r="E96" t="s">
        <v>189</v>
      </c>
    </row>
    <row r="97" spans="1:8">
      <c r="A97" s="1">
        <f>HYPERLINK("https://lsnyc.legalserver.org/matter/dynamic-profile/view/1849352","17-1849352")</f>
        <v>0</v>
      </c>
      <c r="B97" t="s">
        <v>90</v>
      </c>
      <c r="C97" t="s">
        <v>161</v>
      </c>
      <c r="D97" t="s">
        <v>180</v>
      </c>
      <c r="E97" t="s">
        <v>189</v>
      </c>
    </row>
    <row r="98" spans="1:8">
      <c r="A98" s="1">
        <f>HYPERLINK("https://lsnyc.legalserver.org/matter/dynamic-profile/view/0809706","16-0809706")</f>
        <v>0</v>
      </c>
      <c r="B98" t="s">
        <v>91</v>
      </c>
      <c r="C98" t="s">
        <v>135</v>
      </c>
      <c r="D98" t="s">
        <v>177</v>
      </c>
      <c r="E98" t="s">
        <v>189</v>
      </c>
    </row>
    <row r="99" spans="1:8">
      <c r="A99" s="1">
        <f>HYPERLINK("https://lsnyc.legalserver.org/matter/dynamic-profile/view/1911586","19-1911586")</f>
        <v>0</v>
      </c>
      <c r="B99" t="s">
        <v>92</v>
      </c>
      <c r="C99" t="s">
        <v>162</v>
      </c>
      <c r="D99" t="s">
        <v>184</v>
      </c>
      <c r="E99" t="s">
        <v>190</v>
      </c>
      <c r="G99" t="s">
        <v>237</v>
      </c>
    </row>
    <row r="100" spans="1:8">
      <c r="A100" s="1">
        <f>HYPERLINK("https://lsnyc.legalserver.org/matter/dynamic-profile/view/1891707","19-1891707")</f>
        <v>0</v>
      </c>
      <c r="B100" t="s">
        <v>93</v>
      </c>
      <c r="C100" t="s">
        <v>159</v>
      </c>
      <c r="D100" t="s">
        <v>184</v>
      </c>
      <c r="E100" t="s">
        <v>190</v>
      </c>
      <c r="G100" t="s">
        <v>238</v>
      </c>
    </row>
    <row r="101" spans="1:8">
      <c r="A101" s="1">
        <f>HYPERLINK("https://lsnyc.legalserver.org/matter/dynamic-profile/view/0814721","16-0814721")</f>
        <v>0</v>
      </c>
      <c r="B101" t="s">
        <v>94</v>
      </c>
      <c r="C101" t="s">
        <v>139</v>
      </c>
      <c r="D101" t="s">
        <v>183</v>
      </c>
      <c r="E101" t="s">
        <v>191</v>
      </c>
      <c r="H101" t="s">
        <v>249</v>
      </c>
    </row>
    <row r="102" spans="1:8">
      <c r="A102" s="1">
        <f>HYPERLINK("https://lsnyc.legalserver.org/matter/dynamic-profile/view/0779414","15-0779414")</f>
        <v>0</v>
      </c>
      <c r="B102" t="s">
        <v>95</v>
      </c>
      <c r="C102" t="s">
        <v>135</v>
      </c>
      <c r="D102" t="s">
        <v>184</v>
      </c>
      <c r="E102" t="s">
        <v>191</v>
      </c>
      <c r="G102" t="s">
        <v>217</v>
      </c>
    </row>
    <row r="103" spans="1:8">
      <c r="A103" s="1">
        <f>HYPERLINK("https://lsnyc.legalserver.org/matter/dynamic-profile/view/1894251","19-1894251")</f>
        <v>0</v>
      </c>
      <c r="B103" t="s">
        <v>96</v>
      </c>
      <c r="C103" t="s">
        <v>163</v>
      </c>
      <c r="E103" t="s">
        <v>191</v>
      </c>
      <c r="G103" t="s">
        <v>213</v>
      </c>
    </row>
    <row r="104" spans="1:8">
      <c r="A104" s="1">
        <f>HYPERLINK("https://lsnyc.legalserver.org/matter/dynamic-profile/view/1912143","19-1912143")</f>
        <v>0</v>
      </c>
      <c r="B104" t="s">
        <v>97</v>
      </c>
      <c r="C104" t="s">
        <v>164</v>
      </c>
      <c r="E104" t="s">
        <v>191</v>
      </c>
      <c r="G104" t="s">
        <v>239</v>
      </c>
    </row>
    <row r="105" spans="1:8">
      <c r="A105" s="1">
        <f>HYPERLINK("https://lsnyc.legalserver.org/matter/dynamic-profile/view/1851141","17-1851141")</f>
        <v>0</v>
      </c>
      <c r="B105" t="s">
        <v>98</v>
      </c>
      <c r="C105" t="s">
        <v>135</v>
      </c>
      <c r="D105" t="s">
        <v>172</v>
      </c>
      <c r="H105" t="s">
        <v>247</v>
      </c>
    </row>
    <row r="106" spans="1:8">
      <c r="A106" s="1">
        <f>HYPERLINK("https://lsnyc.legalserver.org/matter/dynamic-profile/view/1851169","17-1851169")</f>
        <v>0</v>
      </c>
      <c r="B106" t="s">
        <v>99</v>
      </c>
      <c r="C106" t="s">
        <v>135</v>
      </c>
      <c r="D106" t="s">
        <v>172</v>
      </c>
      <c r="F106" t="s">
        <v>207</v>
      </c>
      <c r="H106" t="s">
        <v>247</v>
      </c>
    </row>
    <row r="107" spans="1:8">
      <c r="A107" s="1">
        <f>HYPERLINK("https://lsnyc.legalserver.org/matter/dynamic-profile/view/1914576","19-1914576")</f>
        <v>0</v>
      </c>
      <c r="B107" t="s">
        <v>100</v>
      </c>
      <c r="C107" t="s">
        <v>140</v>
      </c>
      <c r="D107" t="s">
        <v>175</v>
      </c>
      <c r="F107" t="s">
        <v>208</v>
      </c>
      <c r="G107" t="s">
        <v>213</v>
      </c>
      <c r="H107" t="s">
        <v>246</v>
      </c>
    </row>
    <row r="108" spans="1:8">
      <c r="A108" s="1">
        <f>HYPERLINK("https://lsnyc.legalserver.org/matter/dynamic-profile/view/1833511","17-1833511")</f>
        <v>0</v>
      </c>
      <c r="B108" t="s">
        <v>101</v>
      </c>
      <c r="C108" t="s">
        <v>135</v>
      </c>
      <c r="D108" t="s">
        <v>179</v>
      </c>
    </row>
    <row r="109" spans="1:8">
      <c r="A109" s="1">
        <f>HYPERLINK("https://lsnyc.legalserver.org/matter/dynamic-profile/view/7001304","Q12E-67001304")</f>
        <v>0</v>
      </c>
      <c r="B109" t="s">
        <v>102</v>
      </c>
      <c r="C109" t="s">
        <v>135</v>
      </c>
      <c r="D109" t="s">
        <v>184</v>
      </c>
      <c r="G109" t="s">
        <v>240</v>
      </c>
    </row>
    <row r="110" spans="1:8">
      <c r="A110" s="1">
        <f>HYPERLINK("https://lsnyc.legalserver.org/matter/dynamic-profile/view/1887553","19-1887553")</f>
        <v>0</v>
      </c>
      <c r="B110" t="s">
        <v>103</v>
      </c>
      <c r="C110" t="s">
        <v>165</v>
      </c>
      <c r="D110" t="s">
        <v>180</v>
      </c>
    </row>
    <row r="111" spans="1:8">
      <c r="A111" s="1">
        <f>HYPERLINK("https://lsnyc.legalserver.org/matter/dynamic-profile/view/0829401","17-0829401")</f>
        <v>0</v>
      </c>
      <c r="B111" t="s">
        <v>104</v>
      </c>
      <c r="C111" t="s">
        <v>166</v>
      </c>
    </row>
    <row r="112" spans="1:8">
      <c r="A112" s="1">
        <f>HYPERLINK("https://lsnyc.legalserver.org/matter/dynamic-profile/view/1878645","18-1878645")</f>
        <v>0</v>
      </c>
      <c r="B112" t="s">
        <v>105</v>
      </c>
      <c r="C112" t="s">
        <v>167</v>
      </c>
    </row>
    <row r="113" spans="1:8">
      <c r="A113" s="1">
        <f>HYPERLINK("https://lsnyc.legalserver.org/matter/dynamic-profile/view/1897719","19-1897719")</f>
        <v>0</v>
      </c>
      <c r="B113" t="s">
        <v>106</v>
      </c>
      <c r="C113" t="s">
        <v>168</v>
      </c>
      <c r="G113" t="s">
        <v>241</v>
      </c>
    </row>
    <row r="114" spans="1:8">
      <c r="A114" s="1">
        <f>HYPERLINK("https://lsnyc.legalserver.org/matter/dynamic-profile/view/0809684","16-0809684")</f>
        <v>0</v>
      </c>
      <c r="B114" t="s">
        <v>107</v>
      </c>
      <c r="C114" t="s">
        <v>135</v>
      </c>
      <c r="D114" t="s">
        <v>182</v>
      </c>
    </row>
    <row r="115" spans="1:8">
      <c r="A115" s="1">
        <f>HYPERLINK("https://lsnyc.legalserver.org/matter/dynamic-profile/view/1880010","18-1880010")</f>
        <v>0</v>
      </c>
      <c r="B115" t="s">
        <v>9</v>
      </c>
      <c r="C115" t="s">
        <v>169</v>
      </c>
      <c r="D115" t="s">
        <v>181</v>
      </c>
      <c r="E115" t="s">
        <v>192</v>
      </c>
    </row>
    <row r="116" spans="1:8">
      <c r="A116" s="1">
        <f>HYPERLINK("https://lsnyc.legalserver.org/matter/dynamic-profile/view/1880022","18-1880022")</f>
        <v>0</v>
      </c>
      <c r="B116" t="s">
        <v>10</v>
      </c>
      <c r="C116" t="s">
        <v>169</v>
      </c>
      <c r="D116" t="s">
        <v>181</v>
      </c>
      <c r="E116" t="s">
        <v>192</v>
      </c>
    </row>
    <row r="117" spans="1:8">
      <c r="A117" s="1">
        <f>HYPERLINK("https://lsnyc.legalserver.org/matter/dynamic-profile/view/1865141","18-1865141")</f>
        <v>0</v>
      </c>
      <c r="B117" t="s">
        <v>108</v>
      </c>
      <c r="C117" t="s">
        <v>139</v>
      </c>
      <c r="D117" t="s">
        <v>178</v>
      </c>
      <c r="E117" t="s">
        <v>192</v>
      </c>
      <c r="F117" t="s">
        <v>209</v>
      </c>
    </row>
    <row r="118" spans="1:8">
      <c r="A118" s="1">
        <f>HYPERLINK("https://lsnyc.legalserver.org/matter/dynamic-profile/view/1840333","17-1840333")</f>
        <v>0</v>
      </c>
      <c r="B118" t="s">
        <v>109</v>
      </c>
      <c r="C118" t="s">
        <v>139</v>
      </c>
      <c r="D118" t="s">
        <v>182</v>
      </c>
      <c r="E118" t="s">
        <v>192</v>
      </c>
      <c r="F118" t="s">
        <v>210</v>
      </c>
    </row>
    <row r="119" spans="1:8">
      <c r="A119" s="1">
        <f>HYPERLINK("https://lsnyc.legalserver.org/matter/dynamic-profile/view/1860952","18-1860952")</f>
        <v>0</v>
      </c>
      <c r="B119" t="s">
        <v>110</v>
      </c>
      <c r="C119" t="s">
        <v>139</v>
      </c>
      <c r="D119" t="s">
        <v>181</v>
      </c>
      <c r="E119" t="s">
        <v>192</v>
      </c>
      <c r="F119" t="s">
        <v>211</v>
      </c>
      <c r="G119" t="s">
        <v>242</v>
      </c>
    </row>
    <row r="120" spans="1:8">
      <c r="A120" s="1">
        <f>HYPERLINK("https://lsnyc.legalserver.org/matter/dynamic-profile/view/7003038","Q11E-67003038")</f>
        <v>0</v>
      </c>
      <c r="B120" t="s">
        <v>111</v>
      </c>
      <c r="C120" t="s">
        <v>135</v>
      </c>
      <c r="D120" t="s">
        <v>184</v>
      </c>
      <c r="E120" t="s">
        <v>192</v>
      </c>
      <c r="G120" t="s">
        <v>243</v>
      </c>
    </row>
    <row r="121" spans="1:8">
      <c r="A121" s="1">
        <f>HYPERLINK("https://lsnyc.legalserver.org/matter/dynamic-profile/view/1839370","17-1839370")</f>
        <v>0</v>
      </c>
      <c r="B121" t="s">
        <v>112</v>
      </c>
      <c r="C121" t="s">
        <v>160</v>
      </c>
      <c r="D121" t="s">
        <v>179</v>
      </c>
      <c r="E121" t="s">
        <v>192</v>
      </c>
    </row>
    <row r="122" spans="1:8">
      <c r="A122" s="1">
        <f>HYPERLINK("https://lsnyc.legalserver.org/matter/dynamic-profile/view/0821006","16-0821006")</f>
        <v>0</v>
      </c>
      <c r="B122" t="s">
        <v>113</v>
      </c>
      <c r="C122" t="s">
        <v>135</v>
      </c>
      <c r="D122" t="s">
        <v>181</v>
      </c>
      <c r="E122" t="s">
        <v>192</v>
      </c>
    </row>
    <row r="123" spans="1:8">
      <c r="A123" s="1">
        <f>HYPERLINK("https://lsnyc.legalserver.org/matter/dynamic-profile/view/0829324","17-0829324")</f>
        <v>0</v>
      </c>
      <c r="B123" t="s">
        <v>114</v>
      </c>
      <c r="C123" t="s">
        <v>135</v>
      </c>
      <c r="D123" t="s">
        <v>184</v>
      </c>
      <c r="E123" t="s">
        <v>192</v>
      </c>
    </row>
    <row r="124" spans="1:8">
      <c r="A124" s="1">
        <f>HYPERLINK("https://lsnyc.legalserver.org/matter/dynamic-profile/view/0812829","16-0812829")</f>
        <v>0</v>
      </c>
      <c r="B124" t="s">
        <v>115</v>
      </c>
      <c r="C124" t="s">
        <v>149</v>
      </c>
      <c r="D124" t="s">
        <v>187</v>
      </c>
      <c r="E124" t="s">
        <v>193</v>
      </c>
      <c r="H124" t="s">
        <v>249</v>
      </c>
    </row>
    <row r="125" spans="1:8">
      <c r="A125" s="1">
        <f>HYPERLINK("https://lsnyc.legalserver.org/matter/dynamic-profile/view/0778923","15-0778923")</f>
        <v>0</v>
      </c>
      <c r="B125" t="s">
        <v>116</v>
      </c>
      <c r="C125" t="s">
        <v>135</v>
      </c>
      <c r="D125" t="s">
        <v>184</v>
      </c>
      <c r="E125" t="s">
        <v>193</v>
      </c>
      <c r="G125" t="s">
        <v>244</v>
      </c>
    </row>
    <row r="126" spans="1:8">
      <c r="A126" s="1">
        <f>HYPERLINK("https://lsnyc.legalserver.org/matter/dynamic-profile/view/0755849","14-0755849")</f>
        <v>0</v>
      </c>
      <c r="B126" t="s">
        <v>117</v>
      </c>
      <c r="C126" t="s">
        <v>135</v>
      </c>
      <c r="D126" t="s">
        <v>184</v>
      </c>
      <c r="E126" t="s">
        <v>193</v>
      </c>
      <c r="G126" t="s">
        <v>213</v>
      </c>
    </row>
    <row r="127" spans="1:8">
      <c r="A127" s="1">
        <f>HYPERLINK("https://lsnyc.legalserver.org/matter/dynamic-profile/view/0783755","15-0783755")</f>
        <v>0</v>
      </c>
      <c r="B127" t="s">
        <v>117</v>
      </c>
      <c r="C127" t="s">
        <v>135</v>
      </c>
      <c r="D127" t="s">
        <v>172</v>
      </c>
      <c r="E127" t="s">
        <v>193</v>
      </c>
    </row>
    <row r="128" spans="1:8">
      <c r="A128" s="1">
        <f>HYPERLINK("https://lsnyc.legalserver.org/matter/dynamic-profile/view/0820575","16-0820575")</f>
        <v>0</v>
      </c>
      <c r="B128" t="s">
        <v>118</v>
      </c>
      <c r="C128" t="s">
        <v>170</v>
      </c>
      <c r="D128" t="s">
        <v>181</v>
      </c>
      <c r="E128" t="s">
        <v>193</v>
      </c>
      <c r="F128" t="s">
        <v>212</v>
      </c>
      <c r="H128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2019-11-27T22:05:11Z</dcterms:created>
  <dcterms:modified xsi:type="dcterms:W3CDTF">2019-11-27T22:05:11Z</dcterms:modified>
</cp:coreProperties>
</file>