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<sst xmlns="http://schemas.openxmlformats.org/spreadsheetml/2006/main" count="1836" uniqueCount="353">
  <si>
    <t>Hyperlinked Case #</t>
  </si>
  <si>
    <t>Assigned Branch/CC</t>
  </si>
  <si>
    <t>Agency</t>
  </si>
  <si>
    <t>Region</t>
  </si>
  <si>
    <t>AgencyOffice</t>
  </si>
  <si>
    <t>CaseOpenDate</t>
  </si>
  <si>
    <t>CaseCloseDate</t>
  </si>
  <si>
    <t>Client Name</t>
  </si>
  <si>
    <t>ClientSocialSecurityNumber</t>
  </si>
  <si>
    <t>ClientDateOfBirth</t>
  </si>
  <si>
    <t>ClientGender</t>
  </si>
  <si>
    <t>ClientEhtnicity</t>
  </si>
  <si>
    <t>ClientCounty</t>
  </si>
  <si>
    <t>ClientZIPCode</t>
  </si>
  <si>
    <t>ClientDisabilities</t>
  </si>
  <si>
    <t>EligForPAWithoutSSI_SSD</t>
  </si>
  <si>
    <t>DAP_TANF</t>
  </si>
  <si>
    <t>PACategory</t>
  </si>
  <si>
    <t>ReferralSource</t>
  </si>
  <si>
    <t>DSSRegion</t>
  </si>
  <si>
    <t>SSI/SSDProblem</t>
  </si>
  <si>
    <t>HighestLevelOfReview</t>
  </si>
  <si>
    <t>ALJName</t>
  </si>
  <si>
    <t>Outcome</t>
  </si>
  <si>
    <t>How did Applicant hear about lsnyc?</t>
  </si>
  <si>
    <t>INCOMESOURCE</t>
  </si>
  <si>
    <t>ReceivedDIB</t>
  </si>
  <si>
    <t>DIBAwardAmount</t>
  </si>
  <si>
    <t>ReceivedSSI</t>
  </si>
  <si>
    <t>SSIAwardAmount</t>
  </si>
  <si>
    <t>RetroactiveAwardAmount</t>
  </si>
  <si>
    <t>InterimAssistanceAmount</t>
  </si>
  <si>
    <t>Mon_Total</t>
  </si>
  <si>
    <t>Primary Funding Codes</t>
  </si>
  <si>
    <t>Secondary Funding Codes</t>
  </si>
  <si>
    <t>Number of People under 18</t>
  </si>
  <si>
    <t>CheckDIB</t>
  </si>
  <si>
    <t>Check_SSI</t>
  </si>
  <si>
    <t>CheckOutcome</t>
  </si>
  <si>
    <t>Casetype</t>
  </si>
  <si>
    <t>Expr2</t>
  </si>
  <si>
    <t>Primary Advocate</t>
  </si>
  <si>
    <t>Bronx Legal Services</t>
  </si>
  <si>
    <t>Brooklyn Legal Services</t>
  </si>
  <si>
    <t>Manhattan Legal Services</t>
  </si>
  <si>
    <t>Queens Legal Services</t>
  </si>
  <si>
    <t>LS-NYC</t>
  </si>
  <si>
    <t>NYC</t>
  </si>
  <si>
    <t>Sanchez, Silvia M</t>
  </si>
  <si>
    <t>Rivera, Miguel</t>
  </si>
  <si>
    <t>Torres, Rosa</t>
  </si>
  <si>
    <t>Viera, Matthew</t>
  </si>
  <si>
    <t>Garcia, Jade</t>
  </si>
  <si>
    <t>Buzzotta, Accursia</t>
  </si>
  <si>
    <t>Gonzalez, Nancy</t>
  </si>
  <si>
    <t>Villegas, Annalisia</t>
  </si>
  <si>
    <t>Gweta, Shoshana</t>
  </si>
  <si>
    <t>Muir, Clive</t>
  </si>
  <si>
    <t>Kaplan, Harvey</t>
  </si>
  <si>
    <t>Porter-Jones, Dionna</t>
  </si>
  <si>
    <t>Tarulli, Thomas J</t>
  </si>
  <si>
    <t>Gilford, Rickey</t>
  </si>
  <si>
    <t>Thompson, Tiearra E</t>
  </si>
  <si>
    <t>Fraser, Erick</t>
  </si>
  <si>
    <t>Regalado, Nathaniel</t>
  </si>
  <si>
    <t>Jackson, Kwuan E</t>
  </si>
  <si>
    <t>Al Shami, Mautaz</t>
  </si>
  <si>
    <t>Santiago, Alex</t>
  </si>
  <si>
    <t>Robinson-Rolle, Justyce E</t>
  </si>
  <si>
    <t>Marin, Giovani</t>
  </si>
  <si>
    <t>Rajnarayan, Ojaswini</t>
  </si>
  <si>
    <t>Walker, Sandy</t>
  </si>
  <si>
    <t>Yu, Cherry Yan</t>
  </si>
  <si>
    <t>Dispensa IV, Joseph</t>
  </si>
  <si>
    <t>Marin, Yolando</t>
  </si>
  <si>
    <t>Craig, Winston</t>
  </si>
  <si>
    <t>Sawney, Sean</t>
  </si>
  <si>
    <t>Davis, Aisha A</t>
  </si>
  <si>
    <t>Vega, Griselda</t>
  </si>
  <si>
    <t>Montijo, Luis</t>
  </si>
  <si>
    <t>Yates, Cynthia</t>
  </si>
  <si>
    <t>Garcia, Milton</t>
  </si>
  <si>
    <t>Pinero Figueroa, Devorah Crystal</t>
  </si>
  <si>
    <t>Tejada, Valerina</t>
  </si>
  <si>
    <t>Turner, James</t>
  </si>
  <si>
    <t>Ramirez, Destiny</t>
  </si>
  <si>
    <t>Aguilar, Noemi</t>
  </si>
  <si>
    <t>Brown, Phyllis</t>
  </si>
  <si>
    <t>Dornblut, Michelle</t>
  </si>
  <si>
    <t>Weingast, Lila R</t>
  </si>
  <si>
    <t>Ingram, Rickie</t>
  </si>
  <si>
    <t>Gaskins, Jennifer</t>
  </si>
  <si>
    <t>High, Naturelle</t>
  </si>
  <si>
    <t>Foster, Mildred</t>
  </si>
  <si>
    <t>Rios, Jose</t>
  </si>
  <si>
    <t>Nieves, Gladys</t>
  </si>
  <si>
    <t>Harris-Batten, Joseph</t>
  </si>
  <si>
    <t>Garcia, Migdalia</t>
  </si>
  <si>
    <t>Veras, Miosotis</t>
  </si>
  <si>
    <t>McKee, Joseph</t>
  </si>
  <si>
    <t>Reid, Tyrone</t>
  </si>
  <si>
    <t>Lopez, Tony</t>
  </si>
  <si>
    <t>Braithwaite, Noelani</t>
  </si>
  <si>
    <t>Romero Jr., Michael F</t>
  </si>
  <si>
    <t>Cordero, Dawn</t>
  </si>
  <si>
    <t>Gritten, Daquan Dornsford</t>
  </si>
  <si>
    <t>Nieves, Milta</t>
  </si>
  <si>
    <t>McCurbin, Kevin</t>
  </si>
  <si>
    <t>Kirkland, Sade D</t>
  </si>
  <si>
    <t>Serebryanik, Ita</t>
  </si>
  <si>
    <t>Sowah, Ebenazer</t>
  </si>
  <si>
    <t>Edwards, Cleveland</t>
  </si>
  <si>
    <t>Alvarez, Emily K</t>
  </si>
  <si>
    <t>Diaz-Cortinas, Jenny</t>
  </si>
  <si>
    <t>Ocejo, Patty</t>
  </si>
  <si>
    <t>Lopez, Soraya V</t>
  </si>
  <si>
    <t>Zhang, Futian</t>
  </si>
  <si>
    <t>Garcia, Jason</t>
  </si>
  <si>
    <t>Moore, Gregory</t>
  </si>
  <si>
    <t>Krishna, Prasanna</t>
  </si>
  <si>
    <t>Martinez, Fernando Luis</t>
  </si>
  <si>
    <t>Izquierdo, Arminda</t>
  </si>
  <si>
    <t>Saeidi, Abdulrahman</t>
  </si>
  <si>
    <t>Harris, Michael</t>
  </si>
  <si>
    <t>Mohammed, Shobha</t>
  </si>
  <si>
    <t>McIntyre, Ebony</t>
  </si>
  <si>
    <t>Lowery, Michael Alexander</t>
  </si>
  <si>
    <t>Rodriguez, Felix De Jesus</t>
  </si>
  <si>
    <t>097-74-9704</t>
  </si>
  <si>
    <t>000-00-9846</t>
  </si>
  <si>
    <t>583-53-8736</t>
  </si>
  <si>
    <t>000-00-8686</t>
  </si>
  <si>
    <t>130-92-0198</t>
  </si>
  <si>
    <t>122-48-0222</t>
  </si>
  <si>
    <t>064-58-3980</t>
  </si>
  <si>
    <t>753-76-9170</t>
  </si>
  <si>
    <t>094-58-5484</t>
  </si>
  <si>
    <t>072-70-5500</t>
  </si>
  <si>
    <t>069-46-9522</t>
  </si>
  <si>
    <t>070-84-3961</t>
  </si>
  <si>
    <t>144-62-9707</t>
  </si>
  <si>
    <t>248-45-4306</t>
  </si>
  <si>
    <t>057-70-7843</t>
  </si>
  <si>
    <t>106-70-5851</t>
  </si>
  <si>
    <t>071-90-6317</t>
  </si>
  <si>
    <t>081-74-9334</t>
  </si>
  <si>
    <t>613-97-1282</t>
  </si>
  <si>
    <t>598-80-9971</t>
  </si>
  <si>
    <t>106-98-0677</t>
  </si>
  <si>
    <t>092-92-5351</t>
  </si>
  <si>
    <t>082-62-3690</t>
  </si>
  <si>
    <t>115-92-3934</t>
  </si>
  <si>
    <t>072-88-6806</t>
  </si>
  <si>
    <t>113-54-3802</t>
  </si>
  <si>
    <t>129-70-9106</t>
  </si>
  <si>
    <t>074-66-6390</t>
  </si>
  <si>
    <t>078-62-8336</t>
  </si>
  <si>
    <t>089-58-8467</t>
  </si>
  <si>
    <t>584-93-7214</t>
  </si>
  <si>
    <t>095-54-6400</t>
  </si>
  <si>
    <t>072-64-0765</t>
  </si>
  <si>
    <t>849-56-1608</t>
  </si>
  <si>
    <t>085-68-6154</t>
  </si>
  <si>
    <t>068-62-3614</t>
  </si>
  <si>
    <t>106-86-8267</t>
  </si>
  <si>
    <t>081-64-8660</t>
  </si>
  <si>
    <t>068-48-2762</t>
  </si>
  <si>
    <t>117-56-9172</t>
  </si>
  <si>
    <t>044-78-9820</t>
  </si>
  <si>
    <t>097-80-0393</t>
  </si>
  <si>
    <t>138-72-5860</t>
  </si>
  <si>
    <t>062-76-2087</t>
  </si>
  <si>
    <t>099-56-1228</t>
  </si>
  <si>
    <t>125-58-2680</t>
  </si>
  <si>
    <t>087-58-6964</t>
  </si>
  <si>
    <t>118-52-1815</t>
  </si>
  <si>
    <t>129-94-2962</t>
  </si>
  <si>
    <t>106-66-9522</t>
  </si>
  <si>
    <t>079-94-3550</t>
  </si>
  <si>
    <t>061-58-7898</t>
  </si>
  <si>
    <t>104-98-4495</t>
  </si>
  <si>
    <t>077-02-3600</t>
  </si>
  <si>
    <t>116-56-2527</t>
  </si>
  <si>
    <t>132-86-4542</t>
  </si>
  <si>
    <t>057-54-9938</t>
  </si>
  <si>
    <t>672-37-9391</t>
  </si>
  <si>
    <t>101-78-2045</t>
  </si>
  <si>
    <t>108-82-7888</t>
  </si>
  <si>
    <t>091-78-1571</t>
  </si>
  <si>
    <t>065-58-6198</t>
  </si>
  <si>
    <t>140-96-8686</t>
  </si>
  <si>
    <t>069-64-2740</t>
  </si>
  <si>
    <t>109-84-9010</t>
  </si>
  <si>
    <t>079-58-1206</t>
  </si>
  <si>
    <t>070-68-5803</t>
  </si>
  <si>
    <t>089-60-1841</t>
  </si>
  <si>
    <t>452-41-7810</t>
  </si>
  <si>
    <t>064-84-8850</t>
  </si>
  <si>
    <t>063-72-5086</t>
  </si>
  <si>
    <t>064-70-4356</t>
  </si>
  <si>
    <t>053-82-5711</t>
  </si>
  <si>
    <t>12/31/1960</t>
  </si>
  <si>
    <t>10/02/1970</t>
  </si>
  <si>
    <t>05/22/1966</t>
  </si>
  <si>
    <t>03/24/1996</t>
  </si>
  <si>
    <t>11/14/2003</t>
  </si>
  <si>
    <t>11/09/1955</t>
  </si>
  <si>
    <t>08/11/1973</t>
  </si>
  <si>
    <t>08/08/2012</t>
  </si>
  <si>
    <t>07/01/1975</t>
  </si>
  <si>
    <t>06/28/1985</t>
  </si>
  <si>
    <t>06/02/1959</t>
  </si>
  <si>
    <t>09/04/1994</t>
  </si>
  <si>
    <t>03/15/1969</t>
  </si>
  <si>
    <t>08/04/1980</t>
  </si>
  <si>
    <t>12/11/1984</t>
  </si>
  <si>
    <t>03/04/1986</t>
  </si>
  <si>
    <t>08/13/2000</t>
  </si>
  <si>
    <t>05/05/1987</t>
  </si>
  <si>
    <t>10/24/2011</t>
  </si>
  <si>
    <t>03/24/2006</t>
  </si>
  <si>
    <t>07/03/2009</t>
  </si>
  <si>
    <t>01/25/2009</t>
  </si>
  <si>
    <t>04/08/1935</t>
  </si>
  <si>
    <t>01/31/1978</t>
  </si>
  <si>
    <t>01/25/1963</t>
  </si>
  <si>
    <t>09/09/1998</t>
  </si>
  <si>
    <t>06/18/1967</t>
  </si>
  <si>
    <t>02/14/1961</t>
  </si>
  <si>
    <t>07/23/1971</t>
  </si>
  <si>
    <t>08/03/1965</t>
  </si>
  <si>
    <t>02/26/1963</t>
  </si>
  <si>
    <t>03/31/1978</t>
  </si>
  <si>
    <t>05/02/1962</t>
  </si>
  <si>
    <t>02/16/2012</t>
  </si>
  <si>
    <t>12/22/1982</t>
  </si>
  <si>
    <t>06/06/1964</t>
  </si>
  <si>
    <t>07/16/1997</t>
  </si>
  <si>
    <t>01/15/1970</t>
  </si>
  <si>
    <t>07/02/1956</t>
  </si>
  <si>
    <t>07/30/1966</t>
  </si>
  <si>
    <t>05/23/1985</t>
  </si>
  <si>
    <t>06/18/1992</t>
  </si>
  <si>
    <t>09/11/1980</t>
  </si>
  <si>
    <t>06/22/1989</t>
  </si>
  <si>
    <t>10/09/1958</t>
  </si>
  <si>
    <t>01/13/1972</t>
  </si>
  <si>
    <t>02/13/1971</t>
  </si>
  <si>
    <t>08/06/1964</t>
  </si>
  <si>
    <t>04/03/1959</t>
  </si>
  <si>
    <t>07/07/1977</t>
  </si>
  <si>
    <t>01/23/1963</t>
  </si>
  <si>
    <t>09/12/2004</t>
  </si>
  <si>
    <t>11/03/1965</t>
  </si>
  <si>
    <t>06/24/2009</t>
  </si>
  <si>
    <t>10/06/2010</t>
  </si>
  <si>
    <t>09/25/1970</t>
  </si>
  <si>
    <t>02/02/1998</t>
  </si>
  <si>
    <t>03/18/1959</t>
  </si>
  <si>
    <t>10/19/2011</t>
  </si>
  <si>
    <t>01/04/1991</t>
  </si>
  <si>
    <t>06/08/1921</t>
  </si>
  <si>
    <t>10/01/1986</t>
  </si>
  <si>
    <t>06/24/1980</t>
  </si>
  <si>
    <t>10/06/1974</t>
  </si>
  <si>
    <t>02/28/1994</t>
  </si>
  <si>
    <t>04/12/1963</t>
  </si>
  <si>
    <t>10/26/1963</t>
  </si>
  <si>
    <t>11/15/1955</t>
  </si>
  <si>
    <t>12/18/1995</t>
  </si>
  <si>
    <t>11/25/1975</t>
  </si>
  <si>
    <t>10/05/1982</t>
  </si>
  <si>
    <t>07/11/1966</t>
  </si>
  <si>
    <t>06/28/1959</t>
  </si>
  <si>
    <t>02/09/1989</t>
  </si>
  <si>
    <t>08/26/1999</t>
  </si>
  <si>
    <t>11/14/1956</t>
  </si>
  <si>
    <t>10/16/1983</t>
  </si>
  <si>
    <t>08/15/1993</t>
  </si>
  <si>
    <t>07/29/1967</t>
  </si>
  <si>
    <t>F</t>
  </si>
  <si>
    <t>M</t>
  </si>
  <si>
    <t>S</t>
  </si>
  <si>
    <t>Latina/o</t>
  </si>
  <si>
    <t>Hispanic</t>
  </si>
  <si>
    <t>White (Not Hispanic)</t>
  </si>
  <si>
    <t>Black/African American/African Descent</t>
  </si>
  <si>
    <t>Self-Identified/Other</t>
  </si>
  <si>
    <t>Asian or Pacific Islander</t>
  </si>
  <si>
    <t>Bronx</t>
  </si>
  <si>
    <t>Kings</t>
  </si>
  <si>
    <t>New York</t>
  </si>
  <si>
    <t>Richmond</t>
  </si>
  <si>
    <t>Queens</t>
  </si>
  <si>
    <t>X</t>
  </si>
  <si>
    <t>T</t>
  </si>
  <si>
    <t>Claim Denial</t>
  </si>
  <si>
    <t>Other</t>
  </si>
  <si>
    <t>Termination</t>
  </si>
  <si>
    <t>No Problem</t>
  </si>
  <si>
    <t>ALJ Hearing</t>
  </si>
  <si>
    <t>David Sunna</t>
  </si>
  <si>
    <t>Mcneaney</t>
  </si>
  <si>
    <t>Gitel Reich</t>
  </si>
  <si>
    <t>Miller</t>
  </si>
  <si>
    <t>kenneally</t>
  </si>
  <si>
    <t>Bozarth</t>
  </si>
  <si>
    <t>Michael Friedman</t>
  </si>
  <si>
    <t>Reeves</t>
  </si>
  <si>
    <t>Sedaca</t>
  </si>
  <si>
    <t>Suarez</t>
  </si>
  <si>
    <t>Pizzutto</t>
  </si>
  <si>
    <t>Solomon</t>
  </si>
  <si>
    <t>Diamond</t>
  </si>
  <si>
    <t>Michelle Allan</t>
  </si>
  <si>
    <t>McKenna</t>
  </si>
  <si>
    <t>Robert Schriver</t>
  </si>
  <si>
    <t>Sandra McKenna</t>
  </si>
  <si>
    <t>mi</t>
  </si>
  <si>
    <t>Michelle Allen</t>
  </si>
  <si>
    <t>Client won/ received  retained monthly benefits</t>
  </si>
  <si>
    <t>Short or other services</t>
  </si>
  <si>
    <t>Client withdrew/failed to return</t>
  </si>
  <si>
    <t>Local DSS</t>
  </si>
  <si>
    <t>Prior Use</t>
  </si>
  <si>
    <t>SN or HASA or PA</t>
  </si>
  <si>
    <t>Eligible for but not receiving PA</t>
  </si>
  <si>
    <t>TANF</t>
  </si>
  <si>
    <t>DAP eligible w/o PA</t>
  </si>
  <si>
    <t>Medicaid</t>
  </si>
  <si>
    <t>Yes</t>
  </si>
  <si>
    <t xml:space="preserve"> </t>
  </si>
  <si>
    <t>No</t>
  </si>
  <si>
    <t>2065 DAP-Disability Advocacy</t>
  </si>
  <si>
    <t>5221 SSUSA-Single Stop USA</t>
  </si>
  <si>
    <t>Staff</t>
  </si>
  <si>
    <t>Mencher, Jessica</t>
  </si>
  <si>
    <t>Sanders, Melanie</t>
  </si>
  <si>
    <t>Molnar, Shandanette</t>
  </si>
  <si>
    <t>Hernandez, Marisol</t>
  </si>
  <si>
    <t>Giles, Debra</t>
  </si>
  <si>
    <t>Alexis, Jennifer</t>
  </si>
  <si>
    <t>Deluca, Sally</t>
  </si>
  <si>
    <t>Diaz, Jose</t>
  </si>
  <si>
    <t>Bash, Rachel</t>
  </si>
  <si>
    <t>Paulino, Jayna</t>
  </si>
  <si>
    <t>Douglas, Tanya</t>
  </si>
  <si>
    <t>Neff, Adrienne</t>
  </si>
  <si>
    <t>Kaplan, William</t>
  </si>
  <si>
    <t>Corcione, Emily</t>
  </si>
  <si>
    <t>Leipziger, Amy</t>
  </si>
  <si>
    <t>Martinez, Ana</t>
  </si>
  <si>
    <t>Alvarado, Zuly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</si>
</sst>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81"/>
  <sheetViews>
    <sheetView tabSelected="1" workbookViewId="0"/>
  </sheetViews>
  <sheetFormatPr defaultRowHeight="15"/>
  <cols>
    <col min="1" max="1" width="20.7109375" style="1" customWidth="1"/>
  </cols>
  <sheetData>
    <row r="1" spans="1:4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spans="1:42">
      <c r="A2" s="1">
        <f>HYPERLINK("https://lsnyc.legalserver.org/matter/dynamic-profile/view/1874937","18-1874937")</f>
        <v>0</v>
      </c>
      <c r="B2" t="s">
        <v>42</v>
      </c>
      <c r="C2" t="s">
        <v>46</v>
      </c>
      <c r="D2" t="s">
        <v>47</v>
      </c>
      <c r="F2" s="3">
        <v>43325</v>
      </c>
      <c r="G2" s="3">
        <v>43571</v>
      </c>
      <c r="H2" t="s">
        <v>48</v>
      </c>
      <c r="I2" t="s">
        <v>128</v>
      </c>
      <c r="J2" t="s">
        <v>201</v>
      </c>
      <c r="K2" t="s">
        <v>280</v>
      </c>
      <c r="L2" t="s">
        <v>283</v>
      </c>
      <c r="M2" t="s">
        <v>289</v>
      </c>
      <c r="N2">
        <v>10452</v>
      </c>
      <c r="O2" t="s">
        <v>294</v>
      </c>
      <c r="P2" t="s">
        <v>280</v>
      </c>
      <c r="Q2" t="s">
        <v>280</v>
      </c>
      <c r="R2">
        <v>2</v>
      </c>
      <c r="S2">
        <v>5</v>
      </c>
      <c r="U2" t="s">
        <v>296</v>
      </c>
      <c r="V2" t="s">
        <v>300</v>
      </c>
      <c r="W2" t="s">
        <v>301</v>
      </c>
      <c r="X2" t="s">
        <v>320</v>
      </c>
      <c r="Z2" t="s">
        <v>325</v>
      </c>
      <c r="AA2" t="s">
        <v>330</v>
      </c>
      <c r="AB2">
        <v>841</v>
      </c>
      <c r="AC2" t="s">
        <v>330</v>
      </c>
      <c r="AD2">
        <v>0</v>
      </c>
      <c r="AE2">
        <v>5466</v>
      </c>
      <c r="AF2">
        <v>18918</v>
      </c>
      <c r="AG2">
        <v>841</v>
      </c>
      <c r="AH2" t="s">
        <v>333</v>
      </c>
      <c r="AJ2">
        <v>0</v>
      </c>
      <c r="AK2" t="s">
        <v>280</v>
      </c>
      <c r="AL2" t="s">
        <v>295</v>
      </c>
      <c r="AM2" t="s">
        <v>280</v>
      </c>
      <c r="AN2" t="s">
        <v>335</v>
      </c>
      <c r="AO2" t="s">
        <v>280</v>
      </c>
      <c r="AP2" t="s">
        <v>336</v>
      </c>
    </row>
    <row r="3" spans="1:42">
      <c r="A3" s="1">
        <f>HYPERLINK("https://lsnyc.legalserver.org/matter/dynamic-profile/view/1886134","18-1886134")</f>
        <v>0</v>
      </c>
      <c r="B3" t="s">
        <v>42</v>
      </c>
      <c r="C3" t="s">
        <v>46</v>
      </c>
      <c r="D3" t="s">
        <v>47</v>
      </c>
      <c r="F3" s="3">
        <v>43453</v>
      </c>
      <c r="G3" s="3">
        <v>43602</v>
      </c>
      <c r="H3" t="s">
        <v>49</v>
      </c>
      <c r="I3" t="s">
        <v>129</v>
      </c>
      <c r="J3" t="s">
        <v>202</v>
      </c>
      <c r="K3" t="s">
        <v>281</v>
      </c>
      <c r="L3" t="s">
        <v>284</v>
      </c>
      <c r="M3" t="s">
        <v>290</v>
      </c>
      <c r="N3">
        <v>10467</v>
      </c>
      <c r="O3" t="s">
        <v>294</v>
      </c>
      <c r="P3" t="s">
        <v>280</v>
      </c>
      <c r="Q3" t="s">
        <v>280</v>
      </c>
      <c r="S3">
        <v>5</v>
      </c>
      <c r="AA3" t="s">
        <v>331</v>
      </c>
      <c r="AB3">
        <v>0</v>
      </c>
      <c r="AC3" t="s">
        <v>331</v>
      </c>
      <c r="AD3">
        <v>0</v>
      </c>
      <c r="AE3">
        <v>0</v>
      </c>
      <c r="AF3">
        <v>0</v>
      </c>
      <c r="AG3">
        <v>0</v>
      </c>
      <c r="AH3" t="s">
        <v>333</v>
      </c>
      <c r="AJ3">
        <v>0</v>
      </c>
      <c r="AK3" t="s">
        <v>280</v>
      </c>
      <c r="AL3" t="s">
        <v>280</v>
      </c>
      <c r="AM3" t="s">
        <v>280</v>
      </c>
      <c r="AN3" t="s">
        <v>335</v>
      </c>
      <c r="AO3" t="s">
        <v>280</v>
      </c>
      <c r="AP3" t="s">
        <v>337</v>
      </c>
    </row>
    <row r="4" spans="1:42">
      <c r="A4" s="1">
        <f>HYPERLINK("https://lsnyc.legalserver.org/matter/dynamic-profile/view/1868249","18-1868249")</f>
        <v>0</v>
      </c>
      <c r="B4" t="s">
        <v>42</v>
      </c>
      <c r="C4" t="s">
        <v>46</v>
      </c>
      <c r="D4" t="s">
        <v>47</v>
      </c>
      <c r="F4" s="3">
        <v>43244</v>
      </c>
      <c r="G4" s="3">
        <v>43574</v>
      </c>
      <c r="H4" t="s">
        <v>50</v>
      </c>
      <c r="I4" t="s">
        <v>130</v>
      </c>
      <c r="J4" t="s">
        <v>203</v>
      </c>
      <c r="K4" t="s">
        <v>280</v>
      </c>
      <c r="L4" t="s">
        <v>284</v>
      </c>
      <c r="M4" t="s">
        <v>289</v>
      </c>
      <c r="N4">
        <v>10470</v>
      </c>
      <c r="O4" t="s">
        <v>294</v>
      </c>
      <c r="P4" t="s">
        <v>280</v>
      </c>
      <c r="Q4" t="s">
        <v>280</v>
      </c>
      <c r="R4">
        <v>4</v>
      </c>
      <c r="S4">
        <v>5</v>
      </c>
      <c r="U4" t="s">
        <v>296</v>
      </c>
      <c r="V4" t="s">
        <v>300</v>
      </c>
      <c r="X4" t="s">
        <v>321</v>
      </c>
      <c r="Z4" t="s">
        <v>326</v>
      </c>
      <c r="AA4" t="s">
        <v>331</v>
      </c>
      <c r="AB4">
        <v>0</v>
      </c>
      <c r="AC4" t="s">
        <v>330</v>
      </c>
      <c r="AD4">
        <v>0</v>
      </c>
      <c r="AE4">
        <v>0</v>
      </c>
      <c r="AF4">
        <v>0</v>
      </c>
      <c r="AG4">
        <v>0</v>
      </c>
      <c r="AH4" t="s">
        <v>333</v>
      </c>
      <c r="AJ4">
        <v>0</v>
      </c>
      <c r="AK4" t="s">
        <v>280</v>
      </c>
      <c r="AL4" t="s">
        <v>295</v>
      </c>
      <c r="AM4" t="s">
        <v>280</v>
      </c>
      <c r="AN4" t="s">
        <v>335</v>
      </c>
      <c r="AO4" t="s">
        <v>280</v>
      </c>
      <c r="AP4" t="s">
        <v>338</v>
      </c>
    </row>
    <row r="5" spans="1:42">
      <c r="A5" s="1">
        <f>HYPERLINK("https://lsnyc.legalserver.org/matter/dynamic-profile/view/1894114","19-1894114")</f>
        <v>0</v>
      </c>
      <c r="B5" t="s">
        <v>42</v>
      </c>
      <c r="C5" t="s">
        <v>46</v>
      </c>
      <c r="D5" t="s">
        <v>47</v>
      </c>
      <c r="F5" s="3">
        <v>43542</v>
      </c>
      <c r="G5" s="3">
        <v>43602</v>
      </c>
      <c r="H5" t="s">
        <v>51</v>
      </c>
      <c r="I5" t="s">
        <v>131</v>
      </c>
      <c r="J5" t="s">
        <v>204</v>
      </c>
      <c r="K5" t="s">
        <v>281</v>
      </c>
      <c r="L5" t="s">
        <v>284</v>
      </c>
      <c r="M5" t="s">
        <v>289</v>
      </c>
      <c r="N5">
        <v>10452</v>
      </c>
      <c r="O5" t="s">
        <v>294</v>
      </c>
      <c r="P5" t="s">
        <v>280</v>
      </c>
      <c r="Q5" t="s">
        <v>280</v>
      </c>
      <c r="R5">
        <v>4</v>
      </c>
      <c r="S5">
        <v>5</v>
      </c>
      <c r="U5" t="s">
        <v>296</v>
      </c>
      <c r="X5" t="s">
        <v>322</v>
      </c>
      <c r="Z5" t="s">
        <v>326</v>
      </c>
      <c r="AA5" t="s">
        <v>332</v>
      </c>
      <c r="AB5">
        <v>0</v>
      </c>
      <c r="AC5" t="s">
        <v>332</v>
      </c>
      <c r="AD5">
        <v>0</v>
      </c>
      <c r="AE5">
        <v>0</v>
      </c>
      <c r="AF5">
        <v>0</v>
      </c>
      <c r="AG5">
        <v>0</v>
      </c>
      <c r="AH5" t="s">
        <v>333</v>
      </c>
      <c r="AJ5">
        <v>0</v>
      </c>
      <c r="AK5" t="s">
        <v>280</v>
      </c>
      <c r="AL5" t="s">
        <v>280</v>
      </c>
      <c r="AM5" t="s">
        <v>280</v>
      </c>
      <c r="AN5" t="s">
        <v>335</v>
      </c>
      <c r="AO5" t="s">
        <v>280</v>
      </c>
      <c r="AP5" t="s">
        <v>337</v>
      </c>
    </row>
    <row r="6" spans="1:42">
      <c r="A6" s="1">
        <f>HYPERLINK("https://lsnyc.legalserver.org/matter/dynamic-profile/view/1892827","19-1892827")</f>
        <v>0</v>
      </c>
      <c r="B6" t="s">
        <v>43</v>
      </c>
      <c r="C6" t="s">
        <v>46</v>
      </c>
      <c r="D6" t="s">
        <v>47</v>
      </c>
      <c r="F6" s="3">
        <v>43530</v>
      </c>
      <c r="G6" s="3">
        <v>43640</v>
      </c>
      <c r="H6" t="s">
        <v>52</v>
      </c>
      <c r="I6" t="s">
        <v>132</v>
      </c>
      <c r="J6" t="s">
        <v>205</v>
      </c>
      <c r="K6" t="s">
        <v>280</v>
      </c>
      <c r="L6" t="s">
        <v>284</v>
      </c>
      <c r="M6" t="s">
        <v>291</v>
      </c>
      <c r="N6">
        <v>10039</v>
      </c>
      <c r="O6" t="s">
        <v>294</v>
      </c>
      <c r="P6" t="s">
        <v>280</v>
      </c>
      <c r="Q6" t="s">
        <v>280</v>
      </c>
      <c r="S6">
        <v>5</v>
      </c>
      <c r="AA6" t="s">
        <v>331</v>
      </c>
      <c r="AB6">
        <v>0</v>
      </c>
      <c r="AC6" t="s">
        <v>331</v>
      </c>
      <c r="AD6">
        <v>0</v>
      </c>
      <c r="AE6">
        <v>0</v>
      </c>
      <c r="AF6">
        <v>0</v>
      </c>
      <c r="AG6">
        <v>0</v>
      </c>
      <c r="AH6" t="s">
        <v>333</v>
      </c>
      <c r="AJ6">
        <v>1</v>
      </c>
      <c r="AK6" t="s">
        <v>280</v>
      </c>
      <c r="AL6" t="s">
        <v>280</v>
      </c>
      <c r="AM6" t="s">
        <v>280</v>
      </c>
      <c r="AN6" t="s">
        <v>335</v>
      </c>
      <c r="AO6" t="s">
        <v>280</v>
      </c>
      <c r="AP6" t="s">
        <v>339</v>
      </c>
    </row>
    <row r="7" spans="1:42">
      <c r="A7" s="1">
        <f>HYPERLINK("https://lsnyc.legalserver.org/matter/dynamic-profile/view/1880226","18-1880226")</f>
        <v>0</v>
      </c>
      <c r="B7" t="s">
        <v>43</v>
      </c>
      <c r="C7" t="s">
        <v>46</v>
      </c>
      <c r="D7" t="s">
        <v>47</v>
      </c>
      <c r="F7" s="3">
        <v>43384</v>
      </c>
      <c r="G7" s="3">
        <v>43640</v>
      </c>
      <c r="H7" t="s">
        <v>53</v>
      </c>
      <c r="I7" t="s">
        <v>133</v>
      </c>
      <c r="J7" t="s">
        <v>206</v>
      </c>
      <c r="K7" t="s">
        <v>280</v>
      </c>
      <c r="L7" t="s">
        <v>285</v>
      </c>
      <c r="M7" t="s">
        <v>290</v>
      </c>
      <c r="N7">
        <v>11214</v>
      </c>
      <c r="O7" t="s">
        <v>294</v>
      </c>
      <c r="P7" t="s">
        <v>280</v>
      </c>
      <c r="Q7" t="s">
        <v>280</v>
      </c>
      <c r="S7">
        <v>5</v>
      </c>
      <c r="AA7" t="s">
        <v>331</v>
      </c>
      <c r="AB7">
        <v>0</v>
      </c>
      <c r="AC7" t="s">
        <v>331</v>
      </c>
      <c r="AD7">
        <v>0</v>
      </c>
      <c r="AE7">
        <v>0</v>
      </c>
      <c r="AF7">
        <v>0</v>
      </c>
      <c r="AG7">
        <v>0</v>
      </c>
      <c r="AH7" t="s">
        <v>333</v>
      </c>
      <c r="AJ7">
        <v>0</v>
      </c>
      <c r="AK7" t="s">
        <v>280</v>
      </c>
      <c r="AL7" t="s">
        <v>280</v>
      </c>
      <c r="AM7" t="s">
        <v>280</v>
      </c>
      <c r="AN7" t="s">
        <v>335</v>
      </c>
      <c r="AO7" t="s">
        <v>280</v>
      </c>
      <c r="AP7" t="s">
        <v>339</v>
      </c>
    </row>
    <row r="8" spans="1:42">
      <c r="A8" s="1">
        <f>HYPERLINK("https://lsnyc.legalserver.org/matter/dynamic-profile/view/1893539","19-1893539")</f>
        <v>0</v>
      </c>
      <c r="B8" t="s">
        <v>43</v>
      </c>
      <c r="C8" t="s">
        <v>46</v>
      </c>
      <c r="D8" t="s">
        <v>47</v>
      </c>
      <c r="F8" s="3">
        <v>43536</v>
      </c>
      <c r="G8" s="3">
        <v>43640</v>
      </c>
      <c r="H8" t="s">
        <v>54</v>
      </c>
      <c r="I8" t="s">
        <v>134</v>
      </c>
      <c r="J8" t="s">
        <v>207</v>
      </c>
      <c r="K8" t="s">
        <v>280</v>
      </c>
      <c r="L8" t="s">
        <v>284</v>
      </c>
      <c r="M8" t="s">
        <v>290</v>
      </c>
      <c r="N8">
        <v>11224</v>
      </c>
      <c r="O8" t="s">
        <v>294</v>
      </c>
      <c r="P8" t="s">
        <v>280</v>
      </c>
      <c r="Q8" t="s">
        <v>280</v>
      </c>
      <c r="S8">
        <v>5</v>
      </c>
      <c r="AA8" t="s">
        <v>331</v>
      </c>
      <c r="AB8">
        <v>0</v>
      </c>
      <c r="AC8" t="s">
        <v>331</v>
      </c>
      <c r="AD8">
        <v>0</v>
      </c>
      <c r="AE8">
        <v>0</v>
      </c>
      <c r="AF8">
        <v>0</v>
      </c>
      <c r="AG8">
        <v>0</v>
      </c>
      <c r="AH8" t="s">
        <v>333</v>
      </c>
      <c r="AJ8">
        <v>4</v>
      </c>
      <c r="AK8" t="s">
        <v>280</v>
      </c>
      <c r="AL8" t="s">
        <v>280</v>
      </c>
      <c r="AM8" t="s">
        <v>280</v>
      </c>
      <c r="AN8" t="s">
        <v>335</v>
      </c>
      <c r="AO8" t="s">
        <v>280</v>
      </c>
      <c r="AP8" t="s">
        <v>339</v>
      </c>
    </row>
    <row r="9" spans="1:42">
      <c r="A9" s="1">
        <f>HYPERLINK("https://lsnyc.legalserver.org/matter/dynamic-profile/view/1898517","19-1898517")</f>
        <v>0</v>
      </c>
      <c r="B9" t="s">
        <v>43</v>
      </c>
      <c r="C9" t="s">
        <v>46</v>
      </c>
      <c r="D9" t="s">
        <v>47</v>
      </c>
      <c r="F9" s="3">
        <v>43586</v>
      </c>
      <c r="G9" s="3">
        <v>43640</v>
      </c>
      <c r="H9" t="s">
        <v>55</v>
      </c>
      <c r="I9" t="s">
        <v>135</v>
      </c>
      <c r="J9" t="s">
        <v>208</v>
      </c>
      <c r="K9" t="s">
        <v>280</v>
      </c>
      <c r="L9" t="s">
        <v>286</v>
      </c>
      <c r="M9" t="s">
        <v>290</v>
      </c>
      <c r="N9">
        <v>11208</v>
      </c>
      <c r="O9" t="s">
        <v>294</v>
      </c>
      <c r="P9" t="s">
        <v>280</v>
      </c>
      <c r="Q9" t="s">
        <v>280</v>
      </c>
      <c r="S9">
        <v>5</v>
      </c>
      <c r="AA9" t="s">
        <v>331</v>
      </c>
      <c r="AB9">
        <v>0</v>
      </c>
      <c r="AC9" t="s">
        <v>331</v>
      </c>
      <c r="AD9">
        <v>0</v>
      </c>
      <c r="AE9">
        <v>0</v>
      </c>
      <c r="AF9">
        <v>0</v>
      </c>
      <c r="AG9">
        <v>0</v>
      </c>
      <c r="AH9" t="s">
        <v>333</v>
      </c>
      <c r="AJ9">
        <v>3</v>
      </c>
      <c r="AK9" t="s">
        <v>280</v>
      </c>
      <c r="AL9" t="s">
        <v>280</v>
      </c>
      <c r="AM9" t="s">
        <v>280</v>
      </c>
      <c r="AN9" t="s">
        <v>335</v>
      </c>
      <c r="AO9" t="s">
        <v>280</v>
      </c>
      <c r="AP9" t="s">
        <v>339</v>
      </c>
    </row>
    <row r="10" spans="1:42">
      <c r="A10" s="1">
        <f>HYPERLINK("https://lsnyc.legalserver.org/matter/dynamic-profile/view/1888258","19-1888258")</f>
        <v>0</v>
      </c>
      <c r="B10" t="s">
        <v>43</v>
      </c>
      <c r="C10" t="s">
        <v>46</v>
      </c>
      <c r="D10" t="s">
        <v>47</v>
      </c>
      <c r="F10" s="3">
        <v>43481</v>
      </c>
      <c r="G10" s="3">
        <v>43644</v>
      </c>
      <c r="H10" t="s">
        <v>56</v>
      </c>
      <c r="I10" t="s">
        <v>136</v>
      </c>
      <c r="J10" t="s">
        <v>209</v>
      </c>
      <c r="K10" t="s">
        <v>280</v>
      </c>
      <c r="L10" t="s">
        <v>287</v>
      </c>
      <c r="M10" t="s">
        <v>290</v>
      </c>
      <c r="N10">
        <v>11230</v>
      </c>
      <c r="O10" t="s">
        <v>294</v>
      </c>
      <c r="P10" t="s">
        <v>280</v>
      </c>
      <c r="Q10" t="s">
        <v>280</v>
      </c>
      <c r="S10">
        <v>5</v>
      </c>
      <c r="AA10" t="s">
        <v>331</v>
      </c>
      <c r="AB10">
        <v>0</v>
      </c>
      <c r="AC10" t="s">
        <v>331</v>
      </c>
      <c r="AD10">
        <v>0</v>
      </c>
      <c r="AE10">
        <v>0</v>
      </c>
      <c r="AF10">
        <v>0</v>
      </c>
      <c r="AG10">
        <v>0</v>
      </c>
      <c r="AH10" t="s">
        <v>333</v>
      </c>
      <c r="AJ10">
        <v>0</v>
      </c>
      <c r="AK10" t="s">
        <v>280</v>
      </c>
      <c r="AL10" t="s">
        <v>280</v>
      </c>
      <c r="AM10" t="s">
        <v>280</v>
      </c>
      <c r="AN10" t="s">
        <v>335</v>
      </c>
      <c r="AO10" t="s">
        <v>280</v>
      </c>
      <c r="AP10" t="s">
        <v>339</v>
      </c>
    </row>
    <row r="11" spans="1:42">
      <c r="A11" s="1">
        <f>HYPERLINK("https://lsnyc.legalserver.org/matter/dynamic-profile/view/1894971","19-1894971")</f>
        <v>0</v>
      </c>
      <c r="B11" t="s">
        <v>43</v>
      </c>
      <c r="C11" t="s">
        <v>46</v>
      </c>
      <c r="D11" t="s">
        <v>47</v>
      </c>
      <c r="F11" s="3">
        <v>43550</v>
      </c>
      <c r="G11" s="3">
        <v>43640</v>
      </c>
      <c r="H11" t="s">
        <v>57</v>
      </c>
      <c r="I11" t="s">
        <v>137</v>
      </c>
      <c r="J11" t="s">
        <v>210</v>
      </c>
      <c r="K11" t="s">
        <v>281</v>
      </c>
      <c r="L11" t="s">
        <v>286</v>
      </c>
      <c r="M11" t="s">
        <v>290</v>
      </c>
      <c r="N11">
        <v>11217</v>
      </c>
      <c r="O11" t="s">
        <v>294</v>
      </c>
      <c r="P11" t="s">
        <v>280</v>
      </c>
      <c r="Q11" t="s">
        <v>280</v>
      </c>
      <c r="S11">
        <v>5</v>
      </c>
      <c r="AA11" t="s">
        <v>331</v>
      </c>
      <c r="AB11">
        <v>0</v>
      </c>
      <c r="AC11" t="s">
        <v>331</v>
      </c>
      <c r="AD11">
        <v>0</v>
      </c>
      <c r="AE11">
        <v>0</v>
      </c>
      <c r="AF11">
        <v>0</v>
      </c>
      <c r="AG11">
        <v>0</v>
      </c>
      <c r="AH11" t="s">
        <v>333</v>
      </c>
      <c r="AJ11">
        <v>0</v>
      </c>
      <c r="AK11" t="s">
        <v>280</v>
      </c>
      <c r="AL11" t="s">
        <v>280</v>
      </c>
      <c r="AM11" t="s">
        <v>280</v>
      </c>
      <c r="AN11" t="s">
        <v>335</v>
      </c>
      <c r="AO11" t="s">
        <v>280</v>
      </c>
      <c r="AP11" t="s">
        <v>339</v>
      </c>
    </row>
    <row r="12" spans="1:42">
      <c r="A12" s="1">
        <f>HYPERLINK("https://lsnyc.legalserver.org/matter/dynamic-profile/view/1886403","18-1886403")</f>
        <v>0</v>
      </c>
      <c r="B12" t="s">
        <v>43</v>
      </c>
      <c r="C12" t="s">
        <v>46</v>
      </c>
      <c r="D12" t="s">
        <v>47</v>
      </c>
      <c r="F12" s="3">
        <v>43458</v>
      </c>
      <c r="G12" s="3">
        <v>43641</v>
      </c>
      <c r="H12" t="s">
        <v>58</v>
      </c>
      <c r="I12" t="s">
        <v>138</v>
      </c>
      <c r="J12" t="s">
        <v>211</v>
      </c>
      <c r="K12" t="s">
        <v>281</v>
      </c>
      <c r="L12" t="s">
        <v>285</v>
      </c>
      <c r="M12" t="s">
        <v>290</v>
      </c>
      <c r="N12">
        <v>11228</v>
      </c>
      <c r="O12" t="s">
        <v>294</v>
      </c>
      <c r="P12" t="s">
        <v>280</v>
      </c>
      <c r="Q12" t="s">
        <v>280</v>
      </c>
      <c r="S12">
        <v>5</v>
      </c>
      <c r="AA12" t="s">
        <v>331</v>
      </c>
      <c r="AB12">
        <v>0</v>
      </c>
      <c r="AC12" t="s">
        <v>331</v>
      </c>
      <c r="AD12">
        <v>0</v>
      </c>
      <c r="AE12">
        <v>0</v>
      </c>
      <c r="AF12">
        <v>0</v>
      </c>
      <c r="AG12">
        <v>0</v>
      </c>
      <c r="AH12" t="s">
        <v>333</v>
      </c>
      <c r="AJ12">
        <v>0</v>
      </c>
      <c r="AK12" t="s">
        <v>280</v>
      </c>
      <c r="AL12" t="s">
        <v>280</v>
      </c>
      <c r="AM12" t="s">
        <v>280</v>
      </c>
      <c r="AN12" t="s">
        <v>335</v>
      </c>
      <c r="AO12" t="s">
        <v>280</v>
      </c>
      <c r="AP12" t="s">
        <v>339</v>
      </c>
    </row>
    <row r="13" spans="1:42">
      <c r="A13" s="1">
        <f>HYPERLINK("https://lsnyc.legalserver.org/matter/dynamic-profile/view/1890838","19-1890838")</f>
        <v>0</v>
      </c>
      <c r="B13" t="s">
        <v>43</v>
      </c>
      <c r="C13" t="s">
        <v>46</v>
      </c>
      <c r="D13" t="s">
        <v>47</v>
      </c>
      <c r="F13" s="3">
        <v>43510</v>
      </c>
      <c r="G13" s="3">
        <v>43640</v>
      </c>
      <c r="H13" t="s">
        <v>59</v>
      </c>
      <c r="I13" t="s">
        <v>139</v>
      </c>
      <c r="J13" t="s">
        <v>212</v>
      </c>
      <c r="K13" t="s">
        <v>280</v>
      </c>
      <c r="L13" t="s">
        <v>286</v>
      </c>
      <c r="M13" t="s">
        <v>290</v>
      </c>
      <c r="N13">
        <v>11207</v>
      </c>
      <c r="O13" t="s">
        <v>294</v>
      </c>
      <c r="P13" t="s">
        <v>280</v>
      </c>
      <c r="Q13" t="s">
        <v>280</v>
      </c>
      <c r="S13">
        <v>5</v>
      </c>
      <c r="AA13" t="s">
        <v>331</v>
      </c>
      <c r="AB13">
        <v>0</v>
      </c>
      <c r="AC13" t="s">
        <v>331</v>
      </c>
      <c r="AD13">
        <v>0</v>
      </c>
      <c r="AE13">
        <v>0</v>
      </c>
      <c r="AF13">
        <v>0</v>
      </c>
      <c r="AG13">
        <v>0</v>
      </c>
      <c r="AH13" t="s">
        <v>333</v>
      </c>
      <c r="AJ13">
        <v>0</v>
      </c>
      <c r="AK13" t="s">
        <v>280</v>
      </c>
      <c r="AL13" t="s">
        <v>280</v>
      </c>
      <c r="AM13" t="s">
        <v>280</v>
      </c>
      <c r="AN13" t="s">
        <v>335</v>
      </c>
      <c r="AO13" t="s">
        <v>280</v>
      </c>
      <c r="AP13" t="s">
        <v>339</v>
      </c>
    </row>
    <row r="14" spans="1:42">
      <c r="A14" s="1">
        <f>HYPERLINK("https://lsnyc.legalserver.org/matter/dynamic-profile/view/1891896","19-1891896")</f>
        <v>0</v>
      </c>
      <c r="B14" t="s">
        <v>43</v>
      </c>
      <c r="C14" t="s">
        <v>46</v>
      </c>
      <c r="D14" t="s">
        <v>47</v>
      </c>
      <c r="F14" s="3">
        <v>43522</v>
      </c>
      <c r="G14" s="3">
        <v>43640</v>
      </c>
      <c r="H14" t="s">
        <v>60</v>
      </c>
      <c r="I14" t="s">
        <v>140</v>
      </c>
      <c r="J14" t="s">
        <v>213</v>
      </c>
      <c r="K14" t="s">
        <v>281</v>
      </c>
      <c r="L14" t="s">
        <v>285</v>
      </c>
      <c r="M14" t="s">
        <v>291</v>
      </c>
      <c r="N14">
        <v>10032</v>
      </c>
      <c r="O14" t="s">
        <v>294</v>
      </c>
      <c r="P14" t="s">
        <v>280</v>
      </c>
      <c r="Q14" t="s">
        <v>280</v>
      </c>
      <c r="S14">
        <v>5</v>
      </c>
      <c r="AA14" t="s">
        <v>331</v>
      </c>
      <c r="AB14">
        <v>0</v>
      </c>
      <c r="AC14" t="s">
        <v>331</v>
      </c>
      <c r="AD14">
        <v>0</v>
      </c>
      <c r="AE14">
        <v>0</v>
      </c>
      <c r="AF14">
        <v>0</v>
      </c>
      <c r="AG14">
        <v>0</v>
      </c>
      <c r="AH14" t="s">
        <v>333</v>
      </c>
      <c r="AJ14">
        <v>0</v>
      </c>
      <c r="AK14" t="s">
        <v>280</v>
      </c>
      <c r="AL14" t="s">
        <v>280</v>
      </c>
      <c r="AM14" t="s">
        <v>280</v>
      </c>
      <c r="AN14" t="s">
        <v>335</v>
      </c>
      <c r="AO14" t="s">
        <v>280</v>
      </c>
      <c r="AP14" t="s">
        <v>339</v>
      </c>
    </row>
    <row r="15" spans="1:42">
      <c r="A15" s="1">
        <f>HYPERLINK("https://lsnyc.legalserver.org/matter/dynamic-profile/view/1889126","19-1889126")</f>
        <v>0</v>
      </c>
      <c r="B15" t="s">
        <v>43</v>
      </c>
      <c r="C15" t="s">
        <v>46</v>
      </c>
      <c r="D15" t="s">
        <v>47</v>
      </c>
      <c r="F15" s="3">
        <v>43493</v>
      </c>
      <c r="G15" s="3">
        <v>43640</v>
      </c>
      <c r="H15" t="s">
        <v>61</v>
      </c>
      <c r="I15" t="s">
        <v>141</v>
      </c>
      <c r="J15" t="s">
        <v>214</v>
      </c>
      <c r="K15" t="s">
        <v>281</v>
      </c>
      <c r="L15" t="s">
        <v>286</v>
      </c>
      <c r="M15" t="s">
        <v>291</v>
      </c>
      <c r="N15">
        <v>10030</v>
      </c>
      <c r="O15" t="s">
        <v>294</v>
      </c>
      <c r="P15" t="s">
        <v>280</v>
      </c>
      <c r="Q15" t="s">
        <v>280</v>
      </c>
      <c r="S15">
        <v>5</v>
      </c>
      <c r="AA15" t="s">
        <v>331</v>
      </c>
      <c r="AB15">
        <v>0</v>
      </c>
      <c r="AC15" t="s">
        <v>331</v>
      </c>
      <c r="AD15">
        <v>0</v>
      </c>
      <c r="AE15">
        <v>0</v>
      </c>
      <c r="AF15">
        <v>0</v>
      </c>
      <c r="AG15">
        <v>0</v>
      </c>
      <c r="AH15" t="s">
        <v>333</v>
      </c>
      <c r="AJ15">
        <v>0</v>
      </c>
      <c r="AK15" t="s">
        <v>280</v>
      </c>
      <c r="AL15" t="s">
        <v>280</v>
      </c>
      <c r="AM15" t="s">
        <v>280</v>
      </c>
      <c r="AN15" t="s">
        <v>335</v>
      </c>
      <c r="AO15" t="s">
        <v>280</v>
      </c>
      <c r="AP15" t="s">
        <v>339</v>
      </c>
    </row>
    <row r="16" spans="1:42">
      <c r="A16" s="1">
        <f>HYPERLINK("https://lsnyc.legalserver.org/matter/dynamic-profile/view/1897409","19-1897409")</f>
        <v>0</v>
      </c>
      <c r="B16" t="s">
        <v>43</v>
      </c>
      <c r="C16" t="s">
        <v>46</v>
      </c>
      <c r="D16" t="s">
        <v>47</v>
      </c>
      <c r="F16" s="3">
        <v>43573</v>
      </c>
      <c r="G16" s="3">
        <v>43640</v>
      </c>
      <c r="H16" t="s">
        <v>62</v>
      </c>
      <c r="I16" t="s">
        <v>142</v>
      </c>
      <c r="J16" t="s">
        <v>215</v>
      </c>
      <c r="K16" t="s">
        <v>280</v>
      </c>
      <c r="L16" t="s">
        <v>286</v>
      </c>
      <c r="M16" t="s">
        <v>290</v>
      </c>
      <c r="N16">
        <v>11203</v>
      </c>
      <c r="O16" t="s">
        <v>294</v>
      </c>
      <c r="P16" t="s">
        <v>280</v>
      </c>
      <c r="Q16" t="s">
        <v>280</v>
      </c>
      <c r="S16">
        <v>5</v>
      </c>
      <c r="AA16" t="s">
        <v>331</v>
      </c>
      <c r="AB16">
        <v>0</v>
      </c>
      <c r="AC16" t="s">
        <v>331</v>
      </c>
      <c r="AD16">
        <v>0</v>
      </c>
      <c r="AE16">
        <v>0</v>
      </c>
      <c r="AF16">
        <v>0</v>
      </c>
      <c r="AG16">
        <v>0</v>
      </c>
      <c r="AH16" t="s">
        <v>333</v>
      </c>
      <c r="AJ16">
        <v>0</v>
      </c>
      <c r="AK16" t="s">
        <v>280</v>
      </c>
      <c r="AL16" t="s">
        <v>280</v>
      </c>
      <c r="AM16" t="s">
        <v>280</v>
      </c>
      <c r="AN16" t="s">
        <v>335</v>
      </c>
      <c r="AO16" t="s">
        <v>280</v>
      </c>
      <c r="AP16" t="s">
        <v>339</v>
      </c>
    </row>
    <row r="17" spans="1:42">
      <c r="A17" s="1">
        <f>HYPERLINK("https://lsnyc.legalserver.org/matter/dynamic-profile/view/1889344","19-1889344")</f>
        <v>0</v>
      </c>
      <c r="B17" t="s">
        <v>43</v>
      </c>
      <c r="C17" t="s">
        <v>46</v>
      </c>
      <c r="D17" t="s">
        <v>47</v>
      </c>
      <c r="F17" s="3">
        <v>43494</v>
      </c>
      <c r="G17" s="3">
        <v>43637</v>
      </c>
      <c r="H17" t="s">
        <v>63</v>
      </c>
      <c r="I17" t="s">
        <v>143</v>
      </c>
      <c r="J17" t="s">
        <v>216</v>
      </c>
      <c r="K17" t="s">
        <v>281</v>
      </c>
      <c r="L17" t="s">
        <v>284</v>
      </c>
      <c r="M17" t="s">
        <v>290</v>
      </c>
      <c r="N17">
        <v>11205</v>
      </c>
      <c r="O17" t="s">
        <v>294</v>
      </c>
      <c r="P17" t="s">
        <v>280</v>
      </c>
      <c r="Q17" t="s">
        <v>280</v>
      </c>
      <c r="S17">
        <v>5</v>
      </c>
      <c r="AA17" t="s">
        <v>331</v>
      </c>
      <c r="AB17">
        <v>0</v>
      </c>
      <c r="AC17" t="s">
        <v>331</v>
      </c>
      <c r="AD17">
        <v>0</v>
      </c>
      <c r="AE17">
        <v>0</v>
      </c>
      <c r="AF17">
        <v>0</v>
      </c>
      <c r="AG17">
        <v>0</v>
      </c>
      <c r="AH17" t="s">
        <v>333</v>
      </c>
      <c r="AJ17">
        <v>0</v>
      </c>
      <c r="AK17" t="s">
        <v>280</v>
      </c>
      <c r="AL17" t="s">
        <v>280</v>
      </c>
      <c r="AM17" t="s">
        <v>280</v>
      </c>
      <c r="AN17" t="s">
        <v>335</v>
      </c>
      <c r="AO17" t="s">
        <v>280</v>
      </c>
      <c r="AP17" t="s">
        <v>339</v>
      </c>
    </row>
    <row r="18" spans="1:42">
      <c r="A18" s="1">
        <f>HYPERLINK("https://lsnyc.legalserver.org/matter/dynamic-profile/view/1882207","18-1882207")</f>
        <v>0</v>
      </c>
      <c r="B18" t="s">
        <v>43</v>
      </c>
      <c r="C18" t="s">
        <v>46</v>
      </c>
      <c r="D18" t="s">
        <v>47</v>
      </c>
      <c r="F18" s="3">
        <v>43405</v>
      </c>
      <c r="G18" s="3">
        <v>43641</v>
      </c>
      <c r="H18" t="s">
        <v>64</v>
      </c>
      <c r="I18" t="s">
        <v>144</v>
      </c>
      <c r="J18" t="s">
        <v>217</v>
      </c>
      <c r="K18" t="s">
        <v>281</v>
      </c>
      <c r="L18" t="s">
        <v>283</v>
      </c>
      <c r="M18" t="s">
        <v>290</v>
      </c>
      <c r="N18">
        <v>11211</v>
      </c>
      <c r="O18" t="s">
        <v>294</v>
      </c>
      <c r="P18" t="s">
        <v>280</v>
      </c>
      <c r="Q18" t="s">
        <v>280</v>
      </c>
      <c r="S18">
        <v>5</v>
      </c>
      <c r="AA18" t="s">
        <v>331</v>
      </c>
      <c r="AB18">
        <v>0</v>
      </c>
      <c r="AC18" t="s">
        <v>331</v>
      </c>
      <c r="AD18">
        <v>0</v>
      </c>
      <c r="AE18">
        <v>0</v>
      </c>
      <c r="AF18">
        <v>0</v>
      </c>
      <c r="AG18">
        <v>0</v>
      </c>
      <c r="AH18" t="s">
        <v>333</v>
      </c>
      <c r="AJ18">
        <v>1</v>
      </c>
      <c r="AK18" t="s">
        <v>280</v>
      </c>
      <c r="AL18" t="s">
        <v>280</v>
      </c>
      <c r="AM18" t="s">
        <v>280</v>
      </c>
      <c r="AN18" t="s">
        <v>335</v>
      </c>
      <c r="AO18" t="s">
        <v>280</v>
      </c>
      <c r="AP18" t="s">
        <v>339</v>
      </c>
    </row>
    <row r="19" spans="1:42">
      <c r="A19" s="1">
        <f>HYPERLINK("https://lsnyc.legalserver.org/matter/dynamic-profile/view/1869793","18-1869793")</f>
        <v>0</v>
      </c>
      <c r="B19" t="s">
        <v>43</v>
      </c>
      <c r="C19" t="s">
        <v>46</v>
      </c>
      <c r="D19" t="s">
        <v>47</v>
      </c>
      <c r="F19" s="3">
        <v>43263</v>
      </c>
      <c r="G19" s="3">
        <v>43641</v>
      </c>
      <c r="H19" t="s">
        <v>65</v>
      </c>
      <c r="I19" t="s">
        <v>145</v>
      </c>
      <c r="J19" t="s">
        <v>218</v>
      </c>
      <c r="K19" t="s">
        <v>281</v>
      </c>
      <c r="L19" t="s">
        <v>286</v>
      </c>
      <c r="M19" t="s">
        <v>290</v>
      </c>
      <c r="N19">
        <v>11201</v>
      </c>
      <c r="O19" t="s">
        <v>294</v>
      </c>
      <c r="P19" t="s">
        <v>280</v>
      </c>
      <c r="Q19" t="s">
        <v>280</v>
      </c>
      <c r="R19">
        <v>2</v>
      </c>
      <c r="S19">
        <v>5</v>
      </c>
      <c r="V19" t="s">
        <v>300</v>
      </c>
      <c r="W19" t="s">
        <v>302</v>
      </c>
      <c r="X19" t="s">
        <v>322</v>
      </c>
      <c r="Z19" t="s">
        <v>325</v>
      </c>
      <c r="AA19" t="s">
        <v>332</v>
      </c>
      <c r="AB19">
        <v>0</v>
      </c>
      <c r="AC19" t="s">
        <v>332</v>
      </c>
      <c r="AD19">
        <v>0</v>
      </c>
      <c r="AE19">
        <v>0</v>
      </c>
      <c r="AF19">
        <v>0</v>
      </c>
      <c r="AG19">
        <v>0</v>
      </c>
      <c r="AH19" t="s">
        <v>333</v>
      </c>
      <c r="AJ19">
        <v>0</v>
      </c>
      <c r="AK19" t="s">
        <v>280</v>
      </c>
      <c r="AL19" t="s">
        <v>280</v>
      </c>
      <c r="AM19" t="s">
        <v>280</v>
      </c>
      <c r="AN19" t="s">
        <v>335</v>
      </c>
      <c r="AO19" t="s">
        <v>280</v>
      </c>
      <c r="AP19" t="s">
        <v>340</v>
      </c>
    </row>
    <row r="20" spans="1:42">
      <c r="A20" s="1">
        <f>HYPERLINK("https://lsnyc.legalserver.org/matter/dynamic-profile/view/1888936","19-1888936")</f>
        <v>0</v>
      </c>
      <c r="B20" t="s">
        <v>43</v>
      </c>
      <c r="C20" t="s">
        <v>46</v>
      </c>
      <c r="D20" t="s">
        <v>47</v>
      </c>
      <c r="F20" s="3">
        <v>43489</v>
      </c>
      <c r="G20" s="3">
        <v>43640</v>
      </c>
      <c r="H20" t="s">
        <v>66</v>
      </c>
      <c r="I20" t="s">
        <v>146</v>
      </c>
      <c r="J20" t="s">
        <v>219</v>
      </c>
      <c r="K20" t="s">
        <v>281</v>
      </c>
      <c r="L20" t="s">
        <v>285</v>
      </c>
      <c r="M20" t="s">
        <v>290</v>
      </c>
      <c r="N20">
        <v>11212</v>
      </c>
      <c r="O20" t="s">
        <v>294</v>
      </c>
      <c r="P20" t="s">
        <v>280</v>
      </c>
      <c r="Q20" t="s">
        <v>280</v>
      </c>
      <c r="S20">
        <v>5</v>
      </c>
      <c r="AA20" t="s">
        <v>331</v>
      </c>
      <c r="AB20">
        <v>0</v>
      </c>
      <c r="AC20" t="s">
        <v>331</v>
      </c>
      <c r="AD20">
        <v>0</v>
      </c>
      <c r="AE20">
        <v>0</v>
      </c>
      <c r="AF20">
        <v>0</v>
      </c>
      <c r="AG20">
        <v>0</v>
      </c>
      <c r="AH20" t="s">
        <v>333</v>
      </c>
      <c r="AJ20">
        <v>1</v>
      </c>
      <c r="AK20" t="s">
        <v>280</v>
      </c>
      <c r="AL20" t="s">
        <v>280</v>
      </c>
      <c r="AM20" t="s">
        <v>280</v>
      </c>
      <c r="AN20" t="s">
        <v>335</v>
      </c>
      <c r="AO20" t="s">
        <v>280</v>
      </c>
      <c r="AP20" t="s">
        <v>339</v>
      </c>
    </row>
    <row r="21" spans="1:42">
      <c r="A21" s="1">
        <f>HYPERLINK("https://lsnyc.legalserver.org/matter/dynamic-profile/view/1887563","19-1887563")</f>
        <v>0</v>
      </c>
      <c r="B21" t="s">
        <v>43</v>
      </c>
      <c r="C21" t="s">
        <v>46</v>
      </c>
      <c r="D21" t="s">
        <v>47</v>
      </c>
      <c r="F21" s="3">
        <v>43475</v>
      </c>
      <c r="G21" s="3">
        <v>43644</v>
      </c>
      <c r="H21" t="s">
        <v>67</v>
      </c>
      <c r="I21" t="s">
        <v>147</v>
      </c>
      <c r="J21" t="s">
        <v>220</v>
      </c>
      <c r="K21" t="s">
        <v>281</v>
      </c>
      <c r="L21" t="s">
        <v>284</v>
      </c>
      <c r="M21" t="s">
        <v>290</v>
      </c>
      <c r="N21">
        <v>11221</v>
      </c>
      <c r="O21" t="s">
        <v>294</v>
      </c>
      <c r="P21" t="s">
        <v>280</v>
      </c>
      <c r="Q21" t="s">
        <v>280</v>
      </c>
      <c r="S21">
        <v>5</v>
      </c>
      <c r="AA21" t="s">
        <v>331</v>
      </c>
      <c r="AB21">
        <v>0</v>
      </c>
      <c r="AC21" t="s">
        <v>331</v>
      </c>
      <c r="AD21">
        <v>0</v>
      </c>
      <c r="AE21">
        <v>0</v>
      </c>
      <c r="AF21">
        <v>0</v>
      </c>
      <c r="AG21">
        <v>0</v>
      </c>
      <c r="AH21" t="s">
        <v>333</v>
      </c>
      <c r="AJ21">
        <v>1</v>
      </c>
      <c r="AK21" t="s">
        <v>280</v>
      </c>
      <c r="AL21" t="s">
        <v>280</v>
      </c>
      <c r="AM21" t="s">
        <v>280</v>
      </c>
      <c r="AN21" t="s">
        <v>335</v>
      </c>
      <c r="AO21" t="s">
        <v>280</v>
      </c>
      <c r="AP21" t="s">
        <v>339</v>
      </c>
    </row>
    <row r="22" spans="1:42">
      <c r="A22" s="1">
        <f>HYPERLINK("https://lsnyc.legalserver.org/matter/dynamic-profile/view/1885451","18-1885451")</f>
        <v>0</v>
      </c>
      <c r="B22" t="s">
        <v>43</v>
      </c>
      <c r="C22" t="s">
        <v>46</v>
      </c>
      <c r="D22" t="s">
        <v>47</v>
      </c>
      <c r="F22" s="3">
        <v>43446</v>
      </c>
      <c r="G22" s="3">
        <v>43644</v>
      </c>
      <c r="H22" t="s">
        <v>68</v>
      </c>
      <c r="I22" t="s">
        <v>148</v>
      </c>
      <c r="J22" t="s">
        <v>221</v>
      </c>
      <c r="K22" t="s">
        <v>281</v>
      </c>
      <c r="L22" t="s">
        <v>286</v>
      </c>
      <c r="M22" t="s">
        <v>290</v>
      </c>
      <c r="N22">
        <v>11207</v>
      </c>
      <c r="O22" t="s">
        <v>294</v>
      </c>
      <c r="P22" t="s">
        <v>280</v>
      </c>
      <c r="Q22" t="s">
        <v>280</v>
      </c>
      <c r="S22">
        <v>5</v>
      </c>
      <c r="AA22" t="s">
        <v>331</v>
      </c>
      <c r="AB22">
        <v>0</v>
      </c>
      <c r="AC22" t="s">
        <v>331</v>
      </c>
      <c r="AD22">
        <v>0</v>
      </c>
      <c r="AE22">
        <v>0</v>
      </c>
      <c r="AF22">
        <v>0</v>
      </c>
      <c r="AG22">
        <v>0</v>
      </c>
      <c r="AH22" t="s">
        <v>333</v>
      </c>
      <c r="AJ22">
        <v>1</v>
      </c>
      <c r="AK22" t="s">
        <v>280</v>
      </c>
      <c r="AL22" t="s">
        <v>280</v>
      </c>
      <c r="AM22" t="s">
        <v>280</v>
      </c>
      <c r="AN22" t="s">
        <v>335</v>
      </c>
      <c r="AO22" t="s">
        <v>280</v>
      </c>
      <c r="AP22" t="s">
        <v>339</v>
      </c>
    </row>
    <row r="23" spans="1:42">
      <c r="A23" s="1">
        <f>HYPERLINK("https://lsnyc.legalserver.org/matter/dynamic-profile/view/1872262","18-1872262")</f>
        <v>0</v>
      </c>
      <c r="B23" t="s">
        <v>43</v>
      </c>
      <c r="C23" t="s">
        <v>46</v>
      </c>
      <c r="D23" t="s">
        <v>47</v>
      </c>
      <c r="F23" s="3">
        <v>43294</v>
      </c>
      <c r="G23" s="3">
        <v>43646</v>
      </c>
      <c r="H23" t="s">
        <v>69</v>
      </c>
      <c r="J23" t="s">
        <v>222</v>
      </c>
      <c r="K23" t="s">
        <v>281</v>
      </c>
      <c r="L23" t="s">
        <v>287</v>
      </c>
      <c r="M23" t="s">
        <v>289</v>
      </c>
      <c r="N23">
        <v>10453</v>
      </c>
      <c r="O23" t="s">
        <v>294</v>
      </c>
      <c r="P23" t="s">
        <v>280</v>
      </c>
      <c r="Q23" t="s">
        <v>295</v>
      </c>
      <c r="R23">
        <v>1</v>
      </c>
      <c r="S23">
        <v>5</v>
      </c>
      <c r="U23" t="s">
        <v>296</v>
      </c>
      <c r="V23" t="s">
        <v>300</v>
      </c>
      <c r="X23" t="s">
        <v>321</v>
      </c>
      <c r="Z23" t="s">
        <v>327</v>
      </c>
      <c r="AA23" t="s">
        <v>331</v>
      </c>
      <c r="AB23">
        <v>0</v>
      </c>
      <c r="AC23" t="s">
        <v>331</v>
      </c>
      <c r="AD23">
        <v>0</v>
      </c>
      <c r="AE23">
        <v>0</v>
      </c>
      <c r="AF23">
        <v>0</v>
      </c>
      <c r="AG23">
        <v>0</v>
      </c>
      <c r="AH23" t="s">
        <v>333</v>
      </c>
      <c r="AJ23">
        <v>4</v>
      </c>
      <c r="AK23" t="s">
        <v>280</v>
      </c>
      <c r="AL23" t="s">
        <v>280</v>
      </c>
      <c r="AM23" t="s">
        <v>280</v>
      </c>
      <c r="AN23" t="s">
        <v>335</v>
      </c>
      <c r="AO23" t="s">
        <v>280</v>
      </c>
      <c r="AP23" t="s">
        <v>339</v>
      </c>
    </row>
    <row r="24" spans="1:42">
      <c r="A24" s="1">
        <f>HYPERLINK("https://lsnyc.legalserver.org/matter/dynamic-profile/view/1893335","19-1893335")</f>
        <v>0</v>
      </c>
      <c r="B24" t="s">
        <v>43</v>
      </c>
      <c r="C24" t="s">
        <v>46</v>
      </c>
      <c r="D24" t="s">
        <v>47</v>
      </c>
      <c r="F24" s="3">
        <v>43535</v>
      </c>
      <c r="G24" s="3">
        <v>43644</v>
      </c>
      <c r="H24" t="s">
        <v>70</v>
      </c>
      <c r="I24" t="s">
        <v>149</v>
      </c>
      <c r="J24" t="s">
        <v>223</v>
      </c>
      <c r="K24" t="s">
        <v>280</v>
      </c>
      <c r="L24" t="s">
        <v>287</v>
      </c>
      <c r="M24" t="s">
        <v>290</v>
      </c>
      <c r="N24">
        <v>11218</v>
      </c>
      <c r="O24" t="s">
        <v>294</v>
      </c>
      <c r="P24" t="s">
        <v>280</v>
      </c>
      <c r="Q24" t="s">
        <v>280</v>
      </c>
      <c r="S24">
        <v>5</v>
      </c>
      <c r="AA24" t="s">
        <v>331</v>
      </c>
      <c r="AB24">
        <v>0</v>
      </c>
      <c r="AC24" t="s">
        <v>331</v>
      </c>
      <c r="AD24">
        <v>0</v>
      </c>
      <c r="AE24">
        <v>0</v>
      </c>
      <c r="AF24">
        <v>0</v>
      </c>
      <c r="AG24">
        <v>0</v>
      </c>
      <c r="AH24" t="s">
        <v>333</v>
      </c>
      <c r="AJ24">
        <v>0</v>
      </c>
      <c r="AK24" t="s">
        <v>280</v>
      </c>
      <c r="AL24" t="s">
        <v>280</v>
      </c>
      <c r="AM24" t="s">
        <v>280</v>
      </c>
      <c r="AN24" t="s">
        <v>335</v>
      </c>
      <c r="AO24" t="s">
        <v>280</v>
      </c>
      <c r="AP24" t="s">
        <v>339</v>
      </c>
    </row>
    <row r="25" spans="1:42">
      <c r="A25" s="1">
        <f>HYPERLINK("https://lsnyc.legalserver.org/matter/dynamic-profile/view/1889987","19-1889987")</f>
        <v>0</v>
      </c>
      <c r="B25" t="s">
        <v>43</v>
      </c>
      <c r="C25" t="s">
        <v>46</v>
      </c>
      <c r="D25" t="s">
        <v>47</v>
      </c>
      <c r="F25" s="3">
        <v>43501</v>
      </c>
      <c r="G25" s="3">
        <v>43644</v>
      </c>
      <c r="H25" t="s">
        <v>71</v>
      </c>
      <c r="I25" t="s">
        <v>150</v>
      </c>
      <c r="J25" t="s">
        <v>224</v>
      </c>
      <c r="K25" t="s">
        <v>280</v>
      </c>
      <c r="L25" t="s">
        <v>286</v>
      </c>
      <c r="M25" t="s">
        <v>290</v>
      </c>
      <c r="N25">
        <v>11239</v>
      </c>
      <c r="O25" t="s">
        <v>294</v>
      </c>
      <c r="P25" t="s">
        <v>280</v>
      </c>
      <c r="Q25" t="s">
        <v>280</v>
      </c>
      <c r="S25">
        <v>5</v>
      </c>
      <c r="AA25" t="s">
        <v>331</v>
      </c>
      <c r="AB25">
        <v>0</v>
      </c>
      <c r="AC25" t="s">
        <v>331</v>
      </c>
      <c r="AD25">
        <v>0</v>
      </c>
      <c r="AE25">
        <v>0</v>
      </c>
      <c r="AF25">
        <v>0</v>
      </c>
      <c r="AG25">
        <v>0</v>
      </c>
      <c r="AH25" t="s">
        <v>333</v>
      </c>
      <c r="AJ25">
        <v>2</v>
      </c>
      <c r="AK25" t="s">
        <v>280</v>
      </c>
      <c r="AL25" t="s">
        <v>280</v>
      </c>
      <c r="AM25" t="s">
        <v>280</v>
      </c>
      <c r="AN25" t="s">
        <v>335</v>
      </c>
      <c r="AO25" t="s">
        <v>280</v>
      </c>
      <c r="AP25" t="s">
        <v>339</v>
      </c>
    </row>
    <row r="26" spans="1:42">
      <c r="A26" s="1">
        <f>HYPERLINK("https://lsnyc.legalserver.org/matter/dynamic-profile/view/1882078","18-1882078")</f>
        <v>0</v>
      </c>
      <c r="B26" t="s">
        <v>43</v>
      </c>
      <c r="C26" t="s">
        <v>46</v>
      </c>
      <c r="D26" t="s">
        <v>47</v>
      </c>
      <c r="F26" s="3">
        <v>43404</v>
      </c>
      <c r="G26" s="3">
        <v>43644</v>
      </c>
      <c r="H26" t="s">
        <v>72</v>
      </c>
      <c r="I26" t="s">
        <v>151</v>
      </c>
      <c r="J26" t="s">
        <v>225</v>
      </c>
      <c r="K26" t="s">
        <v>280</v>
      </c>
      <c r="L26" t="s">
        <v>288</v>
      </c>
      <c r="M26" t="s">
        <v>290</v>
      </c>
      <c r="N26">
        <v>11224</v>
      </c>
      <c r="O26" t="s">
        <v>294</v>
      </c>
      <c r="P26" t="s">
        <v>280</v>
      </c>
      <c r="Q26" t="s">
        <v>280</v>
      </c>
      <c r="R26">
        <v>4</v>
      </c>
      <c r="S26">
        <v>5</v>
      </c>
      <c r="U26" t="s">
        <v>296</v>
      </c>
      <c r="W26" t="s">
        <v>303</v>
      </c>
      <c r="X26" t="s">
        <v>320</v>
      </c>
      <c r="Z26" t="s">
        <v>328</v>
      </c>
      <c r="AA26" t="s">
        <v>330</v>
      </c>
      <c r="AB26">
        <v>453</v>
      </c>
      <c r="AC26" t="s">
        <v>332</v>
      </c>
      <c r="AD26">
        <v>0</v>
      </c>
      <c r="AE26">
        <v>4539</v>
      </c>
      <c r="AF26">
        <v>0</v>
      </c>
      <c r="AG26">
        <v>453</v>
      </c>
      <c r="AH26" t="s">
        <v>333</v>
      </c>
      <c r="AJ26">
        <v>0</v>
      </c>
      <c r="AK26" t="s">
        <v>280</v>
      </c>
      <c r="AL26" t="s">
        <v>280</v>
      </c>
      <c r="AM26" t="s">
        <v>280</v>
      </c>
      <c r="AN26" t="s">
        <v>335</v>
      </c>
      <c r="AO26" t="s">
        <v>280</v>
      </c>
      <c r="AP26" t="s">
        <v>341</v>
      </c>
    </row>
    <row r="27" spans="1:42">
      <c r="A27" s="1">
        <f>HYPERLINK("https://lsnyc.legalserver.org/matter/dynamic-profile/view/1887520","19-1887520")</f>
        <v>0</v>
      </c>
      <c r="B27" t="s">
        <v>43</v>
      </c>
      <c r="C27" t="s">
        <v>46</v>
      </c>
      <c r="D27" t="s">
        <v>47</v>
      </c>
      <c r="F27" s="3">
        <v>43474</v>
      </c>
      <c r="G27" s="3">
        <v>43641</v>
      </c>
      <c r="H27" t="s">
        <v>73</v>
      </c>
      <c r="I27" t="s">
        <v>152</v>
      </c>
      <c r="J27" t="s">
        <v>226</v>
      </c>
      <c r="K27" t="s">
        <v>281</v>
      </c>
      <c r="L27" t="s">
        <v>285</v>
      </c>
      <c r="M27" t="s">
        <v>292</v>
      </c>
      <c r="N27">
        <v>10309</v>
      </c>
      <c r="O27" t="s">
        <v>294</v>
      </c>
      <c r="P27" t="s">
        <v>280</v>
      </c>
      <c r="Q27" t="s">
        <v>280</v>
      </c>
      <c r="S27">
        <v>5</v>
      </c>
      <c r="AA27" t="s">
        <v>331</v>
      </c>
      <c r="AB27">
        <v>0</v>
      </c>
      <c r="AC27" t="s">
        <v>331</v>
      </c>
      <c r="AD27">
        <v>0</v>
      </c>
      <c r="AE27">
        <v>0</v>
      </c>
      <c r="AF27">
        <v>0</v>
      </c>
      <c r="AG27">
        <v>0</v>
      </c>
      <c r="AH27" t="s">
        <v>333</v>
      </c>
      <c r="AJ27">
        <v>0</v>
      </c>
      <c r="AK27" t="s">
        <v>280</v>
      </c>
      <c r="AL27" t="s">
        <v>280</v>
      </c>
      <c r="AM27" t="s">
        <v>280</v>
      </c>
      <c r="AN27" t="s">
        <v>335</v>
      </c>
      <c r="AO27" t="s">
        <v>280</v>
      </c>
      <c r="AP27" t="s">
        <v>339</v>
      </c>
    </row>
    <row r="28" spans="1:42">
      <c r="A28" s="1">
        <f>HYPERLINK("https://lsnyc.legalserver.org/matter/dynamic-profile/view/1884943","18-1884943")</f>
        <v>0</v>
      </c>
      <c r="B28" t="s">
        <v>43</v>
      </c>
      <c r="C28" t="s">
        <v>46</v>
      </c>
      <c r="D28" t="s">
        <v>47</v>
      </c>
      <c r="F28" s="3">
        <v>43440</v>
      </c>
      <c r="G28" s="3">
        <v>43644</v>
      </c>
      <c r="H28" t="s">
        <v>74</v>
      </c>
      <c r="I28" t="s">
        <v>153</v>
      </c>
      <c r="J28" t="s">
        <v>227</v>
      </c>
      <c r="K28" t="s">
        <v>280</v>
      </c>
      <c r="L28" t="s">
        <v>286</v>
      </c>
      <c r="M28" t="s">
        <v>290</v>
      </c>
      <c r="N28">
        <v>11238</v>
      </c>
      <c r="O28" t="s">
        <v>294</v>
      </c>
      <c r="P28" t="s">
        <v>280</v>
      </c>
      <c r="Q28" t="s">
        <v>280</v>
      </c>
      <c r="S28">
        <v>5</v>
      </c>
      <c r="AA28" t="s">
        <v>331</v>
      </c>
      <c r="AB28">
        <v>0</v>
      </c>
      <c r="AC28" t="s">
        <v>331</v>
      </c>
      <c r="AD28">
        <v>0</v>
      </c>
      <c r="AE28">
        <v>0</v>
      </c>
      <c r="AF28">
        <v>0</v>
      </c>
      <c r="AG28">
        <v>0</v>
      </c>
      <c r="AH28" t="s">
        <v>333</v>
      </c>
      <c r="AJ28">
        <v>0</v>
      </c>
      <c r="AK28" t="s">
        <v>280</v>
      </c>
      <c r="AL28" t="s">
        <v>280</v>
      </c>
      <c r="AM28" t="s">
        <v>280</v>
      </c>
      <c r="AN28" t="s">
        <v>335</v>
      </c>
      <c r="AO28" t="s">
        <v>280</v>
      </c>
      <c r="AP28" t="s">
        <v>339</v>
      </c>
    </row>
    <row r="29" spans="1:42">
      <c r="A29" s="1">
        <f>HYPERLINK("https://lsnyc.legalserver.org/matter/dynamic-profile/view/1883514","18-1883514")</f>
        <v>0</v>
      </c>
      <c r="B29" t="s">
        <v>43</v>
      </c>
      <c r="C29" t="s">
        <v>46</v>
      </c>
      <c r="D29" t="s">
        <v>47</v>
      </c>
      <c r="F29" s="3">
        <v>43423</v>
      </c>
      <c r="G29" s="3">
        <v>43637</v>
      </c>
      <c r="H29" t="s">
        <v>75</v>
      </c>
      <c r="I29" t="s">
        <v>154</v>
      </c>
      <c r="J29" t="s">
        <v>228</v>
      </c>
      <c r="K29" t="s">
        <v>281</v>
      </c>
      <c r="L29" t="s">
        <v>286</v>
      </c>
      <c r="M29" t="s">
        <v>290</v>
      </c>
      <c r="N29">
        <v>11226</v>
      </c>
      <c r="O29" t="s">
        <v>294</v>
      </c>
      <c r="P29" t="s">
        <v>280</v>
      </c>
      <c r="Q29" t="s">
        <v>280</v>
      </c>
      <c r="S29">
        <v>5</v>
      </c>
      <c r="AA29" t="s">
        <v>331</v>
      </c>
      <c r="AB29">
        <v>0</v>
      </c>
      <c r="AC29" t="s">
        <v>331</v>
      </c>
      <c r="AD29">
        <v>0</v>
      </c>
      <c r="AE29">
        <v>0</v>
      </c>
      <c r="AF29">
        <v>0</v>
      </c>
      <c r="AG29">
        <v>0</v>
      </c>
      <c r="AH29" t="s">
        <v>333</v>
      </c>
      <c r="AJ29">
        <v>0</v>
      </c>
      <c r="AK29" t="s">
        <v>280</v>
      </c>
      <c r="AL29" t="s">
        <v>280</v>
      </c>
      <c r="AM29" t="s">
        <v>280</v>
      </c>
      <c r="AN29" t="s">
        <v>335</v>
      </c>
      <c r="AO29" t="s">
        <v>280</v>
      </c>
      <c r="AP29" t="s">
        <v>339</v>
      </c>
    </row>
    <row r="30" spans="1:42">
      <c r="A30" s="1">
        <f>HYPERLINK("https://lsnyc.legalserver.org/matter/dynamic-profile/view/1886013","18-1886013")</f>
        <v>0</v>
      </c>
      <c r="B30" t="s">
        <v>43</v>
      </c>
      <c r="C30" t="s">
        <v>46</v>
      </c>
      <c r="D30" t="s">
        <v>47</v>
      </c>
      <c r="F30" s="3">
        <v>43452</v>
      </c>
      <c r="G30" s="3">
        <v>43642</v>
      </c>
      <c r="H30" t="s">
        <v>76</v>
      </c>
      <c r="I30" t="s">
        <v>155</v>
      </c>
      <c r="J30" t="s">
        <v>229</v>
      </c>
      <c r="K30" t="s">
        <v>281</v>
      </c>
      <c r="L30" t="s">
        <v>286</v>
      </c>
      <c r="M30" t="s">
        <v>291</v>
      </c>
      <c r="N30">
        <v>10035</v>
      </c>
      <c r="O30" t="s">
        <v>294</v>
      </c>
      <c r="P30" t="s">
        <v>280</v>
      </c>
      <c r="Q30" t="s">
        <v>280</v>
      </c>
      <c r="S30">
        <v>5</v>
      </c>
      <c r="AA30" t="s">
        <v>331</v>
      </c>
      <c r="AB30">
        <v>0</v>
      </c>
      <c r="AC30" t="s">
        <v>331</v>
      </c>
      <c r="AD30">
        <v>0</v>
      </c>
      <c r="AE30">
        <v>0</v>
      </c>
      <c r="AF30">
        <v>0</v>
      </c>
      <c r="AG30">
        <v>0</v>
      </c>
      <c r="AH30" t="s">
        <v>333</v>
      </c>
      <c r="AJ30">
        <v>0</v>
      </c>
      <c r="AK30" t="s">
        <v>280</v>
      </c>
      <c r="AL30" t="s">
        <v>280</v>
      </c>
      <c r="AM30" t="s">
        <v>280</v>
      </c>
      <c r="AN30" t="s">
        <v>335</v>
      </c>
      <c r="AO30" t="s">
        <v>280</v>
      </c>
      <c r="AP30" t="s">
        <v>339</v>
      </c>
    </row>
    <row r="31" spans="1:42">
      <c r="A31" s="1">
        <f>HYPERLINK("https://lsnyc.legalserver.org/matter/dynamic-profile/view/1898441","19-1898441")</f>
        <v>0</v>
      </c>
      <c r="B31" t="s">
        <v>43</v>
      </c>
      <c r="C31" t="s">
        <v>46</v>
      </c>
      <c r="D31" t="s">
        <v>47</v>
      </c>
      <c r="F31" s="3">
        <v>43585</v>
      </c>
      <c r="G31" s="3">
        <v>43642</v>
      </c>
      <c r="H31" t="s">
        <v>77</v>
      </c>
      <c r="I31" t="s">
        <v>156</v>
      </c>
      <c r="J31" t="s">
        <v>230</v>
      </c>
      <c r="K31" t="s">
        <v>280</v>
      </c>
      <c r="L31" t="s">
        <v>286</v>
      </c>
      <c r="M31" t="s">
        <v>291</v>
      </c>
      <c r="N31">
        <v>10027</v>
      </c>
      <c r="O31" t="s">
        <v>294</v>
      </c>
      <c r="P31" t="s">
        <v>280</v>
      </c>
      <c r="Q31" t="s">
        <v>280</v>
      </c>
      <c r="S31">
        <v>5</v>
      </c>
      <c r="AA31" t="s">
        <v>331</v>
      </c>
      <c r="AB31">
        <v>0</v>
      </c>
      <c r="AC31" t="s">
        <v>331</v>
      </c>
      <c r="AD31">
        <v>0</v>
      </c>
      <c r="AE31">
        <v>0</v>
      </c>
      <c r="AF31">
        <v>0</v>
      </c>
      <c r="AG31">
        <v>0</v>
      </c>
      <c r="AH31" t="s">
        <v>333</v>
      </c>
      <c r="AJ31">
        <v>1</v>
      </c>
      <c r="AK31" t="s">
        <v>280</v>
      </c>
      <c r="AL31" t="s">
        <v>280</v>
      </c>
      <c r="AM31" t="s">
        <v>280</v>
      </c>
      <c r="AN31" t="s">
        <v>335</v>
      </c>
      <c r="AO31" t="s">
        <v>280</v>
      </c>
      <c r="AP31" t="s">
        <v>339</v>
      </c>
    </row>
    <row r="32" spans="1:42">
      <c r="A32" s="1">
        <f>HYPERLINK("https://lsnyc.legalserver.org/matter/dynamic-profile/view/1889160","19-1889160")</f>
        <v>0</v>
      </c>
      <c r="B32" t="s">
        <v>43</v>
      </c>
      <c r="C32" t="s">
        <v>46</v>
      </c>
      <c r="D32" t="s">
        <v>47</v>
      </c>
      <c r="F32" s="3">
        <v>43493</v>
      </c>
      <c r="G32" s="3">
        <v>43642</v>
      </c>
      <c r="H32" t="s">
        <v>78</v>
      </c>
      <c r="I32" t="s">
        <v>157</v>
      </c>
      <c r="J32" t="s">
        <v>231</v>
      </c>
      <c r="K32" t="s">
        <v>280</v>
      </c>
      <c r="L32" t="s">
        <v>284</v>
      </c>
      <c r="M32" t="s">
        <v>290</v>
      </c>
      <c r="N32">
        <v>11207</v>
      </c>
      <c r="O32" t="s">
        <v>294</v>
      </c>
      <c r="P32" t="s">
        <v>280</v>
      </c>
      <c r="Q32" t="s">
        <v>280</v>
      </c>
      <c r="S32">
        <v>5</v>
      </c>
      <c r="AA32" t="s">
        <v>331</v>
      </c>
      <c r="AB32">
        <v>0</v>
      </c>
      <c r="AC32" t="s">
        <v>331</v>
      </c>
      <c r="AD32">
        <v>0</v>
      </c>
      <c r="AE32">
        <v>0</v>
      </c>
      <c r="AF32">
        <v>0</v>
      </c>
      <c r="AG32">
        <v>0</v>
      </c>
      <c r="AH32" t="s">
        <v>333</v>
      </c>
      <c r="AJ32">
        <v>0</v>
      </c>
      <c r="AK32" t="s">
        <v>280</v>
      </c>
      <c r="AL32" t="s">
        <v>280</v>
      </c>
      <c r="AM32" t="s">
        <v>280</v>
      </c>
      <c r="AN32" t="s">
        <v>335</v>
      </c>
      <c r="AO32" t="s">
        <v>280</v>
      </c>
      <c r="AP32" t="s">
        <v>339</v>
      </c>
    </row>
    <row r="33" spans="1:42">
      <c r="A33" s="1">
        <f>HYPERLINK("https://lsnyc.legalserver.org/matter/dynamic-profile/view/1875600","18-1875600")</f>
        <v>0</v>
      </c>
      <c r="B33" t="s">
        <v>43</v>
      </c>
      <c r="C33" t="s">
        <v>46</v>
      </c>
      <c r="D33" t="s">
        <v>47</v>
      </c>
      <c r="F33" s="3">
        <v>43333</v>
      </c>
      <c r="G33" s="3">
        <v>43642</v>
      </c>
      <c r="H33" t="s">
        <v>79</v>
      </c>
      <c r="I33" t="s">
        <v>158</v>
      </c>
      <c r="J33" t="s">
        <v>232</v>
      </c>
      <c r="K33" t="s">
        <v>281</v>
      </c>
      <c r="L33" t="s">
        <v>285</v>
      </c>
      <c r="M33" t="s">
        <v>289</v>
      </c>
      <c r="N33">
        <v>10460</v>
      </c>
      <c r="O33" t="s">
        <v>294</v>
      </c>
      <c r="P33" t="s">
        <v>280</v>
      </c>
      <c r="Q33" t="s">
        <v>280</v>
      </c>
      <c r="S33">
        <v>5</v>
      </c>
      <c r="AA33" t="s">
        <v>331</v>
      </c>
      <c r="AB33">
        <v>0</v>
      </c>
      <c r="AC33" t="s">
        <v>331</v>
      </c>
      <c r="AD33">
        <v>0</v>
      </c>
      <c r="AE33">
        <v>0</v>
      </c>
      <c r="AF33">
        <v>0</v>
      </c>
      <c r="AG33">
        <v>0</v>
      </c>
      <c r="AH33" t="s">
        <v>333</v>
      </c>
      <c r="AJ33">
        <v>1</v>
      </c>
      <c r="AK33" t="s">
        <v>280</v>
      </c>
      <c r="AL33" t="s">
        <v>280</v>
      </c>
      <c r="AM33" t="s">
        <v>280</v>
      </c>
      <c r="AN33" t="s">
        <v>335</v>
      </c>
      <c r="AO33" t="s">
        <v>280</v>
      </c>
      <c r="AP33" t="s">
        <v>339</v>
      </c>
    </row>
    <row r="34" spans="1:42">
      <c r="A34" s="1">
        <f>HYPERLINK("https://lsnyc.legalserver.org/matter/dynamic-profile/view/1884063","18-1884063")</f>
        <v>0</v>
      </c>
      <c r="B34" t="s">
        <v>43</v>
      </c>
      <c r="C34" t="s">
        <v>46</v>
      </c>
      <c r="D34" t="s">
        <v>47</v>
      </c>
      <c r="F34" s="3">
        <v>43431</v>
      </c>
      <c r="G34" s="3">
        <v>43640</v>
      </c>
      <c r="H34" t="s">
        <v>80</v>
      </c>
      <c r="I34" t="s">
        <v>159</v>
      </c>
      <c r="J34" t="s">
        <v>233</v>
      </c>
      <c r="K34" t="s">
        <v>280</v>
      </c>
      <c r="L34" t="s">
        <v>286</v>
      </c>
      <c r="M34" t="s">
        <v>291</v>
      </c>
      <c r="N34">
        <v>10030</v>
      </c>
      <c r="O34" t="s">
        <v>294</v>
      </c>
      <c r="P34" t="s">
        <v>280</v>
      </c>
      <c r="Q34" t="s">
        <v>280</v>
      </c>
      <c r="S34">
        <v>5</v>
      </c>
      <c r="AA34" t="s">
        <v>331</v>
      </c>
      <c r="AB34">
        <v>0</v>
      </c>
      <c r="AC34" t="s">
        <v>331</v>
      </c>
      <c r="AD34">
        <v>0</v>
      </c>
      <c r="AE34">
        <v>0</v>
      </c>
      <c r="AF34">
        <v>0</v>
      </c>
      <c r="AG34">
        <v>0</v>
      </c>
      <c r="AH34" t="s">
        <v>333</v>
      </c>
      <c r="AJ34">
        <v>0</v>
      </c>
      <c r="AK34" t="s">
        <v>280</v>
      </c>
      <c r="AL34" t="s">
        <v>280</v>
      </c>
      <c r="AM34" t="s">
        <v>280</v>
      </c>
      <c r="AN34" t="s">
        <v>335</v>
      </c>
      <c r="AO34" t="s">
        <v>280</v>
      </c>
      <c r="AP34" t="s">
        <v>339</v>
      </c>
    </row>
    <row r="35" spans="1:42">
      <c r="A35" s="1">
        <f>HYPERLINK("https://lsnyc.legalserver.org/matter/dynamic-profile/view/1887351","19-1887351")</f>
        <v>0</v>
      </c>
      <c r="B35" t="s">
        <v>43</v>
      </c>
      <c r="C35" t="s">
        <v>46</v>
      </c>
      <c r="D35" t="s">
        <v>47</v>
      </c>
      <c r="F35" s="3">
        <v>43473</v>
      </c>
      <c r="G35" s="3">
        <v>43642</v>
      </c>
      <c r="H35" t="s">
        <v>81</v>
      </c>
      <c r="I35" t="s">
        <v>160</v>
      </c>
      <c r="J35" t="s">
        <v>224</v>
      </c>
      <c r="K35" t="s">
        <v>281</v>
      </c>
      <c r="L35" t="s">
        <v>284</v>
      </c>
      <c r="M35" t="s">
        <v>289</v>
      </c>
      <c r="N35">
        <v>10462</v>
      </c>
      <c r="O35" t="s">
        <v>294</v>
      </c>
      <c r="P35" t="s">
        <v>280</v>
      </c>
      <c r="Q35" t="s">
        <v>280</v>
      </c>
      <c r="S35">
        <v>5</v>
      </c>
      <c r="AA35" t="s">
        <v>331</v>
      </c>
      <c r="AB35">
        <v>0</v>
      </c>
      <c r="AC35" t="s">
        <v>331</v>
      </c>
      <c r="AD35">
        <v>0</v>
      </c>
      <c r="AE35">
        <v>0</v>
      </c>
      <c r="AF35">
        <v>0</v>
      </c>
      <c r="AG35">
        <v>0</v>
      </c>
      <c r="AH35" t="s">
        <v>333</v>
      </c>
      <c r="AJ35">
        <v>0</v>
      </c>
      <c r="AK35" t="s">
        <v>280</v>
      </c>
      <c r="AL35" t="s">
        <v>280</v>
      </c>
      <c r="AM35" t="s">
        <v>280</v>
      </c>
      <c r="AN35" t="s">
        <v>335</v>
      </c>
      <c r="AO35" t="s">
        <v>280</v>
      </c>
      <c r="AP35" t="s">
        <v>339</v>
      </c>
    </row>
    <row r="36" spans="1:42">
      <c r="A36" s="1">
        <f>HYPERLINK("https://lsnyc.legalserver.org/matter/dynamic-profile/view/1881004","18-1881004")</f>
        <v>0</v>
      </c>
      <c r="B36" t="s">
        <v>43</v>
      </c>
      <c r="C36" t="s">
        <v>46</v>
      </c>
      <c r="D36" t="s">
        <v>47</v>
      </c>
      <c r="F36" s="3">
        <v>43392</v>
      </c>
      <c r="G36" s="3">
        <v>43644</v>
      </c>
      <c r="H36" t="s">
        <v>82</v>
      </c>
      <c r="I36" t="s">
        <v>161</v>
      </c>
      <c r="J36" t="s">
        <v>234</v>
      </c>
      <c r="K36" t="s">
        <v>280</v>
      </c>
      <c r="L36" t="s">
        <v>284</v>
      </c>
      <c r="M36" t="s">
        <v>290</v>
      </c>
      <c r="N36">
        <v>11208</v>
      </c>
      <c r="O36" t="s">
        <v>294</v>
      </c>
      <c r="P36" t="s">
        <v>280</v>
      </c>
      <c r="Q36" t="s">
        <v>280</v>
      </c>
      <c r="S36">
        <v>5</v>
      </c>
      <c r="AA36" t="s">
        <v>331</v>
      </c>
      <c r="AB36">
        <v>0</v>
      </c>
      <c r="AC36" t="s">
        <v>331</v>
      </c>
      <c r="AD36">
        <v>0</v>
      </c>
      <c r="AE36">
        <v>0</v>
      </c>
      <c r="AF36">
        <v>0</v>
      </c>
      <c r="AG36">
        <v>0</v>
      </c>
      <c r="AH36" t="s">
        <v>333</v>
      </c>
      <c r="AJ36">
        <v>1</v>
      </c>
      <c r="AK36" t="s">
        <v>280</v>
      </c>
      <c r="AL36" t="s">
        <v>280</v>
      </c>
      <c r="AM36" t="s">
        <v>280</v>
      </c>
      <c r="AN36" t="s">
        <v>335</v>
      </c>
      <c r="AO36" t="s">
        <v>280</v>
      </c>
      <c r="AP36" t="s">
        <v>339</v>
      </c>
    </row>
    <row r="37" spans="1:42">
      <c r="A37" s="1">
        <f>HYPERLINK("https://lsnyc.legalserver.org/matter/dynamic-profile/view/1893918","19-1893918")</f>
        <v>0</v>
      </c>
      <c r="B37" t="s">
        <v>43</v>
      </c>
      <c r="C37" t="s">
        <v>46</v>
      </c>
      <c r="D37" t="s">
        <v>47</v>
      </c>
      <c r="F37" s="3">
        <v>43539</v>
      </c>
      <c r="G37" s="3">
        <v>43636</v>
      </c>
      <c r="H37" t="s">
        <v>83</v>
      </c>
      <c r="I37" t="s">
        <v>162</v>
      </c>
      <c r="J37" t="s">
        <v>235</v>
      </c>
      <c r="K37" t="s">
        <v>280</v>
      </c>
      <c r="L37" t="s">
        <v>284</v>
      </c>
      <c r="M37" t="s">
        <v>289</v>
      </c>
      <c r="N37">
        <v>10453</v>
      </c>
      <c r="O37" t="s">
        <v>294</v>
      </c>
      <c r="P37" t="s">
        <v>280</v>
      </c>
      <c r="Q37" t="s">
        <v>280</v>
      </c>
      <c r="S37">
        <v>5</v>
      </c>
      <c r="AA37" t="s">
        <v>331</v>
      </c>
      <c r="AB37">
        <v>0</v>
      </c>
      <c r="AC37" t="s">
        <v>331</v>
      </c>
      <c r="AD37">
        <v>0</v>
      </c>
      <c r="AE37">
        <v>0</v>
      </c>
      <c r="AF37">
        <v>0</v>
      </c>
      <c r="AG37">
        <v>0</v>
      </c>
      <c r="AH37" t="s">
        <v>333</v>
      </c>
      <c r="AJ37">
        <v>3</v>
      </c>
      <c r="AK37" t="s">
        <v>280</v>
      </c>
      <c r="AL37" t="s">
        <v>280</v>
      </c>
      <c r="AM37" t="s">
        <v>280</v>
      </c>
      <c r="AN37" t="s">
        <v>335</v>
      </c>
      <c r="AO37" t="s">
        <v>280</v>
      </c>
      <c r="AP37" t="s">
        <v>339</v>
      </c>
    </row>
    <row r="38" spans="1:42">
      <c r="A38" s="1">
        <f>HYPERLINK("https://lsnyc.legalserver.org/matter/dynamic-profile/view/1856023","18-1856023")</f>
        <v>0</v>
      </c>
      <c r="B38" t="s">
        <v>43</v>
      </c>
      <c r="C38" t="s">
        <v>46</v>
      </c>
      <c r="D38" t="s">
        <v>47</v>
      </c>
      <c r="F38" s="3">
        <v>43112</v>
      </c>
      <c r="G38" s="3">
        <v>43600</v>
      </c>
      <c r="H38" t="s">
        <v>84</v>
      </c>
      <c r="I38" t="s">
        <v>163</v>
      </c>
      <c r="J38" t="s">
        <v>236</v>
      </c>
      <c r="K38" t="s">
        <v>281</v>
      </c>
      <c r="L38" t="s">
        <v>286</v>
      </c>
      <c r="M38" t="s">
        <v>290</v>
      </c>
      <c r="N38">
        <v>11217</v>
      </c>
      <c r="O38" t="s">
        <v>294</v>
      </c>
      <c r="P38" t="s">
        <v>280</v>
      </c>
      <c r="Q38" t="s">
        <v>280</v>
      </c>
      <c r="S38">
        <v>5</v>
      </c>
      <c r="AA38" t="s">
        <v>331</v>
      </c>
      <c r="AB38">
        <v>0</v>
      </c>
      <c r="AC38" t="s">
        <v>331</v>
      </c>
      <c r="AD38">
        <v>0</v>
      </c>
      <c r="AE38">
        <v>0</v>
      </c>
      <c r="AF38">
        <v>0</v>
      </c>
      <c r="AG38">
        <v>0</v>
      </c>
      <c r="AH38" t="s">
        <v>333</v>
      </c>
      <c r="AJ38">
        <v>0</v>
      </c>
      <c r="AK38" t="s">
        <v>280</v>
      </c>
      <c r="AL38" t="s">
        <v>280</v>
      </c>
      <c r="AM38" t="s">
        <v>280</v>
      </c>
      <c r="AN38" t="s">
        <v>335</v>
      </c>
      <c r="AO38" t="s">
        <v>280</v>
      </c>
      <c r="AP38" t="s">
        <v>340</v>
      </c>
    </row>
    <row r="39" spans="1:42">
      <c r="A39" s="1">
        <f>HYPERLINK("https://lsnyc.legalserver.org/matter/dynamic-profile/view/1853432","17-1853432")</f>
        <v>0</v>
      </c>
      <c r="B39" t="s">
        <v>43</v>
      </c>
      <c r="C39" t="s">
        <v>46</v>
      </c>
      <c r="D39" t="s">
        <v>47</v>
      </c>
      <c r="F39" s="3">
        <v>43081</v>
      </c>
      <c r="G39" s="3">
        <v>43600</v>
      </c>
      <c r="H39" t="s">
        <v>85</v>
      </c>
      <c r="I39" t="s">
        <v>164</v>
      </c>
      <c r="J39" t="s">
        <v>237</v>
      </c>
      <c r="K39" t="s">
        <v>280</v>
      </c>
      <c r="L39" t="s">
        <v>283</v>
      </c>
      <c r="M39" t="s">
        <v>290</v>
      </c>
      <c r="N39">
        <v>11221</v>
      </c>
      <c r="O39" t="s">
        <v>294</v>
      </c>
      <c r="P39" t="s">
        <v>280</v>
      </c>
      <c r="Q39" t="s">
        <v>280</v>
      </c>
      <c r="S39">
        <v>5</v>
      </c>
      <c r="AA39" t="s">
        <v>331</v>
      </c>
      <c r="AB39">
        <v>0</v>
      </c>
      <c r="AC39" t="s">
        <v>331</v>
      </c>
      <c r="AD39">
        <v>0</v>
      </c>
      <c r="AE39">
        <v>0</v>
      </c>
      <c r="AF39">
        <v>0</v>
      </c>
      <c r="AG39">
        <v>0</v>
      </c>
      <c r="AH39" t="s">
        <v>333</v>
      </c>
      <c r="AJ39">
        <v>1</v>
      </c>
      <c r="AK39" t="s">
        <v>280</v>
      </c>
      <c r="AL39" t="s">
        <v>280</v>
      </c>
      <c r="AM39" t="s">
        <v>280</v>
      </c>
      <c r="AN39" t="s">
        <v>335</v>
      </c>
      <c r="AO39" t="s">
        <v>280</v>
      </c>
      <c r="AP39" t="s">
        <v>340</v>
      </c>
    </row>
    <row r="40" spans="1:42">
      <c r="A40" s="1">
        <f>HYPERLINK("https://lsnyc.legalserver.org/matter/dynamic-profile/view/1885726","18-1885726")</f>
        <v>0</v>
      </c>
      <c r="B40" t="s">
        <v>43</v>
      </c>
      <c r="C40" t="s">
        <v>46</v>
      </c>
      <c r="D40" t="s">
        <v>47</v>
      </c>
      <c r="F40" s="3">
        <v>43448</v>
      </c>
      <c r="G40" s="3">
        <v>43640</v>
      </c>
      <c r="H40" t="s">
        <v>86</v>
      </c>
      <c r="I40" t="s">
        <v>165</v>
      </c>
      <c r="J40" t="s">
        <v>238</v>
      </c>
      <c r="K40" t="s">
        <v>280</v>
      </c>
      <c r="L40" t="s">
        <v>283</v>
      </c>
      <c r="M40" t="s">
        <v>290</v>
      </c>
      <c r="N40">
        <v>11208</v>
      </c>
      <c r="O40" t="s">
        <v>294</v>
      </c>
      <c r="P40" t="s">
        <v>280</v>
      </c>
      <c r="Q40" t="s">
        <v>280</v>
      </c>
      <c r="S40">
        <v>5</v>
      </c>
      <c r="AA40" t="s">
        <v>331</v>
      </c>
      <c r="AB40">
        <v>0</v>
      </c>
      <c r="AC40" t="s">
        <v>331</v>
      </c>
      <c r="AD40">
        <v>0</v>
      </c>
      <c r="AE40">
        <v>0</v>
      </c>
      <c r="AF40">
        <v>0</v>
      </c>
      <c r="AG40">
        <v>0</v>
      </c>
      <c r="AH40" t="s">
        <v>333</v>
      </c>
      <c r="AJ40">
        <v>4</v>
      </c>
      <c r="AK40" t="s">
        <v>280</v>
      </c>
      <c r="AL40" t="s">
        <v>280</v>
      </c>
      <c r="AM40" t="s">
        <v>280</v>
      </c>
      <c r="AN40" t="s">
        <v>335</v>
      </c>
      <c r="AO40" t="s">
        <v>280</v>
      </c>
      <c r="AP40" t="s">
        <v>339</v>
      </c>
    </row>
    <row r="41" spans="1:42">
      <c r="A41" s="1">
        <f>HYPERLINK("https://lsnyc.legalserver.org/matter/dynamic-profile/view/1847014","17-1847014")</f>
        <v>0</v>
      </c>
      <c r="B41" t="s">
        <v>43</v>
      </c>
      <c r="C41" t="s">
        <v>46</v>
      </c>
      <c r="D41" t="s">
        <v>47</v>
      </c>
      <c r="F41" s="3">
        <v>43004</v>
      </c>
      <c r="G41" s="3">
        <v>43573</v>
      </c>
      <c r="H41" t="s">
        <v>87</v>
      </c>
      <c r="I41" t="s">
        <v>166</v>
      </c>
      <c r="J41" t="s">
        <v>239</v>
      </c>
      <c r="K41" t="s">
        <v>280</v>
      </c>
      <c r="L41" t="s">
        <v>286</v>
      </c>
      <c r="M41" t="s">
        <v>290</v>
      </c>
      <c r="N41">
        <v>11221</v>
      </c>
      <c r="O41" t="s">
        <v>294</v>
      </c>
      <c r="P41" t="s">
        <v>280</v>
      </c>
      <c r="Q41" t="s">
        <v>280</v>
      </c>
      <c r="R41">
        <v>2</v>
      </c>
      <c r="S41">
        <v>5</v>
      </c>
      <c r="U41" t="s">
        <v>296</v>
      </c>
      <c r="V41" t="s">
        <v>300</v>
      </c>
      <c r="W41" t="s">
        <v>304</v>
      </c>
      <c r="X41" t="s">
        <v>320</v>
      </c>
      <c r="Z41" t="s">
        <v>325</v>
      </c>
      <c r="AA41" t="s">
        <v>330</v>
      </c>
      <c r="AB41">
        <v>1061</v>
      </c>
      <c r="AC41" t="s">
        <v>330</v>
      </c>
      <c r="AD41">
        <v>0</v>
      </c>
      <c r="AE41">
        <v>50023</v>
      </c>
      <c r="AF41">
        <v>5800</v>
      </c>
      <c r="AG41">
        <v>1061</v>
      </c>
      <c r="AH41" t="s">
        <v>333</v>
      </c>
      <c r="AJ41">
        <v>0</v>
      </c>
      <c r="AK41" t="s">
        <v>280</v>
      </c>
      <c r="AL41" t="s">
        <v>295</v>
      </c>
      <c r="AM41" t="s">
        <v>280</v>
      </c>
      <c r="AN41" t="s">
        <v>335</v>
      </c>
      <c r="AO41" t="s">
        <v>280</v>
      </c>
      <c r="AP41" t="s">
        <v>342</v>
      </c>
    </row>
    <row r="42" spans="1:42">
      <c r="A42" s="1">
        <f>HYPERLINK("https://lsnyc.legalserver.org/matter/dynamic-profile/view/1894370","19-1894370")</f>
        <v>0</v>
      </c>
      <c r="B42" t="s">
        <v>43</v>
      </c>
      <c r="C42" t="s">
        <v>46</v>
      </c>
      <c r="D42" t="s">
        <v>47</v>
      </c>
      <c r="F42" s="3">
        <v>43544</v>
      </c>
      <c r="G42" s="3">
        <v>43637</v>
      </c>
      <c r="H42" t="s">
        <v>88</v>
      </c>
      <c r="I42" t="s">
        <v>167</v>
      </c>
      <c r="J42" t="s">
        <v>240</v>
      </c>
      <c r="K42" t="s">
        <v>280</v>
      </c>
      <c r="L42" t="s">
        <v>287</v>
      </c>
      <c r="M42" t="s">
        <v>290</v>
      </c>
      <c r="N42">
        <v>11214</v>
      </c>
      <c r="O42" t="s">
        <v>294</v>
      </c>
      <c r="P42" t="s">
        <v>280</v>
      </c>
      <c r="Q42" t="s">
        <v>280</v>
      </c>
      <c r="S42">
        <v>5</v>
      </c>
      <c r="AA42" t="s">
        <v>331</v>
      </c>
      <c r="AB42">
        <v>0</v>
      </c>
      <c r="AC42" t="s">
        <v>331</v>
      </c>
      <c r="AD42">
        <v>0</v>
      </c>
      <c r="AE42">
        <v>0</v>
      </c>
      <c r="AF42">
        <v>0</v>
      </c>
      <c r="AG42">
        <v>0</v>
      </c>
      <c r="AH42" t="s">
        <v>333</v>
      </c>
      <c r="AJ42">
        <v>1</v>
      </c>
      <c r="AK42" t="s">
        <v>280</v>
      </c>
      <c r="AL42" t="s">
        <v>280</v>
      </c>
      <c r="AM42" t="s">
        <v>280</v>
      </c>
      <c r="AN42" t="s">
        <v>335</v>
      </c>
      <c r="AO42" t="s">
        <v>280</v>
      </c>
      <c r="AP42" t="s">
        <v>339</v>
      </c>
    </row>
    <row r="43" spans="1:42">
      <c r="A43" s="1">
        <f>HYPERLINK("https://lsnyc.legalserver.org/matter/dynamic-profile/view/1888590","19-1888590")</f>
        <v>0</v>
      </c>
      <c r="B43" t="s">
        <v>43</v>
      </c>
      <c r="C43" t="s">
        <v>46</v>
      </c>
      <c r="D43" t="s">
        <v>47</v>
      </c>
      <c r="F43" s="3">
        <v>43487</v>
      </c>
      <c r="G43" s="3">
        <v>43630</v>
      </c>
      <c r="H43" t="s">
        <v>89</v>
      </c>
      <c r="I43" t="s">
        <v>168</v>
      </c>
      <c r="J43" t="s">
        <v>241</v>
      </c>
      <c r="K43" t="s">
        <v>280</v>
      </c>
      <c r="L43" t="s">
        <v>285</v>
      </c>
      <c r="M43" t="s">
        <v>290</v>
      </c>
      <c r="N43">
        <v>11204</v>
      </c>
      <c r="O43" t="s">
        <v>294</v>
      </c>
      <c r="P43" t="s">
        <v>280</v>
      </c>
      <c r="Q43" t="s">
        <v>280</v>
      </c>
      <c r="S43">
        <v>5</v>
      </c>
      <c r="AA43" t="s">
        <v>331</v>
      </c>
      <c r="AB43">
        <v>0</v>
      </c>
      <c r="AC43" t="s">
        <v>331</v>
      </c>
      <c r="AD43">
        <v>0</v>
      </c>
      <c r="AE43">
        <v>0</v>
      </c>
      <c r="AF43">
        <v>0</v>
      </c>
      <c r="AG43">
        <v>0</v>
      </c>
      <c r="AH43" t="s">
        <v>333</v>
      </c>
      <c r="AJ43">
        <v>0</v>
      </c>
      <c r="AK43" t="s">
        <v>280</v>
      </c>
      <c r="AL43" t="s">
        <v>280</v>
      </c>
      <c r="AM43" t="s">
        <v>280</v>
      </c>
      <c r="AN43" t="s">
        <v>335</v>
      </c>
      <c r="AO43" t="s">
        <v>280</v>
      </c>
      <c r="AP43" t="s">
        <v>339</v>
      </c>
    </row>
    <row r="44" spans="1:42">
      <c r="A44" s="1">
        <f>HYPERLINK("https://lsnyc.legalserver.org/matter/dynamic-profile/view/0758331","14-0758331")</f>
        <v>0</v>
      </c>
      <c r="B44" t="s">
        <v>43</v>
      </c>
      <c r="C44" t="s">
        <v>46</v>
      </c>
      <c r="D44" t="s">
        <v>47</v>
      </c>
      <c r="F44" s="3">
        <v>41836</v>
      </c>
      <c r="G44" s="3">
        <v>43570</v>
      </c>
      <c r="H44" t="s">
        <v>90</v>
      </c>
      <c r="I44" t="s">
        <v>169</v>
      </c>
      <c r="J44" t="s">
        <v>242</v>
      </c>
      <c r="K44" t="s">
        <v>281</v>
      </c>
      <c r="L44" t="s">
        <v>286</v>
      </c>
      <c r="M44" t="s">
        <v>290</v>
      </c>
      <c r="N44">
        <v>11216</v>
      </c>
      <c r="O44" t="s">
        <v>294</v>
      </c>
      <c r="P44" t="s">
        <v>280</v>
      </c>
      <c r="Q44" t="s">
        <v>280</v>
      </c>
      <c r="S44">
        <v>5</v>
      </c>
      <c r="AA44" t="s">
        <v>331</v>
      </c>
      <c r="AB44">
        <v>0</v>
      </c>
      <c r="AC44" t="s">
        <v>331</v>
      </c>
      <c r="AD44">
        <v>0</v>
      </c>
      <c r="AE44">
        <v>0</v>
      </c>
      <c r="AF44">
        <v>0</v>
      </c>
      <c r="AG44">
        <v>0</v>
      </c>
      <c r="AH44" t="s">
        <v>333</v>
      </c>
      <c r="AJ44">
        <v>2</v>
      </c>
      <c r="AK44" t="s">
        <v>280</v>
      </c>
      <c r="AL44" t="s">
        <v>280</v>
      </c>
      <c r="AM44" t="s">
        <v>280</v>
      </c>
      <c r="AN44" t="s">
        <v>335</v>
      </c>
      <c r="AO44" t="s">
        <v>280</v>
      </c>
      <c r="AP44" t="s">
        <v>343</v>
      </c>
    </row>
    <row r="45" spans="1:42">
      <c r="A45" s="1">
        <f>HYPERLINK("https://lsnyc.legalserver.org/matter/dynamic-profile/view/1886132","18-1886132")</f>
        <v>0</v>
      </c>
      <c r="B45" t="s">
        <v>43</v>
      </c>
      <c r="C45" t="s">
        <v>46</v>
      </c>
      <c r="D45" t="s">
        <v>47</v>
      </c>
      <c r="F45" s="3">
        <v>43453</v>
      </c>
      <c r="G45" s="3">
        <v>43598</v>
      </c>
      <c r="H45" t="s">
        <v>91</v>
      </c>
      <c r="I45" t="s">
        <v>170</v>
      </c>
      <c r="J45" t="s">
        <v>243</v>
      </c>
      <c r="K45" t="s">
        <v>280</v>
      </c>
      <c r="L45" t="s">
        <v>286</v>
      </c>
      <c r="M45" t="s">
        <v>290</v>
      </c>
      <c r="N45">
        <v>11238</v>
      </c>
      <c r="O45" t="s">
        <v>294</v>
      </c>
      <c r="P45" t="s">
        <v>280</v>
      </c>
      <c r="Q45" t="s">
        <v>295</v>
      </c>
      <c r="R45">
        <v>1</v>
      </c>
      <c r="S45">
        <v>5</v>
      </c>
      <c r="U45" t="s">
        <v>296</v>
      </c>
      <c r="V45" t="s">
        <v>300</v>
      </c>
      <c r="W45" t="s">
        <v>305</v>
      </c>
      <c r="X45" t="s">
        <v>320</v>
      </c>
      <c r="Z45" t="s">
        <v>327</v>
      </c>
      <c r="AA45" t="s">
        <v>331</v>
      </c>
      <c r="AB45">
        <v>0</v>
      </c>
      <c r="AC45" t="s">
        <v>330</v>
      </c>
      <c r="AD45">
        <v>0</v>
      </c>
      <c r="AE45">
        <v>0</v>
      </c>
      <c r="AF45">
        <v>0</v>
      </c>
      <c r="AG45">
        <v>0</v>
      </c>
      <c r="AH45" t="s">
        <v>333</v>
      </c>
      <c r="AJ45">
        <v>0</v>
      </c>
      <c r="AK45" t="s">
        <v>280</v>
      </c>
      <c r="AL45" t="s">
        <v>295</v>
      </c>
      <c r="AM45" t="s">
        <v>280</v>
      </c>
      <c r="AN45" t="s">
        <v>335</v>
      </c>
      <c r="AO45" t="s">
        <v>280</v>
      </c>
      <c r="AP45" t="s">
        <v>344</v>
      </c>
    </row>
    <row r="46" spans="1:42">
      <c r="A46" s="1">
        <f>HYPERLINK("https://lsnyc.legalserver.org/matter/dynamic-profile/view/1834465","17-1834465")</f>
        <v>0</v>
      </c>
      <c r="B46" t="s">
        <v>43</v>
      </c>
      <c r="C46" t="s">
        <v>46</v>
      </c>
      <c r="D46" t="s">
        <v>47</v>
      </c>
      <c r="F46" s="3">
        <v>42858</v>
      </c>
      <c r="G46" s="3">
        <v>43577</v>
      </c>
      <c r="H46" t="s">
        <v>92</v>
      </c>
      <c r="I46" t="s">
        <v>171</v>
      </c>
      <c r="J46" t="s">
        <v>244</v>
      </c>
      <c r="K46" t="s">
        <v>280</v>
      </c>
      <c r="L46" t="s">
        <v>286</v>
      </c>
      <c r="M46" t="s">
        <v>290</v>
      </c>
      <c r="N46">
        <v>11207</v>
      </c>
      <c r="O46" t="s">
        <v>294</v>
      </c>
      <c r="P46" t="s">
        <v>280</v>
      </c>
      <c r="Q46" t="s">
        <v>280</v>
      </c>
      <c r="R46">
        <v>2</v>
      </c>
      <c r="S46">
        <v>5</v>
      </c>
      <c r="U46" t="s">
        <v>296</v>
      </c>
      <c r="V46" t="s">
        <v>300</v>
      </c>
      <c r="W46" t="s">
        <v>306</v>
      </c>
      <c r="X46" t="s">
        <v>320</v>
      </c>
      <c r="Z46" t="s">
        <v>325</v>
      </c>
      <c r="AA46" t="s">
        <v>330</v>
      </c>
      <c r="AB46">
        <v>903</v>
      </c>
      <c r="AC46" t="s">
        <v>330</v>
      </c>
      <c r="AD46">
        <v>0</v>
      </c>
      <c r="AE46">
        <v>14360</v>
      </c>
      <c r="AF46">
        <v>10011</v>
      </c>
      <c r="AG46">
        <v>903</v>
      </c>
      <c r="AH46" t="s">
        <v>333</v>
      </c>
      <c r="AJ46">
        <v>0</v>
      </c>
      <c r="AK46" t="s">
        <v>280</v>
      </c>
      <c r="AL46" t="s">
        <v>295</v>
      </c>
      <c r="AM46" t="s">
        <v>280</v>
      </c>
      <c r="AN46" t="s">
        <v>335</v>
      </c>
      <c r="AO46" t="s">
        <v>280</v>
      </c>
      <c r="AP46" t="s">
        <v>342</v>
      </c>
    </row>
    <row r="47" spans="1:42">
      <c r="A47" s="1">
        <f>HYPERLINK("https://lsnyc.legalserver.org/matter/dynamic-profile/view/1893200","19-1893200")</f>
        <v>0</v>
      </c>
      <c r="B47" t="s">
        <v>43</v>
      </c>
      <c r="C47" t="s">
        <v>46</v>
      </c>
      <c r="D47" t="s">
        <v>47</v>
      </c>
      <c r="F47" s="3">
        <v>43532</v>
      </c>
      <c r="G47" s="3">
        <v>43609</v>
      </c>
      <c r="H47" t="s">
        <v>93</v>
      </c>
      <c r="J47" t="s">
        <v>245</v>
      </c>
      <c r="K47" t="s">
        <v>280</v>
      </c>
      <c r="L47" t="s">
        <v>286</v>
      </c>
      <c r="M47" t="s">
        <v>293</v>
      </c>
      <c r="N47">
        <v>11421</v>
      </c>
      <c r="O47" t="s">
        <v>294</v>
      </c>
      <c r="P47" t="s">
        <v>280</v>
      </c>
      <c r="Q47" t="s">
        <v>280</v>
      </c>
      <c r="R47">
        <v>4</v>
      </c>
      <c r="S47">
        <v>5</v>
      </c>
      <c r="U47" t="s">
        <v>297</v>
      </c>
      <c r="V47" t="s">
        <v>300</v>
      </c>
      <c r="W47" t="s">
        <v>307</v>
      </c>
      <c r="X47" t="s">
        <v>321</v>
      </c>
      <c r="Z47" t="s">
        <v>328</v>
      </c>
      <c r="AA47" t="s">
        <v>331</v>
      </c>
      <c r="AB47">
        <v>0</v>
      </c>
      <c r="AC47" t="s">
        <v>331</v>
      </c>
      <c r="AD47">
        <v>0</v>
      </c>
      <c r="AE47">
        <v>0</v>
      </c>
      <c r="AF47">
        <v>0</v>
      </c>
      <c r="AG47">
        <v>0</v>
      </c>
      <c r="AH47" t="s">
        <v>333</v>
      </c>
      <c r="AJ47">
        <v>0</v>
      </c>
      <c r="AK47" t="s">
        <v>280</v>
      </c>
      <c r="AL47" t="s">
        <v>280</v>
      </c>
      <c r="AM47" t="s">
        <v>280</v>
      </c>
      <c r="AN47" t="s">
        <v>335</v>
      </c>
      <c r="AO47" t="s">
        <v>280</v>
      </c>
      <c r="AP47" t="s">
        <v>345</v>
      </c>
    </row>
    <row r="48" spans="1:42">
      <c r="A48" s="1">
        <f>HYPERLINK("https://lsnyc.legalserver.org/matter/dynamic-profile/view/1895357","19-1895357")</f>
        <v>0</v>
      </c>
      <c r="B48" t="s">
        <v>43</v>
      </c>
      <c r="C48" t="s">
        <v>46</v>
      </c>
      <c r="D48" t="s">
        <v>47</v>
      </c>
      <c r="F48" s="3">
        <v>43553</v>
      </c>
      <c r="G48" s="3">
        <v>43635</v>
      </c>
      <c r="H48" t="s">
        <v>94</v>
      </c>
      <c r="I48" t="s">
        <v>172</v>
      </c>
      <c r="J48" t="s">
        <v>246</v>
      </c>
      <c r="K48" t="s">
        <v>281</v>
      </c>
      <c r="L48" t="s">
        <v>284</v>
      </c>
      <c r="M48" t="s">
        <v>290</v>
      </c>
      <c r="N48">
        <v>11220</v>
      </c>
      <c r="O48" t="s">
        <v>294</v>
      </c>
      <c r="P48" t="s">
        <v>280</v>
      </c>
      <c r="Q48" t="s">
        <v>280</v>
      </c>
      <c r="S48">
        <v>5</v>
      </c>
      <c r="AA48" t="s">
        <v>331</v>
      </c>
      <c r="AB48">
        <v>0</v>
      </c>
      <c r="AC48" t="s">
        <v>331</v>
      </c>
      <c r="AD48">
        <v>0</v>
      </c>
      <c r="AE48">
        <v>0</v>
      </c>
      <c r="AF48">
        <v>0</v>
      </c>
      <c r="AG48">
        <v>0</v>
      </c>
      <c r="AH48" t="s">
        <v>333</v>
      </c>
      <c r="AJ48">
        <v>0</v>
      </c>
      <c r="AK48" t="s">
        <v>280</v>
      </c>
      <c r="AL48" t="s">
        <v>280</v>
      </c>
      <c r="AM48" t="s">
        <v>280</v>
      </c>
      <c r="AN48" t="s">
        <v>335</v>
      </c>
      <c r="AO48" t="s">
        <v>280</v>
      </c>
      <c r="AP48" t="s">
        <v>339</v>
      </c>
    </row>
    <row r="49" spans="1:42">
      <c r="A49" s="1">
        <f>HYPERLINK("https://lsnyc.legalserver.org/matter/dynamic-profile/view/1880881","18-1880881")</f>
        <v>0</v>
      </c>
      <c r="B49" t="s">
        <v>43</v>
      </c>
      <c r="C49" t="s">
        <v>46</v>
      </c>
      <c r="D49" t="s">
        <v>47</v>
      </c>
      <c r="F49" s="3">
        <v>43391</v>
      </c>
      <c r="G49" s="3">
        <v>43607</v>
      </c>
      <c r="H49" t="s">
        <v>95</v>
      </c>
      <c r="I49" t="s">
        <v>173</v>
      </c>
      <c r="J49" t="s">
        <v>247</v>
      </c>
      <c r="K49" t="s">
        <v>280</v>
      </c>
      <c r="L49" t="s">
        <v>284</v>
      </c>
      <c r="M49" t="s">
        <v>291</v>
      </c>
      <c r="N49">
        <v>10002</v>
      </c>
      <c r="O49" t="s">
        <v>294</v>
      </c>
      <c r="P49" t="s">
        <v>280</v>
      </c>
      <c r="Q49" t="s">
        <v>280</v>
      </c>
      <c r="S49">
        <v>5</v>
      </c>
      <c r="AA49" t="s">
        <v>331</v>
      </c>
      <c r="AB49">
        <v>0</v>
      </c>
      <c r="AC49" t="s">
        <v>331</v>
      </c>
      <c r="AD49">
        <v>0</v>
      </c>
      <c r="AE49">
        <v>0</v>
      </c>
      <c r="AF49">
        <v>0</v>
      </c>
      <c r="AG49">
        <v>0</v>
      </c>
      <c r="AH49" t="s">
        <v>333</v>
      </c>
      <c r="AJ49">
        <v>1</v>
      </c>
      <c r="AK49" t="s">
        <v>280</v>
      </c>
      <c r="AL49" t="s">
        <v>280</v>
      </c>
      <c r="AM49" t="s">
        <v>280</v>
      </c>
      <c r="AN49" t="s">
        <v>335</v>
      </c>
      <c r="AO49" t="s">
        <v>280</v>
      </c>
      <c r="AP49" t="s">
        <v>341</v>
      </c>
    </row>
    <row r="50" spans="1:42">
      <c r="A50" s="1">
        <f>HYPERLINK("https://lsnyc.legalserver.org/matter/dynamic-profile/view/1893179","19-1893179")</f>
        <v>0</v>
      </c>
      <c r="B50" t="s">
        <v>43</v>
      </c>
      <c r="C50" t="s">
        <v>46</v>
      </c>
      <c r="D50" t="s">
        <v>47</v>
      </c>
      <c r="F50" s="3">
        <v>43532</v>
      </c>
      <c r="G50" s="3">
        <v>43636</v>
      </c>
      <c r="H50" t="s">
        <v>96</v>
      </c>
      <c r="I50" t="s">
        <v>174</v>
      </c>
      <c r="J50" t="s">
        <v>248</v>
      </c>
      <c r="K50" t="s">
        <v>281</v>
      </c>
      <c r="L50" t="s">
        <v>287</v>
      </c>
      <c r="M50" t="s">
        <v>290</v>
      </c>
      <c r="N50">
        <v>11208</v>
      </c>
      <c r="O50" t="s">
        <v>294</v>
      </c>
      <c r="P50" t="s">
        <v>280</v>
      </c>
      <c r="Q50" t="s">
        <v>280</v>
      </c>
      <c r="S50">
        <v>5</v>
      </c>
      <c r="AA50" t="s">
        <v>331</v>
      </c>
      <c r="AB50">
        <v>0</v>
      </c>
      <c r="AC50" t="s">
        <v>331</v>
      </c>
      <c r="AD50">
        <v>0</v>
      </c>
      <c r="AE50">
        <v>0</v>
      </c>
      <c r="AF50">
        <v>0</v>
      </c>
      <c r="AG50">
        <v>0</v>
      </c>
      <c r="AH50" t="s">
        <v>333</v>
      </c>
      <c r="AJ50">
        <v>0</v>
      </c>
      <c r="AK50" t="s">
        <v>280</v>
      </c>
      <c r="AL50" t="s">
        <v>280</v>
      </c>
      <c r="AM50" t="s">
        <v>280</v>
      </c>
      <c r="AN50" t="s">
        <v>335</v>
      </c>
      <c r="AO50" t="s">
        <v>280</v>
      </c>
      <c r="AP50" t="s">
        <v>339</v>
      </c>
    </row>
    <row r="51" spans="1:42">
      <c r="A51" s="1">
        <f>HYPERLINK("https://lsnyc.legalserver.org/matter/dynamic-profile/view/0739397","13-0739397")</f>
        <v>0</v>
      </c>
      <c r="B51" t="s">
        <v>43</v>
      </c>
      <c r="C51" t="s">
        <v>46</v>
      </c>
      <c r="D51" t="s">
        <v>47</v>
      </c>
      <c r="F51" s="3">
        <v>41507</v>
      </c>
      <c r="G51" s="3">
        <v>43570</v>
      </c>
      <c r="H51" t="s">
        <v>97</v>
      </c>
      <c r="I51" t="s">
        <v>175</v>
      </c>
      <c r="J51" t="s">
        <v>249</v>
      </c>
      <c r="K51" t="s">
        <v>280</v>
      </c>
      <c r="L51" t="s">
        <v>284</v>
      </c>
      <c r="M51" t="s">
        <v>290</v>
      </c>
      <c r="N51">
        <v>11211</v>
      </c>
      <c r="O51" t="s">
        <v>294</v>
      </c>
      <c r="P51" t="s">
        <v>280</v>
      </c>
      <c r="Q51" t="s">
        <v>280</v>
      </c>
      <c r="S51">
        <v>5</v>
      </c>
      <c r="AA51" t="s">
        <v>331</v>
      </c>
      <c r="AB51">
        <v>0</v>
      </c>
      <c r="AC51" t="s">
        <v>331</v>
      </c>
      <c r="AD51">
        <v>0</v>
      </c>
      <c r="AE51">
        <v>0</v>
      </c>
      <c r="AF51">
        <v>0</v>
      </c>
      <c r="AG51">
        <v>0</v>
      </c>
      <c r="AH51" t="s">
        <v>333</v>
      </c>
      <c r="AJ51">
        <v>1</v>
      </c>
      <c r="AK51" t="s">
        <v>280</v>
      </c>
      <c r="AL51" t="s">
        <v>280</v>
      </c>
      <c r="AM51" t="s">
        <v>280</v>
      </c>
      <c r="AN51" t="s">
        <v>335</v>
      </c>
      <c r="AO51" t="s">
        <v>280</v>
      </c>
      <c r="AP51" t="s">
        <v>343</v>
      </c>
    </row>
    <row r="52" spans="1:42">
      <c r="A52" s="1">
        <f>HYPERLINK("https://lsnyc.legalserver.org/matter/dynamic-profile/view/1896266","19-1896266")</f>
        <v>0</v>
      </c>
      <c r="B52" t="s">
        <v>43</v>
      </c>
      <c r="C52" t="s">
        <v>46</v>
      </c>
      <c r="D52" t="s">
        <v>47</v>
      </c>
      <c r="F52" s="3">
        <v>43563</v>
      </c>
      <c r="G52" s="3">
        <v>43636</v>
      </c>
      <c r="H52" t="s">
        <v>98</v>
      </c>
      <c r="I52" t="s">
        <v>176</v>
      </c>
      <c r="J52" t="s">
        <v>250</v>
      </c>
      <c r="K52" t="s">
        <v>280</v>
      </c>
      <c r="L52" t="s">
        <v>284</v>
      </c>
      <c r="M52" t="s">
        <v>289</v>
      </c>
      <c r="N52">
        <v>10458</v>
      </c>
      <c r="O52" t="s">
        <v>294</v>
      </c>
      <c r="P52" t="s">
        <v>280</v>
      </c>
      <c r="Q52" t="s">
        <v>280</v>
      </c>
      <c r="S52">
        <v>5</v>
      </c>
      <c r="AA52" t="s">
        <v>331</v>
      </c>
      <c r="AB52">
        <v>0</v>
      </c>
      <c r="AC52" t="s">
        <v>331</v>
      </c>
      <c r="AD52">
        <v>0</v>
      </c>
      <c r="AE52">
        <v>0</v>
      </c>
      <c r="AF52">
        <v>0</v>
      </c>
      <c r="AG52">
        <v>0</v>
      </c>
      <c r="AH52" t="s">
        <v>333</v>
      </c>
      <c r="AJ52">
        <v>2</v>
      </c>
      <c r="AK52" t="s">
        <v>280</v>
      </c>
      <c r="AL52" t="s">
        <v>280</v>
      </c>
      <c r="AM52" t="s">
        <v>280</v>
      </c>
      <c r="AN52" t="s">
        <v>335</v>
      </c>
      <c r="AO52" t="s">
        <v>280</v>
      </c>
      <c r="AP52" t="s">
        <v>339</v>
      </c>
    </row>
    <row r="53" spans="1:42">
      <c r="A53" s="1">
        <f>HYPERLINK("https://lsnyc.legalserver.org/matter/dynamic-profile/view/1892013","19-1892013")</f>
        <v>0</v>
      </c>
      <c r="B53" t="s">
        <v>43</v>
      </c>
      <c r="C53" t="s">
        <v>46</v>
      </c>
      <c r="D53" t="s">
        <v>47</v>
      </c>
      <c r="F53" s="3">
        <v>43522</v>
      </c>
      <c r="G53" s="3">
        <v>43636</v>
      </c>
      <c r="H53" t="s">
        <v>99</v>
      </c>
      <c r="I53" t="s">
        <v>177</v>
      </c>
      <c r="J53" t="s">
        <v>251</v>
      </c>
      <c r="K53" t="s">
        <v>281</v>
      </c>
      <c r="L53" t="s">
        <v>285</v>
      </c>
      <c r="M53" t="s">
        <v>290</v>
      </c>
      <c r="N53">
        <v>11209</v>
      </c>
      <c r="O53" t="s">
        <v>294</v>
      </c>
      <c r="P53" t="s">
        <v>280</v>
      </c>
      <c r="Q53" t="s">
        <v>280</v>
      </c>
      <c r="S53">
        <v>5</v>
      </c>
      <c r="AA53" t="s">
        <v>331</v>
      </c>
      <c r="AB53">
        <v>0</v>
      </c>
      <c r="AC53" t="s">
        <v>331</v>
      </c>
      <c r="AD53">
        <v>0</v>
      </c>
      <c r="AE53">
        <v>0</v>
      </c>
      <c r="AF53">
        <v>0</v>
      </c>
      <c r="AG53">
        <v>0</v>
      </c>
      <c r="AH53" t="s">
        <v>333</v>
      </c>
      <c r="AJ53">
        <v>0</v>
      </c>
      <c r="AK53" t="s">
        <v>280</v>
      </c>
      <c r="AL53" t="s">
        <v>280</v>
      </c>
      <c r="AM53" t="s">
        <v>280</v>
      </c>
      <c r="AN53" t="s">
        <v>335</v>
      </c>
      <c r="AO53" t="s">
        <v>280</v>
      </c>
      <c r="AP53" t="s">
        <v>339</v>
      </c>
    </row>
    <row r="54" spans="1:42">
      <c r="A54" s="1">
        <f>HYPERLINK("https://lsnyc.legalserver.org/matter/dynamic-profile/view/0767367","14-0767367")</f>
        <v>0</v>
      </c>
      <c r="B54" t="s">
        <v>43</v>
      </c>
      <c r="C54" t="s">
        <v>46</v>
      </c>
      <c r="D54" t="s">
        <v>47</v>
      </c>
      <c r="F54" s="3">
        <v>41981</v>
      </c>
      <c r="G54" s="3">
        <v>43570</v>
      </c>
      <c r="H54" t="s">
        <v>100</v>
      </c>
      <c r="I54" t="s">
        <v>178</v>
      </c>
      <c r="J54" t="s">
        <v>252</v>
      </c>
      <c r="K54" t="s">
        <v>281</v>
      </c>
      <c r="L54" t="s">
        <v>286</v>
      </c>
      <c r="M54" t="s">
        <v>290</v>
      </c>
      <c r="N54">
        <v>11233</v>
      </c>
      <c r="O54" t="s">
        <v>294</v>
      </c>
      <c r="P54" t="s">
        <v>280</v>
      </c>
      <c r="Q54" t="s">
        <v>280</v>
      </c>
      <c r="S54">
        <v>5</v>
      </c>
      <c r="AA54" t="s">
        <v>331</v>
      </c>
      <c r="AB54">
        <v>0</v>
      </c>
      <c r="AC54" t="s">
        <v>331</v>
      </c>
      <c r="AD54">
        <v>0</v>
      </c>
      <c r="AE54">
        <v>0</v>
      </c>
      <c r="AF54">
        <v>0</v>
      </c>
      <c r="AG54">
        <v>0</v>
      </c>
      <c r="AH54" t="s">
        <v>333</v>
      </c>
      <c r="AJ54">
        <v>4</v>
      </c>
      <c r="AK54" t="s">
        <v>280</v>
      </c>
      <c r="AL54" t="s">
        <v>280</v>
      </c>
      <c r="AM54" t="s">
        <v>280</v>
      </c>
      <c r="AN54" t="s">
        <v>335</v>
      </c>
      <c r="AO54" t="s">
        <v>280</v>
      </c>
      <c r="AP54" t="s">
        <v>343</v>
      </c>
    </row>
    <row r="55" spans="1:42">
      <c r="A55" s="1">
        <f>HYPERLINK("https://lsnyc.legalserver.org/matter/dynamic-profile/view/0776633","15-0776633")</f>
        <v>0</v>
      </c>
      <c r="B55" t="s">
        <v>43</v>
      </c>
      <c r="C55" t="s">
        <v>46</v>
      </c>
      <c r="D55" t="s">
        <v>47</v>
      </c>
      <c r="F55" s="3">
        <v>42116</v>
      </c>
      <c r="G55" s="3">
        <v>43570</v>
      </c>
      <c r="H55" t="s">
        <v>101</v>
      </c>
      <c r="I55" t="s">
        <v>179</v>
      </c>
      <c r="J55" t="s">
        <v>253</v>
      </c>
      <c r="K55" t="s">
        <v>281</v>
      </c>
      <c r="L55" t="s">
        <v>284</v>
      </c>
      <c r="M55" t="s">
        <v>290</v>
      </c>
      <c r="N55">
        <v>11205</v>
      </c>
      <c r="O55" t="s">
        <v>294</v>
      </c>
      <c r="P55" t="s">
        <v>280</v>
      </c>
      <c r="Q55" t="s">
        <v>280</v>
      </c>
      <c r="S55">
        <v>5</v>
      </c>
      <c r="AA55" t="s">
        <v>331</v>
      </c>
      <c r="AB55">
        <v>0</v>
      </c>
      <c r="AC55" t="s">
        <v>331</v>
      </c>
      <c r="AD55">
        <v>0</v>
      </c>
      <c r="AE55">
        <v>0</v>
      </c>
      <c r="AF55">
        <v>0</v>
      </c>
      <c r="AG55">
        <v>0</v>
      </c>
      <c r="AH55" t="s">
        <v>333</v>
      </c>
      <c r="AJ55">
        <v>1</v>
      </c>
      <c r="AK55" t="s">
        <v>280</v>
      </c>
      <c r="AL55" t="s">
        <v>280</v>
      </c>
      <c r="AM55" t="s">
        <v>280</v>
      </c>
      <c r="AN55" t="s">
        <v>335</v>
      </c>
      <c r="AO55" t="s">
        <v>280</v>
      </c>
      <c r="AP55" t="s">
        <v>343</v>
      </c>
    </row>
    <row r="56" spans="1:42">
      <c r="A56" s="1">
        <f>HYPERLINK("https://lsnyc.legalserver.org/matter/dynamic-profile/view/1892913","19-1892913")</f>
        <v>0</v>
      </c>
      <c r="B56" t="s">
        <v>43</v>
      </c>
      <c r="C56" t="s">
        <v>46</v>
      </c>
      <c r="D56" t="s">
        <v>47</v>
      </c>
      <c r="F56" s="3">
        <v>43530</v>
      </c>
      <c r="G56" s="3">
        <v>43637</v>
      </c>
      <c r="H56" t="s">
        <v>102</v>
      </c>
      <c r="I56" t="s">
        <v>180</v>
      </c>
      <c r="J56" t="s">
        <v>254</v>
      </c>
      <c r="K56" t="s">
        <v>280</v>
      </c>
      <c r="L56" t="s">
        <v>286</v>
      </c>
      <c r="M56" t="s">
        <v>290</v>
      </c>
      <c r="N56">
        <v>11230</v>
      </c>
      <c r="O56" t="s">
        <v>294</v>
      </c>
      <c r="P56" t="s">
        <v>280</v>
      </c>
      <c r="Q56" t="s">
        <v>280</v>
      </c>
      <c r="S56">
        <v>5</v>
      </c>
      <c r="AA56" t="s">
        <v>331</v>
      </c>
      <c r="AB56">
        <v>0</v>
      </c>
      <c r="AC56" t="s">
        <v>331</v>
      </c>
      <c r="AD56">
        <v>0</v>
      </c>
      <c r="AE56">
        <v>0</v>
      </c>
      <c r="AF56">
        <v>0</v>
      </c>
      <c r="AG56">
        <v>0</v>
      </c>
      <c r="AH56" t="s">
        <v>333</v>
      </c>
      <c r="AJ56">
        <v>3</v>
      </c>
      <c r="AK56" t="s">
        <v>280</v>
      </c>
      <c r="AL56" t="s">
        <v>280</v>
      </c>
      <c r="AM56" t="s">
        <v>280</v>
      </c>
      <c r="AN56" t="s">
        <v>335</v>
      </c>
      <c r="AO56" t="s">
        <v>280</v>
      </c>
      <c r="AP56" t="s">
        <v>339</v>
      </c>
    </row>
    <row r="57" spans="1:42">
      <c r="A57" s="1">
        <f>HYPERLINK("https://lsnyc.legalserver.org/matter/dynamic-profile/view/1888905","19-1888905")</f>
        <v>0</v>
      </c>
      <c r="B57" t="s">
        <v>43</v>
      </c>
      <c r="C57" t="s">
        <v>46</v>
      </c>
      <c r="D57" t="s">
        <v>47</v>
      </c>
      <c r="F57" s="3">
        <v>43489</v>
      </c>
      <c r="G57" s="3">
        <v>43637</v>
      </c>
      <c r="H57" t="s">
        <v>103</v>
      </c>
      <c r="I57" t="s">
        <v>181</v>
      </c>
      <c r="J57" t="s">
        <v>255</v>
      </c>
      <c r="K57" t="s">
        <v>281</v>
      </c>
      <c r="L57" t="s">
        <v>284</v>
      </c>
      <c r="M57" t="s">
        <v>291</v>
      </c>
      <c r="N57">
        <v>10002</v>
      </c>
      <c r="O57" t="s">
        <v>294</v>
      </c>
      <c r="P57" t="s">
        <v>280</v>
      </c>
      <c r="Q57" t="s">
        <v>280</v>
      </c>
      <c r="S57">
        <v>5</v>
      </c>
      <c r="AA57" t="s">
        <v>331</v>
      </c>
      <c r="AB57">
        <v>0</v>
      </c>
      <c r="AC57" t="s">
        <v>331</v>
      </c>
      <c r="AD57">
        <v>0</v>
      </c>
      <c r="AE57">
        <v>0</v>
      </c>
      <c r="AF57">
        <v>0</v>
      </c>
      <c r="AG57">
        <v>0</v>
      </c>
      <c r="AH57" t="s">
        <v>333</v>
      </c>
      <c r="AJ57">
        <v>1</v>
      </c>
      <c r="AK57" t="s">
        <v>280</v>
      </c>
      <c r="AL57" t="s">
        <v>280</v>
      </c>
      <c r="AM57" t="s">
        <v>280</v>
      </c>
      <c r="AN57" t="s">
        <v>335</v>
      </c>
      <c r="AO57" t="s">
        <v>280</v>
      </c>
      <c r="AP57" t="s">
        <v>339</v>
      </c>
    </row>
    <row r="58" spans="1:42">
      <c r="A58" s="1">
        <f>HYPERLINK("https://lsnyc.legalserver.org/matter/dynamic-profile/view/1880568","18-1880568")</f>
        <v>0</v>
      </c>
      <c r="B58" t="s">
        <v>43</v>
      </c>
      <c r="C58" t="s">
        <v>46</v>
      </c>
      <c r="D58" t="s">
        <v>47</v>
      </c>
      <c r="F58" s="3">
        <v>43389</v>
      </c>
      <c r="G58" s="3">
        <v>43637</v>
      </c>
      <c r="H58" t="s">
        <v>104</v>
      </c>
      <c r="I58" t="s">
        <v>182</v>
      </c>
      <c r="J58" t="s">
        <v>256</v>
      </c>
      <c r="K58" t="s">
        <v>280</v>
      </c>
      <c r="L58" t="s">
        <v>284</v>
      </c>
      <c r="M58" t="s">
        <v>289</v>
      </c>
      <c r="N58">
        <v>10455</v>
      </c>
      <c r="O58" t="s">
        <v>294</v>
      </c>
      <c r="P58" t="s">
        <v>280</v>
      </c>
      <c r="Q58" t="s">
        <v>280</v>
      </c>
      <c r="S58">
        <v>5</v>
      </c>
      <c r="AA58" t="s">
        <v>331</v>
      </c>
      <c r="AB58">
        <v>0</v>
      </c>
      <c r="AC58" t="s">
        <v>331</v>
      </c>
      <c r="AD58">
        <v>0</v>
      </c>
      <c r="AE58">
        <v>0</v>
      </c>
      <c r="AF58">
        <v>0</v>
      </c>
      <c r="AG58">
        <v>0</v>
      </c>
      <c r="AH58" t="s">
        <v>333</v>
      </c>
      <c r="AJ58">
        <v>1</v>
      </c>
      <c r="AK58" t="s">
        <v>280</v>
      </c>
      <c r="AL58" t="s">
        <v>280</v>
      </c>
      <c r="AM58" t="s">
        <v>280</v>
      </c>
      <c r="AN58" t="s">
        <v>335</v>
      </c>
      <c r="AO58" t="s">
        <v>280</v>
      </c>
      <c r="AP58" t="s">
        <v>339</v>
      </c>
    </row>
    <row r="59" spans="1:42">
      <c r="A59" s="1">
        <f>HYPERLINK("https://lsnyc.legalserver.org/matter/dynamic-profile/view/1878253","18-1878253")</f>
        <v>0</v>
      </c>
      <c r="B59" t="s">
        <v>43</v>
      </c>
      <c r="C59" t="s">
        <v>46</v>
      </c>
      <c r="D59" t="s">
        <v>47</v>
      </c>
      <c r="F59" s="3">
        <v>43363</v>
      </c>
      <c r="G59" s="3">
        <v>43564</v>
      </c>
      <c r="H59" t="s">
        <v>105</v>
      </c>
      <c r="I59" t="s">
        <v>183</v>
      </c>
      <c r="J59" t="s">
        <v>257</v>
      </c>
      <c r="K59" t="s">
        <v>281</v>
      </c>
      <c r="L59" t="s">
        <v>286</v>
      </c>
      <c r="M59" t="s">
        <v>290</v>
      </c>
      <c r="N59">
        <v>11206</v>
      </c>
      <c r="O59" t="s">
        <v>294</v>
      </c>
      <c r="P59" t="s">
        <v>280</v>
      </c>
      <c r="Q59" t="s">
        <v>280</v>
      </c>
      <c r="R59">
        <v>3</v>
      </c>
      <c r="S59">
        <v>5</v>
      </c>
      <c r="U59" t="s">
        <v>298</v>
      </c>
      <c r="W59" t="s">
        <v>308</v>
      </c>
      <c r="X59" t="s">
        <v>320</v>
      </c>
      <c r="Z59" t="s">
        <v>329</v>
      </c>
      <c r="AA59" t="s">
        <v>331</v>
      </c>
      <c r="AB59">
        <v>0</v>
      </c>
      <c r="AC59" t="s">
        <v>330</v>
      </c>
      <c r="AD59">
        <v>750</v>
      </c>
      <c r="AE59">
        <v>0</v>
      </c>
      <c r="AF59">
        <v>0</v>
      </c>
      <c r="AG59">
        <v>750</v>
      </c>
      <c r="AH59" t="s">
        <v>333</v>
      </c>
      <c r="AJ59">
        <v>0</v>
      </c>
      <c r="AK59" t="s">
        <v>280</v>
      </c>
      <c r="AL59" t="s">
        <v>280</v>
      </c>
      <c r="AM59" t="s">
        <v>280</v>
      </c>
      <c r="AN59" t="s">
        <v>335</v>
      </c>
      <c r="AO59" t="s">
        <v>280</v>
      </c>
      <c r="AP59" t="s">
        <v>342</v>
      </c>
    </row>
    <row r="60" spans="1:42">
      <c r="A60" s="1">
        <f>HYPERLINK("https://lsnyc.legalserver.org/matter/dynamic-profile/view/1891105","19-1891105")</f>
        <v>0</v>
      </c>
      <c r="B60" t="s">
        <v>43</v>
      </c>
      <c r="C60" t="s">
        <v>46</v>
      </c>
      <c r="D60" t="s">
        <v>47</v>
      </c>
      <c r="F60" s="3">
        <v>43511</v>
      </c>
      <c r="G60" s="3">
        <v>43637</v>
      </c>
      <c r="H60" t="s">
        <v>106</v>
      </c>
      <c r="I60" t="s">
        <v>184</v>
      </c>
      <c r="J60" t="s">
        <v>258</v>
      </c>
      <c r="K60" t="s">
        <v>280</v>
      </c>
      <c r="L60" t="s">
        <v>284</v>
      </c>
      <c r="M60" t="s">
        <v>290</v>
      </c>
      <c r="N60">
        <v>11215</v>
      </c>
      <c r="O60" t="s">
        <v>294</v>
      </c>
      <c r="P60" t="s">
        <v>280</v>
      </c>
      <c r="Q60" t="s">
        <v>280</v>
      </c>
      <c r="S60">
        <v>5</v>
      </c>
      <c r="AA60" t="s">
        <v>331</v>
      </c>
      <c r="AB60">
        <v>0</v>
      </c>
      <c r="AC60" t="s">
        <v>331</v>
      </c>
      <c r="AD60">
        <v>0</v>
      </c>
      <c r="AE60">
        <v>0</v>
      </c>
      <c r="AF60">
        <v>0</v>
      </c>
      <c r="AG60">
        <v>0</v>
      </c>
      <c r="AH60" t="s">
        <v>333</v>
      </c>
      <c r="AJ60">
        <v>1</v>
      </c>
      <c r="AK60" t="s">
        <v>280</v>
      </c>
      <c r="AL60" t="s">
        <v>280</v>
      </c>
      <c r="AM60" t="s">
        <v>280</v>
      </c>
      <c r="AN60" t="s">
        <v>335</v>
      </c>
      <c r="AO60" t="s">
        <v>280</v>
      </c>
      <c r="AP60" t="s">
        <v>339</v>
      </c>
    </row>
    <row r="61" spans="1:42">
      <c r="A61" s="1">
        <f>HYPERLINK("https://lsnyc.legalserver.org/matter/dynamic-profile/view/1890044","19-1890044")</f>
        <v>0</v>
      </c>
      <c r="B61" t="s">
        <v>43</v>
      </c>
      <c r="C61" t="s">
        <v>46</v>
      </c>
      <c r="D61" t="s">
        <v>47</v>
      </c>
      <c r="F61" s="3">
        <v>43501</v>
      </c>
      <c r="G61" s="3">
        <v>43637</v>
      </c>
      <c r="H61" t="s">
        <v>107</v>
      </c>
      <c r="I61" t="s">
        <v>185</v>
      </c>
      <c r="J61" t="s">
        <v>259</v>
      </c>
      <c r="K61" t="s">
        <v>281</v>
      </c>
      <c r="L61" t="s">
        <v>287</v>
      </c>
      <c r="M61" t="s">
        <v>290</v>
      </c>
      <c r="N61">
        <v>11221</v>
      </c>
      <c r="O61" t="s">
        <v>294</v>
      </c>
      <c r="P61" t="s">
        <v>280</v>
      </c>
      <c r="Q61" t="s">
        <v>280</v>
      </c>
      <c r="S61">
        <v>5</v>
      </c>
      <c r="AA61" t="s">
        <v>331</v>
      </c>
      <c r="AB61">
        <v>0</v>
      </c>
      <c r="AC61" t="s">
        <v>331</v>
      </c>
      <c r="AD61">
        <v>0</v>
      </c>
      <c r="AE61">
        <v>0</v>
      </c>
      <c r="AF61">
        <v>0</v>
      </c>
      <c r="AG61">
        <v>0</v>
      </c>
      <c r="AH61" t="s">
        <v>333</v>
      </c>
      <c r="AJ61">
        <v>2</v>
      </c>
      <c r="AK61" t="s">
        <v>280</v>
      </c>
      <c r="AL61" t="s">
        <v>280</v>
      </c>
      <c r="AM61" t="s">
        <v>280</v>
      </c>
      <c r="AN61" t="s">
        <v>335</v>
      </c>
      <c r="AO61" t="s">
        <v>280</v>
      </c>
      <c r="AP61" t="s">
        <v>339</v>
      </c>
    </row>
    <row r="62" spans="1:42">
      <c r="A62" s="1">
        <f>HYPERLINK("https://lsnyc.legalserver.org/matter/dynamic-profile/view/0776220","15-0776220")</f>
        <v>0</v>
      </c>
      <c r="B62" t="s">
        <v>43</v>
      </c>
      <c r="C62" t="s">
        <v>46</v>
      </c>
      <c r="D62" t="s">
        <v>47</v>
      </c>
      <c r="F62" s="3">
        <v>42110</v>
      </c>
      <c r="G62" s="3">
        <v>43570</v>
      </c>
      <c r="H62" t="s">
        <v>108</v>
      </c>
      <c r="I62" t="s">
        <v>186</v>
      </c>
      <c r="J62" t="s">
        <v>260</v>
      </c>
      <c r="K62" t="s">
        <v>280</v>
      </c>
      <c r="L62" t="s">
        <v>286</v>
      </c>
      <c r="M62" t="s">
        <v>290</v>
      </c>
      <c r="N62">
        <v>11207</v>
      </c>
      <c r="O62" t="s">
        <v>294</v>
      </c>
      <c r="P62" t="s">
        <v>280</v>
      </c>
      <c r="Q62" t="s">
        <v>280</v>
      </c>
      <c r="S62">
        <v>5</v>
      </c>
      <c r="AA62" t="s">
        <v>331</v>
      </c>
      <c r="AB62">
        <v>0</v>
      </c>
      <c r="AC62" t="s">
        <v>331</v>
      </c>
      <c r="AD62">
        <v>0</v>
      </c>
      <c r="AE62">
        <v>0</v>
      </c>
      <c r="AF62">
        <v>0</v>
      </c>
      <c r="AG62">
        <v>0</v>
      </c>
      <c r="AH62" t="s">
        <v>333</v>
      </c>
      <c r="AJ62">
        <v>2</v>
      </c>
      <c r="AK62" t="s">
        <v>280</v>
      </c>
      <c r="AL62" t="s">
        <v>280</v>
      </c>
      <c r="AM62" t="s">
        <v>280</v>
      </c>
      <c r="AN62" t="s">
        <v>335</v>
      </c>
      <c r="AO62" t="s">
        <v>280</v>
      </c>
      <c r="AP62" t="s">
        <v>343</v>
      </c>
    </row>
    <row r="63" spans="1:42">
      <c r="A63" s="1">
        <f>HYPERLINK("https://lsnyc.legalserver.org/matter/dynamic-profile/view/0808209","16-0808209")</f>
        <v>0</v>
      </c>
      <c r="B63" t="s">
        <v>44</v>
      </c>
      <c r="C63" t="s">
        <v>46</v>
      </c>
      <c r="D63" t="s">
        <v>47</v>
      </c>
      <c r="F63" s="3">
        <v>42538</v>
      </c>
      <c r="G63" s="3">
        <v>43644</v>
      </c>
      <c r="H63" t="s">
        <v>109</v>
      </c>
      <c r="I63" t="s">
        <v>187</v>
      </c>
      <c r="J63" t="s">
        <v>261</v>
      </c>
      <c r="K63" t="s">
        <v>280</v>
      </c>
      <c r="L63" t="s">
        <v>285</v>
      </c>
      <c r="M63" t="s">
        <v>291</v>
      </c>
      <c r="N63">
        <v>10033</v>
      </c>
      <c r="O63" t="s">
        <v>294</v>
      </c>
      <c r="P63" t="s">
        <v>280</v>
      </c>
      <c r="Q63" t="s">
        <v>280</v>
      </c>
      <c r="R63">
        <v>4</v>
      </c>
      <c r="S63">
        <v>5</v>
      </c>
      <c r="U63" t="s">
        <v>298</v>
      </c>
      <c r="V63" t="s">
        <v>297</v>
      </c>
      <c r="Z63" t="s">
        <v>328</v>
      </c>
      <c r="AA63" t="s">
        <v>332</v>
      </c>
      <c r="AB63">
        <v>0</v>
      </c>
      <c r="AC63" t="s">
        <v>330</v>
      </c>
      <c r="AD63">
        <v>733</v>
      </c>
      <c r="AE63">
        <v>0</v>
      </c>
      <c r="AF63">
        <v>0</v>
      </c>
      <c r="AG63">
        <v>733</v>
      </c>
      <c r="AH63" t="s">
        <v>333</v>
      </c>
      <c r="AJ63">
        <v>0</v>
      </c>
      <c r="AK63" t="s">
        <v>280</v>
      </c>
      <c r="AL63" t="s">
        <v>280</v>
      </c>
      <c r="AM63" t="s">
        <v>280</v>
      </c>
      <c r="AN63" t="s">
        <v>335</v>
      </c>
      <c r="AO63" t="s">
        <v>280</v>
      </c>
      <c r="AP63" t="s">
        <v>346</v>
      </c>
    </row>
    <row r="64" spans="1:42">
      <c r="A64" s="1">
        <f>HYPERLINK("https://lsnyc.legalserver.org/matter/dynamic-profile/view/1876975","18-1876975")</f>
        <v>0</v>
      </c>
      <c r="B64" t="s">
        <v>44</v>
      </c>
      <c r="C64" t="s">
        <v>46</v>
      </c>
      <c r="D64" t="s">
        <v>47</v>
      </c>
      <c r="F64" s="3">
        <v>43349</v>
      </c>
      <c r="G64" s="3">
        <v>43642</v>
      </c>
      <c r="H64" t="s">
        <v>110</v>
      </c>
      <c r="I64" t="s">
        <v>188</v>
      </c>
      <c r="J64" t="s">
        <v>262</v>
      </c>
      <c r="K64" t="s">
        <v>281</v>
      </c>
      <c r="L64" t="s">
        <v>286</v>
      </c>
      <c r="M64" t="s">
        <v>291</v>
      </c>
      <c r="N64">
        <v>10031</v>
      </c>
      <c r="O64" t="s">
        <v>294</v>
      </c>
      <c r="P64" t="s">
        <v>280</v>
      </c>
      <c r="Q64" t="s">
        <v>280</v>
      </c>
      <c r="R64">
        <v>4</v>
      </c>
      <c r="S64">
        <v>3</v>
      </c>
      <c r="U64" t="s">
        <v>296</v>
      </c>
      <c r="V64" t="s">
        <v>300</v>
      </c>
      <c r="W64" t="s">
        <v>309</v>
      </c>
      <c r="X64" t="s">
        <v>320</v>
      </c>
      <c r="Y64" t="s">
        <v>323</v>
      </c>
      <c r="Z64" t="s">
        <v>326</v>
      </c>
      <c r="AA64" t="s">
        <v>330</v>
      </c>
      <c r="AB64">
        <v>722</v>
      </c>
      <c r="AC64" t="s">
        <v>330</v>
      </c>
      <c r="AD64">
        <v>0</v>
      </c>
      <c r="AE64">
        <v>22222</v>
      </c>
      <c r="AF64">
        <v>0</v>
      </c>
      <c r="AG64">
        <v>722</v>
      </c>
      <c r="AH64" t="s">
        <v>333</v>
      </c>
      <c r="AJ64">
        <v>0</v>
      </c>
      <c r="AK64" t="s">
        <v>280</v>
      </c>
      <c r="AL64" t="s">
        <v>295</v>
      </c>
      <c r="AM64" t="s">
        <v>280</v>
      </c>
      <c r="AN64" t="s">
        <v>335</v>
      </c>
      <c r="AO64" t="s">
        <v>280</v>
      </c>
      <c r="AP64" t="s">
        <v>347</v>
      </c>
    </row>
    <row r="65" spans="1:42">
      <c r="A65" s="1">
        <f>HYPERLINK("https://lsnyc.legalserver.org/matter/dynamic-profile/view/1896800","19-1896800")</f>
        <v>0</v>
      </c>
      <c r="B65" t="s">
        <v>44</v>
      </c>
      <c r="C65" t="s">
        <v>46</v>
      </c>
      <c r="D65" t="s">
        <v>47</v>
      </c>
      <c r="F65" s="3">
        <v>43567</v>
      </c>
      <c r="G65" s="3">
        <v>43642</v>
      </c>
      <c r="H65" t="s">
        <v>111</v>
      </c>
      <c r="J65" t="s">
        <v>263</v>
      </c>
      <c r="K65" t="s">
        <v>281</v>
      </c>
      <c r="L65" t="s">
        <v>287</v>
      </c>
      <c r="M65" t="s">
        <v>291</v>
      </c>
      <c r="N65">
        <v>10039</v>
      </c>
      <c r="O65" t="s">
        <v>294</v>
      </c>
      <c r="P65" t="s">
        <v>280</v>
      </c>
      <c r="Q65" t="s">
        <v>280</v>
      </c>
      <c r="S65">
        <v>5</v>
      </c>
      <c r="AA65" t="s">
        <v>331</v>
      </c>
      <c r="AB65">
        <v>0</v>
      </c>
      <c r="AC65" t="s">
        <v>331</v>
      </c>
      <c r="AD65">
        <v>0</v>
      </c>
      <c r="AE65">
        <v>0</v>
      </c>
      <c r="AF65">
        <v>0</v>
      </c>
      <c r="AG65">
        <v>0</v>
      </c>
      <c r="AH65" t="s">
        <v>333</v>
      </c>
      <c r="AJ65">
        <v>0</v>
      </c>
      <c r="AK65" t="s">
        <v>280</v>
      </c>
      <c r="AL65" t="s">
        <v>280</v>
      </c>
      <c r="AM65" t="s">
        <v>280</v>
      </c>
      <c r="AN65" t="s">
        <v>335</v>
      </c>
      <c r="AO65" t="s">
        <v>280</v>
      </c>
      <c r="AP65" t="s">
        <v>348</v>
      </c>
    </row>
    <row r="66" spans="1:42">
      <c r="A66" s="1">
        <f>HYPERLINK("https://lsnyc.legalserver.org/matter/dynamic-profile/view/1892581","19-1892581")</f>
        <v>0</v>
      </c>
      <c r="B66" t="s">
        <v>44</v>
      </c>
      <c r="C66" t="s">
        <v>46</v>
      </c>
      <c r="D66" t="s">
        <v>47</v>
      </c>
      <c r="F66" s="3">
        <v>43528</v>
      </c>
      <c r="G66" s="3">
        <v>43643</v>
      </c>
      <c r="H66" t="s">
        <v>112</v>
      </c>
      <c r="I66" t="s">
        <v>189</v>
      </c>
      <c r="J66" t="s">
        <v>264</v>
      </c>
      <c r="K66" t="s">
        <v>280</v>
      </c>
      <c r="L66" t="s">
        <v>284</v>
      </c>
      <c r="M66" t="s">
        <v>291</v>
      </c>
      <c r="N66">
        <v>10039</v>
      </c>
      <c r="O66" t="s">
        <v>294</v>
      </c>
      <c r="P66" t="s">
        <v>280</v>
      </c>
      <c r="Q66" t="s">
        <v>295</v>
      </c>
      <c r="R66">
        <v>1</v>
      </c>
      <c r="S66">
        <v>5</v>
      </c>
      <c r="U66" t="s">
        <v>296</v>
      </c>
      <c r="V66" t="s">
        <v>300</v>
      </c>
      <c r="W66" t="s">
        <v>310</v>
      </c>
      <c r="X66" t="s">
        <v>320</v>
      </c>
      <c r="Z66" t="s">
        <v>327</v>
      </c>
      <c r="AA66" t="s">
        <v>330</v>
      </c>
      <c r="AB66">
        <v>1031</v>
      </c>
      <c r="AC66" t="s">
        <v>330</v>
      </c>
      <c r="AD66">
        <v>0</v>
      </c>
      <c r="AE66">
        <v>14781</v>
      </c>
      <c r="AF66">
        <v>8096</v>
      </c>
      <c r="AG66">
        <v>1031</v>
      </c>
      <c r="AH66" t="s">
        <v>333</v>
      </c>
      <c r="AJ66">
        <v>0</v>
      </c>
      <c r="AK66" t="s">
        <v>280</v>
      </c>
      <c r="AL66" t="s">
        <v>295</v>
      </c>
      <c r="AM66" t="s">
        <v>280</v>
      </c>
      <c r="AN66" t="s">
        <v>335</v>
      </c>
      <c r="AO66" t="s">
        <v>280</v>
      </c>
      <c r="AP66" t="s">
        <v>348</v>
      </c>
    </row>
    <row r="67" spans="1:42">
      <c r="A67" s="1">
        <f>HYPERLINK("https://lsnyc.legalserver.org/matter/dynamic-profile/view/1873884","18-1873884")</f>
        <v>0</v>
      </c>
      <c r="B67" t="s">
        <v>44</v>
      </c>
      <c r="C67" t="s">
        <v>46</v>
      </c>
      <c r="D67" t="s">
        <v>47</v>
      </c>
      <c r="F67" s="3">
        <v>43313</v>
      </c>
      <c r="G67" s="3">
        <v>43641</v>
      </c>
      <c r="H67" t="s">
        <v>113</v>
      </c>
      <c r="I67" t="s">
        <v>190</v>
      </c>
      <c r="J67" t="s">
        <v>265</v>
      </c>
      <c r="K67" t="s">
        <v>280</v>
      </c>
      <c r="L67" t="s">
        <v>284</v>
      </c>
      <c r="M67" t="s">
        <v>291</v>
      </c>
      <c r="N67">
        <v>10032</v>
      </c>
      <c r="O67" t="s">
        <v>294</v>
      </c>
      <c r="P67" t="s">
        <v>280</v>
      </c>
      <c r="Q67" t="s">
        <v>280</v>
      </c>
      <c r="R67">
        <v>4</v>
      </c>
      <c r="S67">
        <v>1</v>
      </c>
      <c r="U67" t="s">
        <v>296</v>
      </c>
      <c r="V67" t="s">
        <v>300</v>
      </c>
      <c r="W67" t="s">
        <v>311</v>
      </c>
      <c r="X67" t="s">
        <v>320</v>
      </c>
      <c r="Y67" t="s">
        <v>324</v>
      </c>
      <c r="Z67" t="s">
        <v>326</v>
      </c>
      <c r="AA67" t="s">
        <v>330</v>
      </c>
      <c r="AB67">
        <v>786</v>
      </c>
      <c r="AC67" t="s">
        <v>330</v>
      </c>
      <c r="AD67">
        <v>0</v>
      </c>
      <c r="AE67">
        <v>15190</v>
      </c>
      <c r="AF67">
        <v>12320</v>
      </c>
      <c r="AG67">
        <v>786</v>
      </c>
      <c r="AH67" t="s">
        <v>333</v>
      </c>
      <c r="AJ67">
        <v>0</v>
      </c>
      <c r="AK67" t="s">
        <v>280</v>
      </c>
      <c r="AL67" t="s">
        <v>295</v>
      </c>
      <c r="AM67" t="s">
        <v>280</v>
      </c>
      <c r="AN67" t="s">
        <v>335</v>
      </c>
      <c r="AO67" t="s">
        <v>280</v>
      </c>
      <c r="AP67" t="s">
        <v>348</v>
      </c>
    </row>
    <row r="68" spans="1:42">
      <c r="A68" s="1">
        <f>HYPERLINK("https://lsnyc.legalserver.org/matter/dynamic-profile/view/1892588","19-1892588")</f>
        <v>0</v>
      </c>
      <c r="B68" t="s">
        <v>44</v>
      </c>
      <c r="C68" t="s">
        <v>46</v>
      </c>
      <c r="D68" t="s">
        <v>47</v>
      </c>
      <c r="F68" s="3">
        <v>43528</v>
      </c>
      <c r="G68" s="3">
        <v>43641</v>
      </c>
      <c r="H68" t="s">
        <v>114</v>
      </c>
      <c r="I68" t="s">
        <v>191</v>
      </c>
      <c r="J68" t="s">
        <v>266</v>
      </c>
      <c r="K68" t="s">
        <v>280</v>
      </c>
      <c r="L68" t="s">
        <v>284</v>
      </c>
      <c r="M68" t="s">
        <v>291</v>
      </c>
      <c r="N68">
        <v>10033</v>
      </c>
      <c r="O68" t="s">
        <v>294</v>
      </c>
      <c r="P68" t="s">
        <v>280</v>
      </c>
      <c r="Q68" t="s">
        <v>280</v>
      </c>
      <c r="R68">
        <v>2</v>
      </c>
      <c r="S68">
        <v>5</v>
      </c>
      <c r="U68" t="s">
        <v>296</v>
      </c>
      <c r="V68" t="s">
        <v>300</v>
      </c>
      <c r="W68" t="s">
        <v>312</v>
      </c>
      <c r="X68" t="s">
        <v>320</v>
      </c>
      <c r="Z68" t="s">
        <v>325</v>
      </c>
      <c r="AA68" t="s">
        <v>330</v>
      </c>
      <c r="AB68">
        <v>1038</v>
      </c>
      <c r="AC68" t="s">
        <v>330</v>
      </c>
      <c r="AD68">
        <v>0</v>
      </c>
      <c r="AE68">
        <v>10344</v>
      </c>
      <c r="AF68">
        <v>6688</v>
      </c>
      <c r="AG68">
        <v>1038</v>
      </c>
      <c r="AH68" t="s">
        <v>333</v>
      </c>
      <c r="AJ68">
        <v>0</v>
      </c>
      <c r="AK68" t="s">
        <v>280</v>
      </c>
      <c r="AL68" t="s">
        <v>295</v>
      </c>
      <c r="AM68" t="s">
        <v>280</v>
      </c>
      <c r="AN68" t="s">
        <v>335</v>
      </c>
      <c r="AO68" t="s">
        <v>280</v>
      </c>
      <c r="AP68" t="s">
        <v>348</v>
      </c>
    </row>
    <row r="69" spans="1:42">
      <c r="A69" s="1">
        <f>HYPERLINK("https://lsnyc.legalserver.org/matter/dynamic-profile/view/1871071","18-1871071")</f>
        <v>0</v>
      </c>
      <c r="B69" t="s">
        <v>45</v>
      </c>
      <c r="C69" t="s">
        <v>46</v>
      </c>
      <c r="D69" t="s">
        <v>47</v>
      </c>
      <c r="F69" s="3">
        <v>43278</v>
      </c>
      <c r="G69" s="3">
        <v>43567</v>
      </c>
      <c r="H69" t="s">
        <v>115</v>
      </c>
      <c r="I69" t="s">
        <v>192</v>
      </c>
      <c r="J69" t="s">
        <v>267</v>
      </c>
      <c r="K69" t="s">
        <v>280</v>
      </c>
      <c r="L69" t="s">
        <v>283</v>
      </c>
      <c r="M69" t="s">
        <v>293</v>
      </c>
      <c r="N69">
        <v>11373</v>
      </c>
      <c r="O69" t="s">
        <v>294</v>
      </c>
      <c r="P69" t="s">
        <v>280</v>
      </c>
      <c r="Q69" t="s">
        <v>280</v>
      </c>
      <c r="R69">
        <v>2</v>
      </c>
      <c r="S69">
        <v>5</v>
      </c>
      <c r="U69" t="s">
        <v>296</v>
      </c>
      <c r="V69" t="s">
        <v>300</v>
      </c>
      <c r="W69" t="s">
        <v>313</v>
      </c>
      <c r="X69" t="s">
        <v>320</v>
      </c>
      <c r="Z69" t="s">
        <v>325</v>
      </c>
      <c r="AA69" t="s">
        <v>330</v>
      </c>
      <c r="AB69">
        <v>1089</v>
      </c>
      <c r="AC69" t="s">
        <v>330</v>
      </c>
      <c r="AD69">
        <v>0</v>
      </c>
      <c r="AE69">
        <v>22869</v>
      </c>
      <c r="AF69">
        <v>8442</v>
      </c>
      <c r="AG69">
        <v>1089</v>
      </c>
      <c r="AH69" t="s">
        <v>333</v>
      </c>
      <c r="AJ69">
        <v>0</v>
      </c>
      <c r="AK69" t="s">
        <v>280</v>
      </c>
      <c r="AL69" t="s">
        <v>295</v>
      </c>
      <c r="AM69" t="s">
        <v>280</v>
      </c>
      <c r="AN69" t="s">
        <v>335</v>
      </c>
      <c r="AO69" t="s">
        <v>280</v>
      </c>
      <c r="AP69" t="s">
        <v>349</v>
      </c>
    </row>
    <row r="70" spans="1:42">
      <c r="A70" s="1">
        <f>HYPERLINK("https://lsnyc.legalserver.org/matter/dynamic-profile/view/1902971","19-1902971")</f>
        <v>0</v>
      </c>
      <c r="B70" t="s">
        <v>45</v>
      </c>
      <c r="C70" t="s">
        <v>46</v>
      </c>
      <c r="D70" t="s">
        <v>47</v>
      </c>
      <c r="F70" s="3">
        <v>43637</v>
      </c>
      <c r="G70" s="3">
        <v>43644</v>
      </c>
      <c r="H70" t="s">
        <v>116</v>
      </c>
      <c r="J70" t="s">
        <v>268</v>
      </c>
      <c r="K70" t="s">
        <v>280</v>
      </c>
      <c r="L70" t="s">
        <v>288</v>
      </c>
      <c r="M70" t="s">
        <v>293</v>
      </c>
      <c r="N70">
        <v>11355</v>
      </c>
      <c r="O70" t="s">
        <v>294</v>
      </c>
      <c r="P70" t="s">
        <v>280</v>
      </c>
      <c r="Q70" t="s">
        <v>280</v>
      </c>
      <c r="R70">
        <v>4</v>
      </c>
      <c r="S70">
        <v>5</v>
      </c>
      <c r="U70" t="s">
        <v>297</v>
      </c>
      <c r="V70" t="s">
        <v>300</v>
      </c>
      <c r="W70" t="s">
        <v>314</v>
      </c>
      <c r="Z70" t="s">
        <v>328</v>
      </c>
      <c r="AA70" t="s">
        <v>331</v>
      </c>
      <c r="AB70">
        <v>0</v>
      </c>
      <c r="AC70" t="s">
        <v>331</v>
      </c>
      <c r="AD70">
        <v>0</v>
      </c>
      <c r="AE70">
        <v>0</v>
      </c>
      <c r="AF70">
        <v>0</v>
      </c>
      <c r="AG70">
        <v>0</v>
      </c>
      <c r="AH70" t="s">
        <v>333</v>
      </c>
      <c r="AJ70">
        <v>0</v>
      </c>
      <c r="AK70" t="s">
        <v>280</v>
      </c>
      <c r="AL70" t="s">
        <v>280</v>
      </c>
      <c r="AM70" t="s">
        <v>280</v>
      </c>
      <c r="AN70" t="s">
        <v>335</v>
      </c>
      <c r="AO70" t="s">
        <v>280</v>
      </c>
      <c r="AP70" t="s">
        <v>345</v>
      </c>
    </row>
    <row r="71" spans="1:42">
      <c r="A71" s="1">
        <f>HYPERLINK("https://lsnyc.legalserver.org/matter/dynamic-profile/view/0800702","16-0800702")</f>
        <v>0</v>
      </c>
      <c r="B71" t="s">
        <v>45</v>
      </c>
      <c r="C71" t="s">
        <v>46</v>
      </c>
      <c r="D71" t="s">
        <v>47</v>
      </c>
      <c r="F71" s="3">
        <v>42443</v>
      </c>
      <c r="G71" s="3">
        <v>43643</v>
      </c>
      <c r="H71" t="s">
        <v>117</v>
      </c>
      <c r="J71" t="s">
        <v>269</v>
      </c>
      <c r="K71" t="s">
        <v>281</v>
      </c>
      <c r="L71" t="s">
        <v>284</v>
      </c>
      <c r="M71" t="s">
        <v>293</v>
      </c>
      <c r="N71">
        <v>11421</v>
      </c>
      <c r="O71" t="s">
        <v>294</v>
      </c>
      <c r="P71" t="s">
        <v>280</v>
      </c>
      <c r="Q71" t="s">
        <v>280</v>
      </c>
      <c r="R71">
        <v>4</v>
      </c>
      <c r="S71">
        <v>5</v>
      </c>
      <c r="U71" t="s">
        <v>296</v>
      </c>
      <c r="V71" t="s">
        <v>300</v>
      </c>
      <c r="W71" t="s">
        <v>315</v>
      </c>
      <c r="X71" t="s">
        <v>320</v>
      </c>
      <c r="Z71" t="s">
        <v>328</v>
      </c>
      <c r="AA71" t="s">
        <v>332</v>
      </c>
      <c r="AB71">
        <v>0</v>
      </c>
      <c r="AC71" t="s">
        <v>330</v>
      </c>
      <c r="AD71">
        <v>858</v>
      </c>
      <c r="AE71">
        <v>0</v>
      </c>
      <c r="AF71">
        <v>0</v>
      </c>
      <c r="AG71">
        <v>858</v>
      </c>
      <c r="AH71" t="s">
        <v>333</v>
      </c>
      <c r="AJ71">
        <v>2</v>
      </c>
      <c r="AK71" t="s">
        <v>280</v>
      </c>
      <c r="AL71" t="s">
        <v>280</v>
      </c>
      <c r="AM71" t="s">
        <v>280</v>
      </c>
      <c r="AN71" t="s">
        <v>335</v>
      </c>
      <c r="AO71" t="s">
        <v>280</v>
      </c>
      <c r="AP71" t="s">
        <v>350</v>
      </c>
    </row>
    <row r="72" spans="1:42">
      <c r="A72" s="1">
        <f>HYPERLINK("https://lsnyc.legalserver.org/matter/dynamic-profile/view/1878423","18-1878423")</f>
        <v>0</v>
      </c>
      <c r="B72" t="s">
        <v>45</v>
      </c>
      <c r="C72" t="s">
        <v>46</v>
      </c>
      <c r="D72" t="s">
        <v>47</v>
      </c>
      <c r="F72" s="3">
        <v>43364</v>
      </c>
      <c r="G72" s="3">
        <v>43643</v>
      </c>
      <c r="H72" t="s">
        <v>118</v>
      </c>
      <c r="I72" t="s">
        <v>193</v>
      </c>
      <c r="J72" t="s">
        <v>270</v>
      </c>
      <c r="K72" t="s">
        <v>281</v>
      </c>
      <c r="L72" t="s">
        <v>286</v>
      </c>
      <c r="M72" t="s">
        <v>291</v>
      </c>
      <c r="N72">
        <v>10032</v>
      </c>
      <c r="O72" t="s">
        <v>294</v>
      </c>
      <c r="P72" t="s">
        <v>280</v>
      </c>
      <c r="Q72" t="s">
        <v>280</v>
      </c>
      <c r="S72">
        <v>5</v>
      </c>
      <c r="AA72" t="s">
        <v>331</v>
      </c>
      <c r="AB72">
        <v>0</v>
      </c>
      <c r="AC72" t="s">
        <v>331</v>
      </c>
      <c r="AD72">
        <v>0</v>
      </c>
      <c r="AE72">
        <v>0</v>
      </c>
      <c r="AF72">
        <v>0</v>
      </c>
      <c r="AG72">
        <v>0</v>
      </c>
      <c r="AH72" t="s">
        <v>333</v>
      </c>
      <c r="AI72" t="s">
        <v>334</v>
      </c>
      <c r="AJ72">
        <v>0</v>
      </c>
      <c r="AK72" t="s">
        <v>280</v>
      </c>
      <c r="AL72" t="s">
        <v>280</v>
      </c>
      <c r="AM72" t="s">
        <v>280</v>
      </c>
      <c r="AN72" t="s">
        <v>335</v>
      </c>
      <c r="AO72" t="s">
        <v>280</v>
      </c>
      <c r="AP72" t="s">
        <v>349</v>
      </c>
    </row>
    <row r="73" spans="1:42">
      <c r="A73" s="1">
        <f>HYPERLINK("https://lsnyc.legalserver.org/matter/dynamic-profile/view/1901307","19-1901307")</f>
        <v>0</v>
      </c>
      <c r="B73" t="s">
        <v>45</v>
      </c>
      <c r="C73" t="s">
        <v>46</v>
      </c>
      <c r="D73" t="s">
        <v>47</v>
      </c>
      <c r="F73" s="3">
        <v>43619</v>
      </c>
      <c r="G73" s="3">
        <v>43642</v>
      </c>
      <c r="H73" t="s">
        <v>119</v>
      </c>
      <c r="I73" t="s">
        <v>194</v>
      </c>
      <c r="J73" t="s">
        <v>271</v>
      </c>
      <c r="K73" t="s">
        <v>281</v>
      </c>
      <c r="L73" t="s">
        <v>287</v>
      </c>
      <c r="M73" t="s">
        <v>293</v>
      </c>
      <c r="N73">
        <v>11377</v>
      </c>
      <c r="O73" t="s">
        <v>294</v>
      </c>
      <c r="P73" t="s">
        <v>280</v>
      </c>
      <c r="Q73" t="s">
        <v>280</v>
      </c>
      <c r="R73">
        <v>4</v>
      </c>
      <c r="S73">
        <v>5</v>
      </c>
      <c r="U73" t="s">
        <v>297</v>
      </c>
      <c r="V73" t="s">
        <v>297</v>
      </c>
      <c r="W73" t="s">
        <v>307</v>
      </c>
      <c r="Z73" t="s">
        <v>328</v>
      </c>
      <c r="AA73" t="s">
        <v>331</v>
      </c>
      <c r="AB73">
        <v>0</v>
      </c>
      <c r="AC73" t="s">
        <v>331</v>
      </c>
      <c r="AD73">
        <v>0</v>
      </c>
      <c r="AE73">
        <v>0</v>
      </c>
      <c r="AF73">
        <v>0</v>
      </c>
      <c r="AG73">
        <v>0</v>
      </c>
      <c r="AH73" t="s">
        <v>333</v>
      </c>
      <c r="AJ73">
        <v>0</v>
      </c>
      <c r="AK73" t="s">
        <v>280</v>
      </c>
      <c r="AL73" t="s">
        <v>280</v>
      </c>
      <c r="AM73" t="s">
        <v>280</v>
      </c>
      <c r="AN73" t="s">
        <v>335</v>
      </c>
      <c r="AO73" t="s">
        <v>280</v>
      </c>
      <c r="AP73" t="s">
        <v>345</v>
      </c>
    </row>
    <row r="74" spans="1:42">
      <c r="A74" s="1">
        <f>HYPERLINK("https://lsnyc.legalserver.org/matter/dynamic-profile/view/1884016","18-1884016")</f>
        <v>0</v>
      </c>
      <c r="B74" t="s">
        <v>45</v>
      </c>
      <c r="C74" t="s">
        <v>46</v>
      </c>
      <c r="D74" t="s">
        <v>47</v>
      </c>
      <c r="F74" s="3">
        <v>43431</v>
      </c>
      <c r="G74" s="3">
        <v>43631</v>
      </c>
      <c r="H74" t="s">
        <v>120</v>
      </c>
      <c r="I74" t="s">
        <v>195</v>
      </c>
      <c r="J74" t="s">
        <v>272</v>
      </c>
      <c r="K74" t="s">
        <v>282</v>
      </c>
      <c r="L74" t="s">
        <v>284</v>
      </c>
      <c r="M74" t="s">
        <v>293</v>
      </c>
      <c r="N74">
        <v>11691</v>
      </c>
      <c r="O74" t="s">
        <v>294</v>
      </c>
      <c r="P74" t="s">
        <v>280</v>
      </c>
      <c r="Q74" t="s">
        <v>280</v>
      </c>
      <c r="R74">
        <v>2</v>
      </c>
      <c r="S74">
        <v>5</v>
      </c>
      <c r="Z74" t="s">
        <v>325</v>
      </c>
      <c r="AA74" t="s">
        <v>331</v>
      </c>
      <c r="AB74">
        <v>0</v>
      </c>
      <c r="AC74" t="s">
        <v>331</v>
      </c>
      <c r="AD74">
        <v>0</v>
      </c>
      <c r="AE74">
        <v>0</v>
      </c>
      <c r="AF74">
        <v>0</v>
      </c>
      <c r="AG74">
        <v>0</v>
      </c>
      <c r="AH74" t="s">
        <v>333</v>
      </c>
      <c r="AJ74">
        <v>0</v>
      </c>
      <c r="AK74" t="s">
        <v>280</v>
      </c>
      <c r="AL74" t="s">
        <v>280</v>
      </c>
      <c r="AM74" t="s">
        <v>280</v>
      </c>
      <c r="AN74" t="s">
        <v>335</v>
      </c>
      <c r="AO74" t="s">
        <v>280</v>
      </c>
      <c r="AP74" t="s">
        <v>351</v>
      </c>
    </row>
    <row r="75" spans="1:42">
      <c r="A75" s="1">
        <f>HYPERLINK("https://lsnyc.legalserver.org/matter/dynamic-profile/view/1876626","18-1876626")</f>
        <v>0</v>
      </c>
      <c r="B75" t="s">
        <v>45</v>
      </c>
      <c r="C75" t="s">
        <v>46</v>
      </c>
      <c r="D75" t="s">
        <v>47</v>
      </c>
      <c r="F75" s="3">
        <v>43347</v>
      </c>
      <c r="G75" s="3">
        <v>43631</v>
      </c>
      <c r="H75" t="s">
        <v>121</v>
      </c>
      <c r="I75" t="s">
        <v>196</v>
      </c>
      <c r="J75" t="s">
        <v>273</v>
      </c>
      <c r="K75" t="s">
        <v>280</v>
      </c>
      <c r="L75" t="s">
        <v>284</v>
      </c>
      <c r="M75" t="s">
        <v>293</v>
      </c>
      <c r="N75">
        <v>11104</v>
      </c>
      <c r="O75" t="s">
        <v>294</v>
      </c>
      <c r="P75" t="s">
        <v>280</v>
      </c>
      <c r="Q75" t="s">
        <v>280</v>
      </c>
      <c r="R75">
        <v>2</v>
      </c>
      <c r="S75">
        <v>5</v>
      </c>
      <c r="U75" t="s">
        <v>296</v>
      </c>
      <c r="V75" t="s">
        <v>300</v>
      </c>
      <c r="W75" t="s">
        <v>316</v>
      </c>
      <c r="X75" t="s">
        <v>320</v>
      </c>
      <c r="Z75" t="s">
        <v>325</v>
      </c>
      <c r="AA75" t="s">
        <v>330</v>
      </c>
      <c r="AB75">
        <v>0</v>
      </c>
      <c r="AC75" t="s">
        <v>332</v>
      </c>
      <c r="AD75">
        <v>0</v>
      </c>
      <c r="AE75">
        <v>0</v>
      </c>
      <c r="AF75">
        <v>0</v>
      </c>
      <c r="AG75">
        <v>0</v>
      </c>
      <c r="AH75" t="s">
        <v>333</v>
      </c>
      <c r="AJ75">
        <v>0</v>
      </c>
      <c r="AK75" t="s">
        <v>295</v>
      </c>
      <c r="AL75" t="s">
        <v>280</v>
      </c>
      <c r="AM75" t="s">
        <v>280</v>
      </c>
      <c r="AN75" t="s">
        <v>335</v>
      </c>
      <c r="AO75" t="s">
        <v>280</v>
      </c>
      <c r="AP75" t="s">
        <v>351</v>
      </c>
    </row>
    <row r="76" spans="1:42">
      <c r="A76" s="1">
        <f>HYPERLINK("https://lsnyc.legalserver.org/matter/dynamic-profile/view/1837989","17-1837989")</f>
        <v>0</v>
      </c>
      <c r="B76" t="s">
        <v>45</v>
      </c>
      <c r="C76" t="s">
        <v>46</v>
      </c>
      <c r="D76" t="s">
        <v>47</v>
      </c>
      <c r="F76" s="3">
        <v>42899</v>
      </c>
      <c r="G76" s="3">
        <v>43636</v>
      </c>
      <c r="H76" t="s">
        <v>122</v>
      </c>
      <c r="I76" t="s">
        <v>197</v>
      </c>
      <c r="J76" t="s">
        <v>274</v>
      </c>
      <c r="K76" t="s">
        <v>281</v>
      </c>
      <c r="L76" t="s">
        <v>288</v>
      </c>
      <c r="M76" t="s">
        <v>293</v>
      </c>
      <c r="N76">
        <v>11418</v>
      </c>
      <c r="O76" t="s">
        <v>294</v>
      </c>
      <c r="P76" t="s">
        <v>280</v>
      </c>
      <c r="Q76" t="s">
        <v>280</v>
      </c>
      <c r="R76">
        <v>2</v>
      </c>
      <c r="S76">
        <v>5</v>
      </c>
      <c r="U76" t="s">
        <v>296</v>
      </c>
      <c r="V76" t="s">
        <v>300</v>
      </c>
      <c r="W76" t="s">
        <v>317</v>
      </c>
      <c r="X76" t="s">
        <v>320</v>
      </c>
      <c r="Z76" t="s">
        <v>325</v>
      </c>
      <c r="AA76" t="s">
        <v>332</v>
      </c>
      <c r="AB76">
        <v>0</v>
      </c>
      <c r="AC76" t="s">
        <v>332</v>
      </c>
      <c r="AD76">
        <v>514</v>
      </c>
      <c r="AE76">
        <v>3909</v>
      </c>
      <c r="AF76">
        <v>0</v>
      </c>
      <c r="AG76">
        <v>514</v>
      </c>
      <c r="AH76" t="s">
        <v>333</v>
      </c>
      <c r="AJ76">
        <v>0</v>
      </c>
      <c r="AK76" t="s">
        <v>280</v>
      </c>
      <c r="AL76" t="s">
        <v>295</v>
      </c>
      <c r="AM76" t="s">
        <v>280</v>
      </c>
      <c r="AN76" t="s">
        <v>335</v>
      </c>
      <c r="AO76" t="s">
        <v>295</v>
      </c>
      <c r="AP76" t="s">
        <v>352</v>
      </c>
    </row>
    <row r="77" spans="1:42">
      <c r="A77" s="1">
        <f>HYPERLINK("https://lsnyc.legalserver.org/matter/dynamic-profile/view/1900389","19-1900389")</f>
        <v>0</v>
      </c>
      <c r="B77" t="s">
        <v>45</v>
      </c>
      <c r="C77" t="s">
        <v>46</v>
      </c>
      <c r="D77" t="s">
        <v>47</v>
      </c>
      <c r="F77" s="3">
        <v>43607</v>
      </c>
      <c r="G77" s="3">
        <v>43637</v>
      </c>
      <c r="H77" t="s">
        <v>123</v>
      </c>
      <c r="J77" t="s">
        <v>275</v>
      </c>
      <c r="K77" t="s">
        <v>281</v>
      </c>
      <c r="L77" t="s">
        <v>286</v>
      </c>
      <c r="M77" t="s">
        <v>293</v>
      </c>
      <c r="N77">
        <v>11411</v>
      </c>
      <c r="O77" t="s">
        <v>294</v>
      </c>
      <c r="P77" t="s">
        <v>280</v>
      </c>
      <c r="Q77" t="s">
        <v>280</v>
      </c>
      <c r="R77">
        <v>4</v>
      </c>
      <c r="S77">
        <v>5</v>
      </c>
      <c r="U77" t="s">
        <v>299</v>
      </c>
      <c r="V77" t="s">
        <v>300</v>
      </c>
      <c r="W77" t="s">
        <v>318</v>
      </c>
      <c r="X77" t="s">
        <v>321</v>
      </c>
      <c r="Z77" t="s">
        <v>328</v>
      </c>
      <c r="AA77" t="s">
        <v>331</v>
      </c>
      <c r="AB77">
        <v>0</v>
      </c>
      <c r="AC77" t="s">
        <v>331</v>
      </c>
      <c r="AD77">
        <v>0</v>
      </c>
      <c r="AE77">
        <v>0</v>
      </c>
      <c r="AF77">
        <v>0</v>
      </c>
      <c r="AG77">
        <v>0</v>
      </c>
      <c r="AH77" t="s">
        <v>333</v>
      </c>
      <c r="AJ77">
        <v>0</v>
      </c>
      <c r="AK77" t="s">
        <v>280</v>
      </c>
      <c r="AL77" t="s">
        <v>280</v>
      </c>
      <c r="AM77" t="s">
        <v>280</v>
      </c>
      <c r="AN77" t="s">
        <v>335</v>
      </c>
      <c r="AO77" t="s">
        <v>280</v>
      </c>
      <c r="AP77" t="s">
        <v>345</v>
      </c>
    </row>
    <row r="78" spans="1:42">
      <c r="A78" s="1">
        <f>HYPERLINK("https://lsnyc.legalserver.org/matter/dynamic-profile/view/1903039","19-1903039")</f>
        <v>0</v>
      </c>
      <c r="B78" t="s">
        <v>45</v>
      </c>
      <c r="C78" t="s">
        <v>46</v>
      </c>
      <c r="D78" t="s">
        <v>47</v>
      </c>
      <c r="F78" s="3">
        <v>43637</v>
      </c>
      <c r="G78" s="3">
        <v>43637</v>
      </c>
      <c r="H78" t="s">
        <v>124</v>
      </c>
      <c r="I78" t="s">
        <v>198</v>
      </c>
      <c r="J78" t="s">
        <v>276</v>
      </c>
      <c r="K78" t="s">
        <v>280</v>
      </c>
      <c r="L78" t="s">
        <v>287</v>
      </c>
      <c r="M78" t="s">
        <v>293</v>
      </c>
      <c r="N78">
        <v>11354</v>
      </c>
      <c r="O78" t="s">
        <v>294</v>
      </c>
      <c r="P78" t="s">
        <v>280</v>
      </c>
      <c r="Q78" t="s">
        <v>280</v>
      </c>
      <c r="R78">
        <v>4</v>
      </c>
      <c r="S78">
        <v>5</v>
      </c>
      <c r="U78" t="s">
        <v>297</v>
      </c>
      <c r="V78" t="s">
        <v>297</v>
      </c>
      <c r="Z78" t="s">
        <v>328</v>
      </c>
      <c r="AA78" t="s">
        <v>331</v>
      </c>
      <c r="AB78">
        <v>0</v>
      </c>
      <c r="AC78" t="s">
        <v>331</v>
      </c>
      <c r="AD78">
        <v>0</v>
      </c>
      <c r="AE78">
        <v>0</v>
      </c>
      <c r="AF78">
        <v>0</v>
      </c>
      <c r="AG78">
        <v>0</v>
      </c>
      <c r="AH78" t="s">
        <v>333</v>
      </c>
      <c r="AJ78">
        <v>0</v>
      </c>
      <c r="AK78" t="s">
        <v>280</v>
      </c>
      <c r="AL78" t="s">
        <v>280</v>
      </c>
      <c r="AM78" t="s">
        <v>280</v>
      </c>
      <c r="AN78" t="s">
        <v>335</v>
      </c>
      <c r="AO78" t="s">
        <v>280</v>
      </c>
      <c r="AP78" t="s">
        <v>345</v>
      </c>
    </row>
    <row r="79" spans="1:42">
      <c r="A79" s="1">
        <f>HYPERLINK("https://lsnyc.legalserver.org/matter/dynamic-profile/view/1895068","19-1895068")</f>
        <v>0</v>
      </c>
      <c r="B79" t="s">
        <v>45</v>
      </c>
      <c r="C79" t="s">
        <v>46</v>
      </c>
      <c r="D79" t="s">
        <v>47</v>
      </c>
      <c r="F79" s="3">
        <v>43551</v>
      </c>
      <c r="G79" s="3">
        <v>43563</v>
      </c>
      <c r="H79" t="s">
        <v>125</v>
      </c>
      <c r="I79" t="s">
        <v>199</v>
      </c>
      <c r="J79" t="s">
        <v>277</v>
      </c>
      <c r="K79" t="s">
        <v>280</v>
      </c>
      <c r="L79" t="s">
        <v>286</v>
      </c>
      <c r="M79" t="s">
        <v>293</v>
      </c>
      <c r="N79">
        <v>11101</v>
      </c>
      <c r="O79" t="s">
        <v>294</v>
      </c>
      <c r="P79" t="s">
        <v>280</v>
      </c>
      <c r="Q79" t="s">
        <v>280</v>
      </c>
      <c r="S79">
        <v>5</v>
      </c>
      <c r="AA79" t="s">
        <v>331</v>
      </c>
      <c r="AB79">
        <v>0</v>
      </c>
      <c r="AC79" t="s">
        <v>331</v>
      </c>
      <c r="AD79">
        <v>0</v>
      </c>
      <c r="AE79">
        <v>0</v>
      </c>
      <c r="AF79">
        <v>0</v>
      </c>
      <c r="AG79">
        <v>0</v>
      </c>
      <c r="AH79" t="s">
        <v>333</v>
      </c>
      <c r="AJ79">
        <v>5</v>
      </c>
      <c r="AK79" t="s">
        <v>280</v>
      </c>
      <c r="AL79" t="s">
        <v>280</v>
      </c>
      <c r="AM79" t="s">
        <v>280</v>
      </c>
      <c r="AN79" t="s">
        <v>335</v>
      </c>
      <c r="AO79" t="s">
        <v>280</v>
      </c>
      <c r="AP79" t="s">
        <v>351</v>
      </c>
    </row>
    <row r="80" spans="1:42">
      <c r="A80" s="1">
        <f>HYPERLINK("https://lsnyc.legalserver.org/matter/dynamic-profile/view/1896640","19-1896640")</f>
        <v>0</v>
      </c>
      <c r="B80" t="s">
        <v>45</v>
      </c>
      <c r="C80" t="s">
        <v>46</v>
      </c>
      <c r="D80" t="s">
        <v>47</v>
      </c>
      <c r="F80" s="3">
        <v>43566</v>
      </c>
      <c r="G80" s="3">
        <v>43640</v>
      </c>
      <c r="H80" t="s">
        <v>126</v>
      </c>
      <c r="J80" t="s">
        <v>278</v>
      </c>
      <c r="K80" t="s">
        <v>281</v>
      </c>
      <c r="L80" t="s">
        <v>286</v>
      </c>
      <c r="M80" t="s">
        <v>293</v>
      </c>
      <c r="N80">
        <v>11691</v>
      </c>
      <c r="O80" t="s">
        <v>294</v>
      </c>
      <c r="P80" t="s">
        <v>280</v>
      </c>
      <c r="Q80" t="s">
        <v>280</v>
      </c>
      <c r="R80">
        <v>4</v>
      </c>
      <c r="S80">
        <v>5</v>
      </c>
      <c r="U80" t="s">
        <v>296</v>
      </c>
      <c r="V80" t="s">
        <v>300</v>
      </c>
      <c r="W80" t="s">
        <v>307</v>
      </c>
      <c r="X80" t="s">
        <v>321</v>
      </c>
      <c r="Z80" t="s">
        <v>328</v>
      </c>
      <c r="AA80" t="s">
        <v>331</v>
      </c>
      <c r="AB80">
        <v>0</v>
      </c>
      <c r="AC80" t="s">
        <v>331</v>
      </c>
      <c r="AD80">
        <v>0</v>
      </c>
      <c r="AE80">
        <v>0</v>
      </c>
      <c r="AF80">
        <v>0</v>
      </c>
      <c r="AG80">
        <v>0</v>
      </c>
      <c r="AH80" t="s">
        <v>333</v>
      </c>
      <c r="AJ80">
        <v>0</v>
      </c>
      <c r="AK80" t="s">
        <v>280</v>
      </c>
      <c r="AL80" t="s">
        <v>280</v>
      </c>
      <c r="AM80" t="s">
        <v>280</v>
      </c>
      <c r="AN80" t="s">
        <v>335</v>
      </c>
      <c r="AO80" t="s">
        <v>280</v>
      </c>
      <c r="AP80" t="s">
        <v>345</v>
      </c>
    </row>
    <row r="81" spans="1:42">
      <c r="A81" s="1">
        <f>HYPERLINK("https://lsnyc.legalserver.org/matter/dynamic-profile/view/1877318","18-1877318")</f>
        <v>0</v>
      </c>
      <c r="B81" t="s">
        <v>45</v>
      </c>
      <c r="C81" t="s">
        <v>46</v>
      </c>
      <c r="D81" t="s">
        <v>47</v>
      </c>
      <c r="F81" s="3">
        <v>43354</v>
      </c>
      <c r="G81" s="3">
        <v>43642</v>
      </c>
      <c r="H81" t="s">
        <v>127</v>
      </c>
      <c r="I81" t="s">
        <v>200</v>
      </c>
      <c r="J81" t="s">
        <v>279</v>
      </c>
      <c r="K81" t="s">
        <v>281</v>
      </c>
      <c r="L81" t="s">
        <v>283</v>
      </c>
      <c r="M81" t="s">
        <v>293</v>
      </c>
      <c r="N81">
        <v>11379</v>
      </c>
      <c r="O81" t="s">
        <v>294</v>
      </c>
      <c r="P81" t="s">
        <v>280</v>
      </c>
      <c r="Q81" t="s">
        <v>280</v>
      </c>
      <c r="R81">
        <v>2</v>
      </c>
      <c r="S81">
        <v>5</v>
      </c>
      <c r="U81" t="s">
        <v>296</v>
      </c>
      <c r="V81" t="s">
        <v>300</v>
      </c>
      <c r="W81" t="s">
        <v>319</v>
      </c>
      <c r="X81" t="s">
        <v>320</v>
      </c>
      <c r="Z81" t="s">
        <v>325</v>
      </c>
      <c r="AA81" t="s">
        <v>332</v>
      </c>
      <c r="AB81">
        <v>881</v>
      </c>
      <c r="AC81" t="s">
        <v>330</v>
      </c>
      <c r="AD81">
        <v>0</v>
      </c>
      <c r="AE81">
        <v>14713</v>
      </c>
      <c r="AF81">
        <v>0</v>
      </c>
      <c r="AG81">
        <v>881</v>
      </c>
      <c r="AH81" t="s">
        <v>333</v>
      </c>
      <c r="AJ81">
        <v>1</v>
      </c>
      <c r="AK81" t="s">
        <v>295</v>
      </c>
      <c r="AL81" t="s">
        <v>295</v>
      </c>
      <c r="AM81" t="s">
        <v>280</v>
      </c>
      <c r="AN81" t="s">
        <v>335</v>
      </c>
      <c r="AO81" t="s">
        <v>280</v>
      </c>
      <c r="AP81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20.7109375" style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2019-07-15T14:42:19Z</dcterms:created>
  <dcterms:modified xsi:type="dcterms:W3CDTF">2019-07-15T14:42:19Z</dcterms:modified>
</cp:coreProperties>
</file>