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Y20 Active TRC cases w releas " sheetId="1" r:id="rId1"/>
  </sheets>
  <calcPr calcId="124519" fullCalcOnLoad="1"/>
</workbook>
</file>

<file path=xl/sharedStrings.xml><?xml version="1.0" encoding="utf-8"?>
<sst xmlns="http://schemas.openxmlformats.org/spreadsheetml/2006/main" count="993" uniqueCount="417">
  <si>
    <t>Hyperlinked Case #</t>
  </si>
  <si>
    <t>Primary Advocate</t>
  </si>
  <si>
    <t>Case Disposition</t>
  </si>
  <si>
    <t>Date Opened</t>
  </si>
  <si>
    <t>Date Closed</t>
  </si>
  <si>
    <t>Service Date</t>
  </si>
  <si>
    <t>Client First Name</t>
  </si>
  <si>
    <t>Client Last Name</t>
  </si>
  <si>
    <t>Street Address</t>
  </si>
  <si>
    <t>Apt#/Suite#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</si>
  <si>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</si>
  <si>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</si>
  <si>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</si>
  <si>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</si>
  <si>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</si>
  <si>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</si>
  <si>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</si>
  <si>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</si>
  <si>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</si>
  <si>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</si>
  <si>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</si>
  <si>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</si>
  <si>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</si>
  <si>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</si>
  <si>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IOLA 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</si>
  <si>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</si>
  <si>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</si>
  <si>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</si>
  <si>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</si>
  <si>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</si>
  <si>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</si>
  <si>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</si>
  <si>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</si>
  <si>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</si>
  <si>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</si>
  <si>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</si>
  <si>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</si>
  <si>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</si>
  <si>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</si>
  <si>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</si>
  <si>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</si>
  <si>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</si>
  <si>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</si>
  <si>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</si>
  <si>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Total Time For Case</t>
  </si>
  <si>
    <t>Legal Problem Code</t>
  </si>
  <si>
    <t>Granfield, Rachel</t>
  </si>
  <si>
    <t>Burns, Erin</t>
  </si>
  <si>
    <t>Hong, Connie</t>
  </si>
  <si>
    <t>Rave, Helen</t>
  </si>
  <si>
    <t>Falco, Fara</t>
  </si>
  <si>
    <t>Puleo Jr, Michael</t>
  </si>
  <si>
    <t>Bauer, Kai</t>
  </si>
  <si>
    <t>Montoute, John</t>
  </si>
  <si>
    <t>Closed</t>
  </si>
  <si>
    <t>Open</t>
  </si>
  <si>
    <t>05/21/2019</t>
  </si>
  <si>
    <t>04/26/2019</t>
  </si>
  <si>
    <t>04/18/2019</t>
  </si>
  <si>
    <t>05/01/2019</t>
  </si>
  <si>
    <t>05/24/2019</t>
  </si>
  <si>
    <t>03/21/2019</t>
  </si>
  <si>
    <t>07/10/2019</t>
  </si>
  <si>
    <t>04/11/2019</t>
  </si>
  <si>
    <t>12/05/2018</t>
  </si>
  <si>
    <t>09/04/2019</t>
  </si>
  <si>
    <t>09/11/2019</t>
  </si>
  <si>
    <t>07/23/2019</t>
  </si>
  <si>
    <t>07/05/2019</t>
  </si>
  <si>
    <t>06/07/2019</t>
  </si>
  <si>
    <t>08/09/2019</t>
  </si>
  <si>
    <t>11/06/2019</t>
  </si>
  <si>
    <t>07/16/2019</t>
  </si>
  <si>
    <t>11/20/2019</t>
  </si>
  <si>
    <t>04/10/2019</t>
  </si>
  <si>
    <t>09/03/2019</t>
  </si>
  <si>
    <t>09/05/2019</t>
  </si>
  <si>
    <t>08/13/2019</t>
  </si>
  <si>
    <t>07/08/2019</t>
  </si>
  <si>
    <t>07/12/2019</t>
  </si>
  <si>
    <t>11/08/2019</t>
  </si>
  <si>
    <t>12/17/2019</t>
  </si>
  <si>
    <t>11/21/2018</t>
  </si>
  <si>
    <t>12/04/2019</t>
  </si>
  <si>
    <t>08/24/2018</t>
  </si>
  <si>
    <t>12/06/2019</t>
  </si>
  <si>
    <t>03/15/2019</t>
  </si>
  <si>
    <t>05/15/2019</t>
  </si>
  <si>
    <t>07/19/2019</t>
  </si>
  <si>
    <t>07/03/2019</t>
  </si>
  <si>
    <t>07/30/2019</t>
  </si>
  <si>
    <t>07/31/2019</t>
  </si>
  <si>
    <t>08/16/2019</t>
  </si>
  <si>
    <t>09/27/2019</t>
  </si>
  <si>
    <t>10/09/2019</t>
  </si>
  <si>
    <t>10/31/2019</t>
  </si>
  <si>
    <t>11/19/2019</t>
  </si>
  <si>
    <t>11/22/2019</t>
  </si>
  <si>
    <t>12/02/2019</t>
  </si>
  <si>
    <t>12/12/2019</t>
  </si>
  <si>
    <t>09/25/2019</t>
  </si>
  <si>
    <t>12/03/2019</t>
  </si>
  <si>
    <t>10/25/2019</t>
  </si>
  <si>
    <t>11/26/2019</t>
  </si>
  <si>
    <t>12/10/2019</t>
  </si>
  <si>
    <t>12/18/2019</t>
  </si>
  <si>
    <t>11/14/2019</t>
  </si>
  <si>
    <t>12/16/2019</t>
  </si>
  <si>
    <t>06/12/2019</t>
  </si>
  <si>
    <t>12/11/2019</t>
  </si>
  <si>
    <t>09/06/2018</t>
  </si>
  <si>
    <t>Joseph</t>
  </si>
  <si>
    <t>Rachel</t>
  </si>
  <si>
    <t>Christopher</t>
  </si>
  <si>
    <t>Daniela</t>
  </si>
  <si>
    <t>Frances</t>
  </si>
  <si>
    <t>Corrine</t>
  </si>
  <si>
    <t>Lisa</t>
  </si>
  <si>
    <t>Sonia</t>
  </si>
  <si>
    <t>Lucero</t>
  </si>
  <si>
    <t>Valerie</t>
  </si>
  <si>
    <t>Solomon</t>
  </si>
  <si>
    <t>Florence</t>
  </si>
  <si>
    <t>Judith</t>
  </si>
  <si>
    <t>Beatrice</t>
  </si>
  <si>
    <t>Carloyn</t>
  </si>
  <si>
    <t>Shirley</t>
  </si>
  <si>
    <t>Beverly</t>
  </si>
  <si>
    <t>Heavenly</t>
  </si>
  <si>
    <t>Erika</t>
  </si>
  <si>
    <t>Hanan</t>
  </si>
  <si>
    <t>Anthony</t>
  </si>
  <si>
    <t>Charlene</t>
  </si>
  <si>
    <t>George</t>
  </si>
  <si>
    <t>Yolanda</t>
  </si>
  <si>
    <t>Shakema</t>
  </si>
  <si>
    <t>Cherilyn</t>
  </si>
  <si>
    <t>Dariuswynter</t>
  </si>
  <si>
    <t>Otasowie</t>
  </si>
  <si>
    <t>Gloria</t>
  </si>
  <si>
    <t>Victor</t>
  </si>
  <si>
    <t>Michael</t>
  </si>
  <si>
    <t>Lucindia</t>
  </si>
  <si>
    <t>Letisha</t>
  </si>
  <si>
    <t>Nikcole</t>
  </si>
  <si>
    <t>Alaina</t>
  </si>
  <si>
    <t>Pizicas</t>
  </si>
  <si>
    <t>Morales</t>
  </si>
  <si>
    <t>Nadeau</t>
  </si>
  <si>
    <t>Gibson</t>
  </si>
  <si>
    <t>Santero</t>
  </si>
  <si>
    <t>Guido</t>
  </si>
  <si>
    <t>Maldonado</t>
  </si>
  <si>
    <t>Garcia</t>
  </si>
  <si>
    <t>Carbucia</t>
  </si>
  <si>
    <t>Moore</t>
  </si>
  <si>
    <t>Jalloh</t>
  </si>
  <si>
    <t>Larson</t>
  </si>
  <si>
    <t>Kenneh</t>
  </si>
  <si>
    <t>Zeitler</t>
  </si>
  <si>
    <t>Richardson</t>
  </si>
  <si>
    <t>Bonner</t>
  </si>
  <si>
    <t>Estrada</t>
  </si>
  <si>
    <t>Amadeo</t>
  </si>
  <si>
    <t>Osman</t>
  </si>
  <si>
    <t>Inciarrano</t>
  </si>
  <si>
    <t>Thompson</t>
  </si>
  <si>
    <t>Rosquist</t>
  </si>
  <si>
    <t>Perry</t>
  </si>
  <si>
    <t>Bannister</t>
  </si>
  <si>
    <t>Hector</t>
  </si>
  <si>
    <t>Bell</t>
  </si>
  <si>
    <t>Olatidoye</t>
  </si>
  <si>
    <t>Ayala</t>
  </si>
  <si>
    <t>Medina</t>
  </si>
  <si>
    <t>Wright</t>
  </si>
  <si>
    <t>Polito</t>
  </si>
  <si>
    <t>Acevedo</t>
  </si>
  <si>
    <t>Blamo</t>
  </si>
  <si>
    <t>Storms</t>
  </si>
  <si>
    <t>Jones</t>
  </si>
  <si>
    <t>420 Saint Marks Pl</t>
  </si>
  <si>
    <t>64 Austin Ave</t>
  </si>
  <si>
    <t>8 Navy Pier Ct</t>
  </si>
  <si>
    <t>93 Scribner Ave</t>
  </si>
  <si>
    <t>185 Park Hill Ave</t>
  </si>
  <si>
    <t>476 Vanderbilt Ave</t>
  </si>
  <si>
    <t>268a Jersey St</t>
  </si>
  <si>
    <t>119 Shotwell Ave</t>
  </si>
  <si>
    <t>25 Bond St</t>
  </si>
  <si>
    <t>107 Caroline St</t>
  </si>
  <si>
    <t>350 Vanderbilt Ave</t>
  </si>
  <si>
    <t>101 Daniel Low Ter</t>
  </si>
  <si>
    <t>460n Brielle Ave</t>
  </si>
  <si>
    <t>240 Park Hill Ave</t>
  </si>
  <si>
    <t>196 Saint Marys Ave</t>
  </si>
  <si>
    <t>131 Jersey St</t>
  </si>
  <si>
    <t>10 Kimberly Ln</t>
  </si>
  <si>
    <t>1950 Clove Rd</t>
  </si>
  <si>
    <t>180 Broad St</t>
  </si>
  <si>
    <t>426 Harold Ave</t>
  </si>
  <si>
    <t>33 Bionia Ave</t>
  </si>
  <si>
    <t>225 Park Hill Ave</t>
  </si>
  <si>
    <t>2099 Forest Ave</t>
  </si>
  <si>
    <t>235b Jersey St</t>
  </si>
  <si>
    <t>260 Park Hill Ave</t>
  </si>
  <si>
    <t>19 Steuben St</t>
  </si>
  <si>
    <t>280 Park Hill Ave</t>
  </si>
  <si>
    <t>533 Bay St</t>
  </si>
  <si>
    <t>225 Park HIll Ave</t>
  </si>
  <si>
    <t>14 Court St</t>
  </si>
  <si>
    <t>5 Slosson Ter</t>
  </si>
  <si>
    <t>180 Park Hill Ave</t>
  </si>
  <si>
    <t>165 Saint Marks Pl</t>
  </si>
  <si>
    <t>First Floor</t>
  </si>
  <si>
    <t>8-4005</t>
  </si>
  <si>
    <t>5A</t>
  </si>
  <si>
    <t>1st floor</t>
  </si>
  <si>
    <t>1st Fl.</t>
  </si>
  <si>
    <t>6L</t>
  </si>
  <si>
    <t>1F</t>
  </si>
  <si>
    <t>314W</t>
  </si>
  <si>
    <t>6U</t>
  </si>
  <si>
    <t>1A</t>
  </si>
  <si>
    <t>Basement</t>
  </si>
  <si>
    <t>#2</t>
  </si>
  <si>
    <t>4U</t>
  </si>
  <si>
    <t>LT</t>
  </si>
  <si>
    <t>3A</t>
  </si>
  <si>
    <t>4H</t>
  </si>
  <si>
    <t>115E</t>
  </si>
  <si>
    <t>2N</t>
  </si>
  <si>
    <t>2C</t>
  </si>
  <si>
    <t>14H</t>
  </si>
  <si>
    <t>Yes</t>
  </si>
  <si>
    <t>DHCI Form</t>
  </si>
  <si>
    <t>LT-051044-19/RI</t>
  </si>
  <si>
    <t>LT-050679-19/RI</t>
  </si>
  <si>
    <t>LT-051021-19/RI</t>
  </si>
  <si>
    <t>LT-052559-18/RI</t>
  </si>
  <si>
    <t>LT-051128-19/RI</t>
  </si>
  <si>
    <t>LT-050725-19/RI</t>
  </si>
  <si>
    <t>No Case</t>
  </si>
  <si>
    <t>LT-050405-19/RI</t>
  </si>
  <si>
    <t>LT-050266-18/RI</t>
  </si>
  <si>
    <t>none</t>
  </si>
  <si>
    <t>LT-051979-19/RI</t>
  </si>
  <si>
    <t>LT-050035-19/RI</t>
  </si>
  <si>
    <t>LT-051377-19/RI</t>
  </si>
  <si>
    <t>GT-310007-RO</t>
  </si>
  <si>
    <t>LT-051730-19/RI</t>
  </si>
  <si>
    <t>LT-052439-19/RI</t>
  </si>
  <si>
    <t>LT-010875-18/RI</t>
  </si>
  <si>
    <t>no case</t>
  </si>
  <si>
    <t>LT-050752-19/RI</t>
  </si>
  <si>
    <t>LT-051883-19/RI</t>
  </si>
  <si>
    <t>No case</t>
  </si>
  <si>
    <t>LT-051817-19/RI</t>
  </si>
  <si>
    <t>LT-051537-19/RI</t>
  </si>
  <si>
    <t>LT-050958-19/RI</t>
  </si>
  <si>
    <t>LT-050902-19/RI</t>
  </si>
  <si>
    <t>LT-000193-19/RI</t>
  </si>
  <si>
    <t>LT-052673-19/RI</t>
  </si>
  <si>
    <t>None</t>
  </si>
  <si>
    <t>53382/18</t>
  </si>
  <si>
    <t>LT-050985-19/RI</t>
  </si>
  <si>
    <t>LT-050512-19/RI</t>
  </si>
  <si>
    <t>LT-050930-19/RI</t>
  </si>
  <si>
    <t>Holdover</t>
  </si>
  <si>
    <t>Non-payment</t>
  </si>
  <si>
    <t>DHCR Administrative Action</t>
  </si>
  <si>
    <t>HP Action</t>
  </si>
  <si>
    <t>Non-Litigation Advocacy</t>
  </si>
  <si>
    <t>Representation - State Court</t>
  </si>
  <si>
    <t>Advice</t>
  </si>
  <si>
    <t>Representation - Federal Court</t>
  </si>
  <si>
    <t>Representation - Admin. Agency</t>
  </si>
  <si>
    <t>Out-of-Court Advocacy</t>
  </si>
  <si>
    <t>G - Negotiated Settlement with Litigation</t>
  </si>
  <si>
    <t>A - Counsel and Advice</t>
  </si>
  <si>
    <t>H - Administrative Agency Decision</t>
  </si>
  <si>
    <t>3018 Tenant Rights Coalition (TRC)</t>
  </si>
  <si>
    <t>3011 TRC FJC Initiative</t>
  </si>
  <si>
    <t>No</t>
  </si>
  <si>
    <t>No Stipulation; No Judgment</t>
  </si>
  <si>
    <t>Post-Stipulation, No Judgment</t>
  </si>
  <si>
    <t>Post-Judgment, Tenant in Possession-Judgment Due to Default</t>
  </si>
  <si>
    <t>Post-Judgment, Tenant in Possession-Judgment Due to Other</t>
  </si>
  <si>
    <t>Staten Island Legal Services</t>
  </si>
  <si>
    <t>Court Referral-NON HRA</t>
  </si>
  <si>
    <t>Other City Agency</t>
  </si>
  <si>
    <t>Other</t>
  </si>
  <si>
    <t>FJC Housing Intake</t>
  </si>
  <si>
    <t>Returning Client</t>
  </si>
  <si>
    <t>Home base</t>
  </si>
  <si>
    <t>Friends/Family</t>
  </si>
  <si>
    <t>6014-Obtained advice and counsel on a Housing matter</t>
  </si>
  <si>
    <t>6002-Prevented eviction from private housing</t>
  </si>
  <si>
    <t>6003-Delayed eviction providing time to seek alternative housing</t>
  </si>
  <si>
    <t>6017-Obtained other benefit on a Housing matter</t>
  </si>
  <si>
    <t>07/28/1969</t>
  </si>
  <si>
    <t>06/28/1966</t>
  </si>
  <si>
    <t>07/20/1968</t>
  </si>
  <si>
    <t>08/28/1976</t>
  </si>
  <si>
    <t>04/11/1951</t>
  </si>
  <si>
    <t>07/23/1984</t>
  </si>
  <si>
    <t>08/03/1982</t>
  </si>
  <si>
    <t>11/28/1967</t>
  </si>
  <si>
    <t>12/31/1982</t>
  </si>
  <si>
    <t>09/11/1991</t>
  </si>
  <si>
    <t>04/08/1975</t>
  </si>
  <si>
    <t>09/16/1968</t>
  </si>
  <si>
    <t>06/10/1943</t>
  </si>
  <si>
    <t>11/06/1977</t>
  </si>
  <si>
    <t>08/10/1980</t>
  </si>
  <si>
    <t>06/10/1956</t>
  </si>
  <si>
    <t>09/07/1955</t>
  </si>
  <si>
    <t>12/10/1991</t>
  </si>
  <si>
    <t>01/11/1991</t>
  </si>
  <si>
    <t>10/01/1978</t>
  </si>
  <si>
    <t>09/04/1966</t>
  </si>
  <si>
    <t>01/07/1982</t>
  </si>
  <si>
    <t>06/12/1945</t>
  </si>
  <si>
    <t>10/10/1974</t>
  </si>
  <si>
    <t>12/07/1991</t>
  </si>
  <si>
    <t>04/05/1980</t>
  </si>
  <si>
    <t>07/14/1969</t>
  </si>
  <si>
    <t>04/05/1977</t>
  </si>
  <si>
    <t>04/15/1954</t>
  </si>
  <si>
    <t>09/25/1966</t>
  </si>
  <si>
    <t>12/06/1946</t>
  </si>
  <si>
    <t>06/25/1984</t>
  </si>
  <si>
    <t>05/17/1995</t>
  </si>
  <si>
    <t>01/12/1981</t>
  </si>
  <si>
    <t>05/09/1990</t>
  </si>
  <si>
    <t>008290651C</t>
  </si>
  <si>
    <t>059-70-1586</t>
  </si>
  <si>
    <t>070-64-7917</t>
  </si>
  <si>
    <t>323-68-2704</t>
  </si>
  <si>
    <t>098-80-7771</t>
  </si>
  <si>
    <t>092-74-0966</t>
  </si>
  <si>
    <t>096-70-0917</t>
  </si>
  <si>
    <t>097-66-2653</t>
  </si>
  <si>
    <t>072-62-1705</t>
  </si>
  <si>
    <t>064-82-5579</t>
  </si>
  <si>
    <t>053-90-4428</t>
  </si>
  <si>
    <t>164-78-6578</t>
  </si>
  <si>
    <t>093-34-8982</t>
  </si>
  <si>
    <t>063-92-1504</t>
  </si>
  <si>
    <t>100-72-2513</t>
  </si>
  <si>
    <t>110-46-8522</t>
  </si>
  <si>
    <t>140-48-8902</t>
  </si>
  <si>
    <t>050-94-8190</t>
  </si>
  <si>
    <t>101-78-8377</t>
  </si>
  <si>
    <t>147-89-3242</t>
  </si>
  <si>
    <t>082-66-4599</t>
  </si>
  <si>
    <t>114-80-9830</t>
  </si>
  <si>
    <t>050-36-5867</t>
  </si>
  <si>
    <t>134-58-9602</t>
  </si>
  <si>
    <t>078-80-0235</t>
  </si>
  <si>
    <t>580-15-1377</t>
  </si>
  <si>
    <t>128-64-3054</t>
  </si>
  <si>
    <t>756-90-2601</t>
  </si>
  <si>
    <t>581-61-7794</t>
  </si>
  <si>
    <t>096-46-5308</t>
  </si>
  <si>
    <t>079-58-8816</t>
  </si>
  <si>
    <t>084-36-8017</t>
  </si>
  <si>
    <t>114-68-3698</t>
  </si>
  <si>
    <t>099-84-9502</t>
  </si>
  <si>
    <t>110-64-2921</t>
  </si>
  <si>
    <t>110-78-3969</t>
  </si>
  <si>
    <t>Unregulated</t>
  </si>
  <si>
    <t>Rent Stabilized</t>
  </si>
  <si>
    <t>Project-based Sec. 8</t>
  </si>
  <si>
    <t>Unknown</t>
  </si>
  <si>
    <t>Supportive Housing</t>
  </si>
  <si>
    <t>Section 8</t>
  </si>
  <si>
    <t>FEPS</t>
  </si>
  <si>
    <t>DRIE/SCRIE</t>
  </si>
  <si>
    <t>City FEPS</t>
  </si>
  <si>
    <t>HUD VASH</t>
  </si>
  <si>
    <t>11/28/2016</t>
  </si>
  <si>
    <t>07/09/2019</t>
  </si>
  <si>
    <t>FJC Waiver</t>
  </si>
  <si>
    <t>Income Waiver</t>
  </si>
  <si>
    <t>English</t>
  </si>
  <si>
    <t>Amer. Sign Lang.</t>
  </si>
  <si>
    <t>Spanish</t>
  </si>
  <si>
    <t>Finnish</t>
  </si>
  <si>
    <t>Arabic</t>
  </si>
  <si>
    <t>Counsel Assisted in Filing or Refiling of Answer</t>
  </si>
  <si>
    <t>Filed/Argued/Supplemented Dispositive or other Substantive Motion</t>
  </si>
  <si>
    <t>Counsel Assisted in Filing or Refiling of Answer, Filed for an Emergency Order to Show Cause</t>
  </si>
  <si>
    <t>Counsel Assisted in Filing or Refiling of Answer, Filed/Argued/Supplemented Dispositive or other Substantive Motion</t>
  </si>
  <si>
    <t>Filed/Argued/Supplemented Dispositive or other Substantive Motion, Filed for an Emergency Order to Show Cause</t>
  </si>
  <si>
    <t>Case Discontinued/Dismissed/Landlord Fails to Prosecute</t>
  </si>
  <si>
    <t>Case Discontinued/Dismissed/Landlord Fails to Prosecute, Case Resolved without Judgment of Eviction Against Client</t>
  </si>
  <si>
    <t>Case Discontinued/Dismissed/Landlord Fails to Prosecute, Secured Rent Abatement</t>
  </si>
  <si>
    <t>Secured Rent Reduction</t>
  </si>
  <si>
    <t>Case Resolved without Judgment of Eviction Against Client, Secured 6 Months or Longer in Residence</t>
  </si>
  <si>
    <t>Secured 6 Months or Longer in Residence</t>
  </si>
  <si>
    <t>Case Resolved without Judgment of Eviction Against Client, Secured 6 Months or Longer in Residence, Secured Rent Abatement</t>
  </si>
  <si>
    <t>Secured 6 Months or Longer in Residence, Secured Rent Abatement</t>
  </si>
  <si>
    <t>Client Required to be Displaced from Residence</t>
  </si>
  <si>
    <t>Client Allowed to Remain in Residence</t>
  </si>
  <si>
    <t>2019-02-20</t>
  </si>
  <si>
    <t>2019-09-04</t>
  </si>
  <si>
    <t>2019-09-27</t>
  </si>
  <si>
    <t>2019-10-09</t>
  </si>
  <si>
    <t>2019-10-18</t>
  </si>
  <si>
    <t>2019-07-31</t>
  </si>
  <si>
    <t>2019-12-02</t>
  </si>
  <si>
    <t>2019-08-27</t>
  </si>
  <si>
    <t>2019-09-03</t>
  </si>
  <si>
    <t>2019-08-06</t>
  </si>
  <si>
    <t>63 Private Landlord/Tenant</t>
  </si>
  <si>
    <t>61 Federally Subsidized Housing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</si>
</sst>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abSelected="1" workbookViewId="0"/>
  </sheetViews>
  <sheetFormatPr defaultRowHeight="15"/>
  <cols>
    <col min="1" max="1" width="20.7109375" style="1" customWidth="1"/>
  </cols>
  <sheetData>
    <row r="1" spans="1:4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>
      <c r="A2" s="1">
        <f>HYPERLINK("https://lsnyc.legalserver.org/matter/dynamic-profile/view/1900040","19-1900040")</f>
        <v>0</v>
      </c>
      <c r="B2" t="s">
        <v>46</v>
      </c>
      <c r="C2" t="s">
        <v>54</v>
      </c>
      <c r="D2" t="s">
        <v>56</v>
      </c>
      <c r="E2" t="s">
        <v>89</v>
      </c>
      <c r="F2" t="s">
        <v>78</v>
      </c>
      <c r="G2" t="s">
        <v>111</v>
      </c>
      <c r="H2" t="s">
        <v>146</v>
      </c>
      <c r="I2" t="s">
        <v>181</v>
      </c>
      <c r="J2" t="s">
        <v>214</v>
      </c>
      <c r="K2">
        <v>10301</v>
      </c>
      <c r="L2" t="s">
        <v>234</v>
      </c>
      <c r="M2" t="s">
        <v>235</v>
      </c>
      <c r="N2" t="s">
        <v>236</v>
      </c>
      <c r="O2" t="s">
        <v>268</v>
      </c>
      <c r="P2" t="s">
        <v>273</v>
      </c>
      <c r="Q2" t="s">
        <v>278</v>
      </c>
      <c r="R2" t="s">
        <v>281</v>
      </c>
      <c r="S2" t="s">
        <v>283</v>
      </c>
      <c r="T2" t="s">
        <v>284</v>
      </c>
      <c r="V2">
        <v>0</v>
      </c>
      <c r="W2" t="s">
        <v>288</v>
      </c>
      <c r="X2" t="s">
        <v>289</v>
      </c>
      <c r="Y2" t="s">
        <v>296</v>
      </c>
      <c r="Z2" t="s">
        <v>300</v>
      </c>
      <c r="AB2" t="s">
        <v>336</v>
      </c>
      <c r="AC2">
        <v>2</v>
      </c>
      <c r="AD2" t="s">
        <v>371</v>
      </c>
      <c r="AE2" t="s">
        <v>263</v>
      </c>
      <c r="AF2">
        <v>25</v>
      </c>
      <c r="AG2">
        <v>1</v>
      </c>
      <c r="AH2">
        <v>0</v>
      </c>
      <c r="AI2">
        <v>86.47</v>
      </c>
      <c r="AL2" t="s">
        <v>385</v>
      </c>
      <c r="AM2">
        <v>10800</v>
      </c>
      <c r="AS2">
        <v>16</v>
      </c>
      <c r="AT2" t="s">
        <v>415</v>
      </c>
    </row>
    <row r="3" spans="1:46">
      <c r="A3" s="1">
        <f>HYPERLINK("https://lsnyc.legalserver.org/matter/dynamic-profile/view/1897698","19-1897698")</f>
        <v>0</v>
      </c>
      <c r="B3" t="s">
        <v>47</v>
      </c>
      <c r="C3" t="s">
        <v>54</v>
      </c>
      <c r="D3" t="s">
        <v>57</v>
      </c>
      <c r="E3" t="s">
        <v>67</v>
      </c>
      <c r="F3" t="s">
        <v>67</v>
      </c>
      <c r="G3" t="s">
        <v>112</v>
      </c>
      <c r="H3" t="s">
        <v>147</v>
      </c>
      <c r="I3" t="s">
        <v>182</v>
      </c>
      <c r="K3">
        <v>10305</v>
      </c>
      <c r="L3" t="s">
        <v>234</v>
      </c>
      <c r="M3" t="s">
        <v>235</v>
      </c>
      <c r="N3" t="s">
        <v>237</v>
      </c>
      <c r="O3" t="s">
        <v>268</v>
      </c>
      <c r="P3" t="s">
        <v>274</v>
      </c>
      <c r="Q3" t="s">
        <v>279</v>
      </c>
      <c r="R3" t="s">
        <v>281</v>
      </c>
      <c r="S3" t="s">
        <v>283</v>
      </c>
      <c r="T3" t="s">
        <v>284</v>
      </c>
      <c r="V3">
        <v>0</v>
      </c>
      <c r="W3" t="s">
        <v>288</v>
      </c>
      <c r="X3" t="s">
        <v>289</v>
      </c>
      <c r="Y3" t="s">
        <v>296</v>
      </c>
      <c r="Z3" t="s">
        <v>301</v>
      </c>
      <c r="AB3" t="s">
        <v>337</v>
      </c>
      <c r="AC3">
        <v>3</v>
      </c>
      <c r="AD3" t="s">
        <v>371</v>
      </c>
      <c r="AE3" t="s">
        <v>263</v>
      </c>
      <c r="AF3">
        <v>1</v>
      </c>
      <c r="AG3">
        <v>2</v>
      </c>
      <c r="AH3">
        <v>0</v>
      </c>
      <c r="AI3">
        <v>42.58</v>
      </c>
      <c r="AL3" t="s">
        <v>385</v>
      </c>
      <c r="AM3">
        <v>7200</v>
      </c>
      <c r="AP3" t="s">
        <v>291</v>
      </c>
      <c r="AQ3" t="s">
        <v>403</v>
      </c>
      <c r="AS3">
        <v>3</v>
      </c>
      <c r="AT3" t="s">
        <v>415</v>
      </c>
    </row>
    <row r="4" spans="1:46">
      <c r="A4" s="1">
        <f>HYPERLINK("https://lsnyc.legalserver.org/matter/dynamic-profile/view/1897258","19-1897258")</f>
        <v>0</v>
      </c>
      <c r="B4" t="s">
        <v>47</v>
      </c>
      <c r="C4" t="s">
        <v>54</v>
      </c>
      <c r="D4" t="s">
        <v>58</v>
      </c>
      <c r="E4" t="s">
        <v>67</v>
      </c>
      <c r="F4" t="s">
        <v>67</v>
      </c>
      <c r="G4" t="s">
        <v>113</v>
      </c>
      <c r="H4" t="s">
        <v>148</v>
      </c>
      <c r="I4" t="s">
        <v>183</v>
      </c>
      <c r="J4" t="s">
        <v>215</v>
      </c>
      <c r="K4">
        <v>10304</v>
      </c>
      <c r="L4" t="s">
        <v>234</v>
      </c>
      <c r="M4" t="s">
        <v>235</v>
      </c>
      <c r="N4" t="s">
        <v>238</v>
      </c>
      <c r="O4" t="s">
        <v>269</v>
      </c>
      <c r="P4" t="s">
        <v>273</v>
      </c>
      <c r="Q4" t="s">
        <v>278</v>
      </c>
      <c r="R4" t="s">
        <v>281</v>
      </c>
      <c r="S4" t="s">
        <v>283</v>
      </c>
      <c r="T4" t="s">
        <v>284</v>
      </c>
      <c r="V4">
        <v>2900</v>
      </c>
      <c r="W4" t="s">
        <v>288</v>
      </c>
      <c r="X4" t="s">
        <v>290</v>
      </c>
      <c r="Y4" t="s">
        <v>296</v>
      </c>
      <c r="Z4" t="s">
        <v>302</v>
      </c>
      <c r="AB4" t="s">
        <v>338</v>
      </c>
      <c r="AC4">
        <v>900</v>
      </c>
      <c r="AD4" t="s">
        <v>372</v>
      </c>
      <c r="AE4" t="s">
        <v>263</v>
      </c>
      <c r="AF4">
        <v>-1</v>
      </c>
      <c r="AG4">
        <v>2</v>
      </c>
      <c r="AH4">
        <v>0</v>
      </c>
      <c r="AI4">
        <v>70.95999999999999</v>
      </c>
      <c r="AL4" t="s">
        <v>385</v>
      </c>
      <c r="AM4">
        <v>12000</v>
      </c>
      <c r="AP4" t="s">
        <v>291</v>
      </c>
      <c r="AQ4" t="s">
        <v>403</v>
      </c>
      <c r="AS4">
        <v>14.5</v>
      </c>
      <c r="AT4" t="s">
        <v>415</v>
      </c>
    </row>
    <row r="5" spans="1:46">
      <c r="A5" s="1">
        <f>HYPERLINK("https://lsnyc.legalserver.org/matter/dynamic-profile/view/1898467","19-1898467")</f>
        <v>0</v>
      </c>
      <c r="B5" t="s">
        <v>47</v>
      </c>
      <c r="C5" t="s">
        <v>54</v>
      </c>
      <c r="D5" t="s">
        <v>59</v>
      </c>
      <c r="E5" t="s">
        <v>67</v>
      </c>
      <c r="F5" t="s">
        <v>67</v>
      </c>
      <c r="G5" t="s">
        <v>114</v>
      </c>
      <c r="H5" t="s">
        <v>111</v>
      </c>
      <c r="I5" t="s">
        <v>184</v>
      </c>
      <c r="J5">
        <v>1</v>
      </c>
      <c r="K5">
        <v>10301</v>
      </c>
      <c r="L5" t="s">
        <v>234</v>
      </c>
      <c r="M5" t="s">
        <v>235</v>
      </c>
      <c r="N5" t="s">
        <v>239</v>
      </c>
      <c r="O5" t="s">
        <v>268</v>
      </c>
      <c r="P5" t="s">
        <v>274</v>
      </c>
      <c r="Q5" t="s">
        <v>279</v>
      </c>
      <c r="R5" t="s">
        <v>281</v>
      </c>
      <c r="S5" t="s">
        <v>283</v>
      </c>
      <c r="T5" t="s">
        <v>285</v>
      </c>
      <c r="V5">
        <v>1305</v>
      </c>
      <c r="W5" t="s">
        <v>288</v>
      </c>
      <c r="X5" t="s">
        <v>289</v>
      </c>
      <c r="Y5" t="s">
        <v>296</v>
      </c>
      <c r="Z5" t="s">
        <v>303</v>
      </c>
      <c r="AB5" t="s">
        <v>339</v>
      </c>
      <c r="AC5">
        <v>2</v>
      </c>
      <c r="AD5" t="s">
        <v>371</v>
      </c>
      <c r="AE5" t="s">
        <v>376</v>
      </c>
      <c r="AF5">
        <v>9</v>
      </c>
      <c r="AG5">
        <v>1</v>
      </c>
      <c r="AH5">
        <v>0</v>
      </c>
      <c r="AI5">
        <v>74.08</v>
      </c>
      <c r="AL5" t="s">
        <v>385</v>
      </c>
      <c r="AM5">
        <v>9252</v>
      </c>
      <c r="AP5" t="s">
        <v>291</v>
      </c>
      <c r="AS5">
        <v>0.5</v>
      </c>
      <c r="AT5" t="s">
        <v>415</v>
      </c>
    </row>
    <row r="6" spans="1:46">
      <c r="A6" s="1">
        <f>HYPERLINK("https://lsnyc.legalserver.org/matter/dynamic-profile/view/1898558","19-1898558")</f>
        <v>0</v>
      </c>
      <c r="B6" t="s">
        <v>47</v>
      </c>
      <c r="C6" t="s">
        <v>54</v>
      </c>
      <c r="D6" t="s">
        <v>60</v>
      </c>
      <c r="E6" t="s">
        <v>67</v>
      </c>
      <c r="F6" t="s">
        <v>67</v>
      </c>
      <c r="G6" t="s">
        <v>115</v>
      </c>
      <c r="H6" t="s">
        <v>149</v>
      </c>
      <c r="I6" t="s">
        <v>185</v>
      </c>
      <c r="J6" t="s">
        <v>216</v>
      </c>
      <c r="K6">
        <v>10304</v>
      </c>
      <c r="L6" t="s">
        <v>234</v>
      </c>
      <c r="M6" t="s">
        <v>235</v>
      </c>
      <c r="N6" t="s">
        <v>240</v>
      </c>
      <c r="O6" t="s">
        <v>269</v>
      </c>
      <c r="P6" t="s">
        <v>273</v>
      </c>
      <c r="Q6" t="s">
        <v>278</v>
      </c>
      <c r="R6" t="s">
        <v>281</v>
      </c>
      <c r="S6" t="s">
        <v>283</v>
      </c>
      <c r="V6">
        <v>183</v>
      </c>
      <c r="W6" t="s">
        <v>288</v>
      </c>
      <c r="X6" t="s">
        <v>289</v>
      </c>
      <c r="Y6" t="s">
        <v>297</v>
      </c>
      <c r="Z6" t="s">
        <v>304</v>
      </c>
      <c r="AB6" t="s">
        <v>340</v>
      </c>
      <c r="AC6">
        <v>305</v>
      </c>
      <c r="AD6" t="s">
        <v>373</v>
      </c>
      <c r="AE6" t="s">
        <v>263</v>
      </c>
      <c r="AF6">
        <v>20</v>
      </c>
      <c r="AG6">
        <v>1</v>
      </c>
      <c r="AH6">
        <v>0</v>
      </c>
      <c r="AI6">
        <v>91.27</v>
      </c>
      <c r="AL6" t="s">
        <v>385</v>
      </c>
      <c r="AM6">
        <v>11400</v>
      </c>
      <c r="AO6" t="s">
        <v>390</v>
      </c>
      <c r="AP6" t="s">
        <v>395</v>
      </c>
      <c r="AQ6" t="s">
        <v>404</v>
      </c>
      <c r="AS6">
        <v>12</v>
      </c>
      <c r="AT6" t="s">
        <v>415</v>
      </c>
    </row>
    <row r="7" spans="1:46">
      <c r="A7" s="1">
        <f>HYPERLINK("https://lsnyc.legalserver.org/matter/dynamic-profile/view/1893501","19-1893501")</f>
        <v>0</v>
      </c>
      <c r="B7" t="s">
        <v>47</v>
      </c>
      <c r="C7" t="s">
        <v>54</v>
      </c>
      <c r="D7" t="s">
        <v>61</v>
      </c>
      <c r="E7" t="s">
        <v>67</v>
      </c>
      <c r="F7" t="s">
        <v>88</v>
      </c>
      <c r="G7" t="s">
        <v>116</v>
      </c>
      <c r="H7" t="s">
        <v>150</v>
      </c>
      <c r="I7" t="s">
        <v>186</v>
      </c>
      <c r="J7" t="s">
        <v>217</v>
      </c>
      <c r="K7">
        <v>10304</v>
      </c>
      <c r="L7" t="s">
        <v>234</v>
      </c>
      <c r="M7" t="s">
        <v>235</v>
      </c>
      <c r="N7" t="s">
        <v>241</v>
      </c>
      <c r="O7" t="s">
        <v>268</v>
      </c>
      <c r="P7" t="s">
        <v>275</v>
      </c>
      <c r="Q7" t="s">
        <v>278</v>
      </c>
      <c r="R7" t="s">
        <v>281</v>
      </c>
      <c r="S7" t="s">
        <v>283</v>
      </c>
      <c r="T7" t="s">
        <v>284</v>
      </c>
      <c r="V7">
        <v>1515</v>
      </c>
      <c r="W7" t="s">
        <v>288</v>
      </c>
      <c r="X7" t="s">
        <v>289</v>
      </c>
      <c r="Y7" t="s">
        <v>298</v>
      </c>
      <c r="Z7" t="s">
        <v>305</v>
      </c>
      <c r="AB7" t="s">
        <v>341</v>
      </c>
      <c r="AC7">
        <v>2</v>
      </c>
      <c r="AD7" t="s">
        <v>371</v>
      </c>
      <c r="AE7" t="s">
        <v>377</v>
      </c>
      <c r="AF7">
        <v>1</v>
      </c>
      <c r="AG7">
        <v>1</v>
      </c>
      <c r="AH7">
        <v>2</v>
      </c>
      <c r="AI7">
        <v>156.02</v>
      </c>
      <c r="AL7" t="s">
        <v>385</v>
      </c>
      <c r="AM7">
        <v>33280</v>
      </c>
      <c r="AO7" t="s">
        <v>390</v>
      </c>
      <c r="AP7" t="s">
        <v>291</v>
      </c>
      <c r="AQ7" t="s">
        <v>403</v>
      </c>
      <c r="AS7">
        <v>9.25</v>
      </c>
      <c r="AT7" t="s">
        <v>415</v>
      </c>
    </row>
    <row r="8" spans="1:46">
      <c r="A8" s="1">
        <f>HYPERLINK("https://lsnyc.legalserver.org/matter/dynamic-profile/view/1902334","19-1902334")</f>
        <v>0</v>
      </c>
      <c r="B8" t="s">
        <v>48</v>
      </c>
      <c r="C8" t="s">
        <v>54</v>
      </c>
      <c r="D8" t="s">
        <v>62</v>
      </c>
      <c r="E8" t="s">
        <v>90</v>
      </c>
      <c r="F8" t="s">
        <v>67</v>
      </c>
      <c r="G8" t="s">
        <v>117</v>
      </c>
      <c r="H8" t="s">
        <v>151</v>
      </c>
      <c r="I8" t="s">
        <v>187</v>
      </c>
      <c r="K8">
        <v>10301</v>
      </c>
      <c r="L8" t="s">
        <v>234</v>
      </c>
      <c r="M8" t="s">
        <v>235</v>
      </c>
      <c r="N8" t="s">
        <v>242</v>
      </c>
      <c r="O8" t="s">
        <v>242</v>
      </c>
      <c r="P8" t="s">
        <v>274</v>
      </c>
      <c r="Q8" t="s">
        <v>279</v>
      </c>
      <c r="R8" t="s">
        <v>281</v>
      </c>
      <c r="S8" t="s">
        <v>283</v>
      </c>
      <c r="V8">
        <v>200</v>
      </c>
      <c r="W8" t="s">
        <v>288</v>
      </c>
      <c r="X8" t="s">
        <v>290</v>
      </c>
      <c r="Y8" t="s">
        <v>296</v>
      </c>
      <c r="Z8" t="s">
        <v>306</v>
      </c>
      <c r="AB8" t="s">
        <v>342</v>
      </c>
      <c r="AC8">
        <v>0</v>
      </c>
      <c r="AE8" t="s">
        <v>263</v>
      </c>
      <c r="AF8">
        <v>10</v>
      </c>
      <c r="AG8">
        <v>1</v>
      </c>
      <c r="AH8">
        <v>0</v>
      </c>
      <c r="AI8">
        <v>80.7</v>
      </c>
      <c r="AL8" t="s">
        <v>386</v>
      </c>
      <c r="AM8">
        <v>10080</v>
      </c>
      <c r="AP8" t="s">
        <v>291</v>
      </c>
      <c r="AS8">
        <v>2.1</v>
      </c>
      <c r="AT8" t="s">
        <v>415</v>
      </c>
    </row>
    <row r="9" spans="1:46">
      <c r="A9" s="1">
        <f>HYPERLINK("https://lsnyc.legalserver.org/matter/dynamic-profile/view/1895291","19-1895291")</f>
        <v>0</v>
      </c>
      <c r="B9" t="s">
        <v>47</v>
      </c>
      <c r="C9" t="s">
        <v>54</v>
      </c>
      <c r="D9" t="s">
        <v>63</v>
      </c>
      <c r="E9" t="s">
        <v>91</v>
      </c>
      <c r="F9" t="s">
        <v>67</v>
      </c>
      <c r="G9" t="s">
        <v>118</v>
      </c>
      <c r="H9" t="s">
        <v>152</v>
      </c>
      <c r="I9" t="s">
        <v>188</v>
      </c>
      <c r="K9">
        <v>10312</v>
      </c>
      <c r="L9" t="s">
        <v>234</v>
      </c>
      <c r="M9" t="s">
        <v>235</v>
      </c>
      <c r="N9" t="s">
        <v>243</v>
      </c>
      <c r="O9" t="s">
        <v>268</v>
      </c>
      <c r="P9" t="s">
        <v>273</v>
      </c>
      <c r="Q9" t="s">
        <v>278</v>
      </c>
      <c r="R9" t="s">
        <v>281</v>
      </c>
      <c r="S9" t="s">
        <v>283</v>
      </c>
      <c r="T9" t="s">
        <v>284</v>
      </c>
      <c r="V9">
        <v>1400</v>
      </c>
      <c r="W9" t="s">
        <v>288</v>
      </c>
      <c r="X9" t="s">
        <v>291</v>
      </c>
      <c r="Y9" t="s">
        <v>298</v>
      </c>
      <c r="Z9" t="s">
        <v>307</v>
      </c>
      <c r="AB9" t="s">
        <v>343</v>
      </c>
      <c r="AC9">
        <v>2</v>
      </c>
      <c r="AD9" t="s">
        <v>371</v>
      </c>
      <c r="AE9" t="s">
        <v>376</v>
      </c>
      <c r="AF9">
        <v>1</v>
      </c>
      <c r="AG9">
        <v>1</v>
      </c>
      <c r="AH9">
        <v>0</v>
      </c>
      <c r="AI9">
        <v>76.86</v>
      </c>
      <c r="AL9" t="s">
        <v>385</v>
      </c>
      <c r="AM9">
        <v>9600</v>
      </c>
      <c r="AO9" t="s">
        <v>391</v>
      </c>
      <c r="AP9" t="s">
        <v>291</v>
      </c>
      <c r="AQ9" t="s">
        <v>403</v>
      </c>
      <c r="AS9">
        <v>10.5</v>
      </c>
      <c r="AT9" t="s">
        <v>415</v>
      </c>
    </row>
    <row r="10" spans="1:46">
      <c r="A10" s="1">
        <f>HYPERLINK("https://lsnyc.legalserver.org/matter/dynamic-profile/view/1884785","18-1884785")</f>
        <v>0</v>
      </c>
      <c r="B10" t="s">
        <v>49</v>
      </c>
      <c r="C10" t="s">
        <v>54</v>
      </c>
      <c r="D10" t="s">
        <v>64</v>
      </c>
      <c r="E10" t="s">
        <v>92</v>
      </c>
      <c r="F10" t="s">
        <v>92</v>
      </c>
      <c r="G10" t="s">
        <v>119</v>
      </c>
      <c r="H10" t="s">
        <v>153</v>
      </c>
      <c r="I10" t="s">
        <v>189</v>
      </c>
      <c r="J10" t="s">
        <v>218</v>
      </c>
      <c r="K10">
        <v>10302</v>
      </c>
      <c r="L10" t="s">
        <v>234</v>
      </c>
      <c r="M10" t="s">
        <v>235</v>
      </c>
      <c r="N10" t="s">
        <v>244</v>
      </c>
      <c r="O10" t="s">
        <v>268</v>
      </c>
      <c r="P10" t="s">
        <v>273</v>
      </c>
      <c r="Q10" t="s">
        <v>278</v>
      </c>
      <c r="R10" t="s">
        <v>282</v>
      </c>
      <c r="S10" t="s">
        <v>283</v>
      </c>
      <c r="T10" t="s">
        <v>284</v>
      </c>
      <c r="V10">
        <v>1300</v>
      </c>
      <c r="W10" t="s">
        <v>288</v>
      </c>
      <c r="X10" t="s">
        <v>292</v>
      </c>
      <c r="Y10" t="s">
        <v>297</v>
      </c>
      <c r="Z10" t="s">
        <v>308</v>
      </c>
      <c r="AC10">
        <v>3</v>
      </c>
      <c r="AD10" t="s">
        <v>371</v>
      </c>
      <c r="AE10" t="s">
        <v>263</v>
      </c>
      <c r="AF10">
        <v>5</v>
      </c>
      <c r="AG10">
        <v>2</v>
      </c>
      <c r="AH10">
        <v>4</v>
      </c>
      <c r="AI10">
        <v>30.94</v>
      </c>
      <c r="AJ10" t="s">
        <v>381</v>
      </c>
      <c r="AK10" t="s">
        <v>383</v>
      </c>
      <c r="AL10" t="s">
        <v>387</v>
      </c>
      <c r="AM10">
        <v>10440</v>
      </c>
      <c r="AO10" t="s">
        <v>390</v>
      </c>
      <c r="AP10" t="s">
        <v>395</v>
      </c>
      <c r="AQ10" t="s">
        <v>404</v>
      </c>
      <c r="AR10" t="s">
        <v>405</v>
      </c>
      <c r="AS10">
        <v>6.15</v>
      </c>
      <c r="AT10" t="s">
        <v>415</v>
      </c>
    </row>
    <row r="11" spans="1:46">
      <c r="A11" s="1">
        <f>HYPERLINK("https://lsnyc.legalserver.org/matter/dynamic-profile/view/1908824","19-1908824")</f>
        <v>0</v>
      </c>
      <c r="B11" t="s">
        <v>50</v>
      </c>
      <c r="C11" t="s">
        <v>54</v>
      </c>
      <c r="D11" t="s">
        <v>65</v>
      </c>
      <c r="E11" t="s">
        <v>65</v>
      </c>
      <c r="F11" t="s">
        <v>100</v>
      </c>
      <c r="G11" t="s">
        <v>120</v>
      </c>
      <c r="H11" t="s">
        <v>154</v>
      </c>
      <c r="I11" t="s">
        <v>190</v>
      </c>
      <c r="K11">
        <v>10310</v>
      </c>
      <c r="L11" t="s">
        <v>234</v>
      </c>
      <c r="M11" t="s">
        <v>235</v>
      </c>
      <c r="N11" t="s">
        <v>245</v>
      </c>
      <c r="O11" t="s">
        <v>242</v>
      </c>
      <c r="P11" t="s">
        <v>274</v>
      </c>
      <c r="Q11" t="s">
        <v>279</v>
      </c>
      <c r="R11" t="s">
        <v>282</v>
      </c>
      <c r="S11" t="s">
        <v>283</v>
      </c>
      <c r="T11" t="s">
        <v>284</v>
      </c>
      <c r="V11">
        <v>1275</v>
      </c>
      <c r="W11" t="s">
        <v>288</v>
      </c>
      <c r="X11" t="s">
        <v>292</v>
      </c>
      <c r="Y11" t="s">
        <v>296</v>
      </c>
      <c r="Z11" t="s">
        <v>309</v>
      </c>
      <c r="AA11" t="s">
        <v>245</v>
      </c>
      <c r="AB11" t="s">
        <v>344</v>
      </c>
      <c r="AC11">
        <v>2</v>
      </c>
      <c r="AD11" t="s">
        <v>374</v>
      </c>
      <c r="AE11" t="s">
        <v>263</v>
      </c>
      <c r="AF11">
        <v>5</v>
      </c>
      <c r="AG11">
        <v>1</v>
      </c>
      <c r="AH11">
        <v>2</v>
      </c>
      <c r="AI11">
        <v>0</v>
      </c>
      <c r="AJ11" t="s">
        <v>381</v>
      </c>
      <c r="AK11" t="s">
        <v>383</v>
      </c>
      <c r="AL11" t="s">
        <v>385</v>
      </c>
      <c r="AM11">
        <v>0</v>
      </c>
      <c r="AQ11" t="s">
        <v>404</v>
      </c>
      <c r="AR11" t="s">
        <v>406</v>
      </c>
      <c r="AS11">
        <v>2.3</v>
      </c>
      <c r="AT11" t="s">
        <v>415</v>
      </c>
    </row>
    <row r="12" spans="1:46">
      <c r="A12" s="1">
        <f>HYPERLINK("https://lsnyc.legalserver.org/matter/dynamic-profile/view/1908321","19-1908321")</f>
        <v>0</v>
      </c>
      <c r="B12" t="s">
        <v>51</v>
      </c>
      <c r="C12" t="s">
        <v>54</v>
      </c>
      <c r="D12" t="s">
        <v>66</v>
      </c>
      <c r="E12" t="s">
        <v>93</v>
      </c>
      <c r="F12" t="s">
        <v>93</v>
      </c>
      <c r="G12" t="s">
        <v>111</v>
      </c>
      <c r="H12" t="s">
        <v>146</v>
      </c>
      <c r="I12" t="s">
        <v>181</v>
      </c>
      <c r="J12" t="s">
        <v>214</v>
      </c>
      <c r="K12">
        <v>10301</v>
      </c>
      <c r="L12" t="s">
        <v>234</v>
      </c>
      <c r="M12" t="s">
        <v>235</v>
      </c>
      <c r="N12" t="s">
        <v>246</v>
      </c>
      <c r="O12" t="s">
        <v>268</v>
      </c>
      <c r="P12" t="s">
        <v>273</v>
      </c>
      <c r="Q12" t="s">
        <v>278</v>
      </c>
      <c r="R12" t="s">
        <v>281</v>
      </c>
      <c r="S12" t="s">
        <v>283</v>
      </c>
      <c r="T12" t="s">
        <v>284</v>
      </c>
      <c r="V12">
        <v>0</v>
      </c>
      <c r="W12" t="s">
        <v>288</v>
      </c>
      <c r="Y12" t="s">
        <v>297</v>
      </c>
      <c r="Z12" t="s">
        <v>300</v>
      </c>
      <c r="AB12" t="s">
        <v>336</v>
      </c>
      <c r="AC12">
        <v>2</v>
      </c>
      <c r="AD12" t="s">
        <v>371</v>
      </c>
      <c r="AE12" t="s">
        <v>263</v>
      </c>
      <c r="AF12">
        <v>20</v>
      </c>
      <c r="AG12">
        <v>1</v>
      </c>
      <c r="AH12">
        <v>0</v>
      </c>
      <c r="AI12">
        <v>86.47</v>
      </c>
      <c r="AL12" t="s">
        <v>385</v>
      </c>
      <c r="AM12">
        <v>10800</v>
      </c>
      <c r="AO12" t="s">
        <v>390</v>
      </c>
      <c r="AP12" t="s">
        <v>396</v>
      </c>
      <c r="AQ12" t="s">
        <v>404</v>
      </c>
      <c r="AR12" t="s">
        <v>407</v>
      </c>
      <c r="AS12">
        <v>2.1</v>
      </c>
      <c r="AT12" t="s">
        <v>415</v>
      </c>
    </row>
    <row r="13" spans="1:46">
      <c r="A13" s="1">
        <f>HYPERLINK("https://lsnyc.legalserver.org/matter/dynamic-profile/view/1905507","19-1905507")</f>
        <v>0</v>
      </c>
      <c r="B13" t="s">
        <v>49</v>
      </c>
      <c r="C13" t="s">
        <v>54</v>
      </c>
      <c r="D13" t="s">
        <v>67</v>
      </c>
      <c r="E13" t="s">
        <v>94</v>
      </c>
      <c r="F13" t="s">
        <v>94</v>
      </c>
      <c r="G13" t="s">
        <v>121</v>
      </c>
      <c r="H13" t="s">
        <v>155</v>
      </c>
      <c r="I13" t="s">
        <v>191</v>
      </c>
      <c r="J13" t="s">
        <v>219</v>
      </c>
      <c r="K13">
        <v>10304</v>
      </c>
      <c r="L13" t="s">
        <v>234</v>
      </c>
      <c r="M13" t="s">
        <v>235</v>
      </c>
      <c r="N13" t="s">
        <v>247</v>
      </c>
      <c r="O13" t="s">
        <v>269</v>
      </c>
      <c r="P13" t="s">
        <v>273</v>
      </c>
      <c r="Q13" t="s">
        <v>278</v>
      </c>
      <c r="R13" t="s">
        <v>281</v>
      </c>
      <c r="S13" t="s">
        <v>283</v>
      </c>
      <c r="T13" t="s">
        <v>284</v>
      </c>
      <c r="V13">
        <v>500</v>
      </c>
      <c r="W13" t="s">
        <v>288</v>
      </c>
      <c r="X13" t="s">
        <v>289</v>
      </c>
      <c r="Y13" t="s">
        <v>297</v>
      </c>
      <c r="Z13" t="s">
        <v>310</v>
      </c>
      <c r="AB13" t="s">
        <v>345</v>
      </c>
      <c r="AC13">
        <v>361</v>
      </c>
      <c r="AD13" t="s">
        <v>372</v>
      </c>
      <c r="AE13" t="s">
        <v>263</v>
      </c>
      <c r="AF13">
        <v>11</v>
      </c>
      <c r="AG13">
        <v>1</v>
      </c>
      <c r="AH13">
        <v>1</v>
      </c>
      <c r="AI13">
        <v>92.25</v>
      </c>
      <c r="AL13" t="s">
        <v>385</v>
      </c>
      <c r="AM13">
        <v>15600</v>
      </c>
      <c r="AS13">
        <v>6.15</v>
      </c>
      <c r="AT13" t="s">
        <v>415</v>
      </c>
    </row>
    <row r="14" spans="1:46">
      <c r="A14" s="1">
        <f>HYPERLINK("https://lsnyc.legalserver.org/matter/dynamic-profile/view/1903782","19-1903782")</f>
        <v>0</v>
      </c>
      <c r="B14" t="s">
        <v>49</v>
      </c>
      <c r="C14" t="s">
        <v>54</v>
      </c>
      <c r="D14" t="s">
        <v>68</v>
      </c>
      <c r="E14" t="s">
        <v>95</v>
      </c>
      <c r="F14" t="s">
        <v>94</v>
      </c>
      <c r="G14" t="s">
        <v>122</v>
      </c>
      <c r="H14" t="s">
        <v>156</v>
      </c>
      <c r="I14" t="s">
        <v>192</v>
      </c>
      <c r="J14" t="s">
        <v>220</v>
      </c>
      <c r="K14">
        <v>10301</v>
      </c>
      <c r="L14" t="s">
        <v>234</v>
      </c>
      <c r="M14" t="s">
        <v>235</v>
      </c>
      <c r="N14" t="s">
        <v>248</v>
      </c>
      <c r="O14" t="s">
        <v>269</v>
      </c>
      <c r="P14" t="s">
        <v>273</v>
      </c>
      <c r="Q14" t="s">
        <v>278</v>
      </c>
      <c r="R14" t="s">
        <v>281</v>
      </c>
      <c r="S14" t="s">
        <v>283</v>
      </c>
      <c r="T14" t="s">
        <v>284</v>
      </c>
      <c r="V14">
        <v>1400</v>
      </c>
      <c r="W14" t="s">
        <v>288</v>
      </c>
      <c r="X14" t="s">
        <v>289</v>
      </c>
      <c r="Y14" t="s">
        <v>297</v>
      </c>
      <c r="Z14" t="s">
        <v>311</v>
      </c>
      <c r="AB14" t="s">
        <v>346</v>
      </c>
      <c r="AC14">
        <v>0</v>
      </c>
      <c r="AD14" t="s">
        <v>371</v>
      </c>
      <c r="AE14" t="s">
        <v>263</v>
      </c>
      <c r="AF14">
        <v>4</v>
      </c>
      <c r="AG14">
        <v>1</v>
      </c>
      <c r="AH14">
        <v>0</v>
      </c>
      <c r="AI14">
        <v>96.08</v>
      </c>
      <c r="AL14" t="s">
        <v>385</v>
      </c>
      <c r="AM14">
        <v>12000</v>
      </c>
      <c r="AP14" t="s">
        <v>397</v>
      </c>
      <c r="AQ14" t="s">
        <v>404</v>
      </c>
      <c r="AR14" t="s">
        <v>408</v>
      </c>
      <c r="AS14">
        <v>9.9</v>
      </c>
      <c r="AT14" t="s">
        <v>415</v>
      </c>
    </row>
    <row r="15" spans="1:46">
      <c r="A15" s="1">
        <f>HYPERLINK("https://lsnyc.legalserver.org/matter/dynamic-profile/view/1901897","19-1901897")</f>
        <v>0</v>
      </c>
      <c r="B15" t="s">
        <v>51</v>
      </c>
      <c r="C15" t="s">
        <v>54</v>
      </c>
      <c r="D15" t="s">
        <v>69</v>
      </c>
      <c r="E15" t="s">
        <v>96</v>
      </c>
      <c r="F15" t="s">
        <v>101</v>
      </c>
      <c r="G15" t="s">
        <v>123</v>
      </c>
      <c r="H15" t="s">
        <v>157</v>
      </c>
      <c r="I15" t="s">
        <v>193</v>
      </c>
      <c r="J15" t="s">
        <v>221</v>
      </c>
      <c r="K15">
        <v>10314</v>
      </c>
      <c r="L15" t="s">
        <v>234</v>
      </c>
      <c r="M15" t="s">
        <v>235</v>
      </c>
      <c r="N15" t="s">
        <v>249</v>
      </c>
      <c r="O15" t="s">
        <v>270</v>
      </c>
      <c r="P15" t="s">
        <v>276</v>
      </c>
      <c r="Q15" t="s">
        <v>280</v>
      </c>
      <c r="R15" t="s">
        <v>281</v>
      </c>
      <c r="S15" t="s">
        <v>234</v>
      </c>
      <c r="T15" t="s">
        <v>284</v>
      </c>
      <c r="V15">
        <v>0</v>
      </c>
      <c r="W15" t="s">
        <v>288</v>
      </c>
      <c r="X15" t="s">
        <v>293</v>
      </c>
      <c r="Y15" t="s">
        <v>299</v>
      </c>
      <c r="Z15" t="s">
        <v>312</v>
      </c>
      <c r="AB15" t="s">
        <v>347</v>
      </c>
      <c r="AC15">
        <v>96</v>
      </c>
      <c r="AD15" t="s">
        <v>372</v>
      </c>
      <c r="AE15" t="s">
        <v>378</v>
      </c>
      <c r="AF15">
        <v>8</v>
      </c>
      <c r="AG15">
        <v>1</v>
      </c>
      <c r="AH15">
        <v>0</v>
      </c>
      <c r="AI15">
        <v>138.34</v>
      </c>
      <c r="AL15" t="s">
        <v>385</v>
      </c>
      <c r="AM15">
        <v>17278.8</v>
      </c>
      <c r="AO15" t="s">
        <v>391</v>
      </c>
      <c r="AP15" t="s">
        <v>398</v>
      </c>
      <c r="AQ15" t="s">
        <v>404</v>
      </c>
      <c r="AR15" t="s">
        <v>409</v>
      </c>
      <c r="AS15">
        <v>0.85</v>
      </c>
      <c r="AT15" t="s">
        <v>415</v>
      </c>
    </row>
    <row r="16" spans="1:46">
      <c r="A16" s="1">
        <f>HYPERLINK("https://lsnyc.legalserver.org/matter/dynamic-profile/view/1905355","19-1905355")</f>
        <v>0</v>
      </c>
      <c r="B16" t="s">
        <v>50</v>
      </c>
      <c r="C16" t="s">
        <v>54</v>
      </c>
      <c r="D16" t="s">
        <v>70</v>
      </c>
      <c r="E16" t="s">
        <v>97</v>
      </c>
      <c r="F16" t="s">
        <v>97</v>
      </c>
      <c r="G16" t="s">
        <v>124</v>
      </c>
      <c r="H16" t="s">
        <v>158</v>
      </c>
      <c r="I16" t="s">
        <v>194</v>
      </c>
      <c r="J16" t="s">
        <v>222</v>
      </c>
      <c r="K16">
        <v>10304</v>
      </c>
      <c r="L16" t="s">
        <v>234</v>
      </c>
      <c r="M16" t="s">
        <v>235</v>
      </c>
      <c r="N16" t="s">
        <v>250</v>
      </c>
      <c r="O16" t="s">
        <v>269</v>
      </c>
      <c r="P16" t="s">
        <v>273</v>
      </c>
      <c r="Q16" t="s">
        <v>278</v>
      </c>
      <c r="R16" t="s">
        <v>281</v>
      </c>
      <c r="S16" t="s">
        <v>283</v>
      </c>
      <c r="T16" t="s">
        <v>284</v>
      </c>
      <c r="V16">
        <v>941</v>
      </c>
      <c r="W16" t="s">
        <v>288</v>
      </c>
      <c r="X16" t="s">
        <v>289</v>
      </c>
      <c r="Y16" t="s">
        <v>297</v>
      </c>
      <c r="Z16" t="s">
        <v>313</v>
      </c>
      <c r="AB16" t="s">
        <v>348</v>
      </c>
      <c r="AC16">
        <v>0</v>
      </c>
      <c r="AD16" t="s">
        <v>373</v>
      </c>
      <c r="AE16" t="s">
        <v>263</v>
      </c>
      <c r="AF16">
        <v>10</v>
      </c>
      <c r="AG16">
        <v>2</v>
      </c>
      <c r="AH16">
        <v>2</v>
      </c>
      <c r="AI16">
        <v>201.94</v>
      </c>
      <c r="AL16" t="s">
        <v>385</v>
      </c>
      <c r="AM16">
        <v>52000</v>
      </c>
      <c r="AO16" t="s">
        <v>390</v>
      </c>
      <c r="AP16" t="s">
        <v>399</v>
      </c>
      <c r="AQ16" t="s">
        <v>404</v>
      </c>
      <c r="AR16" t="s">
        <v>410</v>
      </c>
      <c r="AS16">
        <v>12.45</v>
      </c>
      <c r="AT16" t="s">
        <v>415</v>
      </c>
    </row>
    <row r="17" spans="1:46">
      <c r="A17" s="1">
        <f>HYPERLINK("https://lsnyc.legalserver.org/matter/dynamic-profile/view/1913271","19-1913271")</f>
        <v>0</v>
      </c>
      <c r="B17" t="s">
        <v>50</v>
      </c>
      <c r="C17" t="s">
        <v>54</v>
      </c>
      <c r="D17" t="s">
        <v>71</v>
      </c>
      <c r="E17" t="s">
        <v>98</v>
      </c>
      <c r="F17" t="s">
        <v>98</v>
      </c>
      <c r="G17" t="s">
        <v>125</v>
      </c>
      <c r="H17" t="s">
        <v>159</v>
      </c>
      <c r="I17" t="s">
        <v>195</v>
      </c>
      <c r="J17" t="s">
        <v>217</v>
      </c>
      <c r="K17">
        <v>10305</v>
      </c>
      <c r="L17" t="s">
        <v>234</v>
      </c>
      <c r="M17" t="s">
        <v>235</v>
      </c>
      <c r="N17" t="s">
        <v>251</v>
      </c>
      <c r="O17" t="s">
        <v>269</v>
      </c>
      <c r="P17" t="s">
        <v>273</v>
      </c>
      <c r="Q17" t="s">
        <v>278</v>
      </c>
      <c r="R17" t="s">
        <v>281</v>
      </c>
      <c r="S17" t="s">
        <v>283</v>
      </c>
      <c r="T17" t="s">
        <v>284</v>
      </c>
      <c r="V17">
        <v>1557</v>
      </c>
      <c r="W17" t="s">
        <v>288</v>
      </c>
      <c r="X17" t="s">
        <v>294</v>
      </c>
      <c r="Y17" t="s">
        <v>297</v>
      </c>
      <c r="Z17" t="s">
        <v>314</v>
      </c>
      <c r="AB17" t="s">
        <v>349</v>
      </c>
      <c r="AC17">
        <v>2</v>
      </c>
      <c r="AD17" t="s">
        <v>371</v>
      </c>
      <c r="AF17">
        <v>-1</v>
      </c>
      <c r="AG17">
        <v>1</v>
      </c>
      <c r="AH17">
        <v>1</v>
      </c>
      <c r="AI17">
        <v>0</v>
      </c>
      <c r="AL17" t="s">
        <v>388</v>
      </c>
      <c r="AM17">
        <v>0</v>
      </c>
      <c r="AP17" t="s">
        <v>395</v>
      </c>
      <c r="AQ17" t="s">
        <v>404</v>
      </c>
      <c r="AR17" t="s">
        <v>411</v>
      </c>
      <c r="AS17">
        <v>6.05</v>
      </c>
      <c r="AT17" t="s">
        <v>415</v>
      </c>
    </row>
    <row r="18" spans="1:46">
      <c r="A18" s="1">
        <f>HYPERLINK("https://lsnyc.legalserver.org/matter/dynamic-profile/view/1904778","19-1904778")</f>
        <v>0</v>
      </c>
      <c r="B18" t="s">
        <v>50</v>
      </c>
      <c r="C18" t="s">
        <v>54</v>
      </c>
      <c r="D18" t="s">
        <v>67</v>
      </c>
      <c r="E18" t="s">
        <v>99</v>
      </c>
      <c r="F18" t="s">
        <v>99</v>
      </c>
      <c r="G18" t="s">
        <v>126</v>
      </c>
      <c r="H18" t="s">
        <v>160</v>
      </c>
      <c r="I18" t="s">
        <v>196</v>
      </c>
      <c r="J18" t="s">
        <v>223</v>
      </c>
      <c r="K18">
        <v>10301</v>
      </c>
      <c r="L18" t="s">
        <v>234</v>
      </c>
      <c r="M18" t="s">
        <v>235</v>
      </c>
      <c r="N18" t="s">
        <v>252</v>
      </c>
      <c r="O18" t="s">
        <v>268</v>
      </c>
      <c r="P18" t="s">
        <v>273</v>
      </c>
      <c r="Q18" t="s">
        <v>278</v>
      </c>
      <c r="R18" t="s">
        <v>281</v>
      </c>
      <c r="S18" t="s">
        <v>283</v>
      </c>
      <c r="T18" t="s">
        <v>284</v>
      </c>
      <c r="V18">
        <v>243</v>
      </c>
      <c r="W18" t="s">
        <v>288</v>
      </c>
      <c r="Y18" t="s">
        <v>298</v>
      </c>
      <c r="Z18" t="s">
        <v>315</v>
      </c>
      <c r="AB18" t="s">
        <v>350</v>
      </c>
      <c r="AC18">
        <v>502</v>
      </c>
      <c r="AD18" t="s">
        <v>373</v>
      </c>
      <c r="AE18" t="s">
        <v>263</v>
      </c>
      <c r="AF18">
        <v>3</v>
      </c>
      <c r="AG18">
        <v>1</v>
      </c>
      <c r="AH18">
        <v>0</v>
      </c>
      <c r="AI18">
        <v>68.89</v>
      </c>
      <c r="AL18" t="s">
        <v>385</v>
      </c>
      <c r="AM18">
        <v>8604</v>
      </c>
      <c r="AO18" t="s">
        <v>392</v>
      </c>
      <c r="AP18" t="s">
        <v>400</v>
      </c>
      <c r="AQ18" t="s">
        <v>403</v>
      </c>
      <c r="AR18" t="s">
        <v>412</v>
      </c>
      <c r="AS18">
        <v>30.5</v>
      </c>
      <c r="AT18" t="s">
        <v>416</v>
      </c>
    </row>
    <row r="19" spans="1:46">
      <c r="A19" s="1">
        <f>HYPERLINK("https://lsnyc.legalserver.org/matter/dynamic-profile/view/1904384","19-1904384")</f>
        <v>0</v>
      </c>
      <c r="B19" t="s">
        <v>52</v>
      </c>
      <c r="C19" t="s">
        <v>55</v>
      </c>
      <c r="D19" t="s">
        <v>72</v>
      </c>
      <c r="F19" t="s">
        <v>102</v>
      </c>
      <c r="G19" t="s">
        <v>127</v>
      </c>
      <c r="H19" t="s">
        <v>161</v>
      </c>
      <c r="I19" t="s">
        <v>197</v>
      </c>
      <c r="J19" t="s">
        <v>223</v>
      </c>
      <c r="K19">
        <v>10304</v>
      </c>
      <c r="L19" t="s">
        <v>234</v>
      </c>
      <c r="M19" t="s">
        <v>235</v>
      </c>
      <c r="N19" t="s">
        <v>253</v>
      </c>
      <c r="O19" t="s">
        <v>242</v>
      </c>
      <c r="P19" t="s">
        <v>277</v>
      </c>
      <c r="R19" t="s">
        <v>281</v>
      </c>
      <c r="S19" t="s">
        <v>283</v>
      </c>
      <c r="T19" t="s">
        <v>284</v>
      </c>
      <c r="V19">
        <v>890</v>
      </c>
      <c r="W19" t="s">
        <v>288</v>
      </c>
      <c r="X19" t="s">
        <v>293</v>
      </c>
      <c r="Z19" t="s">
        <v>316</v>
      </c>
      <c r="AB19" t="s">
        <v>351</v>
      </c>
      <c r="AC19">
        <v>104</v>
      </c>
      <c r="AD19" t="s">
        <v>372</v>
      </c>
      <c r="AE19" t="s">
        <v>376</v>
      </c>
      <c r="AF19">
        <v>31</v>
      </c>
      <c r="AG19">
        <v>1</v>
      </c>
      <c r="AH19">
        <v>0</v>
      </c>
      <c r="AI19">
        <v>70.52</v>
      </c>
      <c r="AL19" t="s">
        <v>385</v>
      </c>
      <c r="AM19">
        <v>8808</v>
      </c>
      <c r="AS19">
        <v>9.699999999999999</v>
      </c>
      <c r="AT19" t="s">
        <v>415</v>
      </c>
    </row>
    <row r="20" spans="1:46">
      <c r="A20" s="1">
        <f>HYPERLINK("https://lsnyc.legalserver.org/matter/dynamic-profile/view/1914958","19-1914958")</f>
        <v>0</v>
      </c>
      <c r="B20" t="s">
        <v>52</v>
      </c>
      <c r="C20" t="s">
        <v>55</v>
      </c>
      <c r="D20" t="s">
        <v>73</v>
      </c>
      <c r="F20" t="s">
        <v>101</v>
      </c>
      <c r="G20" t="s">
        <v>128</v>
      </c>
      <c r="H20" t="s">
        <v>162</v>
      </c>
      <c r="I20" t="s">
        <v>198</v>
      </c>
      <c r="J20">
        <v>447</v>
      </c>
      <c r="K20">
        <v>10304</v>
      </c>
      <c r="L20" t="s">
        <v>234</v>
      </c>
      <c r="N20">
        <v>51189</v>
      </c>
      <c r="O20" t="s">
        <v>269</v>
      </c>
      <c r="P20" t="s">
        <v>273</v>
      </c>
      <c r="R20" t="s">
        <v>281</v>
      </c>
      <c r="S20" t="s">
        <v>283</v>
      </c>
      <c r="T20" t="s">
        <v>286</v>
      </c>
      <c r="V20">
        <v>418</v>
      </c>
      <c r="W20" t="s">
        <v>288</v>
      </c>
      <c r="Z20" t="s">
        <v>317</v>
      </c>
      <c r="AA20" t="s">
        <v>335</v>
      </c>
      <c r="AB20" t="s">
        <v>352</v>
      </c>
      <c r="AC20">
        <v>0</v>
      </c>
      <c r="AD20" t="s">
        <v>373</v>
      </c>
      <c r="AF20">
        <v>3</v>
      </c>
      <c r="AG20">
        <v>1</v>
      </c>
      <c r="AH20">
        <v>2</v>
      </c>
      <c r="AI20">
        <v>139.69</v>
      </c>
      <c r="AL20" t="s">
        <v>385</v>
      </c>
      <c r="AM20">
        <v>29796</v>
      </c>
      <c r="AS20">
        <v>7.1</v>
      </c>
      <c r="AT20" t="s">
        <v>415</v>
      </c>
    </row>
    <row r="21" spans="1:46">
      <c r="A21" s="1">
        <f>HYPERLINK("https://lsnyc.legalserver.org/matter/dynamic-profile/view/1894440","19-1894440")</f>
        <v>0</v>
      </c>
      <c r="B21" t="s">
        <v>47</v>
      </c>
      <c r="C21" t="s">
        <v>55</v>
      </c>
      <c r="D21" t="s">
        <v>74</v>
      </c>
      <c r="F21" t="s">
        <v>103</v>
      </c>
      <c r="G21" t="s">
        <v>129</v>
      </c>
      <c r="H21" t="s">
        <v>163</v>
      </c>
      <c r="I21" t="s">
        <v>199</v>
      </c>
      <c r="J21">
        <v>216</v>
      </c>
      <c r="K21">
        <v>10304</v>
      </c>
      <c r="L21" t="s">
        <v>234</v>
      </c>
      <c r="M21" t="s">
        <v>235</v>
      </c>
      <c r="N21" t="s">
        <v>254</v>
      </c>
      <c r="O21" t="s">
        <v>269</v>
      </c>
      <c r="R21" t="s">
        <v>281</v>
      </c>
      <c r="S21" t="s">
        <v>283</v>
      </c>
      <c r="V21">
        <v>1268</v>
      </c>
      <c r="W21" t="s">
        <v>288</v>
      </c>
      <c r="X21" t="s">
        <v>289</v>
      </c>
      <c r="Z21" t="s">
        <v>318</v>
      </c>
      <c r="AB21" t="s">
        <v>353</v>
      </c>
      <c r="AC21">
        <v>0</v>
      </c>
      <c r="AD21" t="s">
        <v>372</v>
      </c>
      <c r="AF21">
        <v>1</v>
      </c>
      <c r="AG21">
        <v>1</v>
      </c>
      <c r="AH21">
        <v>1</v>
      </c>
      <c r="AI21">
        <v>0</v>
      </c>
      <c r="AL21" t="s">
        <v>385</v>
      </c>
      <c r="AM21">
        <v>0</v>
      </c>
      <c r="AS21">
        <v>40.7</v>
      </c>
      <c r="AT21" t="s">
        <v>415</v>
      </c>
    </row>
    <row r="22" spans="1:46">
      <c r="A22" s="1">
        <f>HYPERLINK("https://lsnyc.legalserver.org/matter/dynamic-profile/view/1907544","19-1907544")</f>
        <v>0</v>
      </c>
      <c r="B22" t="s">
        <v>47</v>
      </c>
      <c r="C22" t="s">
        <v>55</v>
      </c>
      <c r="D22" t="s">
        <v>75</v>
      </c>
      <c r="F22" t="s">
        <v>85</v>
      </c>
      <c r="G22" t="s">
        <v>130</v>
      </c>
      <c r="H22" t="s">
        <v>164</v>
      </c>
      <c r="I22" t="s">
        <v>200</v>
      </c>
      <c r="J22" t="s">
        <v>224</v>
      </c>
      <c r="K22">
        <v>10312</v>
      </c>
      <c r="L22" t="s">
        <v>234</v>
      </c>
      <c r="M22" t="s">
        <v>235</v>
      </c>
      <c r="N22" t="s">
        <v>255</v>
      </c>
      <c r="O22" t="s">
        <v>268</v>
      </c>
      <c r="R22" t="s">
        <v>281</v>
      </c>
      <c r="S22" t="s">
        <v>283</v>
      </c>
      <c r="T22" t="s">
        <v>284</v>
      </c>
      <c r="V22">
        <v>1534</v>
      </c>
      <c r="W22" t="s">
        <v>288</v>
      </c>
      <c r="X22" t="s">
        <v>289</v>
      </c>
      <c r="Z22" t="s">
        <v>319</v>
      </c>
      <c r="AB22" t="s">
        <v>354</v>
      </c>
      <c r="AC22">
        <v>2</v>
      </c>
      <c r="AD22" t="s">
        <v>371</v>
      </c>
      <c r="AE22" t="s">
        <v>379</v>
      </c>
      <c r="AF22">
        <v>1</v>
      </c>
      <c r="AG22">
        <v>1</v>
      </c>
      <c r="AH22">
        <v>2</v>
      </c>
      <c r="AI22">
        <v>52.55</v>
      </c>
      <c r="AL22" t="s">
        <v>389</v>
      </c>
      <c r="AM22">
        <v>11208</v>
      </c>
      <c r="AS22">
        <v>11.5</v>
      </c>
      <c r="AT22" t="s">
        <v>415</v>
      </c>
    </row>
    <row r="23" spans="1:46">
      <c r="A23" s="1">
        <f>HYPERLINK("https://lsnyc.legalserver.org/matter/dynamic-profile/view/1908439","19-1908439")</f>
        <v>0</v>
      </c>
      <c r="B23" t="s">
        <v>47</v>
      </c>
      <c r="C23" t="s">
        <v>55</v>
      </c>
      <c r="D23" t="s">
        <v>76</v>
      </c>
      <c r="F23" t="s">
        <v>104</v>
      </c>
      <c r="G23" t="s">
        <v>131</v>
      </c>
      <c r="H23" t="s">
        <v>165</v>
      </c>
      <c r="I23" t="s">
        <v>201</v>
      </c>
      <c r="J23" t="s">
        <v>225</v>
      </c>
      <c r="K23">
        <v>10305</v>
      </c>
      <c r="L23" t="s">
        <v>234</v>
      </c>
      <c r="N23" t="s">
        <v>256</v>
      </c>
      <c r="O23" t="s">
        <v>269</v>
      </c>
      <c r="P23" t="s">
        <v>277</v>
      </c>
      <c r="R23" t="s">
        <v>281</v>
      </c>
      <c r="S23" t="s">
        <v>283</v>
      </c>
      <c r="T23" t="s">
        <v>284</v>
      </c>
      <c r="V23">
        <v>1800</v>
      </c>
      <c r="W23" t="s">
        <v>288</v>
      </c>
      <c r="X23" t="s">
        <v>290</v>
      </c>
      <c r="Z23" t="s">
        <v>320</v>
      </c>
      <c r="AB23" t="s">
        <v>355</v>
      </c>
      <c r="AC23">
        <v>3</v>
      </c>
      <c r="AD23" t="s">
        <v>371</v>
      </c>
      <c r="AE23" t="s">
        <v>263</v>
      </c>
      <c r="AF23">
        <v>7</v>
      </c>
      <c r="AG23">
        <v>1</v>
      </c>
      <c r="AH23">
        <v>0</v>
      </c>
      <c r="AI23">
        <v>105.68</v>
      </c>
      <c r="AL23" t="s">
        <v>385</v>
      </c>
      <c r="AM23">
        <v>13200</v>
      </c>
      <c r="AS23">
        <v>6.35</v>
      </c>
      <c r="AT23" t="s">
        <v>415</v>
      </c>
    </row>
    <row r="24" spans="1:46">
      <c r="A24" s="1">
        <f>HYPERLINK("https://lsnyc.legalserver.org/matter/dynamic-profile/view/1906837","19-1906837")</f>
        <v>0</v>
      </c>
      <c r="B24" t="s">
        <v>50</v>
      </c>
      <c r="C24" t="s">
        <v>55</v>
      </c>
      <c r="D24" t="s">
        <v>77</v>
      </c>
      <c r="F24" t="s">
        <v>81</v>
      </c>
      <c r="G24" t="s">
        <v>132</v>
      </c>
      <c r="H24" t="s">
        <v>166</v>
      </c>
      <c r="I24" t="s">
        <v>202</v>
      </c>
      <c r="J24" t="s">
        <v>226</v>
      </c>
      <c r="K24">
        <v>10304</v>
      </c>
      <c r="L24" t="s">
        <v>234</v>
      </c>
      <c r="M24" t="s">
        <v>235</v>
      </c>
      <c r="N24" t="s">
        <v>257</v>
      </c>
      <c r="O24" t="s">
        <v>269</v>
      </c>
      <c r="R24" t="s">
        <v>281</v>
      </c>
      <c r="S24" t="s">
        <v>283</v>
      </c>
      <c r="T24" t="s">
        <v>284</v>
      </c>
      <c r="V24">
        <v>1949</v>
      </c>
      <c r="W24" t="s">
        <v>288</v>
      </c>
      <c r="X24" t="s">
        <v>293</v>
      </c>
      <c r="Z24" t="s">
        <v>321</v>
      </c>
      <c r="AB24" t="s">
        <v>356</v>
      </c>
      <c r="AC24">
        <v>0</v>
      </c>
      <c r="AD24" t="s">
        <v>373</v>
      </c>
      <c r="AE24" t="s">
        <v>263</v>
      </c>
      <c r="AF24">
        <v>3</v>
      </c>
      <c r="AG24">
        <v>1</v>
      </c>
      <c r="AH24">
        <v>3</v>
      </c>
      <c r="AI24">
        <v>72.7</v>
      </c>
      <c r="AL24" t="s">
        <v>385</v>
      </c>
      <c r="AM24">
        <v>18720</v>
      </c>
      <c r="AS24">
        <v>38.05</v>
      </c>
      <c r="AT24" t="s">
        <v>416</v>
      </c>
    </row>
    <row r="25" spans="1:46">
      <c r="A25" s="1">
        <f>HYPERLINK("https://lsnyc.legalserver.org/matter/dynamic-profile/view/1904208","19-1904208")</f>
        <v>0</v>
      </c>
      <c r="B25" t="s">
        <v>50</v>
      </c>
      <c r="C25" t="s">
        <v>55</v>
      </c>
      <c r="D25" t="s">
        <v>78</v>
      </c>
      <c r="F25" t="s">
        <v>105</v>
      </c>
      <c r="G25" t="s">
        <v>133</v>
      </c>
      <c r="H25" t="s">
        <v>167</v>
      </c>
      <c r="I25" t="s">
        <v>203</v>
      </c>
      <c r="J25">
        <v>210</v>
      </c>
      <c r="K25">
        <v>10303</v>
      </c>
      <c r="L25" t="s">
        <v>234</v>
      </c>
      <c r="M25" t="s">
        <v>235</v>
      </c>
      <c r="N25" t="s">
        <v>258</v>
      </c>
      <c r="O25" t="s">
        <v>268</v>
      </c>
      <c r="P25" t="s">
        <v>273</v>
      </c>
      <c r="R25" t="s">
        <v>281</v>
      </c>
      <c r="S25" t="s">
        <v>283</v>
      </c>
      <c r="T25" t="s">
        <v>284</v>
      </c>
      <c r="V25">
        <v>1020</v>
      </c>
      <c r="W25" t="s">
        <v>288</v>
      </c>
      <c r="X25" t="s">
        <v>289</v>
      </c>
      <c r="Z25" t="s">
        <v>322</v>
      </c>
      <c r="AB25" t="s">
        <v>357</v>
      </c>
      <c r="AC25">
        <v>0</v>
      </c>
      <c r="AD25" t="s">
        <v>375</v>
      </c>
      <c r="AE25" t="s">
        <v>263</v>
      </c>
      <c r="AF25">
        <v>3</v>
      </c>
      <c r="AG25">
        <v>1</v>
      </c>
      <c r="AH25">
        <v>0</v>
      </c>
      <c r="AI25">
        <v>124.9</v>
      </c>
      <c r="AL25" t="s">
        <v>385</v>
      </c>
      <c r="AM25">
        <v>15600</v>
      </c>
      <c r="AO25" t="s">
        <v>393</v>
      </c>
      <c r="AP25" t="s">
        <v>401</v>
      </c>
      <c r="AQ25" t="s">
        <v>404</v>
      </c>
      <c r="AR25" t="s">
        <v>413</v>
      </c>
      <c r="AS25">
        <v>39.3</v>
      </c>
      <c r="AT25" t="s">
        <v>415</v>
      </c>
    </row>
    <row r="26" spans="1:46">
      <c r="A26" s="1">
        <f>HYPERLINK("https://lsnyc.legalserver.org/matter/dynamic-profile/view/1903243","19-1903243")</f>
        <v>0</v>
      </c>
      <c r="B26" t="s">
        <v>50</v>
      </c>
      <c r="C26" t="s">
        <v>55</v>
      </c>
      <c r="D26" t="s">
        <v>79</v>
      </c>
      <c r="F26" t="s">
        <v>81</v>
      </c>
      <c r="G26" t="s">
        <v>134</v>
      </c>
      <c r="H26" t="s">
        <v>168</v>
      </c>
      <c r="I26" t="s">
        <v>204</v>
      </c>
      <c r="K26">
        <v>10301</v>
      </c>
      <c r="L26" t="s">
        <v>234</v>
      </c>
      <c r="M26" t="s">
        <v>235</v>
      </c>
      <c r="N26" t="s">
        <v>259</v>
      </c>
      <c r="O26" t="s">
        <v>268</v>
      </c>
      <c r="P26" t="s">
        <v>273</v>
      </c>
      <c r="R26" t="s">
        <v>281</v>
      </c>
      <c r="S26" t="s">
        <v>283</v>
      </c>
      <c r="T26" t="s">
        <v>287</v>
      </c>
      <c r="V26">
        <v>1490</v>
      </c>
      <c r="W26" t="s">
        <v>288</v>
      </c>
      <c r="X26" t="s">
        <v>289</v>
      </c>
      <c r="Z26" t="s">
        <v>323</v>
      </c>
      <c r="AB26" t="s">
        <v>358</v>
      </c>
      <c r="AC26">
        <v>4</v>
      </c>
      <c r="AD26" t="s">
        <v>372</v>
      </c>
      <c r="AE26" t="s">
        <v>263</v>
      </c>
      <c r="AF26">
        <v>20</v>
      </c>
      <c r="AG26">
        <v>2</v>
      </c>
      <c r="AH26">
        <v>0</v>
      </c>
      <c r="AI26">
        <v>238.82</v>
      </c>
      <c r="AJ26" t="s">
        <v>382</v>
      </c>
      <c r="AK26" t="s">
        <v>384</v>
      </c>
      <c r="AL26" t="s">
        <v>385</v>
      </c>
      <c r="AM26">
        <v>40384</v>
      </c>
      <c r="AO26" t="s">
        <v>394</v>
      </c>
      <c r="AP26" t="s">
        <v>402</v>
      </c>
      <c r="AQ26" t="s">
        <v>404</v>
      </c>
      <c r="AR26" t="s">
        <v>414</v>
      </c>
      <c r="AS26">
        <v>43.9</v>
      </c>
      <c r="AT26" t="s">
        <v>415</v>
      </c>
    </row>
    <row r="27" spans="1:46">
      <c r="A27" s="1">
        <f>HYPERLINK("https://lsnyc.legalserver.org/matter/dynamic-profile/view/1914014","19-1914014")</f>
        <v>0</v>
      </c>
      <c r="B27" t="s">
        <v>48</v>
      </c>
      <c r="C27" t="s">
        <v>55</v>
      </c>
      <c r="D27" t="s">
        <v>80</v>
      </c>
      <c r="F27" t="s">
        <v>106</v>
      </c>
      <c r="G27" t="s">
        <v>135</v>
      </c>
      <c r="H27" t="s">
        <v>169</v>
      </c>
      <c r="I27" t="s">
        <v>205</v>
      </c>
      <c r="K27">
        <v>10304</v>
      </c>
      <c r="L27" t="s">
        <v>234</v>
      </c>
      <c r="M27" t="s">
        <v>235</v>
      </c>
      <c r="N27" t="s">
        <v>253</v>
      </c>
      <c r="O27" t="s">
        <v>270</v>
      </c>
      <c r="R27" t="s">
        <v>281</v>
      </c>
      <c r="S27" t="s">
        <v>234</v>
      </c>
      <c r="V27">
        <v>1395</v>
      </c>
      <c r="W27" t="s">
        <v>288</v>
      </c>
      <c r="X27" t="s">
        <v>291</v>
      </c>
      <c r="Z27" t="s">
        <v>324</v>
      </c>
      <c r="AB27" t="s">
        <v>359</v>
      </c>
      <c r="AC27">
        <v>0</v>
      </c>
      <c r="AD27" t="s">
        <v>372</v>
      </c>
      <c r="AE27" t="s">
        <v>376</v>
      </c>
      <c r="AF27">
        <v>-1</v>
      </c>
      <c r="AG27">
        <v>1</v>
      </c>
      <c r="AH27">
        <v>1</v>
      </c>
      <c r="AI27">
        <v>17.46</v>
      </c>
      <c r="AM27">
        <v>2952</v>
      </c>
      <c r="AS27">
        <v>1.6</v>
      </c>
      <c r="AT27" t="s">
        <v>415</v>
      </c>
    </row>
    <row r="28" spans="1:46">
      <c r="A28" s="1">
        <f>HYPERLINK("https://lsnyc.legalserver.org/matter/dynamic-profile/view/1896853","19-1896853")</f>
        <v>0</v>
      </c>
      <c r="B28" t="s">
        <v>48</v>
      </c>
      <c r="C28" t="s">
        <v>55</v>
      </c>
      <c r="D28" t="s">
        <v>57</v>
      </c>
      <c r="F28" t="s">
        <v>96</v>
      </c>
      <c r="G28" t="s">
        <v>136</v>
      </c>
      <c r="H28" t="s">
        <v>170</v>
      </c>
      <c r="I28" t="s">
        <v>206</v>
      </c>
      <c r="J28">
        <v>1</v>
      </c>
      <c r="K28">
        <v>10304</v>
      </c>
      <c r="L28" t="s">
        <v>234</v>
      </c>
      <c r="N28" t="s">
        <v>260</v>
      </c>
      <c r="O28" t="s">
        <v>268</v>
      </c>
      <c r="R28" t="s">
        <v>281</v>
      </c>
      <c r="S28" t="s">
        <v>283</v>
      </c>
      <c r="T28" t="s">
        <v>284</v>
      </c>
      <c r="V28">
        <v>1900</v>
      </c>
      <c r="W28" t="s">
        <v>288</v>
      </c>
      <c r="X28" t="s">
        <v>289</v>
      </c>
      <c r="Z28" t="s">
        <v>300</v>
      </c>
      <c r="AB28" t="s">
        <v>360</v>
      </c>
      <c r="AC28">
        <v>0</v>
      </c>
      <c r="AD28" t="s">
        <v>371</v>
      </c>
      <c r="AE28" t="s">
        <v>376</v>
      </c>
      <c r="AF28">
        <v>5</v>
      </c>
      <c r="AG28">
        <v>1</v>
      </c>
      <c r="AH28">
        <v>1</v>
      </c>
      <c r="AI28">
        <v>96.87</v>
      </c>
      <c r="AL28" t="s">
        <v>385</v>
      </c>
      <c r="AM28">
        <v>16380</v>
      </c>
      <c r="AS28">
        <v>5.4</v>
      </c>
      <c r="AT28" t="s">
        <v>415</v>
      </c>
    </row>
    <row r="29" spans="1:46">
      <c r="A29" s="1">
        <f>HYPERLINK("https://lsnyc.legalserver.org/matter/dynamic-profile/view/1915901","19-1915901")</f>
        <v>0</v>
      </c>
      <c r="B29" t="s">
        <v>48</v>
      </c>
      <c r="C29" t="s">
        <v>55</v>
      </c>
      <c r="D29" t="s">
        <v>81</v>
      </c>
      <c r="F29" t="s">
        <v>107</v>
      </c>
      <c r="G29" t="s">
        <v>137</v>
      </c>
      <c r="H29" t="s">
        <v>171</v>
      </c>
      <c r="I29" t="s">
        <v>207</v>
      </c>
      <c r="J29" t="s">
        <v>227</v>
      </c>
      <c r="K29">
        <v>10304</v>
      </c>
      <c r="L29" t="s">
        <v>234</v>
      </c>
      <c r="M29" t="s">
        <v>235</v>
      </c>
      <c r="N29" t="s">
        <v>261</v>
      </c>
      <c r="O29" t="s">
        <v>271</v>
      </c>
      <c r="R29" t="s">
        <v>281</v>
      </c>
      <c r="V29">
        <v>137</v>
      </c>
      <c r="W29" t="s">
        <v>288</v>
      </c>
      <c r="X29" t="s">
        <v>289</v>
      </c>
      <c r="Z29" t="s">
        <v>325</v>
      </c>
      <c r="AB29" t="s">
        <v>361</v>
      </c>
      <c r="AC29">
        <v>0</v>
      </c>
      <c r="AD29" t="s">
        <v>373</v>
      </c>
      <c r="AE29" t="s">
        <v>263</v>
      </c>
      <c r="AF29">
        <v>10</v>
      </c>
      <c r="AG29">
        <v>1</v>
      </c>
      <c r="AH29">
        <v>0</v>
      </c>
      <c r="AI29">
        <v>156.12</v>
      </c>
      <c r="AL29" t="s">
        <v>385</v>
      </c>
      <c r="AM29">
        <v>19500</v>
      </c>
      <c r="AS29">
        <v>1</v>
      </c>
      <c r="AT29" t="s">
        <v>416</v>
      </c>
    </row>
    <row r="30" spans="1:46">
      <c r="A30" s="1">
        <f>HYPERLINK("https://lsnyc.legalserver.org/matter/dynamic-profile/view/1883713","18-1883713")</f>
        <v>0</v>
      </c>
      <c r="B30" t="s">
        <v>53</v>
      </c>
      <c r="C30" t="s">
        <v>55</v>
      </c>
      <c r="D30" t="s">
        <v>82</v>
      </c>
      <c r="F30" t="s">
        <v>64</v>
      </c>
      <c r="G30" t="s">
        <v>138</v>
      </c>
      <c r="H30" t="s">
        <v>172</v>
      </c>
      <c r="I30" t="s">
        <v>208</v>
      </c>
      <c r="J30" t="s">
        <v>228</v>
      </c>
      <c r="K30">
        <v>10304</v>
      </c>
      <c r="L30" t="s">
        <v>234</v>
      </c>
      <c r="R30" t="s">
        <v>282</v>
      </c>
      <c r="S30" t="s">
        <v>283</v>
      </c>
      <c r="T30" t="s">
        <v>284</v>
      </c>
      <c r="V30">
        <v>0</v>
      </c>
      <c r="W30" t="s">
        <v>288</v>
      </c>
      <c r="X30" t="s">
        <v>292</v>
      </c>
      <c r="Z30" t="s">
        <v>326</v>
      </c>
      <c r="AB30" t="s">
        <v>362</v>
      </c>
      <c r="AC30">
        <v>0</v>
      </c>
      <c r="AD30" t="s">
        <v>374</v>
      </c>
      <c r="AE30" t="s">
        <v>376</v>
      </c>
      <c r="AF30">
        <v>0</v>
      </c>
      <c r="AG30">
        <v>1</v>
      </c>
      <c r="AH30">
        <v>0</v>
      </c>
      <c r="AI30">
        <v>0</v>
      </c>
      <c r="AJ30" t="s">
        <v>381</v>
      </c>
      <c r="AK30" t="s">
        <v>383</v>
      </c>
      <c r="AM30">
        <v>0</v>
      </c>
      <c r="AS30">
        <v>1.5</v>
      </c>
      <c r="AT30" t="s">
        <v>415</v>
      </c>
    </row>
    <row r="31" spans="1:46">
      <c r="A31" s="1">
        <f>HYPERLINK("https://lsnyc.legalserver.org/matter/dynamic-profile/view/1883760","18-1883760")</f>
        <v>0</v>
      </c>
      <c r="B31" t="s">
        <v>53</v>
      </c>
      <c r="C31" t="s">
        <v>55</v>
      </c>
      <c r="D31" t="s">
        <v>82</v>
      </c>
      <c r="F31" t="s">
        <v>108</v>
      </c>
      <c r="G31" t="s">
        <v>139</v>
      </c>
      <c r="H31" t="s">
        <v>173</v>
      </c>
      <c r="I31" t="s">
        <v>209</v>
      </c>
      <c r="J31" t="s">
        <v>229</v>
      </c>
      <c r="K31">
        <v>10304</v>
      </c>
      <c r="L31" t="s">
        <v>234</v>
      </c>
      <c r="R31" t="s">
        <v>282</v>
      </c>
      <c r="S31" t="s">
        <v>283</v>
      </c>
      <c r="T31" t="s">
        <v>284</v>
      </c>
      <c r="V31">
        <v>116</v>
      </c>
      <c r="W31" t="s">
        <v>288</v>
      </c>
      <c r="X31" t="s">
        <v>292</v>
      </c>
      <c r="Z31" t="s">
        <v>327</v>
      </c>
      <c r="AB31" t="s">
        <v>363</v>
      </c>
      <c r="AC31">
        <v>0</v>
      </c>
      <c r="AD31" t="s">
        <v>373</v>
      </c>
      <c r="AE31" t="s">
        <v>376</v>
      </c>
      <c r="AF31">
        <v>12</v>
      </c>
      <c r="AG31">
        <v>1</v>
      </c>
      <c r="AH31">
        <v>2</v>
      </c>
      <c r="AI31">
        <v>16.8</v>
      </c>
      <c r="AJ31" t="s">
        <v>381</v>
      </c>
      <c r="AK31" t="s">
        <v>383</v>
      </c>
      <c r="AL31" t="s">
        <v>387</v>
      </c>
      <c r="AM31">
        <v>3492</v>
      </c>
      <c r="AS31">
        <v>0.1</v>
      </c>
      <c r="AT31" t="s">
        <v>416</v>
      </c>
    </row>
    <row r="32" spans="1:46">
      <c r="A32" s="1">
        <f>HYPERLINK("https://lsnyc.legalserver.org/matter/dynamic-profile/view/1915735","19-1915735")</f>
        <v>0</v>
      </c>
      <c r="B32" t="s">
        <v>53</v>
      </c>
      <c r="C32" t="s">
        <v>55</v>
      </c>
      <c r="D32" t="s">
        <v>83</v>
      </c>
      <c r="F32" t="s">
        <v>109</v>
      </c>
      <c r="G32" t="s">
        <v>140</v>
      </c>
      <c r="H32" t="s">
        <v>174</v>
      </c>
      <c r="I32" t="s">
        <v>199</v>
      </c>
      <c r="J32">
        <v>601</v>
      </c>
      <c r="K32">
        <v>10304</v>
      </c>
      <c r="L32" t="s">
        <v>234</v>
      </c>
      <c r="M32" t="s">
        <v>235</v>
      </c>
      <c r="N32" t="s">
        <v>262</v>
      </c>
      <c r="O32" t="s">
        <v>269</v>
      </c>
      <c r="R32" t="s">
        <v>281</v>
      </c>
      <c r="S32" t="s">
        <v>283</v>
      </c>
      <c r="V32">
        <v>264</v>
      </c>
      <c r="W32" t="s">
        <v>288</v>
      </c>
      <c r="X32" t="s">
        <v>289</v>
      </c>
      <c r="Z32" t="s">
        <v>328</v>
      </c>
      <c r="AB32" t="s">
        <v>364</v>
      </c>
      <c r="AC32">
        <v>105</v>
      </c>
      <c r="AD32" t="s">
        <v>373</v>
      </c>
      <c r="AE32" t="s">
        <v>263</v>
      </c>
      <c r="AF32">
        <v>9</v>
      </c>
      <c r="AG32">
        <v>1</v>
      </c>
      <c r="AH32">
        <v>0</v>
      </c>
      <c r="AI32">
        <v>79.65000000000001</v>
      </c>
      <c r="AL32" t="s">
        <v>385</v>
      </c>
      <c r="AM32">
        <v>9948</v>
      </c>
      <c r="AS32">
        <v>0.25</v>
      </c>
      <c r="AT32" t="s">
        <v>415</v>
      </c>
    </row>
    <row r="33" spans="1:46">
      <c r="A33" s="1">
        <f>HYPERLINK("https://lsnyc.legalserver.org/matter/dynamic-profile/view/1875911","18-1875911")</f>
        <v>0</v>
      </c>
      <c r="B33" t="s">
        <v>51</v>
      </c>
      <c r="C33" t="s">
        <v>55</v>
      </c>
      <c r="D33" t="s">
        <v>84</v>
      </c>
      <c r="F33" t="s">
        <v>110</v>
      </c>
      <c r="G33" t="s">
        <v>113</v>
      </c>
      <c r="H33" t="s">
        <v>175</v>
      </c>
      <c r="I33" t="s">
        <v>210</v>
      </c>
      <c r="K33">
        <v>10304</v>
      </c>
      <c r="L33" t="s">
        <v>234</v>
      </c>
      <c r="N33" t="s">
        <v>263</v>
      </c>
      <c r="O33" t="s">
        <v>272</v>
      </c>
      <c r="P33" t="s">
        <v>277</v>
      </c>
      <c r="R33" t="s">
        <v>281</v>
      </c>
      <c r="S33" t="s">
        <v>283</v>
      </c>
      <c r="V33">
        <v>1295</v>
      </c>
      <c r="W33" t="s">
        <v>288</v>
      </c>
      <c r="X33" t="s">
        <v>293</v>
      </c>
      <c r="Z33" t="s">
        <v>329</v>
      </c>
      <c r="AB33" t="s">
        <v>365</v>
      </c>
      <c r="AC33">
        <v>12</v>
      </c>
      <c r="AD33" t="s">
        <v>372</v>
      </c>
      <c r="AE33" t="s">
        <v>376</v>
      </c>
      <c r="AF33">
        <v>7</v>
      </c>
      <c r="AG33">
        <v>1</v>
      </c>
      <c r="AH33">
        <v>2</v>
      </c>
      <c r="AI33">
        <v>91.43000000000001</v>
      </c>
      <c r="AL33" t="s">
        <v>385</v>
      </c>
      <c r="AM33">
        <v>19000</v>
      </c>
      <c r="AS33">
        <v>2.2</v>
      </c>
      <c r="AT33" t="s">
        <v>415</v>
      </c>
    </row>
    <row r="34" spans="1:46">
      <c r="A34" s="1">
        <f>HYPERLINK("https://lsnyc.legalserver.org/matter/dynamic-profile/view/1916002","19-1916002")</f>
        <v>0</v>
      </c>
      <c r="B34" t="s">
        <v>51</v>
      </c>
      <c r="C34" t="s">
        <v>55</v>
      </c>
      <c r="D34" t="s">
        <v>85</v>
      </c>
      <c r="F34" t="s">
        <v>109</v>
      </c>
      <c r="G34" t="s">
        <v>141</v>
      </c>
      <c r="H34" t="s">
        <v>176</v>
      </c>
      <c r="I34" t="s">
        <v>193</v>
      </c>
      <c r="J34" t="s">
        <v>230</v>
      </c>
      <c r="K34">
        <v>10314</v>
      </c>
      <c r="L34" t="s">
        <v>234</v>
      </c>
      <c r="M34" t="s">
        <v>235</v>
      </c>
      <c r="N34" t="s">
        <v>256</v>
      </c>
      <c r="O34" t="s">
        <v>270</v>
      </c>
      <c r="P34" t="s">
        <v>276</v>
      </c>
      <c r="R34" t="s">
        <v>281</v>
      </c>
      <c r="S34" t="s">
        <v>234</v>
      </c>
      <c r="T34" t="s">
        <v>284</v>
      </c>
      <c r="V34">
        <v>967</v>
      </c>
      <c r="W34" t="s">
        <v>288</v>
      </c>
      <c r="X34" t="s">
        <v>293</v>
      </c>
      <c r="Z34" t="s">
        <v>330</v>
      </c>
      <c r="AB34" t="s">
        <v>366</v>
      </c>
      <c r="AC34">
        <v>96</v>
      </c>
      <c r="AD34" t="s">
        <v>372</v>
      </c>
      <c r="AE34" t="s">
        <v>378</v>
      </c>
      <c r="AF34">
        <v>8</v>
      </c>
      <c r="AG34">
        <v>1</v>
      </c>
      <c r="AH34">
        <v>0</v>
      </c>
      <c r="AI34">
        <v>236.89</v>
      </c>
      <c r="AL34" t="s">
        <v>385</v>
      </c>
      <c r="AM34">
        <v>29587.92</v>
      </c>
      <c r="AS34">
        <v>1.2</v>
      </c>
      <c r="AT34" t="s">
        <v>415</v>
      </c>
    </row>
    <row r="35" spans="1:46">
      <c r="A35" s="1">
        <f>HYPERLINK("https://lsnyc.legalserver.org/matter/dynamic-profile/view/1893344","19-1893344")</f>
        <v>0</v>
      </c>
      <c r="B35" t="s">
        <v>49</v>
      </c>
      <c r="C35" t="s">
        <v>55</v>
      </c>
      <c r="D35" t="s">
        <v>86</v>
      </c>
      <c r="F35" t="s">
        <v>107</v>
      </c>
      <c r="G35" t="s">
        <v>142</v>
      </c>
      <c r="H35" t="s">
        <v>177</v>
      </c>
      <c r="I35" t="s">
        <v>211</v>
      </c>
      <c r="J35" t="s">
        <v>223</v>
      </c>
      <c r="K35">
        <v>10301</v>
      </c>
      <c r="L35" t="s">
        <v>234</v>
      </c>
      <c r="N35" t="s">
        <v>264</v>
      </c>
      <c r="O35" t="s">
        <v>269</v>
      </c>
      <c r="P35" t="s">
        <v>273</v>
      </c>
      <c r="R35" t="s">
        <v>281</v>
      </c>
      <c r="S35" t="s">
        <v>283</v>
      </c>
      <c r="T35" t="s">
        <v>286</v>
      </c>
      <c r="V35">
        <v>600</v>
      </c>
      <c r="W35" t="s">
        <v>288</v>
      </c>
      <c r="Z35" t="s">
        <v>331</v>
      </c>
      <c r="AB35" t="s">
        <v>367</v>
      </c>
      <c r="AC35">
        <v>15</v>
      </c>
      <c r="AD35" t="s">
        <v>372</v>
      </c>
      <c r="AE35" t="s">
        <v>263</v>
      </c>
      <c r="AF35">
        <v>0</v>
      </c>
      <c r="AG35">
        <v>2</v>
      </c>
      <c r="AH35">
        <v>0</v>
      </c>
      <c r="AI35">
        <v>60.89</v>
      </c>
      <c r="AL35" t="s">
        <v>385</v>
      </c>
      <c r="AM35">
        <v>10296</v>
      </c>
      <c r="AS35">
        <v>34.1</v>
      </c>
      <c r="AT35" t="s">
        <v>415</v>
      </c>
    </row>
    <row r="36" spans="1:46">
      <c r="A36" s="1">
        <f>HYPERLINK("https://lsnyc.legalserver.org/matter/dynamic-profile/view/1896178","19-1896178")</f>
        <v>0</v>
      </c>
      <c r="B36" t="s">
        <v>49</v>
      </c>
      <c r="C36" t="s">
        <v>55</v>
      </c>
      <c r="D36" t="s">
        <v>58</v>
      </c>
      <c r="F36" t="s">
        <v>107</v>
      </c>
      <c r="G36" t="s">
        <v>143</v>
      </c>
      <c r="H36" t="s">
        <v>178</v>
      </c>
      <c r="I36" t="s">
        <v>205</v>
      </c>
      <c r="J36" t="s">
        <v>231</v>
      </c>
      <c r="K36">
        <v>10304</v>
      </c>
      <c r="L36" t="s">
        <v>234</v>
      </c>
      <c r="N36" t="s">
        <v>265</v>
      </c>
      <c r="O36" t="s">
        <v>268</v>
      </c>
      <c r="P36" t="s">
        <v>273</v>
      </c>
      <c r="R36" t="s">
        <v>281</v>
      </c>
      <c r="S36" t="s">
        <v>283</v>
      </c>
      <c r="T36" t="s">
        <v>284</v>
      </c>
      <c r="V36">
        <v>225</v>
      </c>
      <c r="W36" t="s">
        <v>288</v>
      </c>
      <c r="X36" t="s">
        <v>295</v>
      </c>
      <c r="Z36" t="s">
        <v>332</v>
      </c>
      <c r="AB36" t="s">
        <v>368</v>
      </c>
      <c r="AC36">
        <v>132</v>
      </c>
      <c r="AD36" t="s">
        <v>373</v>
      </c>
      <c r="AE36" t="s">
        <v>263</v>
      </c>
      <c r="AF36">
        <v>0</v>
      </c>
      <c r="AG36">
        <v>1</v>
      </c>
      <c r="AH36">
        <v>1</v>
      </c>
      <c r="AI36">
        <v>138.38</v>
      </c>
      <c r="AL36" t="s">
        <v>385</v>
      </c>
      <c r="AM36">
        <v>23400</v>
      </c>
      <c r="AS36">
        <v>40.2</v>
      </c>
      <c r="AT36" t="s">
        <v>415</v>
      </c>
    </row>
    <row r="37" spans="1:46">
      <c r="A37" s="1">
        <f>HYPERLINK("https://lsnyc.legalserver.org/matter/dynamic-profile/view/1899382","19-1899382")</f>
        <v>0</v>
      </c>
      <c r="B37" t="s">
        <v>49</v>
      </c>
      <c r="C37" t="s">
        <v>55</v>
      </c>
      <c r="D37" t="s">
        <v>87</v>
      </c>
      <c r="F37" t="s">
        <v>107</v>
      </c>
      <c r="G37" t="s">
        <v>144</v>
      </c>
      <c r="H37" t="s">
        <v>179</v>
      </c>
      <c r="I37" t="s">
        <v>212</v>
      </c>
      <c r="J37" t="s">
        <v>232</v>
      </c>
      <c r="K37">
        <v>10304</v>
      </c>
      <c r="L37" t="s">
        <v>234</v>
      </c>
      <c r="M37" t="s">
        <v>235</v>
      </c>
      <c r="N37" t="s">
        <v>266</v>
      </c>
      <c r="O37" t="s">
        <v>269</v>
      </c>
      <c r="P37" t="s">
        <v>273</v>
      </c>
      <c r="R37" t="s">
        <v>281</v>
      </c>
      <c r="S37" t="s">
        <v>283</v>
      </c>
      <c r="T37" t="s">
        <v>284</v>
      </c>
      <c r="V37">
        <v>1600</v>
      </c>
      <c r="W37" t="s">
        <v>288</v>
      </c>
      <c r="X37" t="s">
        <v>289</v>
      </c>
      <c r="Z37" t="s">
        <v>333</v>
      </c>
      <c r="AB37" t="s">
        <v>369</v>
      </c>
      <c r="AC37">
        <v>0</v>
      </c>
      <c r="AD37" t="s">
        <v>372</v>
      </c>
      <c r="AE37" t="s">
        <v>380</v>
      </c>
      <c r="AF37">
        <v>5</v>
      </c>
      <c r="AG37">
        <v>1</v>
      </c>
      <c r="AH37">
        <v>2</v>
      </c>
      <c r="AI37">
        <v>150.02</v>
      </c>
      <c r="AM37">
        <v>32000</v>
      </c>
      <c r="AS37">
        <v>14.4</v>
      </c>
      <c r="AT37" t="s">
        <v>415</v>
      </c>
    </row>
    <row r="38" spans="1:46">
      <c r="A38" s="1">
        <f>HYPERLINK("https://lsnyc.legalserver.org/matter/dynamic-profile/view/1904164","19-1904164")</f>
        <v>0</v>
      </c>
      <c r="B38" t="s">
        <v>49</v>
      </c>
      <c r="C38" t="s">
        <v>55</v>
      </c>
      <c r="D38" t="s">
        <v>88</v>
      </c>
      <c r="F38" t="s">
        <v>107</v>
      </c>
      <c r="G38" t="s">
        <v>145</v>
      </c>
      <c r="H38" t="s">
        <v>180</v>
      </c>
      <c r="I38" t="s">
        <v>213</v>
      </c>
      <c r="J38" t="s">
        <v>233</v>
      </c>
      <c r="K38">
        <v>10301</v>
      </c>
      <c r="L38" t="s">
        <v>234</v>
      </c>
      <c r="M38" t="s">
        <v>235</v>
      </c>
      <c r="N38" t="s">
        <v>267</v>
      </c>
      <c r="O38" t="s">
        <v>269</v>
      </c>
      <c r="P38" t="s">
        <v>273</v>
      </c>
      <c r="R38" t="s">
        <v>281</v>
      </c>
      <c r="S38" t="s">
        <v>283</v>
      </c>
      <c r="T38" t="s">
        <v>284</v>
      </c>
      <c r="V38">
        <v>867</v>
      </c>
      <c r="W38" t="s">
        <v>288</v>
      </c>
      <c r="X38" t="s">
        <v>289</v>
      </c>
      <c r="Z38" t="s">
        <v>334</v>
      </c>
      <c r="AB38" t="s">
        <v>370</v>
      </c>
      <c r="AC38">
        <v>0</v>
      </c>
      <c r="AD38" t="s">
        <v>373</v>
      </c>
      <c r="AE38" t="s">
        <v>376</v>
      </c>
      <c r="AF38">
        <v>25</v>
      </c>
      <c r="AG38">
        <v>2</v>
      </c>
      <c r="AH38">
        <v>1</v>
      </c>
      <c r="AI38">
        <v>213.31</v>
      </c>
      <c r="AL38" t="s">
        <v>385</v>
      </c>
      <c r="AM38">
        <v>45500.04</v>
      </c>
      <c r="AS38">
        <v>25.05</v>
      </c>
      <c r="AT38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FY20 Active TRC cases w releas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2019-12-18T17:25:13Z</dcterms:created>
  <dcterms:modified xsi:type="dcterms:W3CDTF">2019-12-18T17:25:13Z</dcterms:modified>
</cp:coreProperties>
</file>