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<sst xmlns="http://schemas.openxmlformats.org/spreadsheetml/2006/main" count="963" uniqueCount="303">
  <si>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</si>
  <si>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</si>
  <si>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</si>
  <si>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</si>
  <si>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</si>
  <si>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</si>
  <si>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</si>
  <si>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</si>
  <si>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</si>
  <si>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</si>
  <si>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</si>
  <si>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Percentage of Poverty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</si>
  <si>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</si>
  <si>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</si>
  <si>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</si>
  <si>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</si>
  <si>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</si>
  <si>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</si>
  <si>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</si>
  <si>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</si>
  <si>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</si>
  <si>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</si>
  <si>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</si>
  <si>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</si>
  <si>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</si>
  <si>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</si>
  <si>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</si>
  <si>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</si>
  <si>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</si>
  <si>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</si>
  <si>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</si>
  <si>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</si>
  <si>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</si>
  <si>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</si>
  <si>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</si>
  <si>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</si>
  <si>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</si>
  <si>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</si>
  <si>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</si>
  <si>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</si>
  <si>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</si>
  <si>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</si>
  <si>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</si>
  <si>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</si>
  <si>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</si>
  <si>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</si>
  <si>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</si>
  <si>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</si>
  <si>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</si>
  <si>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</si>
  <si>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Corsaro, Veronica</t>
  </si>
  <si>
    <t>Pepe, Lailah</t>
  </si>
  <si>
    <t>Schiff, Logan</t>
  </si>
  <si>
    <t>Watson, Michael</t>
  </si>
  <si>
    <t>Frizell, Catherine</t>
  </si>
  <si>
    <t>Cowen, Lindsay</t>
  </si>
  <si>
    <t>Ross, Jasmine</t>
  </si>
  <si>
    <t>Open</t>
  </si>
  <si>
    <t>Closed</t>
  </si>
  <si>
    <t>04/26/2019</t>
  </si>
  <si>
    <t>02/25/2019</t>
  </si>
  <si>
    <t>03/06/2019</t>
  </si>
  <si>
    <t>02/16/2019</t>
  </si>
  <si>
    <t>05/22/2019</t>
  </si>
  <si>
    <t>01/28/2019</t>
  </si>
  <si>
    <t>05/22/2018</t>
  </si>
  <si>
    <t>06/21/2019</t>
  </si>
  <si>
    <t>10/03/2018</t>
  </si>
  <si>
    <t>04/05/2018</t>
  </si>
  <si>
    <t>06/01/2018</t>
  </si>
  <si>
    <t>10/22/2018</t>
  </si>
  <si>
    <t>10/09/2018</t>
  </si>
  <si>
    <t>05/21/2018</t>
  </si>
  <si>
    <t>01/15/2019</t>
  </si>
  <si>
    <t>06/25/2019</t>
  </si>
  <si>
    <t>04/08/2019</t>
  </si>
  <si>
    <t>04/04/2017</t>
  </si>
  <si>
    <t>04/18/2019</t>
  </si>
  <si>
    <t>05/24/2019</t>
  </si>
  <si>
    <t>05/31/2019</t>
  </si>
  <si>
    <t>04/29/2019</t>
  </si>
  <si>
    <t>06/03/2019</t>
  </si>
  <si>
    <t>06/10/2019</t>
  </si>
  <si>
    <t>03/01/2019</t>
  </si>
  <si>
    <t>03/21/2019</t>
  </si>
  <si>
    <t>11/07/2018</t>
  </si>
  <si>
    <t>02/28/2019</t>
  </si>
  <si>
    <t>03/07/2019</t>
  </si>
  <si>
    <t>10/29/2018</t>
  </si>
  <si>
    <t>10/04/2018</t>
  </si>
  <si>
    <t>06/04/2019</t>
  </si>
  <si>
    <t>07/08/2019</t>
  </si>
  <si>
    <t>05/09/2019</t>
  </si>
  <si>
    <t>12/04/2018</t>
  </si>
  <si>
    <t>Mireya</t>
  </si>
  <si>
    <t>Natasha</t>
  </si>
  <si>
    <t>Morenike</t>
  </si>
  <si>
    <t>Elizabeth</t>
  </si>
  <si>
    <t>John</t>
  </si>
  <si>
    <t>Vera</t>
  </si>
  <si>
    <t>Nathan</t>
  </si>
  <si>
    <t>Faizullah</t>
  </si>
  <si>
    <t>Walter</t>
  </si>
  <si>
    <t>Katherine</t>
  </si>
  <si>
    <t>Colin</t>
  </si>
  <si>
    <t>Jose</t>
  </si>
  <si>
    <t>Ivette</t>
  </si>
  <si>
    <t>Rosalia</t>
  </si>
  <si>
    <t>James</t>
  </si>
  <si>
    <t>Wilmer</t>
  </si>
  <si>
    <t>Jaquonne</t>
  </si>
  <si>
    <t>Karen</t>
  </si>
  <si>
    <t>Alison</t>
  </si>
  <si>
    <t>Digna</t>
  </si>
  <si>
    <t>Ryan</t>
  </si>
  <si>
    <t>Vanessa</t>
  </si>
  <si>
    <t>Merle</t>
  </si>
  <si>
    <t>Vega</t>
  </si>
  <si>
    <t>Worthen</t>
  </si>
  <si>
    <t>Lambert</t>
  </si>
  <si>
    <t>Wynn</t>
  </si>
  <si>
    <t>King</t>
  </si>
  <si>
    <t>Burnett</t>
  </si>
  <si>
    <t>Tempey</t>
  </si>
  <si>
    <t>Noorata</t>
  </si>
  <si>
    <t>Simpson</t>
  </si>
  <si>
    <t>Kusiak Carey</t>
  </si>
  <si>
    <t>Westbrook</t>
  </si>
  <si>
    <t>Martinez</t>
  </si>
  <si>
    <t>Ifield</t>
  </si>
  <si>
    <t>Lopez</t>
  </si>
  <si>
    <t>Dinh</t>
  </si>
  <si>
    <t>Roche</t>
  </si>
  <si>
    <t>Cooper</t>
  </si>
  <si>
    <t>Logan</t>
  </si>
  <si>
    <t>Belgrave</t>
  </si>
  <si>
    <t>Doesserie-Mitchell</t>
  </si>
  <si>
    <t>Matthews</t>
  </si>
  <si>
    <t>Tates</t>
  </si>
  <si>
    <t>Reid</t>
  </si>
  <si>
    <t>1069 Flushing Ave</t>
  </si>
  <si>
    <t>115 Ocean Ave</t>
  </si>
  <si>
    <t>1176 President St</t>
  </si>
  <si>
    <t>120 E 19th St</t>
  </si>
  <si>
    <t>1317 E 14th St</t>
  </si>
  <si>
    <t>1646 Union St</t>
  </si>
  <si>
    <t>198 Clarkson Ave</t>
  </si>
  <si>
    <t>259 Martense St</t>
  </si>
  <si>
    <t>305 13th St</t>
  </si>
  <si>
    <t>356 Arlington Ave</t>
  </si>
  <si>
    <t>495 Sterling Pl</t>
  </si>
  <si>
    <t>54 Linden Blvd</t>
  </si>
  <si>
    <t>611 Flatbush Ave</t>
  </si>
  <si>
    <t>769 Saint Marks Ave</t>
  </si>
  <si>
    <t>95 Linden Blvd</t>
  </si>
  <si>
    <t>2L</t>
  </si>
  <si>
    <t>E-12</t>
  </si>
  <si>
    <t>C4</t>
  </si>
  <si>
    <t>E30</t>
  </si>
  <si>
    <t>1st floor apt 3</t>
  </si>
  <si>
    <t>4-M</t>
  </si>
  <si>
    <t>2B</t>
  </si>
  <si>
    <t>Apt 3B</t>
  </si>
  <si>
    <t>1-A</t>
  </si>
  <si>
    <t>3B</t>
  </si>
  <si>
    <t>2-B</t>
  </si>
  <si>
    <t>2C</t>
  </si>
  <si>
    <t>1A</t>
  </si>
  <si>
    <t>3A</t>
  </si>
  <si>
    <t>4A</t>
  </si>
  <si>
    <t>4-2k</t>
  </si>
  <si>
    <t>26C</t>
  </si>
  <si>
    <t>Brooklyn</t>
  </si>
  <si>
    <t>Yes</t>
  </si>
  <si>
    <t xml:space="preserve"> </t>
  </si>
  <si>
    <t>GR210018 OM</t>
  </si>
  <si>
    <t>HN 210044 B</t>
  </si>
  <si>
    <t>GS 210092</t>
  </si>
  <si>
    <t>LT-003453-18/KI</t>
  </si>
  <si>
    <t>3453/18</t>
  </si>
  <si>
    <t>LT-070145-18/KI</t>
  </si>
  <si>
    <t>LT-070143-18/KI</t>
  </si>
  <si>
    <t>LT-86877-18/KI</t>
  </si>
  <si>
    <t>LT-082210-16/ki</t>
  </si>
  <si>
    <t>Holdover</t>
  </si>
  <si>
    <t>DHCR Administrative Action</t>
  </si>
  <si>
    <t>HP Action</t>
  </si>
  <si>
    <t>No Case</t>
  </si>
  <si>
    <t>Non-payment</t>
  </si>
  <si>
    <t>Affirmative Litigation Supreme</t>
  </si>
  <si>
    <t>Advice</t>
  </si>
  <si>
    <t>Representation - Admin. Agency</t>
  </si>
  <si>
    <t>Representation - State Court</t>
  </si>
  <si>
    <t>Out-of-Court Advocacy</t>
  </si>
  <si>
    <t>Brief Service</t>
  </si>
  <si>
    <t>Hold For Review</t>
  </si>
  <si>
    <t>G - Negotiated Settlement with Litigation</t>
  </si>
  <si>
    <t>A - Counsel and Advice</t>
  </si>
  <si>
    <t>L - Extensive Service (not resulting in Settlement of Court or Administrative Action)</t>
  </si>
  <si>
    <t>3018 Tenant Rights Coalition (TRC)</t>
  </si>
  <si>
    <t>No</t>
  </si>
  <si>
    <t>5556 Robin Hood-Foreclosure and Housing</t>
  </si>
  <si>
    <t>3311 Anti-Eviction and SRO Legal Services (formerly "HPD")</t>
  </si>
  <si>
    <t>63 Private Landlord/Tenant</t>
  </si>
  <si>
    <t>69 Other Housing</t>
  </si>
  <si>
    <t>No Stipulation; No Judgment</t>
  </si>
  <si>
    <t>Post-Judgment, Tenant Out of Possession</t>
  </si>
  <si>
    <t>04/24/2019</t>
  </si>
  <si>
    <t>02/13/2019</t>
  </si>
  <si>
    <t>05/29/2019</t>
  </si>
  <si>
    <t>01/08/2019</t>
  </si>
  <si>
    <t>01/14/2019</t>
  </si>
  <si>
    <t>04/17/2019</t>
  </si>
  <si>
    <t>04/15/2019</t>
  </si>
  <si>
    <t>02/06/2019</t>
  </si>
  <si>
    <t>11/01/2018</t>
  </si>
  <si>
    <t>10/01/2018</t>
  </si>
  <si>
    <t>Brooklyn Legal Services</t>
  </si>
  <si>
    <t>Self-referred</t>
  </si>
  <si>
    <t>Community Organization</t>
  </si>
  <si>
    <t>Returning Client</t>
  </si>
  <si>
    <t>Word of mouth</t>
  </si>
  <si>
    <t>HRA ELS Part F Brooklyn</t>
  </si>
  <si>
    <t>6002-Prevented eviction from private housing</t>
  </si>
  <si>
    <t>6014-Obtained advice and counsel on a Housing matter</t>
  </si>
  <si>
    <t>6007-Avoided, or obtained redress for charges by landlord</t>
  </si>
  <si>
    <t>06/04/1965</t>
  </si>
  <si>
    <t>09/10/1968</t>
  </si>
  <si>
    <t>03/28/1986</t>
  </si>
  <si>
    <t>11/22/1976</t>
  </si>
  <si>
    <t>01/13/1979</t>
  </si>
  <si>
    <t>10/30/1929</t>
  </si>
  <si>
    <t>01/25/1988</t>
  </si>
  <si>
    <t>12/10/1946</t>
  </si>
  <si>
    <t>09/09/1970</t>
  </si>
  <si>
    <t>03/27/1989</t>
  </si>
  <si>
    <t>11/07/1967</t>
  </si>
  <si>
    <t>04/23/1986</t>
  </si>
  <si>
    <t>02/03/1966</t>
  </si>
  <si>
    <t>02/03/1988</t>
  </si>
  <si>
    <t>08/18/1967</t>
  </si>
  <si>
    <t>09/09/1987</t>
  </si>
  <si>
    <t>06/07/1956</t>
  </si>
  <si>
    <t>05/13/1975</t>
  </si>
  <si>
    <t>06/14/1965</t>
  </si>
  <si>
    <t>11/10/1981</t>
  </si>
  <si>
    <t>10/12/1953</t>
  </si>
  <si>
    <t>10/24/1953</t>
  </si>
  <si>
    <t>000-00-1607</t>
  </si>
  <si>
    <t>108-54-4962</t>
  </si>
  <si>
    <t>121-72-9088</t>
  </si>
  <si>
    <t>014-70-1864</t>
  </si>
  <si>
    <t>042-82-4087</t>
  </si>
  <si>
    <t>070-60-1058</t>
  </si>
  <si>
    <t>524-63-4064</t>
  </si>
  <si>
    <t>078-58-6780</t>
  </si>
  <si>
    <t>006-88-6307</t>
  </si>
  <si>
    <t>596-09-6071</t>
  </si>
  <si>
    <t>072-58-6750</t>
  </si>
  <si>
    <t>000-00-0000</t>
  </si>
  <si>
    <t>532-94-6576</t>
  </si>
  <si>
    <t>054-46-8797</t>
  </si>
  <si>
    <t>Unregulated</t>
  </si>
  <si>
    <t>Rent Stabilized</t>
  </si>
  <si>
    <t>Project-based Sec. 8</t>
  </si>
  <si>
    <t>None</t>
  </si>
  <si>
    <t>Section 8</t>
  </si>
  <si>
    <t>Spanish</t>
  </si>
  <si>
    <t>English</t>
  </si>
  <si>
    <t>Compliance docs in (18-1863740)</t>
  </si>
  <si>
    <t>overincome but will be part of group loft law case once bill is passed</t>
  </si>
  <si>
    <t>Filed/Argued/Supplemented Dispositive or other Substantive Motion</t>
  </si>
  <si>
    <t>Other</t>
  </si>
  <si>
    <t>Other, Provided Housing-related Consumer Debt Legal Assistance</t>
  </si>
  <si>
    <t>Client Allowed to Remain in Residence</t>
  </si>
  <si>
    <t>2019-01-31</t>
  </si>
  <si>
    <t>2019-06-25</t>
  </si>
  <si>
    <t>2018-11-28</t>
  </si>
  <si>
    <t>05/28/2019</t>
  </si>
  <si>
    <t>05/30/2019</t>
  </si>
  <si>
    <t>02/11/2019</t>
  </si>
  <si>
    <t>06/20/2019</t>
  </si>
  <si>
    <t>06/20/2018</t>
  </si>
  <si>
    <t>11/19/2018</t>
  </si>
  <si>
    <t>04/30/2019</t>
  </si>
  <si>
    <t>07/09/2019</t>
  </si>
  <si>
    <t>06/17/2019</t>
  </si>
  <si>
    <t>06/13/2019</t>
  </si>
  <si>
    <t>04/01/2019</t>
  </si>
  <si>
    <t>04/19/2019</t>
  </si>
  <si>
    <t>03/14/2019</t>
  </si>
  <si>
    <t>07/10/2019</t>
  </si>
  <si>
    <t>05/13/2019</t>
  </si>
  <si>
    <t>03/15/2019</t>
  </si>
  <si>
    <t>06/05/2019</t>
  </si>
  <si>
    <t>Belhomme, Wilesca</t>
  </si>
  <si>
    <t>Hernandez, Marisol</t>
  </si>
  <si>
    <t>Escobar, Sarah</t>
  </si>
  <si>
    <t>Ortega, Luis</t>
  </si>
  <si>
    <t>Frias De Sosa, Yajaira</t>
  </si>
  <si>
    <t>Moss, Julieta</t>
  </si>
  <si>
    <t>Lane, Diane</t>
  </si>
  <si>
    <t>DHCI Form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</si>
</sst>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40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HYPERLINK("https://lsnyc.legalserver.org/matter/dynamic-profile/view/1898091","19-1898091")</f>
        <v>0</v>
      </c>
      <c r="B2" t="s">
        <v>50</v>
      </c>
      <c r="C2" t="s">
        <v>57</v>
      </c>
      <c r="D2" t="s">
        <v>59</v>
      </c>
      <c r="F2" t="s">
        <v>94</v>
      </c>
      <c r="G2" t="s">
        <v>117</v>
      </c>
      <c r="H2" t="s">
        <v>140</v>
      </c>
      <c r="I2" t="s">
        <v>155</v>
      </c>
      <c r="J2" t="s">
        <v>172</v>
      </c>
      <c r="K2">
        <v>11237</v>
      </c>
      <c r="L2">
        <v>210.01</v>
      </c>
      <c r="M2" t="s">
        <v>173</v>
      </c>
      <c r="N2" t="s">
        <v>173</v>
      </c>
      <c r="P2" t="s">
        <v>184</v>
      </c>
      <c r="Q2" t="s">
        <v>190</v>
      </c>
      <c r="S2" t="s">
        <v>199</v>
      </c>
      <c r="T2" t="s">
        <v>200</v>
      </c>
      <c r="V2" t="s">
        <v>203</v>
      </c>
      <c r="X2" t="s">
        <v>207</v>
      </c>
      <c r="Y2">
        <v>0</v>
      </c>
      <c r="Z2" t="s">
        <v>217</v>
      </c>
      <c r="AA2" t="s">
        <v>218</v>
      </c>
      <c r="AC2" t="s">
        <v>226</v>
      </c>
      <c r="AE2" t="s">
        <v>248</v>
      </c>
      <c r="AF2">
        <v>4</v>
      </c>
      <c r="AG2" t="s">
        <v>262</v>
      </c>
      <c r="AI2">
        <v>8</v>
      </c>
      <c r="AJ2">
        <v>1</v>
      </c>
      <c r="AK2">
        <v>0</v>
      </c>
      <c r="AN2" t="s">
        <v>267</v>
      </c>
      <c r="AO2">
        <v>26230</v>
      </c>
      <c r="AU2">
        <v>1</v>
      </c>
      <c r="AV2" t="s">
        <v>278</v>
      </c>
      <c r="AW2" t="s">
        <v>295</v>
      </c>
      <c r="AX2" t="s">
        <v>302</v>
      </c>
    </row>
    <row r="3" spans="1:50">
      <c r="A3" s="1">
        <f>HYPERLINK("https://lsnyc.legalserver.org/matter/dynamic-profile/view/1891367","19-1891367")</f>
        <v>0</v>
      </c>
      <c r="B3" t="s">
        <v>50</v>
      </c>
      <c r="C3" t="s">
        <v>57</v>
      </c>
      <c r="D3" t="s">
        <v>60</v>
      </c>
      <c r="F3" t="s">
        <v>95</v>
      </c>
      <c r="G3" t="s">
        <v>118</v>
      </c>
      <c r="H3" t="s">
        <v>141</v>
      </c>
      <c r="I3" t="s">
        <v>156</v>
      </c>
      <c r="J3" t="s">
        <v>172</v>
      </c>
      <c r="K3">
        <v>11225</v>
      </c>
      <c r="L3">
        <v>320.26</v>
      </c>
      <c r="M3" t="s">
        <v>173</v>
      </c>
      <c r="N3" t="s">
        <v>173</v>
      </c>
      <c r="O3" t="s">
        <v>175</v>
      </c>
      <c r="P3" t="s">
        <v>185</v>
      </c>
      <c r="Q3" t="s">
        <v>191</v>
      </c>
      <c r="S3" t="s">
        <v>199</v>
      </c>
      <c r="T3" t="s">
        <v>173</v>
      </c>
      <c r="V3" t="s">
        <v>203</v>
      </c>
      <c r="X3" t="s">
        <v>208</v>
      </c>
      <c r="Y3">
        <v>856</v>
      </c>
      <c r="Z3" t="s">
        <v>217</v>
      </c>
      <c r="AA3" t="s">
        <v>219</v>
      </c>
      <c r="AC3" t="s">
        <v>227</v>
      </c>
      <c r="AE3" t="s">
        <v>249</v>
      </c>
      <c r="AF3">
        <v>89</v>
      </c>
      <c r="AG3" t="s">
        <v>263</v>
      </c>
      <c r="AI3">
        <v>16</v>
      </c>
      <c r="AJ3">
        <v>1</v>
      </c>
      <c r="AK3">
        <v>0</v>
      </c>
      <c r="AN3" t="s">
        <v>268</v>
      </c>
      <c r="AO3">
        <v>40000</v>
      </c>
      <c r="AU3">
        <v>1.3</v>
      </c>
      <c r="AV3" t="s">
        <v>278</v>
      </c>
      <c r="AW3" t="s">
        <v>295</v>
      </c>
    </row>
    <row r="4" spans="1:50">
      <c r="A4" s="1">
        <f>HYPERLINK("https://lsnyc.legalserver.org/matter/dynamic-profile/view/1892931","19-1892931")</f>
        <v>0</v>
      </c>
      <c r="B4" t="s">
        <v>50</v>
      </c>
      <c r="C4" t="s">
        <v>57</v>
      </c>
      <c r="D4" t="s">
        <v>61</v>
      </c>
      <c r="F4" t="s">
        <v>95</v>
      </c>
      <c r="G4" t="s">
        <v>118</v>
      </c>
      <c r="H4" t="s">
        <v>141</v>
      </c>
      <c r="I4" t="s">
        <v>156</v>
      </c>
      <c r="J4" t="s">
        <v>172</v>
      </c>
      <c r="K4">
        <v>11225</v>
      </c>
      <c r="L4">
        <v>320.26</v>
      </c>
      <c r="M4" t="s">
        <v>173</v>
      </c>
      <c r="N4" t="s">
        <v>173</v>
      </c>
      <c r="O4" t="s">
        <v>176</v>
      </c>
      <c r="P4" t="s">
        <v>185</v>
      </c>
      <c r="Q4" t="s">
        <v>191</v>
      </c>
      <c r="S4" t="s">
        <v>199</v>
      </c>
      <c r="T4" t="s">
        <v>173</v>
      </c>
      <c r="V4" t="s">
        <v>203</v>
      </c>
      <c r="X4" t="s">
        <v>208</v>
      </c>
      <c r="Y4">
        <v>0</v>
      </c>
      <c r="Z4" t="s">
        <v>217</v>
      </c>
      <c r="AA4" t="s">
        <v>219</v>
      </c>
      <c r="AC4" t="s">
        <v>227</v>
      </c>
      <c r="AE4" t="s">
        <v>249</v>
      </c>
      <c r="AF4">
        <v>86</v>
      </c>
      <c r="AG4" t="s">
        <v>263</v>
      </c>
      <c r="AI4">
        <v>16</v>
      </c>
      <c r="AJ4">
        <v>1</v>
      </c>
      <c r="AK4">
        <v>0</v>
      </c>
      <c r="AN4" t="s">
        <v>268</v>
      </c>
      <c r="AO4">
        <v>40000</v>
      </c>
      <c r="AU4">
        <v>6.2</v>
      </c>
      <c r="AV4" t="s">
        <v>74</v>
      </c>
      <c r="AW4" t="s">
        <v>295</v>
      </c>
    </row>
    <row r="5" spans="1:50">
      <c r="A5" s="1">
        <f>HYPERLINK("https://lsnyc.legalserver.org/matter/dynamic-profile/view/1892920","19-1892920")</f>
        <v>0</v>
      </c>
      <c r="B5" t="s">
        <v>50</v>
      </c>
      <c r="C5" t="s">
        <v>57</v>
      </c>
      <c r="D5" t="s">
        <v>61</v>
      </c>
      <c r="F5" t="s">
        <v>96</v>
      </c>
      <c r="G5" t="s">
        <v>119</v>
      </c>
      <c r="H5" t="s">
        <v>141</v>
      </c>
      <c r="I5" t="s">
        <v>157</v>
      </c>
      <c r="J5" t="s">
        <v>172</v>
      </c>
      <c r="K5">
        <v>11225</v>
      </c>
      <c r="L5">
        <v>520.42</v>
      </c>
      <c r="M5" t="s">
        <v>173</v>
      </c>
      <c r="N5" t="s">
        <v>173</v>
      </c>
      <c r="O5" t="s">
        <v>175</v>
      </c>
      <c r="P5" t="s">
        <v>185</v>
      </c>
      <c r="Q5" t="s">
        <v>192</v>
      </c>
      <c r="S5" t="s">
        <v>199</v>
      </c>
      <c r="T5" t="s">
        <v>173</v>
      </c>
      <c r="V5" t="s">
        <v>203</v>
      </c>
      <c r="X5" t="s">
        <v>208</v>
      </c>
      <c r="Y5">
        <v>1740.79</v>
      </c>
      <c r="Z5" t="s">
        <v>217</v>
      </c>
      <c r="AA5" t="s">
        <v>219</v>
      </c>
      <c r="AC5" t="s">
        <v>228</v>
      </c>
      <c r="AE5" t="s">
        <v>250</v>
      </c>
      <c r="AF5">
        <v>89</v>
      </c>
      <c r="AG5" t="s">
        <v>263</v>
      </c>
      <c r="AI5">
        <v>7</v>
      </c>
      <c r="AJ5">
        <v>1</v>
      </c>
      <c r="AK5">
        <v>0</v>
      </c>
      <c r="AN5" t="s">
        <v>268</v>
      </c>
      <c r="AO5">
        <v>65000</v>
      </c>
      <c r="AU5">
        <v>0</v>
      </c>
      <c r="AW5" t="s">
        <v>295</v>
      </c>
    </row>
    <row r="6" spans="1:50">
      <c r="A6" s="1">
        <f>HYPERLINK("https://lsnyc.legalserver.org/matter/dynamic-profile/view/1891795","19-1891795")</f>
        <v>0</v>
      </c>
      <c r="B6" t="s">
        <v>50</v>
      </c>
      <c r="C6" t="s">
        <v>57</v>
      </c>
      <c r="D6" t="s">
        <v>60</v>
      </c>
      <c r="F6" t="s">
        <v>97</v>
      </c>
      <c r="G6" t="s">
        <v>120</v>
      </c>
      <c r="H6" t="s">
        <v>141</v>
      </c>
      <c r="J6" t="s">
        <v>172</v>
      </c>
      <c r="K6">
        <v>11225</v>
      </c>
      <c r="L6">
        <v>528.42</v>
      </c>
      <c r="M6" t="s">
        <v>173</v>
      </c>
      <c r="N6" t="s">
        <v>173</v>
      </c>
      <c r="O6" t="s">
        <v>176</v>
      </c>
      <c r="P6" t="s">
        <v>185</v>
      </c>
      <c r="Q6" t="s">
        <v>191</v>
      </c>
      <c r="S6" t="s">
        <v>199</v>
      </c>
      <c r="T6" t="s">
        <v>173</v>
      </c>
      <c r="V6" t="s">
        <v>203</v>
      </c>
      <c r="X6" t="s">
        <v>208</v>
      </c>
      <c r="Y6">
        <v>1552.37</v>
      </c>
      <c r="Z6" t="s">
        <v>217</v>
      </c>
      <c r="AA6" t="s">
        <v>219</v>
      </c>
      <c r="AC6" t="s">
        <v>229</v>
      </c>
      <c r="AE6" t="s">
        <v>251</v>
      </c>
      <c r="AF6">
        <v>89</v>
      </c>
      <c r="AG6" t="s">
        <v>263</v>
      </c>
      <c r="AI6">
        <v>3</v>
      </c>
      <c r="AJ6">
        <v>1</v>
      </c>
      <c r="AK6">
        <v>0</v>
      </c>
      <c r="AN6" t="s">
        <v>268</v>
      </c>
      <c r="AO6">
        <v>66000</v>
      </c>
      <c r="AU6">
        <v>0.2</v>
      </c>
      <c r="AV6" t="s">
        <v>61</v>
      </c>
      <c r="AW6" t="s">
        <v>295</v>
      </c>
    </row>
    <row r="7" spans="1:50">
      <c r="A7" s="1">
        <f>HYPERLINK("https://lsnyc.legalserver.org/matter/dynamic-profile/view/1892956","19-1892956")</f>
        <v>0</v>
      </c>
      <c r="B7" t="s">
        <v>50</v>
      </c>
      <c r="C7" t="s">
        <v>57</v>
      </c>
      <c r="D7" t="s">
        <v>61</v>
      </c>
      <c r="F7" t="s">
        <v>97</v>
      </c>
      <c r="G7" t="s">
        <v>120</v>
      </c>
      <c r="H7" t="s">
        <v>141</v>
      </c>
      <c r="J7" t="s">
        <v>172</v>
      </c>
      <c r="K7">
        <v>11225</v>
      </c>
      <c r="L7">
        <v>528.42</v>
      </c>
      <c r="M7" t="s">
        <v>173</v>
      </c>
      <c r="N7" t="s">
        <v>173</v>
      </c>
      <c r="O7" t="s">
        <v>175</v>
      </c>
      <c r="P7" t="s">
        <v>185</v>
      </c>
      <c r="Q7" t="s">
        <v>192</v>
      </c>
      <c r="S7" t="s">
        <v>199</v>
      </c>
      <c r="T7" t="s">
        <v>173</v>
      </c>
      <c r="V7" t="s">
        <v>203</v>
      </c>
      <c r="X7" t="s">
        <v>208</v>
      </c>
      <c r="Y7">
        <v>1552.37</v>
      </c>
      <c r="Z7" t="s">
        <v>217</v>
      </c>
      <c r="AA7" t="s">
        <v>219</v>
      </c>
      <c r="AC7" t="s">
        <v>229</v>
      </c>
      <c r="AE7" t="s">
        <v>251</v>
      </c>
      <c r="AF7">
        <v>89</v>
      </c>
      <c r="AG7" t="s">
        <v>263</v>
      </c>
      <c r="AI7">
        <v>3</v>
      </c>
      <c r="AJ7">
        <v>1</v>
      </c>
      <c r="AK7">
        <v>0</v>
      </c>
      <c r="AN7" t="s">
        <v>268</v>
      </c>
      <c r="AO7">
        <v>66000</v>
      </c>
      <c r="AU7">
        <v>0</v>
      </c>
      <c r="AW7" t="s">
        <v>295</v>
      </c>
    </row>
    <row r="8" spans="1:50">
      <c r="A8" s="1">
        <f>HYPERLINK("https://lsnyc.legalserver.org/matter/dynamic-profile/view/1892946","19-1892946")</f>
        <v>0</v>
      </c>
      <c r="B8" t="s">
        <v>50</v>
      </c>
      <c r="C8" t="s">
        <v>57</v>
      </c>
      <c r="D8" t="s">
        <v>61</v>
      </c>
      <c r="F8" t="s">
        <v>98</v>
      </c>
      <c r="G8" t="s">
        <v>121</v>
      </c>
      <c r="H8" t="s">
        <v>141</v>
      </c>
      <c r="I8" t="s">
        <v>158</v>
      </c>
      <c r="J8" t="s">
        <v>172</v>
      </c>
      <c r="K8">
        <v>11225</v>
      </c>
      <c r="L8">
        <v>800.64</v>
      </c>
      <c r="M8" t="s">
        <v>173</v>
      </c>
      <c r="N8" t="s">
        <v>173</v>
      </c>
      <c r="O8" t="s">
        <v>175</v>
      </c>
      <c r="P8" t="s">
        <v>185</v>
      </c>
      <c r="Q8" t="s">
        <v>192</v>
      </c>
      <c r="S8" t="s">
        <v>199</v>
      </c>
      <c r="T8" t="s">
        <v>173</v>
      </c>
      <c r="V8" t="s">
        <v>203</v>
      </c>
      <c r="W8" t="s">
        <v>205</v>
      </c>
      <c r="X8" t="s">
        <v>208</v>
      </c>
      <c r="Y8">
        <v>1510</v>
      </c>
      <c r="Z8" t="s">
        <v>217</v>
      </c>
      <c r="AA8" t="s">
        <v>219</v>
      </c>
      <c r="AC8" t="s">
        <v>230</v>
      </c>
      <c r="AE8" t="s">
        <v>252</v>
      </c>
      <c r="AF8">
        <v>86</v>
      </c>
      <c r="AG8" t="s">
        <v>263</v>
      </c>
      <c r="AI8">
        <v>5</v>
      </c>
      <c r="AJ8">
        <v>1</v>
      </c>
      <c r="AK8">
        <v>0</v>
      </c>
      <c r="AN8" t="s">
        <v>268</v>
      </c>
      <c r="AO8">
        <v>100000</v>
      </c>
      <c r="AU8">
        <v>0</v>
      </c>
      <c r="AW8" t="s">
        <v>295</v>
      </c>
    </row>
    <row r="9" spans="1:50">
      <c r="A9" s="1">
        <f>HYPERLINK("https://lsnyc.legalserver.org/matter/dynamic-profile/view/1891137","19-1891137")</f>
        <v>0</v>
      </c>
      <c r="B9" t="s">
        <v>50</v>
      </c>
      <c r="C9" t="s">
        <v>57</v>
      </c>
      <c r="D9" t="s">
        <v>62</v>
      </c>
      <c r="F9" t="s">
        <v>98</v>
      </c>
      <c r="G9" t="s">
        <v>121</v>
      </c>
      <c r="H9" t="s">
        <v>141</v>
      </c>
      <c r="I9" t="s">
        <v>158</v>
      </c>
      <c r="J9" t="s">
        <v>172</v>
      </c>
      <c r="K9">
        <v>11225</v>
      </c>
      <c r="L9">
        <v>800.64</v>
      </c>
      <c r="M9" t="s">
        <v>173</v>
      </c>
      <c r="N9" t="s">
        <v>173</v>
      </c>
      <c r="O9" t="s">
        <v>176</v>
      </c>
      <c r="P9" t="s">
        <v>185</v>
      </c>
      <c r="Q9" t="s">
        <v>191</v>
      </c>
      <c r="S9" t="s">
        <v>199</v>
      </c>
      <c r="T9" t="s">
        <v>173</v>
      </c>
      <c r="V9" t="s">
        <v>203</v>
      </c>
      <c r="X9" t="s">
        <v>83</v>
      </c>
      <c r="Y9">
        <v>1510</v>
      </c>
      <c r="Z9" t="s">
        <v>217</v>
      </c>
      <c r="AA9" t="s">
        <v>219</v>
      </c>
      <c r="AC9" t="s">
        <v>230</v>
      </c>
      <c r="AE9" t="s">
        <v>252</v>
      </c>
      <c r="AF9">
        <v>89</v>
      </c>
      <c r="AG9" t="s">
        <v>263</v>
      </c>
      <c r="AI9">
        <v>5</v>
      </c>
      <c r="AJ9">
        <v>1</v>
      </c>
      <c r="AK9">
        <v>0</v>
      </c>
      <c r="AN9" t="s">
        <v>268</v>
      </c>
      <c r="AO9">
        <v>100000</v>
      </c>
      <c r="AU9">
        <v>0</v>
      </c>
      <c r="AW9" t="s">
        <v>295</v>
      </c>
    </row>
    <row r="10" spans="1:50">
      <c r="A10" s="1">
        <f>HYPERLINK("https://lsnyc.legalserver.org/matter/dynamic-profile/view/1891818","19-1891818")</f>
        <v>0</v>
      </c>
      <c r="B10" t="s">
        <v>50</v>
      </c>
      <c r="C10" t="s">
        <v>57</v>
      </c>
      <c r="D10" t="s">
        <v>60</v>
      </c>
      <c r="F10" t="s">
        <v>96</v>
      </c>
      <c r="G10" t="s">
        <v>119</v>
      </c>
      <c r="H10" t="s">
        <v>141</v>
      </c>
      <c r="I10" t="s">
        <v>157</v>
      </c>
      <c r="J10" t="s">
        <v>172</v>
      </c>
      <c r="K10">
        <v>11225</v>
      </c>
      <c r="L10">
        <v>6245</v>
      </c>
      <c r="M10" t="s">
        <v>173</v>
      </c>
      <c r="N10" t="s">
        <v>173</v>
      </c>
      <c r="O10" t="s">
        <v>176</v>
      </c>
      <c r="P10" t="s">
        <v>185</v>
      </c>
      <c r="Q10" t="s">
        <v>191</v>
      </c>
      <c r="S10" t="s">
        <v>199</v>
      </c>
      <c r="T10" t="s">
        <v>173</v>
      </c>
      <c r="V10" t="s">
        <v>203</v>
      </c>
      <c r="X10" t="s">
        <v>208</v>
      </c>
      <c r="Y10">
        <v>1740.79</v>
      </c>
      <c r="Z10" t="s">
        <v>217</v>
      </c>
      <c r="AA10" t="s">
        <v>219</v>
      </c>
      <c r="AC10" t="s">
        <v>228</v>
      </c>
      <c r="AE10" t="s">
        <v>250</v>
      </c>
      <c r="AF10">
        <v>89</v>
      </c>
      <c r="AG10" t="s">
        <v>263</v>
      </c>
      <c r="AI10">
        <v>7</v>
      </c>
      <c r="AJ10">
        <v>1</v>
      </c>
      <c r="AK10">
        <v>0</v>
      </c>
      <c r="AN10" t="s">
        <v>268</v>
      </c>
      <c r="AO10">
        <v>780000</v>
      </c>
      <c r="AU10">
        <v>0</v>
      </c>
      <c r="AW10" t="s">
        <v>295</v>
      </c>
    </row>
    <row r="11" spans="1:50">
      <c r="A11" s="1">
        <f>HYPERLINK("https://lsnyc.legalserver.org/matter/dynamic-profile/view/1900402","19-1900402")</f>
        <v>0</v>
      </c>
      <c r="B11" t="s">
        <v>51</v>
      </c>
      <c r="C11" t="s">
        <v>57</v>
      </c>
      <c r="D11" t="s">
        <v>63</v>
      </c>
      <c r="F11" t="s">
        <v>99</v>
      </c>
      <c r="G11" t="s">
        <v>122</v>
      </c>
      <c r="H11" t="s">
        <v>142</v>
      </c>
      <c r="I11" t="s">
        <v>159</v>
      </c>
      <c r="J11" t="s">
        <v>172</v>
      </c>
      <c r="K11">
        <v>11225</v>
      </c>
      <c r="L11">
        <v>214.67</v>
      </c>
      <c r="M11" t="s">
        <v>173</v>
      </c>
      <c r="N11" t="s">
        <v>174</v>
      </c>
      <c r="P11" t="s">
        <v>186</v>
      </c>
      <c r="Q11" t="s">
        <v>192</v>
      </c>
      <c r="S11" t="s">
        <v>199</v>
      </c>
      <c r="V11" t="s">
        <v>203</v>
      </c>
      <c r="W11" t="s">
        <v>205</v>
      </c>
      <c r="X11" t="s">
        <v>209</v>
      </c>
      <c r="Y11">
        <v>0</v>
      </c>
      <c r="Z11" t="s">
        <v>217</v>
      </c>
      <c r="AC11" t="s">
        <v>231</v>
      </c>
      <c r="AE11" t="s">
        <v>253</v>
      </c>
      <c r="AF11">
        <v>21</v>
      </c>
      <c r="AI11">
        <v>0</v>
      </c>
      <c r="AJ11">
        <v>2</v>
      </c>
      <c r="AK11">
        <v>0</v>
      </c>
      <c r="AN11" t="s">
        <v>268</v>
      </c>
      <c r="AO11">
        <v>36300</v>
      </c>
      <c r="AU11">
        <v>4.6</v>
      </c>
      <c r="AV11" t="s">
        <v>279</v>
      </c>
      <c r="AW11" t="s">
        <v>56</v>
      </c>
    </row>
    <row r="12" spans="1:50">
      <c r="A12" s="1">
        <f>HYPERLINK("https://lsnyc.legalserver.org/matter/dynamic-profile/view/1889220","19-1889220")</f>
        <v>0</v>
      </c>
      <c r="B12" t="s">
        <v>51</v>
      </c>
      <c r="C12" t="s">
        <v>57</v>
      </c>
      <c r="D12" t="s">
        <v>64</v>
      </c>
      <c r="F12" t="s">
        <v>100</v>
      </c>
      <c r="G12" t="s">
        <v>123</v>
      </c>
      <c r="H12" t="s">
        <v>143</v>
      </c>
      <c r="J12" t="s">
        <v>172</v>
      </c>
      <c r="K12">
        <v>11226</v>
      </c>
      <c r="L12">
        <v>761.84</v>
      </c>
      <c r="M12" t="s">
        <v>173</v>
      </c>
      <c r="N12" t="s">
        <v>173</v>
      </c>
      <c r="O12" t="s">
        <v>177</v>
      </c>
      <c r="P12" t="s">
        <v>185</v>
      </c>
      <c r="Q12" t="s">
        <v>191</v>
      </c>
      <c r="S12" t="s">
        <v>199</v>
      </c>
      <c r="T12" t="s">
        <v>173</v>
      </c>
      <c r="V12" t="s">
        <v>203</v>
      </c>
      <c r="X12" t="s">
        <v>83</v>
      </c>
      <c r="Y12">
        <v>2937</v>
      </c>
      <c r="Z12" t="s">
        <v>217</v>
      </c>
      <c r="AA12" t="s">
        <v>218</v>
      </c>
      <c r="AC12" t="s">
        <v>232</v>
      </c>
      <c r="AE12" t="s">
        <v>254</v>
      </c>
      <c r="AF12">
        <v>43</v>
      </c>
      <c r="AG12" t="s">
        <v>263</v>
      </c>
      <c r="AI12">
        <v>3</v>
      </c>
      <c r="AJ12">
        <v>2</v>
      </c>
      <c r="AK12">
        <v>1</v>
      </c>
      <c r="AN12" t="s">
        <v>268</v>
      </c>
      <c r="AO12">
        <v>162500</v>
      </c>
      <c r="AQ12" t="s">
        <v>271</v>
      </c>
      <c r="AU12">
        <v>0.1</v>
      </c>
      <c r="AV12" t="s">
        <v>92</v>
      </c>
      <c r="AW12" t="s">
        <v>295</v>
      </c>
      <c r="AX12" t="s">
        <v>302</v>
      </c>
    </row>
    <row r="13" spans="1:50">
      <c r="A13" s="1">
        <f>HYPERLINK("https://lsnyc.legalserver.org/matter/dynamic-profile/view/1889235","19-1889235")</f>
        <v>0</v>
      </c>
      <c r="B13" t="s">
        <v>52</v>
      </c>
      <c r="C13" t="s">
        <v>57</v>
      </c>
      <c r="D13" t="s">
        <v>64</v>
      </c>
      <c r="F13" t="s">
        <v>100</v>
      </c>
      <c r="G13" t="s">
        <v>123</v>
      </c>
      <c r="H13" t="s">
        <v>143</v>
      </c>
      <c r="J13" t="s">
        <v>172</v>
      </c>
      <c r="K13">
        <v>11226</v>
      </c>
      <c r="L13">
        <v>3211.44</v>
      </c>
      <c r="M13" t="s">
        <v>173</v>
      </c>
      <c r="N13" t="s">
        <v>173</v>
      </c>
      <c r="P13" t="s">
        <v>185</v>
      </c>
      <c r="Q13" t="s">
        <v>191</v>
      </c>
      <c r="S13" t="s">
        <v>199</v>
      </c>
      <c r="T13" t="s">
        <v>173</v>
      </c>
      <c r="V13" t="s">
        <v>203</v>
      </c>
      <c r="X13" t="s">
        <v>210</v>
      </c>
      <c r="Y13">
        <v>1937</v>
      </c>
      <c r="Z13" t="s">
        <v>217</v>
      </c>
      <c r="AC13" t="s">
        <v>232</v>
      </c>
      <c r="AE13" t="s">
        <v>254</v>
      </c>
      <c r="AF13">
        <v>0</v>
      </c>
      <c r="AI13">
        <v>3</v>
      </c>
      <c r="AJ13">
        <v>2</v>
      </c>
      <c r="AK13">
        <v>1</v>
      </c>
      <c r="AN13" t="s">
        <v>268</v>
      </c>
      <c r="AO13">
        <v>685000</v>
      </c>
      <c r="AU13">
        <v>1.5</v>
      </c>
      <c r="AV13" t="s">
        <v>214</v>
      </c>
      <c r="AW13" t="s">
        <v>295</v>
      </c>
    </row>
    <row r="14" spans="1:50">
      <c r="A14" s="1">
        <f>HYPERLINK("https://lsnyc.legalserver.org/matter/dynamic-profile/view/1868024","18-1868024")</f>
        <v>0</v>
      </c>
      <c r="B14" t="s">
        <v>50</v>
      </c>
      <c r="C14" t="s">
        <v>57</v>
      </c>
      <c r="D14" t="s">
        <v>65</v>
      </c>
      <c r="F14" t="s">
        <v>101</v>
      </c>
      <c r="G14" t="s">
        <v>124</v>
      </c>
      <c r="H14" t="s">
        <v>144</v>
      </c>
      <c r="I14" t="s">
        <v>160</v>
      </c>
      <c r="J14" t="s">
        <v>172</v>
      </c>
      <c r="K14">
        <v>11230</v>
      </c>
      <c r="L14">
        <v>207.17</v>
      </c>
      <c r="M14" t="s">
        <v>173</v>
      </c>
      <c r="N14" t="s">
        <v>174</v>
      </c>
      <c r="P14" t="s">
        <v>187</v>
      </c>
      <c r="Q14" t="s">
        <v>193</v>
      </c>
      <c r="S14" t="s">
        <v>199</v>
      </c>
      <c r="T14" t="s">
        <v>173</v>
      </c>
      <c r="V14" t="s">
        <v>203</v>
      </c>
      <c r="X14" t="s">
        <v>71</v>
      </c>
      <c r="Y14">
        <v>615.9400000000001</v>
      </c>
      <c r="Z14" t="s">
        <v>217</v>
      </c>
      <c r="AA14" t="s">
        <v>219</v>
      </c>
      <c r="AC14" t="s">
        <v>233</v>
      </c>
      <c r="AF14">
        <v>40</v>
      </c>
      <c r="AG14" t="s">
        <v>263</v>
      </c>
      <c r="AH14" t="s">
        <v>265</v>
      </c>
      <c r="AI14">
        <v>37</v>
      </c>
      <c r="AJ14">
        <v>4</v>
      </c>
      <c r="AK14">
        <v>0</v>
      </c>
      <c r="AN14" t="s">
        <v>268</v>
      </c>
      <c r="AO14">
        <v>52000</v>
      </c>
      <c r="AU14">
        <v>3.7</v>
      </c>
      <c r="AV14" t="s">
        <v>280</v>
      </c>
      <c r="AW14" t="s">
        <v>296</v>
      </c>
    </row>
    <row r="15" spans="1:50">
      <c r="A15" s="1">
        <f>HYPERLINK("https://lsnyc.legalserver.org/matter/dynamic-profile/view/1902983","19-1902983")</f>
        <v>0</v>
      </c>
      <c r="B15" t="s">
        <v>53</v>
      </c>
      <c r="C15" t="s">
        <v>57</v>
      </c>
      <c r="D15" t="s">
        <v>66</v>
      </c>
      <c r="F15" t="s">
        <v>102</v>
      </c>
      <c r="G15" t="s">
        <v>125</v>
      </c>
      <c r="H15" t="s">
        <v>145</v>
      </c>
      <c r="I15" t="s">
        <v>161</v>
      </c>
      <c r="J15" t="s">
        <v>172</v>
      </c>
      <c r="K15">
        <v>11213</v>
      </c>
      <c r="L15">
        <v>541.23</v>
      </c>
      <c r="M15" t="s">
        <v>173</v>
      </c>
      <c r="N15" t="s">
        <v>174</v>
      </c>
      <c r="P15" t="s">
        <v>188</v>
      </c>
      <c r="Q15" t="s">
        <v>192</v>
      </c>
      <c r="S15" t="s">
        <v>199</v>
      </c>
      <c r="T15" t="s">
        <v>200</v>
      </c>
      <c r="V15" t="s">
        <v>203</v>
      </c>
      <c r="X15" t="s">
        <v>66</v>
      </c>
      <c r="Y15">
        <v>0</v>
      </c>
      <c r="Z15" t="s">
        <v>217</v>
      </c>
      <c r="AC15" t="s">
        <v>234</v>
      </c>
      <c r="AE15" t="s">
        <v>255</v>
      </c>
      <c r="AF15">
        <v>0</v>
      </c>
      <c r="AI15">
        <v>0</v>
      </c>
      <c r="AJ15">
        <v>1</v>
      </c>
      <c r="AK15">
        <v>0</v>
      </c>
      <c r="AO15">
        <v>67600</v>
      </c>
      <c r="AU15">
        <v>3</v>
      </c>
      <c r="AV15" t="s">
        <v>281</v>
      </c>
      <c r="AW15" t="s">
        <v>295</v>
      </c>
    </row>
    <row r="16" spans="1:50">
      <c r="A16" s="1">
        <f>HYPERLINK("https://lsnyc.legalserver.org/matter/dynamic-profile/view/1879561","18-1879561")</f>
        <v>0</v>
      </c>
      <c r="B16" t="s">
        <v>53</v>
      </c>
      <c r="C16" t="s">
        <v>57</v>
      </c>
      <c r="D16" t="s">
        <v>67</v>
      </c>
      <c r="F16" t="s">
        <v>103</v>
      </c>
      <c r="G16" t="s">
        <v>126</v>
      </c>
      <c r="H16" t="s">
        <v>146</v>
      </c>
      <c r="I16" t="s">
        <v>162</v>
      </c>
      <c r="J16" t="s">
        <v>172</v>
      </c>
      <c r="K16">
        <v>11226</v>
      </c>
      <c r="L16">
        <v>292.22</v>
      </c>
      <c r="M16" t="s">
        <v>173</v>
      </c>
      <c r="N16" t="s">
        <v>173</v>
      </c>
      <c r="O16" t="s">
        <v>178</v>
      </c>
      <c r="P16" t="s">
        <v>186</v>
      </c>
      <c r="Q16" t="s">
        <v>192</v>
      </c>
      <c r="S16" t="s">
        <v>199</v>
      </c>
      <c r="T16" t="s">
        <v>173</v>
      </c>
      <c r="V16" t="s">
        <v>203</v>
      </c>
      <c r="X16" t="s">
        <v>70</v>
      </c>
      <c r="Y16">
        <v>1632</v>
      </c>
      <c r="Z16" t="s">
        <v>217</v>
      </c>
      <c r="AA16" t="s">
        <v>220</v>
      </c>
      <c r="AC16" t="s">
        <v>235</v>
      </c>
      <c r="AE16" t="s">
        <v>256</v>
      </c>
      <c r="AF16">
        <v>6</v>
      </c>
      <c r="AI16">
        <v>2</v>
      </c>
      <c r="AJ16">
        <v>2</v>
      </c>
      <c r="AK16">
        <v>0</v>
      </c>
      <c r="AN16" t="s">
        <v>268</v>
      </c>
      <c r="AO16">
        <v>48100</v>
      </c>
      <c r="AP16" t="s">
        <v>269</v>
      </c>
      <c r="AU16">
        <v>0</v>
      </c>
      <c r="AW16" t="s">
        <v>297</v>
      </c>
    </row>
    <row r="17" spans="1:50">
      <c r="A17" s="1">
        <f>HYPERLINK("https://lsnyc.legalserver.org/matter/dynamic-profile/view/1863740","18-1863740")</f>
        <v>0</v>
      </c>
      <c r="B17" t="s">
        <v>53</v>
      </c>
      <c r="C17" t="s">
        <v>57</v>
      </c>
      <c r="D17" t="s">
        <v>68</v>
      </c>
      <c r="F17" t="s">
        <v>103</v>
      </c>
      <c r="G17" t="s">
        <v>126</v>
      </c>
      <c r="H17" t="s">
        <v>146</v>
      </c>
      <c r="I17" t="s">
        <v>162</v>
      </c>
      <c r="J17" t="s">
        <v>172</v>
      </c>
      <c r="K17">
        <v>11226</v>
      </c>
      <c r="L17">
        <v>292.22</v>
      </c>
      <c r="M17" t="s">
        <v>174</v>
      </c>
      <c r="N17" t="s">
        <v>174</v>
      </c>
      <c r="O17" t="s">
        <v>179</v>
      </c>
      <c r="P17" t="s">
        <v>186</v>
      </c>
      <c r="Q17" t="s">
        <v>192</v>
      </c>
      <c r="S17" t="s">
        <v>199</v>
      </c>
      <c r="T17" t="s">
        <v>173</v>
      </c>
      <c r="U17" t="s">
        <v>201</v>
      </c>
      <c r="V17" t="s">
        <v>203</v>
      </c>
      <c r="Y17">
        <v>1632</v>
      </c>
      <c r="Z17" t="s">
        <v>217</v>
      </c>
      <c r="AA17" t="s">
        <v>218</v>
      </c>
      <c r="AC17" t="s">
        <v>235</v>
      </c>
      <c r="AE17" t="s">
        <v>256</v>
      </c>
      <c r="AF17">
        <v>6</v>
      </c>
      <c r="AI17">
        <v>2</v>
      </c>
      <c r="AJ17">
        <v>2</v>
      </c>
      <c r="AK17">
        <v>0</v>
      </c>
      <c r="AN17" t="s">
        <v>268</v>
      </c>
      <c r="AO17">
        <v>48100</v>
      </c>
      <c r="AU17">
        <v>3.6</v>
      </c>
      <c r="AV17" t="s">
        <v>282</v>
      </c>
      <c r="AW17" t="s">
        <v>298</v>
      </c>
    </row>
    <row r="18" spans="1:50">
      <c r="A18" s="1">
        <f>HYPERLINK("https://lsnyc.legalserver.org/matter/dynamic-profile/view/1868401","18-1868401")</f>
        <v>0</v>
      </c>
      <c r="B18" t="s">
        <v>53</v>
      </c>
      <c r="C18" t="s">
        <v>57</v>
      </c>
      <c r="D18" t="s">
        <v>69</v>
      </c>
      <c r="F18" t="s">
        <v>104</v>
      </c>
      <c r="G18" t="s">
        <v>127</v>
      </c>
      <c r="H18" t="s">
        <v>146</v>
      </c>
      <c r="I18" t="s">
        <v>163</v>
      </c>
      <c r="J18" t="s">
        <v>172</v>
      </c>
      <c r="K18">
        <v>11226</v>
      </c>
      <c r="L18">
        <v>403.62</v>
      </c>
      <c r="M18" t="s">
        <v>173</v>
      </c>
      <c r="N18" t="s">
        <v>173</v>
      </c>
      <c r="O18" t="s">
        <v>180</v>
      </c>
      <c r="P18" t="s">
        <v>188</v>
      </c>
      <c r="Q18" t="s">
        <v>192</v>
      </c>
      <c r="S18" t="s">
        <v>199</v>
      </c>
      <c r="T18" t="s">
        <v>173</v>
      </c>
      <c r="U18" t="s">
        <v>201</v>
      </c>
      <c r="V18" t="s">
        <v>203</v>
      </c>
      <c r="X18" t="s">
        <v>70</v>
      </c>
      <c r="Y18">
        <v>1119.66</v>
      </c>
      <c r="Z18" t="s">
        <v>217</v>
      </c>
      <c r="AA18" t="s">
        <v>221</v>
      </c>
      <c r="AC18" t="s">
        <v>236</v>
      </c>
      <c r="AF18">
        <v>6</v>
      </c>
      <c r="AG18" t="s">
        <v>263</v>
      </c>
      <c r="AH18" t="s">
        <v>265</v>
      </c>
      <c r="AI18">
        <v>8</v>
      </c>
      <c r="AJ18">
        <v>1</v>
      </c>
      <c r="AK18">
        <v>0</v>
      </c>
      <c r="AN18" t="s">
        <v>268</v>
      </c>
      <c r="AO18">
        <v>49000</v>
      </c>
      <c r="AU18">
        <v>4</v>
      </c>
      <c r="AV18" t="s">
        <v>78</v>
      </c>
      <c r="AW18" t="s">
        <v>296</v>
      </c>
    </row>
    <row r="19" spans="1:50">
      <c r="A19" s="1">
        <f>HYPERLINK("https://lsnyc.legalserver.org/matter/dynamic-profile/view/1881067","18-1881067")</f>
        <v>0</v>
      </c>
      <c r="B19" t="s">
        <v>53</v>
      </c>
      <c r="C19" t="s">
        <v>57</v>
      </c>
      <c r="D19" t="s">
        <v>70</v>
      </c>
      <c r="F19" t="s">
        <v>105</v>
      </c>
      <c r="G19" t="s">
        <v>128</v>
      </c>
      <c r="H19" t="s">
        <v>146</v>
      </c>
      <c r="I19" t="s">
        <v>164</v>
      </c>
      <c r="J19" t="s">
        <v>172</v>
      </c>
      <c r="K19">
        <v>11226</v>
      </c>
      <c r="L19">
        <v>417.63</v>
      </c>
      <c r="M19" t="s">
        <v>173</v>
      </c>
      <c r="N19" t="s">
        <v>173</v>
      </c>
      <c r="O19" t="s">
        <v>178</v>
      </c>
      <c r="P19" t="s">
        <v>186</v>
      </c>
      <c r="Q19" t="s">
        <v>192</v>
      </c>
      <c r="S19" t="s">
        <v>199</v>
      </c>
      <c r="T19" t="s">
        <v>173</v>
      </c>
      <c r="V19" t="s">
        <v>203</v>
      </c>
      <c r="X19" t="s">
        <v>70</v>
      </c>
      <c r="Y19">
        <v>1632</v>
      </c>
      <c r="Z19" t="s">
        <v>217</v>
      </c>
      <c r="AC19" t="s">
        <v>237</v>
      </c>
      <c r="AE19" t="s">
        <v>257</v>
      </c>
      <c r="AF19">
        <v>6</v>
      </c>
      <c r="AI19">
        <v>2</v>
      </c>
      <c r="AJ19">
        <v>1</v>
      </c>
      <c r="AK19">
        <v>0</v>
      </c>
      <c r="AN19" t="s">
        <v>268</v>
      </c>
      <c r="AO19">
        <v>50700</v>
      </c>
      <c r="AU19">
        <v>0</v>
      </c>
      <c r="AW19" t="s">
        <v>297</v>
      </c>
    </row>
    <row r="20" spans="1:50">
      <c r="A20" s="1">
        <f>HYPERLINK("https://lsnyc.legalserver.org/matter/dynamic-profile/view/1879974","18-1879974")</f>
        <v>0</v>
      </c>
      <c r="B20" t="s">
        <v>53</v>
      </c>
      <c r="C20" t="s">
        <v>57</v>
      </c>
      <c r="D20" t="s">
        <v>71</v>
      </c>
      <c r="F20" t="s">
        <v>106</v>
      </c>
      <c r="G20" t="s">
        <v>129</v>
      </c>
      <c r="H20" t="s">
        <v>146</v>
      </c>
      <c r="I20" t="s">
        <v>165</v>
      </c>
      <c r="J20" t="s">
        <v>172</v>
      </c>
      <c r="K20">
        <v>11226</v>
      </c>
      <c r="L20">
        <v>420.1</v>
      </c>
      <c r="M20" t="s">
        <v>173</v>
      </c>
      <c r="N20" t="s">
        <v>173</v>
      </c>
      <c r="O20" t="s">
        <v>178</v>
      </c>
      <c r="P20" t="s">
        <v>186</v>
      </c>
      <c r="Q20" t="s">
        <v>192</v>
      </c>
      <c r="S20" t="s">
        <v>199</v>
      </c>
      <c r="T20" t="s">
        <v>173</v>
      </c>
      <c r="V20" t="s">
        <v>203</v>
      </c>
      <c r="X20" t="s">
        <v>70</v>
      </c>
      <c r="Y20">
        <v>1250</v>
      </c>
      <c r="Z20" t="s">
        <v>217</v>
      </c>
      <c r="AA20" t="s">
        <v>220</v>
      </c>
      <c r="AC20" t="s">
        <v>238</v>
      </c>
      <c r="AF20">
        <v>6</v>
      </c>
      <c r="AG20" t="s">
        <v>263</v>
      </c>
      <c r="AH20" t="s">
        <v>265</v>
      </c>
      <c r="AI20">
        <v>1</v>
      </c>
      <c r="AJ20">
        <v>1</v>
      </c>
      <c r="AK20">
        <v>0</v>
      </c>
      <c r="AN20" t="s">
        <v>268</v>
      </c>
      <c r="AO20">
        <v>51000</v>
      </c>
      <c r="AU20">
        <v>1.5</v>
      </c>
      <c r="AV20" t="s">
        <v>283</v>
      </c>
      <c r="AW20" t="s">
        <v>299</v>
      </c>
    </row>
    <row r="21" spans="1:50">
      <c r="A21" s="1">
        <f>HYPERLINK("https://lsnyc.legalserver.org/matter/dynamic-profile/view/1867935","18-1867935")</f>
        <v>0</v>
      </c>
      <c r="B21" t="s">
        <v>53</v>
      </c>
      <c r="C21" t="s">
        <v>57</v>
      </c>
      <c r="D21" t="s">
        <v>72</v>
      </c>
      <c r="F21" t="s">
        <v>106</v>
      </c>
      <c r="G21" t="s">
        <v>129</v>
      </c>
      <c r="H21" t="s">
        <v>146</v>
      </c>
      <c r="I21" t="s">
        <v>165</v>
      </c>
      <c r="J21" t="s">
        <v>172</v>
      </c>
      <c r="K21">
        <v>11226</v>
      </c>
      <c r="L21">
        <v>420.1</v>
      </c>
      <c r="M21" t="s">
        <v>173</v>
      </c>
      <c r="N21" t="s">
        <v>173</v>
      </c>
      <c r="O21" t="s">
        <v>181</v>
      </c>
      <c r="P21" t="s">
        <v>188</v>
      </c>
      <c r="Q21" t="s">
        <v>192</v>
      </c>
      <c r="S21" t="s">
        <v>199</v>
      </c>
      <c r="T21" t="s">
        <v>173</v>
      </c>
      <c r="U21" t="s">
        <v>201</v>
      </c>
      <c r="V21" t="s">
        <v>203</v>
      </c>
      <c r="X21" t="s">
        <v>70</v>
      </c>
      <c r="Y21">
        <v>1250</v>
      </c>
      <c r="Z21" t="s">
        <v>217</v>
      </c>
      <c r="AA21" t="s">
        <v>221</v>
      </c>
      <c r="AC21" t="s">
        <v>238</v>
      </c>
      <c r="AF21">
        <v>6</v>
      </c>
      <c r="AG21" t="s">
        <v>263</v>
      </c>
      <c r="AH21" t="s">
        <v>265</v>
      </c>
      <c r="AI21">
        <v>1</v>
      </c>
      <c r="AJ21">
        <v>1</v>
      </c>
      <c r="AK21">
        <v>0</v>
      </c>
      <c r="AN21" t="s">
        <v>268</v>
      </c>
      <c r="AO21">
        <v>51000</v>
      </c>
      <c r="AU21">
        <v>12</v>
      </c>
      <c r="AV21" t="s">
        <v>280</v>
      </c>
      <c r="AW21" t="s">
        <v>296</v>
      </c>
    </row>
    <row r="22" spans="1:50">
      <c r="A22" s="1">
        <f>HYPERLINK("https://lsnyc.legalserver.org/matter/dynamic-profile/view/1888142","19-1888142")</f>
        <v>0</v>
      </c>
      <c r="B22" t="s">
        <v>50</v>
      </c>
      <c r="C22" t="s">
        <v>58</v>
      </c>
      <c r="D22" t="s">
        <v>73</v>
      </c>
      <c r="E22" t="s">
        <v>90</v>
      </c>
      <c r="F22" t="s">
        <v>107</v>
      </c>
      <c r="G22" t="s">
        <v>130</v>
      </c>
      <c r="H22" t="s">
        <v>147</v>
      </c>
      <c r="I22">
        <v>2</v>
      </c>
      <c r="J22" t="s">
        <v>172</v>
      </c>
      <c r="K22">
        <v>11226</v>
      </c>
      <c r="L22">
        <v>205.35</v>
      </c>
      <c r="M22" t="s">
        <v>173</v>
      </c>
      <c r="N22" t="s">
        <v>173</v>
      </c>
      <c r="O22" t="s">
        <v>182</v>
      </c>
      <c r="P22" t="s">
        <v>188</v>
      </c>
      <c r="Q22" t="s">
        <v>192</v>
      </c>
      <c r="R22" t="s">
        <v>196</v>
      </c>
      <c r="S22" t="s">
        <v>199</v>
      </c>
      <c r="T22" t="s">
        <v>200</v>
      </c>
      <c r="V22" t="s">
        <v>203</v>
      </c>
      <c r="W22" t="s">
        <v>206</v>
      </c>
      <c r="X22" t="s">
        <v>211</v>
      </c>
      <c r="Y22">
        <v>1287.2</v>
      </c>
      <c r="Z22" t="s">
        <v>217</v>
      </c>
      <c r="AB22" t="s">
        <v>223</v>
      </c>
      <c r="AF22">
        <v>16</v>
      </c>
      <c r="AG22" t="s">
        <v>263</v>
      </c>
      <c r="AH22" t="s">
        <v>265</v>
      </c>
      <c r="AI22">
        <v>0</v>
      </c>
      <c r="AJ22">
        <v>2</v>
      </c>
      <c r="AK22">
        <v>0</v>
      </c>
      <c r="AN22" t="s">
        <v>267</v>
      </c>
      <c r="AO22">
        <v>33800</v>
      </c>
      <c r="AQ22" t="s">
        <v>271</v>
      </c>
      <c r="AR22" t="s">
        <v>272</v>
      </c>
      <c r="AS22" t="s">
        <v>274</v>
      </c>
      <c r="AT22" t="s">
        <v>275</v>
      </c>
      <c r="AU22">
        <v>12.6</v>
      </c>
      <c r="AV22" t="s">
        <v>90</v>
      </c>
      <c r="AW22" t="s">
        <v>295</v>
      </c>
      <c r="AX22" t="s">
        <v>302</v>
      </c>
    </row>
    <row r="23" spans="1:50">
      <c r="A23" s="1">
        <f>HYPERLINK("https://lsnyc.legalserver.org/matter/dynamic-profile/view/1903287","19-1903287")</f>
        <v>0</v>
      </c>
      <c r="B23" t="s">
        <v>54</v>
      </c>
      <c r="C23" t="s">
        <v>58</v>
      </c>
      <c r="D23" t="s">
        <v>74</v>
      </c>
      <c r="E23" t="s">
        <v>91</v>
      </c>
      <c r="F23" t="s">
        <v>108</v>
      </c>
      <c r="G23" t="s">
        <v>131</v>
      </c>
      <c r="H23" t="s">
        <v>148</v>
      </c>
      <c r="I23">
        <v>2</v>
      </c>
      <c r="J23" t="s">
        <v>172</v>
      </c>
      <c r="K23">
        <v>11215</v>
      </c>
      <c r="L23">
        <v>400.32</v>
      </c>
      <c r="M23" t="s">
        <v>173</v>
      </c>
      <c r="N23" t="s">
        <v>174</v>
      </c>
      <c r="Q23" t="s">
        <v>194</v>
      </c>
      <c r="R23" t="s">
        <v>197</v>
      </c>
      <c r="S23" t="s">
        <v>199</v>
      </c>
      <c r="T23" t="s">
        <v>200</v>
      </c>
      <c r="V23" t="s">
        <v>203</v>
      </c>
      <c r="X23" t="s">
        <v>74</v>
      </c>
      <c r="Y23">
        <v>0</v>
      </c>
      <c r="Z23" t="s">
        <v>217</v>
      </c>
      <c r="AB23" t="s">
        <v>224</v>
      </c>
      <c r="AC23" t="s">
        <v>239</v>
      </c>
      <c r="AF23">
        <v>0</v>
      </c>
      <c r="AI23">
        <v>0</v>
      </c>
      <c r="AJ23">
        <v>1</v>
      </c>
      <c r="AK23">
        <v>0</v>
      </c>
      <c r="AN23" t="s">
        <v>268</v>
      </c>
      <c r="AO23">
        <v>50000</v>
      </c>
      <c r="AS23" t="s">
        <v>274</v>
      </c>
      <c r="AT23" t="s">
        <v>276</v>
      </c>
      <c r="AU23">
        <v>0.2</v>
      </c>
      <c r="AV23" t="s">
        <v>91</v>
      </c>
      <c r="AW23" t="s">
        <v>295</v>
      </c>
      <c r="AX23" t="s">
        <v>302</v>
      </c>
    </row>
    <row r="24" spans="1:50">
      <c r="A24" s="1">
        <f>HYPERLINK("https://lsnyc.legalserver.org/matter/dynamic-profile/view/1896149","19-1896149")</f>
        <v>0</v>
      </c>
      <c r="B24" t="s">
        <v>52</v>
      </c>
      <c r="C24" t="s">
        <v>57</v>
      </c>
      <c r="D24" t="s">
        <v>75</v>
      </c>
      <c r="F24" t="s">
        <v>109</v>
      </c>
      <c r="G24" t="s">
        <v>132</v>
      </c>
      <c r="H24" t="s">
        <v>149</v>
      </c>
      <c r="I24">
        <v>3</v>
      </c>
      <c r="J24" t="s">
        <v>172</v>
      </c>
      <c r="K24">
        <v>11208</v>
      </c>
      <c r="L24">
        <v>484.92</v>
      </c>
      <c r="M24" t="s">
        <v>173</v>
      </c>
      <c r="N24" t="s">
        <v>173</v>
      </c>
      <c r="P24" t="s">
        <v>184</v>
      </c>
      <c r="Q24" t="s">
        <v>195</v>
      </c>
      <c r="S24" t="s">
        <v>199</v>
      </c>
      <c r="T24" t="s">
        <v>200</v>
      </c>
      <c r="V24" t="s">
        <v>203</v>
      </c>
      <c r="Y24">
        <v>1300</v>
      </c>
      <c r="Z24" t="s">
        <v>217</v>
      </c>
      <c r="AC24" t="s">
        <v>240</v>
      </c>
      <c r="AE24" t="s">
        <v>258</v>
      </c>
      <c r="AF24">
        <v>0</v>
      </c>
      <c r="AI24">
        <v>9</v>
      </c>
      <c r="AJ24">
        <v>2</v>
      </c>
      <c r="AK24">
        <v>0</v>
      </c>
      <c r="AN24" t="s">
        <v>268</v>
      </c>
      <c r="AO24">
        <v>82000</v>
      </c>
      <c r="AP24" t="s">
        <v>270</v>
      </c>
      <c r="AU24">
        <v>1</v>
      </c>
      <c r="AV24" t="s">
        <v>284</v>
      </c>
      <c r="AW24" t="s">
        <v>295</v>
      </c>
    </row>
    <row r="25" spans="1:50">
      <c r="A25" s="1">
        <f>HYPERLINK("https://lsnyc.legalserver.org/matter/dynamic-profile/view/0831895","17-0831895")</f>
        <v>0</v>
      </c>
      <c r="B25" t="s">
        <v>53</v>
      </c>
      <c r="C25" t="s">
        <v>57</v>
      </c>
      <c r="D25" t="s">
        <v>76</v>
      </c>
      <c r="F25" t="s">
        <v>110</v>
      </c>
      <c r="G25" t="s">
        <v>133</v>
      </c>
      <c r="H25" t="s">
        <v>150</v>
      </c>
      <c r="I25" t="s">
        <v>166</v>
      </c>
      <c r="J25" t="s">
        <v>172</v>
      </c>
      <c r="K25">
        <v>11238</v>
      </c>
      <c r="L25">
        <v>257.05</v>
      </c>
      <c r="M25" t="s">
        <v>173</v>
      </c>
      <c r="N25" t="s">
        <v>173</v>
      </c>
      <c r="O25" t="s">
        <v>183</v>
      </c>
      <c r="P25" t="s">
        <v>188</v>
      </c>
      <c r="Q25" t="s">
        <v>192</v>
      </c>
      <c r="S25" t="s">
        <v>199</v>
      </c>
      <c r="T25" t="s">
        <v>200</v>
      </c>
      <c r="U25" t="s">
        <v>202</v>
      </c>
      <c r="V25" t="s">
        <v>203</v>
      </c>
      <c r="Y25">
        <v>783</v>
      </c>
      <c r="Z25" t="s">
        <v>217</v>
      </c>
      <c r="AA25" t="s">
        <v>222</v>
      </c>
      <c r="AB25" t="s">
        <v>223</v>
      </c>
      <c r="AC25" t="s">
        <v>241</v>
      </c>
      <c r="AD25" t="s">
        <v>200</v>
      </c>
      <c r="AF25">
        <v>19</v>
      </c>
      <c r="AG25" t="s">
        <v>263</v>
      </c>
      <c r="AH25" t="s">
        <v>265</v>
      </c>
      <c r="AI25">
        <v>27</v>
      </c>
      <c r="AJ25">
        <v>1</v>
      </c>
      <c r="AK25">
        <v>0</v>
      </c>
      <c r="AN25" t="s">
        <v>268</v>
      </c>
      <c r="AO25">
        <v>31000</v>
      </c>
      <c r="AU25">
        <v>85.5</v>
      </c>
      <c r="AV25" t="s">
        <v>285</v>
      </c>
      <c r="AW25" t="s">
        <v>300</v>
      </c>
    </row>
    <row r="26" spans="1:50">
      <c r="A26" s="1">
        <f>HYPERLINK("https://lsnyc.legalserver.org/matter/dynamic-profile/view/1897366","19-1897366")</f>
        <v>0</v>
      </c>
      <c r="B26" t="s">
        <v>55</v>
      </c>
      <c r="C26" t="s">
        <v>57</v>
      </c>
      <c r="D26" t="s">
        <v>77</v>
      </c>
      <c r="F26" t="s">
        <v>111</v>
      </c>
      <c r="G26" t="s">
        <v>134</v>
      </c>
      <c r="H26" t="s">
        <v>151</v>
      </c>
      <c r="I26" t="s">
        <v>167</v>
      </c>
      <c r="J26" t="s">
        <v>172</v>
      </c>
      <c r="K26">
        <v>11226</v>
      </c>
      <c r="L26">
        <v>236.55</v>
      </c>
      <c r="M26" t="s">
        <v>173</v>
      </c>
      <c r="N26" t="s">
        <v>173</v>
      </c>
      <c r="P26" t="s">
        <v>186</v>
      </c>
      <c r="Q26" t="s">
        <v>192</v>
      </c>
      <c r="S26" t="s">
        <v>199</v>
      </c>
      <c r="T26" t="s">
        <v>173</v>
      </c>
      <c r="V26" t="s">
        <v>203</v>
      </c>
      <c r="X26" t="s">
        <v>212</v>
      </c>
      <c r="Y26">
        <v>916</v>
      </c>
      <c r="Z26" t="s">
        <v>217</v>
      </c>
      <c r="AC26" t="s">
        <v>242</v>
      </c>
      <c r="AF26">
        <v>0</v>
      </c>
      <c r="AI26">
        <v>0</v>
      </c>
      <c r="AJ26">
        <v>2</v>
      </c>
      <c r="AK26">
        <v>0</v>
      </c>
      <c r="AN26" t="s">
        <v>268</v>
      </c>
      <c r="AO26">
        <v>40000</v>
      </c>
      <c r="AU26">
        <v>35.7</v>
      </c>
      <c r="AV26" t="s">
        <v>286</v>
      </c>
      <c r="AW26" t="s">
        <v>295</v>
      </c>
    </row>
    <row r="27" spans="1:50">
      <c r="A27" s="1">
        <f>HYPERLINK("https://lsnyc.legalserver.org/matter/dynamic-profile/view/1900745","19-1900745")</f>
        <v>0</v>
      </c>
      <c r="B27" t="s">
        <v>55</v>
      </c>
      <c r="C27" t="s">
        <v>57</v>
      </c>
      <c r="D27" t="s">
        <v>78</v>
      </c>
      <c r="F27" t="s">
        <v>111</v>
      </c>
      <c r="G27" t="s">
        <v>134</v>
      </c>
      <c r="H27" t="s">
        <v>151</v>
      </c>
      <c r="I27" t="s">
        <v>167</v>
      </c>
      <c r="J27" t="s">
        <v>172</v>
      </c>
      <c r="K27">
        <v>11226</v>
      </c>
      <c r="L27">
        <v>236.55</v>
      </c>
      <c r="M27" t="s">
        <v>173</v>
      </c>
      <c r="N27" t="s">
        <v>174</v>
      </c>
      <c r="Q27" t="s">
        <v>192</v>
      </c>
      <c r="S27" t="s">
        <v>199</v>
      </c>
      <c r="T27" t="s">
        <v>173</v>
      </c>
      <c r="V27" t="s">
        <v>203</v>
      </c>
      <c r="X27" t="s">
        <v>78</v>
      </c>
      <c r="Y27">
        <v>0</v>
      </c>
      <c r="Z27" t="s">
        <v>217</v>
      </c>
      <c r="AC27" t="s">
        <v>242</v>
      </c>
      <c r="AF27">
        <v>0</v>
      </c>
      <c r="AI27">
        <v>0</v>
      </c>
      <c r="AJ27">
        <v>2</v>
      </c>
      <c r="AK27">
        <v>0</v>
      </c>
      <c r="AN27" t="s">
        <v>268</v>
      </c>
      <c r="AO27">
        <v>40000</v>
      </c>
      <c r="AU27">
        <v>24.4</v>
      </c>
      <c r="AV27" t="s">
        <v>281</v>
      </c>
      <c r="AW27" t="s">
        <v>295</v>
      </c>
      <c r="AX27" t="s">
        <v>302</v>
      </c>
    </row>
    <row r="28" spans="1:50">
      <c r="A28" s="1">
        <f>HYPERLINK("https://lsnyc.legalserver.org/matter/dynamic-profile/view/1901259","19-1901259")</f>
        <v>0</v>
      </c>
      <c r="B28" t="s">
        <v>55</v>
      </c>
      <c r="C28" t="s">
        <v>57</v>
      </c>
      <c r="D28" t="s">
        <v>79</v>
      </c>
      <c r="F28" t="s">
        <v>111</v>
      </c>
      <c r="G28" t="s">
        <v>134</v>
      </c>
      <c r="H28" t="s">
        <v>151</v>
      </c>
      <c r="I28" t="s">
        <v>167</v>
      </c>
      <c r="J28" t="s">
        <v>172</v>
      </c>
      <c r="K28">
        <v>11226</v>
      </c>
      <c r="L28">
        <v>236.55</v>
      </c>
      <c r="M28" t="s">
        <v>173</v>
      </c>
      <c r="N28" t="s">
        <v>174</v>
      </c>
      <c r="Q28" t="s">
        <v>193</v>
      </c>
      <c r="S28" t="s">
        <v>199</v>
      </c>
      <c r="T28" t="s">
        <v>173</v>
      </c>
      <c r="V28" t="s">
        <v>203</v>
      </c>
      <c r="X28" t="s">
        <v>79</v>
      </c>
      <c r="Y28">
        <v>916</v>
      </c>
      <c r="Z28" t="s">
        <v>217</v>
      </c>
      <c r="AC28" t="s">
        <v>242</v>
      </c>
      <c r="AF28">
        <v>0</v>
      </c>
      <c r="AI28">
        <v>0</v>
      </c>
      <c r="AJ28">
        <v>2</v>
      </c>
      <c r="AK28">
        <v>0</v>
      </c>
      <c r="AN28" t="s">
        <v>268</v>
      </c>
      <c r="AO28">
        <v>40000</v>
      </c>
      <c r="AU28">
        <v>0</v>
      </c>
      <c r="AW28" t="s">
        <v>295</v>
      </c>
      <c r="AX28" t="s">
        <v>302</v>
      </c>
    </row>
    <row r="29" spans="1:50">
      <c r="A29" s="1">
        <f>HYPERLINK("https://lsnyc.legalserver.org/matter/dynamic-profile/view/1898323","19-1898323")</f>
        <v>0</v>
      </c>
      <c r="B29" t="s">
        <v>55</v>
      </c>
      <c r="C29" t="s">
        <v>57</v>
      </c>
      <c r="D29" t="s">
        <v>80</v>
      </c>
      <c r="F29" t="s">
        <v>112</v>
      </c>
      <c r="G29" t="s">
        <v>135</v>
      </c>
      <c r="H29" t="s">
        <v>151</v>
      </c>
      <c r="I29" t="s">
        <v>164</v>
      </c>
      <c r="J29" t="s">
        <v>172</v>
      </c>
      <c r="K29">
        <v>11226</v>
      </c>
      <c r="L29">
        <v>248.54</v>
      </c>
      <c r="M29" t="s">
        <v>173</v>
      </c>
      <c r="N29" t="s">
        <v>173</v>
      </c>
      <c r="P29" t="s">
        <v>186</v>
      </c>
      <c r="Q29" t="s">
        <v>192</v>
      </c>
      <c r="S29" t="s">
        <v>199</v>
      </c>
      <c r="T29" t="s">
        <v>173</v>
      </c>
      <c r="V29" t="s">
        <v>203</v>
      </c>
      <c r="X29" t="s">
        <v>213</v>
      </c>
      <c r="Y29">
        <v>988.01</v>
      </c>
      <c r="Z29" t="s">
        <v>217</v>
      </c>
      <c r="AC29" t="s">
        <v>243</v>
      </c>
      <c r="AF29">
        <v>0</v>
      </c>
      <c r="AI29">
        <v>30</v>
      </c>
      <c r="AJ29">
        <v>4</v>
      </c>
      <c r="AK29">
        <v>0</v>
      </c>
      <c r="AN29" t="s">
        <v>268</v>
      </c>
      <c r="AO29">
        <v>64000</v>
      </c>
      <c r="AU29">
        <v>1.5</v>
      </c>
      <c r="AV29" t="s">
        <v>284</v>
      </c>
      <c r="AW29" t="s">
        <v>295</v>
      </c>
    </row>
    <row r="30" spans="1:50">
      <c r="A30" s="1">
        <f>HYPERLINK("https://lsnyc.legalserver.org/matter/dynamic-profile/view/1901330","19-1901330")</f>
        <v>0</v>
      </c>
      <c r="B30" t="s">
        <v>55</v>
      </c>
      <c r="C30" t="s">
        <v>57</v>
      </c>
      <c r="D30" t="s">
        <v>81</v>
      </c>
      <c r="F30" t="s">
        <v>112</v>
      </c>
      <c r="G30" t="s">
        <v>135</v>
      </c>
      <c r="H30" t="s">
        <v>151</v>
      </c>
      <c r="I30" t="s">
        <v>164</v>
      </c>
      <c r="J30" t="s">
        <v>172</v>
      </c>
      <c r="K30">
        <v>11226</v>
      </c>
      <c r="L30">
        <v>248.54</v>
      </c>
      <c r="M30" t="s">
        <v>173</v>
      </c>
      <c r="N30" t="s">
        <v>174</v>
      </c>
      <c r="Q30" t="s">
        <v>192</v>
      </c>
      <c r="S30" t="s">
        <v>199</v>
      </c>
      <c r="T30" t="s">
        <v>173</v>
      </c>
      <c r="V30" t="s">
        <v>203</v>
      </c>
      <c r="X30" t="s">
        <v>81</v>
      </c>
      <c r="Y30">
        <v>988.01</v>
      </c>
      <c r="Z30" t="s">
        <v>217</v>
      </c>
      <c r="AC30" t="s">
        <v>243</v>
      </c>
      <c r="AF30">
        <v>0</v>
      </c>
      <c r="AI30">
        <v>30</v>
      </c>
      <c r="AJ30">
        <v>4</v>
      </c>
      <c r="AK30">
        <v>0</v>
      </c>
      <c r="AN30" t="s">
        <v>268</v>
      </c>
      <c r="AO30">
        <v>64000</v>
      </c>
      <c r="AU30">
        <v>0.1</v>
      </c>
      <c r="AV30" t="s">
        <v>287</v>
      </c>
      <c r="AW30" t="s">
        <v>295</v>
      </c>
      <c r="AX30" t="s">
        <v>302</v>
      </c>
    </row>
    <row r="31" spans="1:50">
      <c r="A31" s="1">
        <f>HYPERLINK("https://lsnyc.legalserver.org/matter/dynamic-profile/view/1901285","19-1901285")</f>
        <v>0</v>
      </c>
      <c r="B31" t="s">
        <v>55</v>
      </c>
      <c r="C31" t="s">
        <v>57</v>
      </c>
      <c r="D31" t="s">
        <v>82</v>
      </c>
      <c r="F31" t="s">
        <v>112</v>
      </c>
      <c r="G31" t="s">
        <v>135</v>
      </c>
      <c r="H31" t="s">
        <v>151</v>
      </c>
      <c r="I31" t="s">
        <v>164</v>
      </c>
      <c r="J31" t="s">
        <v>172</v>
      </c>
      <c r="K31">
        <v>11226</v>
      </c>
      <c r="L31">
        <v>248.54</v>
      </c>
      <c r="M31" t="s">
        <v>173</v>
      </c>
      <c r="N31" t="s">
        <v>174</v>
      </c>
      <c r="Q31" t="s">
        <v>192</v>
      </c>
      <c r="S31" t="s">
        <v>199</v>
      </c>
      <c r="T31" t="s">
        <v>173</v>
      </c>
      <c r="V31" t="s">
        <v>203</v>
      </c>
      <c r="X31" t="s">
        <v>82</v>
      </c>
      <c r="Y31">
        <v>988.01</v>
      </c>
      <c r="Z31" t="s">
        <v>217</v>
      </c>
      <c r="AC31" t="s">
        <v>243</v>
      </c>
      <c r="AF31">
        <v>0</v>
      </c>
      <c r="AI31">
        <v>30</v>
      </c>
      <c r="AJ31">
        <v>4</v>
      </c>
      <c r="AK31">
        <v>0</v>
      </c>
      <c r="AN31" t="s">
        <v>268</v>
      </c>
      <c r="AO31">
        <v>64000</v>
      </c>
      <c r="AU31">
        <v>0</v>
      </c>
      <c r="AW31" t="s">
        <v>295</v>
      </c>
      <c r="AX31" t="s">
        <v>302</v>
      </c>
    </row>
    <row r="32" spans="1:50">
      <c r="A32" s="1">
        <f>HYPERLINK("https://lsnyc.legalserver.org/matter/dynamic-profile/view/1892467","19-1892467")</f>
        <v>0</v>
      </c>
      <c r="B32" t="s">
        <v>54</v>
      </c>
      <c r="C32" t="s">
        <v>57</v>
      </c>
      <c r="D32" t="s">
        <v>83</v>
      </c>
      <c r="F32" t="s">
        <v>113</v>
      </c>
      <c r="G32" t="s">
        <v>136</v>
      </c>
      <c r="H32" t="s">
        <v>152</v>
      </c>
      <c r="I32" t="s">
        <v>168</v>
      </c>
      <c r="J32" t="s">
        <v>172</v>
      </c>
      <c r="K32">
        <v>11225</v>
      </c>
      <c r="L32">
        <v>479.01</v>
      </c>
      <c r="M32" t="s">
        <v>173</v>
      </c>
      <c r="N32" t="s">
        <v>173</v>
      </c>
      <c r="Q32" t="s">
        <v>192</v>
      </c>
      <c r="S32" t="s">
        <v>199</v>
      </c>
      <c r="V32" t="s">
        <v>203</v>
      </c>
      <c r="X32" t="s">
        <v>214</v>
      </c>
      <c r="Y32">
        <v>0</v>
      </c>
      <c r="Z32" t="s">
        <v>217</v>
      </c>
      <c r="AC32" t="s">
        <v>244</v>
      </c>
      <c r="AE32" t="s">
        <v>259</v>
      </c>
      <c r="AF32">
        <v>0</v>
      </c>
      <c r="AI32">
        <v>0</v>
      </c>
      <c r="AJ32">
        <v>2</v>
      </c>
      <c r="AK32">
        <v>0</v>
      </c>
      <c r="AN32" t="s">
        <v>268</v>
      </c>
      <c r="AO32">
        <v>81000</v>
      </c>
      <c r="AU32">
        <v>1</v>
      </c>
      <c r="AV32" t="s">
        <v>288</v>
      </c>
      <c r="AW32" t="s">
        <v>295</v>
      </c>
    </row>
    <row r="33" spans="1:50">
      <c r="A33" s="1">
        <f>HYPERLINK("https://lsnyc.legalserver.org/matter/dynamic-profile/view/1894310","19-1894310")</f>
        <v>0</v>
      </c>
      <c r="B33" t="s">
        <v>54</v>
      </c>
      <c r="C33" t="s">
        <v>57</v>
      </c>
      <c r="D33" t="s">
        <v>84</v>
      </c>
      <c r="F33" t="s">
        <v>113</v>
      </c>
      <c r="G33" t="s">
        <v>136</v>
      </c>
      <c r="H33" t="s">
        <v>152</v>
      </c>
      <c r="I33" t="s">
        <v>168</v>
      </c>
      <c r="J33" t="s">
        <v>172</v>
      </c>
      <c r="K33">
        <v>11225</v>
      </c>
      <c r="L33">
        <v>480.19</v>
      </c>
      <c r="M33" t="s">
        <v>173</v>
      </c>
      <c r="N33" t="s">
        <v>173</v>
      </c>
      <c r="Q33" t="s">
        <v>192</v>
      </c>
      <c r="S33" t="s">
        <v>199</v>
      </c>
      <c r="T33" t="s">
        <v>173</v>
      </c>
      <c r="V33" t="s">
        <v>203</v>
      </c>
      <c r="X33" t="s">
        <v>84</v>
      </c>
      <c r="Y33">
        <v>0</v>
      </c>
      <c r="Z33" t="s">
        <v>217</v>
      </c>
      <c r="AC33" t="s">
        <v>244</v>
      </c>
      <c r="AE33" t="s">
        <v>259</v>
      </c>
      <c r="AF33">
        <v>0</v>
      </c>
      <c r="AI33">
        <v>0</v>
      </c>
      <c r="AJ33">
        <v>2</v>
      </c>
      <c r="AK33">
        <v>0</v>
      </c>
      <c r="AN33" t="s">
        <v>268</v>
      </c>
      <c r="AO33">
        <v>81200</v>
      </c>
      <c r="AU33">
        <v>0</v>
      </c>
      <c r="AW33" t="s">
        <v>295</v>
      </c>
    </row>
    <row r="34" spans="1:50">
      <c r="A34" s="1">
        <f>HYPERLINK("https://lsnyc.legalserver.org/matter/dynamic-profile/view/1882523","18-1882523")</f>
        <v>0</v>
      </c>
      <c r="B34" t="s">
        <v>54</v>
      </c>
      <c r="C34" t="s">
        <v>57</v>
      </c>
      <c r="D34" t="s">
        <v>85</v>
      </c>
      <c r="F34" t="s">
        <v>113</v>
      </c>
      <c r="G34" t="s">
        <v>136</v>
      </c>
      <c r="H34" t="s">
        <v>152</v>
      </c>
      <c r="I34" t="s">
        <v>168</v>
      </c>
      <c r="J34" t="s">
        <v>172</v>
      </c>
      <c r="K34">
        <v>11225</v>
      </c>
      <c r="L34">
        <v>493.32</v>
      </c>
      <c r="M34" t="s">
        <v>173</v>
      </c>
      <c r="N34" t="s">
        <v>174</v>
      </c>
      <c r="Q34" t="s">
        <v>192</v>
      </c>
      <c r="S34" t="s">
        <v>199</v>
      </c>
      <c r="V34" t="s">
        <v>203</v>
      </c>
      <c r="X34" t="s">
        <v>85</v>
      </c>
      <c r="Y34">
        <v>0</v>
      </c>
      <c r="Z34" t="s">
        <v>217</v>
      </c>
      <c r="AC34" t="s">
        <v>244</v>
      </c>
      <c r="AE34" t="s">
        <v>259</v>
      </c>
      <c r="AF34">
        <v>0</v>
      </c>
      <c r="AG34" t="s">
        <v>263</v>
      </c>
      <c r="AI34">
        <v>0</v>
      </c>
      <c r="AJ34">
        <v>2</v>
      </c>
      <c r="AK34">
        <v>0</v>
      </c>
      <c r="AN34" t="s">
        <v>268</v>
      </c>
      <c r="AO34">
        <v>81200</v>
      </c>
      <c r="AU34">
        <v>2.9</v>
      </c>
      <c r="AV34" t="s">
        <v>289</v>
      </c>
      <c r="AW34" t="s">
        <v>297</v>
      </c>
      <c r="AX34" t="s">
        <v>302</v>
      </c>
    </row>
    <row r="35" spans="1:50">
      <c r="A35" s="1">
        <f>HYPERLINK("https://lsnyc.legalserver.org/matter/dynamic-profile/view/1892318","19-1892318")</f>
        <v>0</v>
      </c>
      <c r="B35" t="s">
        <v>54</v>
      </c>
      <c r="C35" t="s">
        <v>57</v>
      </c>
      <c r="D35" t="s">
        <v>86</v>
      </c>
      <c r="F35" t="s">
        <v>114</v>
      </c>
      <c r="G35" t="s">
        <v>137</v>
      </c>
      <c r="H35" t="s">
        <v>152</v>
      </c>
      <c r="I35" t="s">
        <v>169</v>
      </c>
      <c r="J35" t="s">
        <v>172</v>
      </c>
      <c r="K35">
        <v>11225</v>
      </c>
      <c r="L35">
        <v>656.42</v>
      </c>
      <c r="M35" t="s">
        <v>173</v>
      </c>
      <c r="N35" t="s">
        <v>173</v>
      </c>
      <c r="P35" t="s">
        <v>189</v>
      </c>
      <c r="Q35" t="s">
        <v>192</v>
      </c>
      <c r="S35" t="s">
        <v>199</v>
      </c>
      <c r="V35" t="s">
        <v>203</v>
      </c>
      <c r="X35" t="s">
        <v>214</v>
      </c>
      <c r="Y35">
        <v>0</v>
      </c>
      <c r="Z35" t="s">
        <v>217</v>
      </c>
      <c r="AC35" t="s">
        <v>245</v>
      </c>
      <c r="AE35" t="s">
        <v>260</v>
      </c>
      <c r="AF35">
        <v>0</v>
      </c>
      <c r="AI35">
        <v>0</v>
      </c>
      <c r="AJ35">
        <v>2</v>
      </c>
      <c r="AK35">
        <v>0</v>
      </c>
      <c r="AN35" t="s">
        <v>268</v>
      </c>
      <c r="AO35">
        <v>111000</v>
      </c>
      <c r="AU35">
        <v>0.5</v>
      </c>
      <c r="AV35" t="s">
        <v>290</v>
      </c>
      <c r="AW35" t="s">
        <v>295</v>
      </c>
    </row>
    <row r="36" spans="1:50">
      <c r="A36" s="1">
        <f>HYPERLINK("https://lsnyc.legalserver.org/matter/dynamic-profile/view/1892896","19-1892896")</f>
        <v>0</v>
      </c>
      <c r="B36" t="s">
        <v>54</v>
      </c>
      <c r="C36" t="s">
        <v>57</v>
      </c>
      <c r="D36" t="s">
        <v>61</v>
      </c>
      <c r="F36" t="s">
        <v>114</v>
      </c>
      <c r="G36" t="s">
        <v>137</v>
      </c>
      <c r="H36" t="s">
        <v>152</v>
      </c>
      <c r="I36" t="s">
        <v>169</v>
      </c>
      <c r="J36" t="s">
        <v>172</v>
      </c>
      <c r="K36">
        <v>11225</v>
      </c>
      <c r="L36">
        <v>656.42</v>
      </c>
      <c r="M36" t="s">
        <v>173</v>
      </c>
      <c r="N36" t="s">
        <v>173</v>
      </c>
      <c r="P36" t="s">
        <v>189</v>
      </c>
      <c r="Q36" t="s">
        <v>192</v>
      </c>
      <c r="S36" t="s">
        <v>199</v>
      </c>
      <c r="T36" t="s">
        <v>173</v>
      </c>
      <c r="V36" t="s">
        <v>203</v>
      </c>
      <c r="X36" t="s">
        <v>214</v>
      </c>
      <c r="Y36">
        <v>0</v>
      </c>
      <c r="Z36" t="s">
        <v>217</v>
      </c>
      <c r="AC36" t="s">
        <v>245</v>
      </c>
      <c r="AE36" t="s">
        <v>260</v>
      </c>
      <c r="AF36">
        <v>0</v>
      </c>
      <c r="AI36">
        <v>0</v>
      </c>
      <c r="AJ36">
        <v>2</v>
      </c>
      <c r="AK36">
        <v>0</v>
      </c>
      <c r="AN36" t="s">
        <v>268</v>
      </c>
      <c r="AO36">
        <v>111000</v>
      </c>
      <c r="AU36">
        <v>256.55</v>
      </c>
      <c r="AV36" t="s">
        <v>291</v>
      </c>
      <c r="AW36" t="s">
        <v>295</v>
      </c>
    </row>
    <row r="37" spans="1:50">
      <c r="A37" s="1">
        <f>HYPERLINK("https://lsnyc.legalserver.org/matter/dynamic-profile/view/1892363","19-1892363")</f>
        <v>0</v>
      </c>
      <c r="B37" t="s">
        <v>54</v>
      </c>
      <c r="C37" t="s">
        <v>57</v>
      </c>
      <c r="D37" t="s">
        <v>83</v>
      </c>
      <c r="F37" t="s">
        <v>114</v>
      </c>
      <c r="G37" t="s">
        <v>137</v>
      </c>
      <c r="H37" t="s">
        <v>152</v>
      </c>
      <c r="I37" t="s">
        <v>169</v>
      </c>
      <c r="J37" t="s">
        <v>172</v>
      </c>
      <c r="K37">
        <v>11225</v>
      </c>
      <c r="L37">
        <v>656.42</v>
      </c>
      <c r="M37" t="s">
        <v>173</v>
      </c>
      <c r="N37" t="s">
        <v>173</v>
      </c>
      <c r="Q37" t="s">
        <v>191</v>
      </c>
      <c r="S37" t="s">
        <v>199</v>
      </c>
      <c r="T37" t="s">
        <v>173</v>
      </c>
      <c r="V37" t="s">
        <v>203</v>
      </c>
      <c r="X37" t="s">
        <v>83</v>
      </c>
      <c r="Y37">
        <v>0</v>
      </c>
      <c r="Z37" t="s">
        <v>217</v>
      </c>
      <c r="AC37" t="s">
        <v>245</v>
      </c>
      <c r="AE37" t="s">
        <v>260</v>
      </c>
      <c r="AF37">
        <v>0</v>
      </c>
      <c r="AI37">
        <v>0</v>
      </c>
      <c r="AJ37">
        <v>2</v>
      </c>
      <c r="AK37">
        <v>0</v>
      </c>
      <c r="AN37" t="s">
        <v>268</v>
      </c>
      <c r="AO37">
        <v>111000</v>
      </c>
      <c r="AU37">
        <v>2.5</v>
      </c>
      <c r="AV37" t="s">
        <v>292</v>
      </c>
      <c r="AW37" t="s">
        <v>295</v>
      </c>
    </row>
    <row r="38" spans="1:50">
      <c r="A38" s="1">
        <f>HYPERLINK("https://lsnyc.legalserver.org/matter/dynamic-profile/view/1892994","19-1892994")</f>
        <v>0</v>
      </c>
      <c r="B38" t="s">
        <v>54</v>
      </c>
      <c r="C38" t="s">
        <v>57</v>
      </c>
      <c r="D38" t="s">
        <v>87</v>
      </c>
      <c r="F38" t="s">
        <v>113</v>
      </c>
      <c r="G38" t="s">
        <v>136</v>
      </c>
      <c r="H38" t="s">
        <v>152</v>
      </c>
      <c r="I38" t="s">
        <v>168</v>
      </c>
      <c r="J38" t="s">
        <v>172</v>
      </c>
      <c r="K38">
        <v>11225</v>
      </c>
      <c r="L38">
        <v>5762.27</v>
      </c>
      <c r="M38" t="s">
        <v>173</v>
      </c>
      <c r="N38" t="s">
        <v>173</v>
      </c>
      <c r="P38" t="s">
        <v>189</v>
      </c>
      <c r="Q38" t="s">
        <v>192</v>
      </c>
      <c r="S38" t="s">
        <v>199</v>
      </c>
      <c r="V38" t="s">
        <v>203</v>
      </c>
      <c r="X38" t="s">
        <v>214</v>
      </c>
      <c r="Y38">
        <v>0</v>
      </c>
      <c r="Z38" t="s">
        <v>217</v>
      </c>
      <c r="AC38" t="s">
        <v>244</v>
      </c>
      <c r="AE38" t="s">
        <v>259</v>
      </c>
      <c r="AF38">
        <v>0</v>
      </c>
      <c r="AI38">
        <v>0</v>
      </c>
      <c r="AJ38">
        <v>2</v>
      </c>
      <c r="AK38">
        <v>0</v>
      </c>
      <c r="AN38" t="s">
        <v>268</v>
      </c>
      <c r="AO38">
        <v>974400</v>
      </c>
      <c r="AU38">
        <v>5</v>
      </c>
      <c r="AV38" t="s">
        <v>293</v>
      </c>
      <c r="AW38" t="s">
        <v>295</v>
      </c>
    </row>
    <row r="39" spans="1:50">
      <c r="A39" s="1">
        <f>HYPERLINK("https://lsnyc.legalserver.org/matter/dynamic-profile/view/1881779","18-1881779")</f>
        <v>0</v>
      </c>
      <c r="B39" t="s">
        <v>51</v>
      </c>
      <c r="C39" t="s">
        <v>58</v>
      </c>
      <c r="D39" t="s">
        <v>88</v>
      </c>
      <c r="E39" t="s">
        <v>92</v>
      </c>
      <c r="F39" t="s">
        <v>115</v>
      </c>
      <c r="G39" t="s">
        <v>138</v>
      </c>
      <c r="H39" t="s">
        <v>153</v>
      </c>
      <c r="I39" t="s">
        <v>170</v>
      </c>
      <c r="J39" t="s">
        <v>172</v>
      </c>
      <c r="K39">
        <v>11213</v>
      </c>
      <c r="L39">
        <v>231.76</v>
      </c>
      <c r="M39" t="s">
        <v>173</v>
      </c>
      <c r="N39" t="s">
        <v>173</v>
      </c>
      <c r="P39" t="s">
        <v>187</v>
      </c>
      <c r="Q39" t="s">
        <v>193</v>
      </c>
      <c r="R39" t="s">
        <v>198</v>
      </c>
      <c r="S39" t="s">
        <v>199</v>
      </c>
      <c r="T39" t="s">
        <v>200</v>
      </c>
      <c r="V39" t="s">
        <v>204</v>
      </c>
      <c r="X39" t="s">
        <v>215</v>
      </c>
      <c r="Y39">
        <v>1700</v>
      </c>
      <c r="Z39" t="s">
        <v>217</v>
      </c>
      <c r="AA39" t="s">
        <v>220</v>
      </c>
      <c r="AB39" t="s">
        <v>225</v>
      </c>
      <c r="AC39" t="s">
        <v>246</v>
      </c>
      <c r="AE39" t="s">
        <v>261</v>
      </c>
      <c r="AF39">
        <v>54</v>
      </c>
      <c r="AG39" t="s">
        <v>264</v>
      </c>
      <c r="AH39" t="s">
        <v>266</v>
      </c>
      <c r="AI39">
        <v>5</v>
      </c>
      <c r="AJ39">
        <v>1</v>
      </c>
      <c r="AK39">
        <v>0</v>
      </c>
      <c r="AN39" t="s">
        <v>268</v>
      </c>
      <c r="AO39">
        <v>28136</v>
      </c>
      <c r="AR39" t="s">
        <v>273</v>
      </c>
      <c r="AS39" t="s">
        <v>274</v>
      </c>
      <c r="AT39" t="s">
        <v>277</v>
      </c>
      <c r="AU39">
        <v>1.25</v>
      </c>
      <c r="AV39" t="s">
        <v>92</v>
      </c>
      <c r="AW39" t="s">
        <v>301</v>
      </c>
    </row>
    <row r="40" spans="1:50">
      <c r="A40" s="1">
        <f>HYPERLINK("https://lsnyc.legalserver.org/matter/dynamic-profile/view/1879724","18-1879724")</f>
        <v>0</v>
      </c>
      <c r="B40" t="s">
        <v>56</v>
      </c>
      <c r="C40" t="s">
        <v>58</v>
      </c>
      <c r="D40" t="s">
        <v>89</v>
      </c>
      <c r="E40" t="s">
        <v>93</v>
      </c>
      <c r="F40" t="s">
        <v>116</v>
      </c>
      <c r="G40" t="s">
        <v>139</v>
      </c>
      <c r="H40" t="s">
        <v>154</v>
      </c>
      <c r="I40" t="s">
        <v>171</v>
      </c>
      <c r="J40" t="s">
        <v>172</v>
      </c>
      <c r="K40">
        <v>11226</v>
      </c>
      <c r="L40">
        <v>277.36</v>
      </c>
      <c r="M40" t="s">
        <v>173</v>
      </c>
      <c r="N40" t="s">
        <v>174</v>
      </c>
      <c r="P40" t="s">
        <v>187</v>
      </c>
      <c r="Q40" t="s">
        <v>194</v>
      </c>
      <c r="R40" t="s">
        <v>197</v>
      </c>
      <c r="S40" t="s">
        <v>199</v>
      </c>
      <c r="V40" t="s">
        <v>204</v>
      </c>
      <c r="X40" t="s">
        <v>216</v>
      </c>
      <c r="Y40">
        <v>914</v>
      </c>
      <c r="Z40" t="s">
        <v>217</v>
      </c>
      <c r="AA40" t="s">
        <v>219</v>
      </c>
      <c r="AB40" t="s">
        <v>224</v>
      </c>
      <c r="AC40" t="s">
        <v>247</v>
      </c>
      <c r="AF40">
        <v>125</v>
      </c>
      <c r="AG40" t="s">
        <v>263</v>
      </c>
      <c r="AH40" t="s">
        <v>265</v>
      </c>
      <c r="AI40">
        <v>35</v>
      </c>
      <c r="AJ40">
        <v>1</v>
      </c>
      <c r="AK40">
        <v>0</v>
      </c>
      <c r="AN40" t="s">
        <v>268</v>
      </c>
      <c r="AO40">
        <v>33672</v>
      </c>
      <c r="AU40">
        <v>1.9</v>
      </c>
      <c r="AV40" t="s">
        <v>294</v>
      </c>
      <c r="AW40" t="s">
        <v>301</v>
      </c>
      <c r="AX40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2019-07-15T17:59:33Z</dcterms:created>
  <dcterms:modified xsi:type="dcterms:W3CDTF">2019-07-15T17:59:33Z</dcterms:modified>
</cp:coreProperties>
</file>