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<sst xmlns="http://schemas.openxmlformats.org/spreadsheetml/2006/main" count="2347" uniqueCount="609">
  <si>
    <t>Hyperlinked Case #</t>
  </si>
  <si>
    <t>Assigned Branch/CC</t>
  </si>
  <si>
    <t>Primary Advocate</t>
  </si>
  <si>
    <t>Tester Tester</t>
  </si>
  <si>
    <t>Eligibility Tester</t>
  </si>
  <si>
    <t>HAL Eligibility Date</t>
  </si>
  <si>
    <t>Blank Case Type Tester</t>
  </si>
  <si>
    <t>Housing Type Of Case</t>
  </si>
  <si>
    <t>HRA Release/Consent Tester</t>
  </si>
  <si>
    <t>HRA Release?</t>
  </si>
  <si>
    <t>Income Verification Tester</t>
  </si>
  <si>
    <t>Gen Pub Assist Case Number</t>
  </si>
  <si>
    <t>Housing Signed DHCI Form</t>
  </si>
  <si>
    <t>Housing Income Verification</t>
  </si>
  <si>
    <t>Level of Service Tester</t>
  </si>
  <si>
    <t>Housing Level of Service</t>
  </si>
  <si>
    <t>Outcome Tester</t>
  </si>
  <si>
    <t>Housing Outcome</t>
  </si>
  <si>
    <t>Housing Outcome Date</t>
  </si>
  <si>
    <t>Client First Name</t>
  </si>
  <si>
    <t>Client Last Name</t>
  </si>
  <si>
    <t>Date Opened</t>
  </si>
  <si>
    <t>Date Closed</t>
  </si>
  <si>
    <t>Case Disposition</t>
  </si>
  <si>
    <t>Street Address</t>
  </si>
  <si>
    <t>Apt#/Suite#</t>
  </si>
  <si>
    <t>City</t>
  </si>
  <si>
    <t>State</t>
  </si>
  <si>
    <t>Zip Code</t>
  </si>
  <si>
    <t>Referral Source</t>
  </si>
  <si>
    <t>Gen Case Index Number</t>
  </si>
  <si>
    <t>Housing Years Living In Apartment</t>
  </si>
  <si>
    <t>Close Reason</t>
  </si>
  <si>
    <t>Primary Funding Code</t>
  </si>
  <si>
    <t>Group</t>
  </si>
  <si>
    <t>Housing Building Case?</t>
  </si>
  <si>
    <t>Secondary Funding Codes</t>
  </si>
  <si>
    <t>Legal Problem Code</t>
  </si>
  <si>
    <t>Housing Posture of Case on Eligibility Date</t>
  </si>
  <si>
    <t>Housing Tenant’s Share Of Rent</t>
  </si>
  <si>
    <t>Housing Total Monthly Rent</t>
  </si>
  <si>
    <t>Total Time For Case</t>
  </si>
  <si>
    <t>Outcome</t>
  </si>
  <si>
    <t>Date of Birth</t>
  </si>
  <si>
    <t>Social Security #</t>
  </si>
  <si>
    <t>Housing Number Of Units In Building</t>
  </si>
  <si>
    <t>Housing Form Of Regulation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</si>
  <si>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</si>
  <si>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</si>
  <si>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</si>
  <si>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</si>
  <si>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</si>
  <si>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Housing HPLP Household Category</t>
  </si>
  <si>
    <t>Housing Subsidy Type</t>
  </si>
  <si>
    <t>Language</t>
  </si>
  <si>
    <t xml:space="preserve">Total Annual Income </t>
  </si>
  <si>
    <t>Housing Proof Public Assistance</t>
  </si>
  <si>
    <t>Housing Verification Of Income</t>
  </si>
  <si>
    <t>Housing Funding Note</t>
  </si>
  <si>
    <t>Caseworker Name</t>
  </si>
  <si>
    <t>Housing Activity Indicators</t>
  </si>
  <si>
    <t>Housing Services Rendered to Client</t>
  </si>
  <si>
    <t>Income Types</t>
  </si>
  <si>
    <t>Service Date</t>
  </si>
  <si>
    <t>MLS</t>
  </si>
  <si>
    <t>Abbas, Sayeda</t>
  </si>
  <si>
    <t>Sharma, Sagar</t>
  </si>
  <si>
    <t>Spencer, Eleanor</t>
  </si>
  <si>
    <t>Treadwell, Nathan</t>
  </si>
  <si>
    <t>Vega, Rita</t>
  </si>
  <si>
    <t>Wilkes, Nicole</t>
  </si>
  <si>
    <t>Shah, Ami</t>
  </si>
  <si>
    <t>Anunkor, Ifeoma</t>
  </si>
  <si>
    <t>Braudy, Erica</t>
  </si>
  <si>
    <t>Caulkins, Luther</t>
  </si>
  <si>
    <t>Englard, Rubin</t>
  </si>
  <si>
    <t>Evers, Erin</t>
  </si>
  <si>
    <t>Freeman, Daniel</t>
  </si>
  <si>
    <t>Guillaume, Naura</t>
  </si>
  <si>
    <t>He, Ricky</t>
  </si>
  <si>
    <t>Labossiere, Samantha</t>
  </si>
  <si>
    <t>Mercedes, Jannelys</t>
  </si>
  <si>
    <t>Case Needs Attention</t>
  </si>
  <si>
    <t>All Good!</t>
  </si>
  <si>
    <t>09/01/2019</t>
  </si>
  <si>
    <t>09/20/2019</t>
  </si>
  <si>
    <t>08/14/2019</t>
  </si>
  <si>
    <t>09/06/2019</t>
  </si>
  <si>
    <t>10/11/2019</t>
  </si>
  <si>
    <t>08/09/2019</t>
  </si>
  <si>
    <t>09/30/2019</t>
  </si>
  <si>
    <t>10/17/2019</t>
  </si>
  <si>
    <t>07/10/2019</t>
  </si>
  <si>
    <t>07/17/2019</t>
  </si>
  <si>
    <t>07/26/2019</t>
  </si>
  <si>
    <t>10/02/2019</t>
  </si>
  <si>
    <t>07/12/2019</t>
  </si>
  <si>
    <t>07/31/2019</t>
  </si>
  <si>
    <t>10/04/2019</t>
  </si>
  <si>
    <t>07/16/2019</t>
  </si>
  <si>
    <t>09/04/2019</t>
  </si>
  <si>
    <t>10/18/2019</t>
  </si>
  <si>
    <t>07/08/2019</t>
  </si>
  <si>
    <t>09/11/2019</t>
  </si>
  <si>
    <t>07/01/2019</t>
  </si>
  <si>
    <t>Needs Housing Case Type</t>
  </si>
  <si>
    <t>No Case</t>
  </si>
  <si>
    <t>HP Action</t>
  </si>
  <si>
    <t>Holdover</t>
  </si>
  <si>
    <t>Non-payment</t>
  </si>
  <si>
    <t>NYCHA Housing Termination</t>
  </si>
  <si>
    <t>Section 8 other</t>
  </si>
  <si>
    <t>Needs HRA Release/Consent Form</t>
  </si>
  <si>
    <t>Yes</t>
  </si>
  <si>
    <t xml:space="preserve"> </t>
  </si>
  <si>
    <t>Needs DHCI</t>
  </si>
  <si>
    <t>016116835G</t>
  </si>
  <si>
    <t>001838722F</t>
  </si>
  <si>
    <t>0005414339B</t>
  </si>
  <si>
    <t>01552167J</t>
  </si>
  <si>
    <t>000281833E</t>
  </si>
  <si>
    <t>018933017I</t>
  </si>
  <si>
    <t>011491059J</t>
  </si>
  <si>
    <t>008592549D</t>
  </si>
  <si>
    <t>009998992D</t>
  </si>
  <si>
    <t>011753297I</t>
  </si>
  <si>
    <t>032185432F</t>
  </si>
  <si>
    <t>005056108D</t>
  </si>
  <si>
    <t>037084809F</t>
  </si>
  <si>
    <t>04933681B</t>
  </si>
  <si>
    <t>011273180H</t>
  </si>
  <si>
    <t>DHCI Form</t>
  </si>
  <si>
    <t>Active CA/SNAP</t>
  </si>
  <si>
    <t>Needs Level of Service</t>
  </si>
  <si>
    <t>Advice</t>
  </si>
  <si>
    <t>Hold For Review</t>
  </si>
  <si>
    <t>Brief Service</t>
  </si>
  <si>
    <t>Representation - State Court</t>
  </si>
  <si>
    <t>Close Date Outside of FY20</t>
  </si>
  <si>
    <t>Needs Outcome &amp; Outcome Date</t>
  </si>
  <si>
    <t>Case Not Closed</t>
  </si>
  <si>
    <t>Anna</t>
  </si>
  <si>
    <t>Vivian</t>
  </si>
  <si>
    <t>Alinca</t>
  </si>
  <si>
    <t>Richard</t>
  </si>
  <si>
    <t>Gregg</t>
  </si>
  <si>
    <t>Loveta</t>
  </si>
  <si>
    <t>Olukunle</t>
  </si>
  <si>
    <t>Aurelina</t>
  </si>
  <si>
    <t>Thelma</t>
  </si>
  <si>
    <t>Edwin</t>
  </si>
  <si>
    <t>David</t>
  </si>
  <si>
    <t>Altagracia</t>
  </si>
  <si>
    <t>Rosa</t>
  </si>
  <si>
    <t>Nelson</t>
  </si>
  <si>
    <t>Corey</t>
  </si>
  <si>
    <t>Patricia</t>
  </si>
  <si>
    <t>Luis</t>
  </si>
  <si>
    <t>Martinique</t>
  </si>
  <si>
    <t>Alexandros</t>
  </si>
  <si>
    <t>Tanique</t>
  </si>
  <si>
    <t>Derwood</t>
  </si>
  <si>
    <t>Vadim</t>
  </si>
  <si>
    <t>Teresa</t>
  </si>
  <si>
    <t>Carmen</t>
  </si>
  <si>
    <t>Cordy</t>
  </si>
  <si>
    <t>Issha</t>
  </si>
  <si>
    <t>Iris</t>
  </si>
  <si>
    <t>Marie-Angeline</t>
  </si>
  <si>
    <t>Dorothy</t>
  </si>
  <si>
    <t>Guadalupe</t>
  </si>
  <si>
    <t>Nancy</t>
  </si>
  <si>
    <t>Harold</t>
  </si>
  <si>
    <t>Jeffrey</t>
  </si>
  <si>
    <t>Olympia</t>
  </si>
  <si>
    <t>Bradley</t>
  </si>
  <si>
    <t>Kurell</t>
  </si>
  <si>
    <t>Maria</t>
  </si>
  <si>
    <t>Siobhan</t>
  </si>
  <si>
    <t>Aneudy</t>
  </si>
  <si>
    <t>Carl</t>
  </si>
  <si>
    <t>Albertina</t>
  </si>
  <si>
    <t>Jeanette</t>
  </si>
  <si>
    <t>Suzhen</t>
  </si>
  <si>
    <t>Hernande</t>
  </si>
  <si>
    <t>Krystal</t>
  </si>
  <si>
    <t>John</t>
  </si>
  <si>
    <t>Leonard</t>
  </si>
  <si>
    <t>Hezekiah</t>
  </si>
  <si>
    <t>Alberta</t>
  </si>
  <si>
    <t>Fabian</t>
  </si>
  <si>
    <t>Charles</t>
  </si>
  <si>
    <t>Ysabel</t>
  </si>
  <si>
    <t>Anthony</t>
  </si>
  <si>
    <t>Suzanne</t>
  </si>
  <si>
    <t>Preato</t>
  </si>
  <si>
    <t>Robinson</t>
  </si>
  <si>
    <t>Hamilton</t>
  </si>
  <si>
    <t>Whalen</t>
  </si>
  <si>
    <t>Piecyhna</t>
  </si>
  <si>
    <t>McLeod</t>
  </si>
  <si>
    <t>Awe</t>
  </si>
  <si>
    <t>Alcantara</t>
  </si>
  <si>
    <t>Dale</t>
  </si>
  <si>
    <t>Rivera</t>
  </si>
  <si>
    <t>Harris</t>
  </si>
  <si>
    <t>Mateo</t>
  </si>
  <si>
    <t>Castillo</t>
  </si>
  <si>
    <t>Melendez</t>
  </si>
  <si>
    <t>Marrero- Pagan</t>
  </si>
  <si>
    <t>Wooten</t>
  </si>
  <si>
    <t>Thompson</t>
  </si>
  <si>
    <t>Flores</t>
  </si>
  <si>
    <t>Renneker</t>
  </si>
  <si>
    <t>Karales</t>
  </si>
  <si>
    <t>Generlette</t>
  </si>
  <si>
    <t>Grant</t>
  </si>
  <si>
    <t>Dergachev</t>
  </si>
  <si>
    <t>Martinez</t>
  </si>
  <si>
    <t>Rodriguez</t>
  </si>
  <si>
    <t>Thomas</t>
  </si>
  <si>
    <t>Norman</t>
  </si>
  <si>
    <t>Seda Dejesus</t>
  </si>
  <si>
    <t>Girault</t>
  </si>
  <si>
    <t>Hall</t>
  </si>
  <si>
    <t>Garcia</t>
  </si>
  <si>
    <t>Hirsch</t>
  </si>
  <si>
    <t>Sado</t>
  </si>
  <si>
    <t>Moody</t>
  </si>
  <si>
    <t>Despommier</t>
  </si>
  <si>
    <t>Negron</t>
  </si>
  <si>
    <t>Vasquez</t>
  </si>
  <si>
    <t>Brown</t>
  </si>
  <si>
    <t>Perez</t>
  </si>
  <si>
    <t>Allen</t>
  </si>
  <si>
    <t>DeLos Santos</t>
  </si>
  <si>
    <t>Koster</t>
  </si>
  <si>
    <t>Gonzalez</t>
  </si>
  <si>
    <t>Fournier</t>
  </si>
  <si>
    <t>Chen</t>
  </si>
  <si>
    <t>Beriguete</t>
  </si>
  <si>
    <t>Wharton</t>
  </si>
  <si>
    <t>Bowser</t>
  </si>
  <si>
    <t>Allan</t>
  </si>
  <si>
    <t>Siguencia</t>
  </si>
  <si>
    <t>Avila</t>
  </si>
  <si>
    <t>Lockett</t>
  </si>
  <si>
    <t>Ramirez</t>
  </si>
  <si>
    <t>Greene</t>
  </si>
  <si>
    <t>Bronson</t>
  </si>
  <si>
    <t>05/15/2019</t>
  </si>
  <si>
    <t>05/29/2019</t>
  </si>
  <si>
    <t>06/17/2019</t>
  </si>
  <si>
    <t>09/27/2019</t>
  </si>
  <si>
    <t>09/19/2019</t>
  </si>
  <si>
    <t>10/07/2019</t>
  </si>
  <si>
    <t>07/18/2019</t>
  </si>
  <si>
    <t>08/13/2019</t>
  </si>
  <si>
    <t>08/15/2019</t>
  </si>
  <si>
    <t>10/08/2019</t>
  </si>
  <si>
    <t>09/13/2019</t>
  </si>
  <si>
    <t>08/29/2019</t>
  </si>
  <si>
    <t>08/19/2019</t>
  </si>
  <si>
    <t>09/16/2019</t>
  </si>
  <si>
    <t>06/04/2019</t>
  </si>
  <si>
    <t>Closed</t>
  </si>
  <si>
    <t>Open</t>
  </si>
  <si>
    <t>6051 68 Street</t>
  </si>
  <si>
    <t>107 W 68th St</t>
  </si>
  <si>
    <t>17 W 125th St</t>
  </si>
  <si>
    <t>103 E 2nd St</t>
  </si>
  <si>
    <t>160 E 48th St</t>
  </si>
  <si>
    <t>2698 8th Ave</t>
  </si>
  <si>
    <t>241 E 115th st</t>
  </si>
  <si>
    <t>107 Ellwood St</t>
  </si>
  <si>
    <t>159 W 145th St</t>
  </si>
  <si>
    <t>240 E 119th St</t>
  </si>
  <si>
    <t>460 W 155th St</t>
  </si>
  <si>
    <t>580 W 161st St</t>
  </si>
  <si>
    <t>526 W 158th St</t>
  </si>
  <si>
    <t>60 E 106th St</t>
  </si>
  <si>
    <t>600 W 176th St</t>
  </si>
  <si>
    <t>211 W 146th st</t>
  </si>
  <si>
    <t>583 W 215th St</t>
  </si>
  <si>
    <t>1365 Saint Nicholas Ave</t>
  </si>
  <si>
    <t>415 W 25th St</t>
  </si>
  <si>
    <t>147 W 79th St</t>
  </si>
  <si>
    <t>515 W 159th St</t>
  </si>
  <si>
    <t>480 Saint Nicholas Ave</t>
  </si>
  <si>
    <t>235 E 116th St</t>
  </si>
  <si>
    <t>410 Grand St</t>
  </si>
  <si>
    <t>240 Madison St</t>
  </si>
  <si>
    <t>143 W 132nd St</t>
  </si>
  <si>
    <t>1 Columbus Pl</t>
  </si>
  <si>
    <t>77 Columbia St</t>
  </si>
  <si>
    <t>55 Tiemann Pl</t>
  </si>
  <si>
    <t>596 Riverside Dr</t>
  </si>
  <si>
    <t>3544 Broadway</t>
  </si>
  <si>
    <t>200 W 143rd St</t>
  </si>
  <si>
    <t>666 W End Ave</t>
  </si>
  <si>
    <t>2 E 75th St</t>
  </si>
  <si>
    <t>188 Ludlow St</t>
  </si>
  <si>
    <t>617 W 170th St</t>
  </si>
  <si>
    <t>165 E 112th St</t>
  </si>
  <si>
    <t>45 W 110th St</t>
  </si>
  <si>
    <t>795 Saint Nicholas Ave</t>
  </si>
  <si>
    <t>567 W 170th St</t>
  </si>
  <si>
    <t>89 Avenue C</t>
  </si>
  <si>
    <t>1420 Amsterdam Ave</t>
  </si>
  <si>
    <t>3609 Broadway</t>
  </si>
  <si>
    <t>1900 Lexington Ave</t>
  </si>
  <si>
    <t>15 Saint James Pl</t>
  </si>
  <si>
    <t>388 Audubon Ave</t>
  </si>
  <si>
    <t>180 E 122nd St</t>
  </si>
  <si>
    <t>131 W 137th St</t>
  </si>
  <si>
    <t>250 W 146th St</t>
  </si>
  <si>
    <t>135 W 115th St</t>
  </si>
  <si>
    <t>600 W 144th St</t>
  </si>
  <si>
    <t>8 Avenue B # 12</t>
  </si>
  <si>
    <t>601 W 140th St</t>
  </si>
  <si>
    <t>17 E 124th St</t>
  </si>
  <si>
    <t>2140 Madison Ave</t>
  </si>
  <si>
    <t>242 W 122nd St</t>
  </si>
  <si>
    <t>418 W 51st St</t>
  </si>
  <si>
    <t>2F</t>
  </si>
  <si>
    <t>2K</t>
  </si>
  <si>
    <t>ground fl</t>
  </si>
  <si>
    <t>14E</t>
  </si>
  <si>
    <t>19K</t>
  </si>
  <si>
    <t>B3</t>
  </si>
  <si>
    <t>2L</t>
  </si>
  <si>
    <t>1A</t>
  </si>
  <si>
    <t>6A</t>
  </si>
  <si>
    <t>5A</t>
  </si>
  <si>
    <t>14H</t>
  </si>
  <si>
    <t>Bsmt</t>
  </si>
  <si>
    <t>4J</t>
  </si>
  <si>
    <t>D4</t>
  </si>
  <si>
    <t>7L</t>
  </si>
  <si>
    <t>7K</t>
  </si>
  <si>
    <t>9D</t>
  </si>
  <si>
    <t>16H</t>
  </si>
  <si>
    <t>18F</t>
  </si>
  <si>
    <t>13C</t>
  </si>
  <si>
    <t>Bmst</t>
  </si>
  <si>
    <t>N17I</t>
  </si>
  <si>
    <t>7E</t>
  </si>
  <si>
    <t>5C</t>
  </si>
  <si>
    <t>12K</t>
  </si>
  <si>
    <t>8B</t>
  </si>
  <si>
    <t>2B</t>
  </si>
  <si>
    <t>16J</t>
  </si>
  <si>
    <t>3D</t>
  </si>
  <si>
    <t>9B</t>
  </si>
  <si>
    <t>1B</t>
  </si>
  <si>
    <t>6C</t>
  </si>
  <si>
    <t>6B</t>
  </si>
  <si>
    <t>6F</t>
  </si>
  <si>
    <t>5F</t>
  </si>
  <si>
    <t>N9I</t>
  </si>
  <si>
    <t>16A</t>
  </si>
  <si>
    <t>2C</t>
  </si>
  <si>
    <t>6E</t>
  </si>
  <si>
    <t>5H</t>
  </si>
  <si>
    <t>1L</t>
  </si>
  <si>
    <t>Ridgewood</t>
  </si>
  <si>
    <t>New York</t>
  </si>
  <si>
    <t>NY</t>
  </si>
  <si>
    <t>Community Organization</t>
  </si>
  <si>
    <t>HRA</t>
  </si>
  <si>
    <t>Outreach</t>
  </si>
  <si>
    <t>Court Referral-NON HRA</t>
  </si>
  <si>
    <t>Self-referred</t>
  </si>
  <si>
    <t>In-House</t>
  </si>
  <si>
    <t>HP1000/2019</t>
  </si>
  <si>
    <t>LT-064982-19/NY</t>
  </si>
  <si>
    <t>LT-065250-19/NY</t>
  </si>
  <si>
    <t>LT-076638-18/NY</t>
  </si>
  <si>
    <t>LT-064714-19/NY</t>
  </si>
  <si>
    <t>LT-066512-19/NY</t>
  </si>
  <si>
    <t>LT-065946-19/NY</t>
  </si>
  <si>
    <t>LT-064895-19/NY</t>
  </si>
  <si>
    <t>LT-250558-19/NY</t>
  </si>
  <si>
    <t>LT-065548-19/NY</t>
  </si>
  <si>
    <t>LT-066795-19/NY</t>
  </si>
  <si>
    <t>LT-064372-19/NY</t>
  </si>
  <si>
    <t>LT-066630-19/NY</t>
  </si>
  <si>
    <t>LT-068866-19/NY</t>
  </si>
  <si>
    <t>LT-064422-19/NY</t>
  </si>
  <si>
    <t>LT-055486-19/NY</t>
  </si>
  <si>
    <t>LT-014172-19/NY</t>
  </si>
  <si>
    <t>LT-065372-19/NY</t>
  </si>
  <si>
    <t>LT-063400-19/NY</t>
  </si>
  <si>
    <t>LT-064034-19/NY</t>
  </si>
  <si>
    <t>LT-064296-19/NY</t>
  </si>
  <si>
    <t>906305-TD-2018</t>
  </si>
  <si>
    <t>LT-066238-19/NY</t>
  </si>
  <si>
    <t>LT-052566-19/NY</t>
  </si>
  <si>
    <t>LT-063980-19/NY</t>
  </si>
  <si>
    <t>LT-063992-19/NY</t>
  </si>
  <si>
    <t>LT-064209-19/NY</t>
  </si>
  <si>
    <t>910368-NB-2019</t>
  </si>
  <si>
    <t>LT-080137-16/NY</t>
  </si>
  <si>
    <t>LT-067811-19</t>
  </si>
  <si>
    <t>LT-158718-19/NY</t>
  </si>
  <si>
    <t>LT-058517-19/NY</t>
  </si>
  <si>
    <t>LT-013820-19/NY</t>
  </si>
  <si>
    <t>LT-064261-19/NY</t>
  </si>
  <si>
    <t>LT-064091-19/NY</t>
  </si>
  <si>
    <t>LT-068887-19/NY</t>
  </si>
  <si>
    <t>LT-016275-19/NY</t>
  </si>
  <si>
    <t>LT-017991-18/NY</t>
  </si>
  <si>
    <t>LT-056120-19/NY</t>
  </si>
  <si>
    <t>LT-065081-19/NY</t>
  </si>
  <si>
    <t>LT-250009-HA</t>
  </si>
  <si>
    <t>LT-65257-9/NY</t>
  </si>
  <si>
    <t>LT-063016-19/NY</t>
  </si>
  <si>
    <t>LT-252351-HA</t>
  </si>
  <si>
    <t>LT-069234-19/NY</t>
  </si>
  <si>
    <t>LT-068192-19/NY</t>
  </si>
  <si>
    <t>LT-056299-19/NY</t>
  </si>
  <si>
    <t>LT-066183-19/NY</t>
  </si>
  <si>
    <t>LT-067482-19/NY</t>
  </si>
  <si>
    <t>LT-054142-19/NY</t>
  </si>
  <si>
    <t>LT-065629-19/NY</t>
  </si>
  <si>
    <t>A - Counsel and Advice</t>
  </si>
  <si>
    <t>B - Limited Action (Brief Service)</t>
  </si>
  <si>
    <t>3115 HPLP-Homelessness Prevention Law Project</t>
  </si>
  <si>
    <t>3123 Universal Access to Counsel – (UAC)</t>
  </si>
  <si>
    <t>No</t>
  </si>
  <si>
    <t>63 Private Landlord/Tenant</t>
  </si>
  <si>
    <t>64 Public Housing</t>
  </si>
  <si>
    <t>61 Federally Subsidized Housing</t>
  </si>
  <si>
    <t>No Stipulation; No Judgment</t>
  </si>
  <si>
    <t>6014-Obtained advice and counsel on a Housing matter</t>
  </si>
  <si>
    <t>06/08/1940</t>
  </si>
  <si>
    <t>04/15/1945</t>
  </si>
  <si>
    <t>07/15/1988</t>
  </si>
  <si>
    <t>07/05/1935</t>
  </si>
  <si>
    <t>01/02/1955</t>
  </si>
  <si>
    <t>11/15/1962</t>
  </si>
  <si>
    <t>06/10/1958</t>
  </si>
  <si>
    <t>10/15/1959</t>
  </si>
  <si>
    <t>06/16/1965</t>
  </si>
  <si>
    <t>12/04/1979</t>
  </si>
  <si>
    <t>06/21/1962</t>
  </si>
  <si>
    <t>10/07/1964</t>
  </si>
  <si>
    <t>12/25/1960</t>
  </si>
  <si>
    <t>01/02/1970</t>
  </si>
  <si>
    <t>03/05/1965</t>
  </si>
  <si>
    <t>06/20/1989</t>
  </si>
  <si>
    <t>02/05/1960</t>
  </si>
  <si>
    <t>09/09/1949</t>
  </si>
  <si>
    <t>01/06/1977</t>
  </si>
  <si>
    <t>04/15/1977</t>
  </si>
  <si>
    <t>03/08/1974</t>
  </si>
  <si>
    <t>09/22/1970</t>
  </si>
  <si>
    <t>10/23/1982</t>
  </si>
  <si>
    <t>08/04/1962</t>
  </si>
  <si>
    <t>10/20/1950</t>
  </si>
  <si>
    <t>11/18/1951</t>
  </si>
  <si>
    <t>07/21/1977</t>
  </si>
  <si>
    <t>12/08/1962</t>
  </si>
  <si>
    <t>10/24/1961</t>
  </si>
  <si>
    <t>12/08/1981</t>
  </si>
  <si>
    <t>04/08/1958</t>
  </si>
  <si>
    <t>12/31/1966</t>
  </si>
  <si>
    <t>05/19/1950</t>
  </si>
  <si>
    <t>02/28/1958</t>
  </si>
  <si>
    <t>06/21/1981</t>
  </si>
  <si>
    <t>05/09/1971</t>
  </si>
  <si>
    <t>06/17/1955</t>
  </si>
  <si>
    <t>09/28/1973</t>
  </si>
  <si>
    <t>03/16/1986</t>
  </si>
  <si>
    <t>07/20/1958</t>
  </si>
  <si>
    <t>02/06/1989</t>
  </si>
  <si>
    <t>08/29/1979</t>
  </si>
  <si>
    <t>10/17/1958</t>
  </si>
  <si>
    <t>04/14/1954</t>
  </si>
  <si>
    <t>04/12/1959</t>
  </si>
  <si>
    <t>10/30/1977</t>
  </si>
  <si>
    <t>01/26/1969</t>
  </si>
  <si>
    <t>07/31/1983</t>
  </si>
  <si>
    <t>07/21/1948</t>
  </si>
  <si>
    <t>06/02/1942</t>
  </si>
  <si>
    <t>02/21/1949</t>
  </si>
  <si>
    <t>10/07/1963</t>
  </si>
  <si>
    <t>09/07/1961</t>
  </si>
  <si>
    <t>04/22/1970</t>
  </si>
  <si>
    <t>04/24/1948</t>
  </si>
  <si>
    <t>07/03/1971</t>
  </si>
  <si>
    <t>05/19/1990</t>
  </si>
  <si>
    <t>07/23/1960</t>
  </si>
  <si>
    <t>078-32-1113</t>
  </si>
  <si>
    <t>124-74-5121</t>
  </si>
  <si>
    <t>100-28-5597</t>
  </si>
  <si>
    <t>154-50-9446</t>
  </si>
  <si>
    <t>116-56-4949</t>
  </si>
  <si>
    <t>121-78-3442</t>
  </si>
  <si>
    <t>006-97-4948</t>
  </si>
  <si>
    <t>133-90-0489</t>
  </si>
  <si>
    <t>068-64-1333</t>
  </si>
  <si>
    <t>053-60-2846</t>
  </si>
  <si>
    <t>135-66-8052</t>
  </si>
  <si>
    <t>061-66-0530</t>
  </si>
  <si>
    <t>090-60-9105</t>
  </si>
  <si>
    <t>584-08-2150</t>
  </si>
  <si>
    <t>076-76-5523</t>
  </si>
  <si>
    <t>103-60-7312</t>
  </si>
  <si>
    <t>105-84-4205</t>
  </si>
  <si>
    <t>077-60-7676</t>
  </si>
  <si>
    <t>099-68-3529</t>
  </si>
  <si>
    <t>066-58-1175</t>
  </si>
  <si>
    <t>094-52-8972</t>
  </si>
  <si>
    <t>319-41-3152</t>
  </si>
  <si>
    <t>053-66-0967</t>
  </si>
  <si>
    <t>092-42-1317</t>
  </si>
  <si>
    <t>125-44-0274</t>
  </si>
  <si>
    <t>118-62-0389</t>
  </si>
  <si>
    <t>142-62-0545</t>
  </si>
  <si>
    <t>071-54-5016</t>
  </si>
  <si>
    <t>084-66-0268</t>
  </si>
  <si>
    <t>051-30-6077</t>
  </si>
  <si>
    <t>112-40-3796</t>
  </si>
  <si>
    <t>090-38-5362</t>
  </si>
  <si>
    <t>134-64-8778</t>
  </si>
  <si>
    <t>147-56-0132</t>
  </si>
  <si>
    <t>098-46-1764</t>
  </si>
  <si>
    <t>078-72-4853</t>
  </si>
  <si>
    <t>103-70-6335</t>
  </si>
  <si>
    <t>053-70-2483</t>
  </si>
  <si>
    <t>060-78-3270</t>
  </si>
  <si>
    <t>122-64-3956</t>
  </si>
  <si>
    <t>060-54-2293</t>
  </si>
  <si>
    <t>116-64-0078</t>
  </si>
  <si>
    <t>068-52-7414</t>
  </si>
  <si>
    <t>090-96-5384</t>
  </si>
  <si>
    <t>118-80-5425</t>
  </si>
  <si>
    <t>060-70-2064</t>
  </si>
  <si>
    <t>111-38-6089</t>
  </si>
  <si>
    <t>118-34-3530</t>
  </si>
  <si>
    <t>068-62-8316</t>
  </si>
  <si>
    <t>133-98-8208</t>
  </si>
  <si>
    <t>060-58-2589</t>
  </si>
  <si>
    <t>638-51-5025</t>
  </si>
  <si>
    <t>050-38-4727</t>
  </si>
  <si>
    <t>477-89-1919</t>
  </si>
  <si>
    <t>128-76-6956</t>
  </si>
  <si>
    <t>110-54-8821</t>
  </si>
  <si>
    <t>Rent Stabilized</t>
  </si>
  <si>
    <t>Rent Controlled</t>
  </si>
  <si>
    <t>Public Housing/NYCHA</t>
  </si>
  <si>
    <t>Low Income Tax Credit</t>
  </si>
  <si>
    <t>Project-based Sec. 8</t>
  </si>
  <si>
    <t>HDFC</t>
  </si>
  <si>
    <t>Public Housing</t>
  </si>
  <si>
    <t>Unknown</t>
  </si>
  <si>
    <t>Unregulated</t>
  </si>
  <si>
    <t>Other Subsidized Housing</t>
  </si>
  <si>
    <t>Mitchell-Lama</t>
  </si>
  <si>
    <t>None</t>
  </si>
  <si>
    <t>Section 8</t>
  </si>
  <si>
    <t>DRIE/SCRIE</t>
  </si>
  <si>
    <t>FEPS</t>
  </si>
  <si>
    <t>Other</t>
  </si>
  <si>
    <t>English</t>
  </si>
  <si>
    <t>Spanish</t>
  </si>
  <si>
    <t>Chinese/Mandarin</t>
  </si>
  <si>
    <t>Benitez, Vicenta</t>
  </si>
  <si>
    <t>Garcia, Diana</t>
  </si>
  <si>
    <t>Velasquez, Diana</t>
  </si>
  <si>
    <t>Vergeli, Evelyn</t>
  </si>
  <si>
    <t>Garcia, Keiannis</t>
  </si>
  <si>
    <t>Acosta, Rosa</t>
  </si>
  <si>
    <t>Garcia, Alexandra</t>
  </si>
  <si>
    <t>Sanchez, Dennis</t>
  </si>
  <si>
    <t>Social Security, Social Security Retirement</t>
  </si>
  <si>
    <t>Food Stamps (SNAP), SSI</t>
  </si>
  <si>
    <t>Employment</t>
  </si>
  <si>
    <t>Social Security Disability</t>
  </si>
  <si>
    <t>Employment (Self-Employed), Social Security</t>
  </si>
  <si>
    <t>SSI</t>
  </si>
  <si>
    <t>Food Stamps (SNAP), General Assistance</t>
  </si>
  <si>
    <t>Employment, Social Security Disability</t>
  </si>
  <si>
    <t>Disability, Food Stamps (SNAP)</t>
  </si>
  <si>
    <t>Employment, SSI</t>
  </si>
  <si>
    <t>Food Stamps (SNAP)</t>
  </si>
  <si>
    <t>Employment (Self-Employed)</t>
  </si>
  <si>
    <t>Food Stamps (SNAP), Welfare</t>
  </si>
  <si>
    <t>Social Security Retirement</t>
  </si>
  <si>
    <t>Employment, Food Stamps (SNAP)</t>
  </si>
  <si>
    <t>Employment, Employment (Self-Employed)</t>
  </si>
  <si>
    <t>No Income</t>
  </si>
  <si>
    <t>Employment, Social Security</t>
  </si>
  <si>
    <t>Employment (Self-Employed), Food Stamps (SNAP)</t>
  </si>
  <si>
    <t>Workers Compensation</t>
  </si>
  <si>
    <t>Food Stamps (SNAP), Other, SSI</t>
  </si>
  <si>
    <t>Food Stamps (SNAP), Welfare - Fam. Assis.</t>
  </si>
  <si>
    <t>Food Stamps (SNAP), Social Security Disability, Unemployment Compensation</t>
  </si>
  <si>
    <t>Pension/Retirement (Not Soc. Sec.)</t>
  </si>
  <si>
    <t>Employment, Food Stamps (SNAP), Social Security</t>
  </si>
  <si>
    <t>Food Stamps (SNAP), Social Security</t>
  </si>
  <si>
    <t>09/26/2019</t>
  </si>
  <si>
    <t>09/23/2019</t>
  </si>
  <si>
    <t>09/10/2019</t>
  </si>
  <si>
    <t>08/28/2019</t>
  </si>
  <si>
    <t>09/25/2019</t>
  </si>
  <si>
    <t>10/16/2019</t>
  </si>
  <si>
    <t>09/03/2019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</si>
</sst>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M59"/>
  <sheetViews>
    <sheetView tabSelected="1" workbookViewId="0"/>
  </sheetViews>
  <sheetFormatPr defaultRowHeight="15"/>
  <cols>
    <col min="1" max="1" width="20.7109375" style="1" customWidth="1"/>
    <col min="2" max="2" width="19.7109375" customWidth="1"/>
    <col min="3" max="64" width="30.7109375" customWidth="1"/>
  </cols>
  <sheetData>
    <row r="1" spans="1:6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13</v>
      </c>
    </row>
    <row r="2" spans="1:65">
      <c r="A2" s="1">
        <f>HYPERLINK("https://lsnyc.legalserver.org/matter/dynamic-profile/view/1900146","19-1900146")</f>
        <v>0</v>
      </c>
      <c r="B2" t="s">
        <v>64</v>
      </c>
      <c r="C2" t="s">
        <v>65</v>
      </c>
      <c r="D2" t="s">
        <v>82</v>
      </c>
      <c r="E2" t="s">
        <v>83</v>
      </c>
      <c r="F2" t="s">
        <v>84</v>
      </c>
      <c r="G2" t="s">
        <v>83</v>
      </c>
      <c r="H2" t="s">
        <v>106</v>
      </c>
      <c r="I2" t="s">
        <v>83</v>
      </c>
      <c r="J2" t="s">
        <v>113</v>
      </c>
      <c r="K2" t="s">
        <v>83</v>
      </c>
      <c r="M2" t="s">
        <v>114</v>
      </c>
      <c r="N2" t="s">
        <v>131</v>
      </c>
      <c r="O2" t="s">
        <v>83</v>
      </c>
      <c r="P2" t="s">
        <v>134</v>
      </c>
      <c r="Q2" t="s">
        <v>138</v>
      </c>
      <c r="T2" t="s">
        <v>141</v>
      </c>
      <c r="U2" t="s">
        <v>195</v>
      </c>
      <c r="V2" t="s">
        <v>250</v>
      </c>
      <c r="W2" t="s">
        <v>252</v>
      </c>
      <c r="X2" t="s">
        <v>265</v>
      </c>
      <c r="Y2" t="s">
        <v>267</v>
      </c>
      <c r="AA2" t="s">
        <v>365</v>
      </c>
      <c r="AB2" t="s">
        <v>367</v>
      </c>
      <c r="AC2">
        <v>11385</v>
      </c>
      <c r="AF2">
        <v>8</v>
      </c>
      <c r="AG2" t="s">
        <v>425</v>
      </c>
      <c r="AH2" t="s">
        <v>427</v>
      </c>
      <c r="AI2" t="s">
        <v>429</v>
      </c>
      <c r="AL2" t="s">
        <v>430</v>
      </c>
      <c r="AN2">
        <v>0</v>
      </c>
      <c r="AO2">
        <v>920</v>
      </c>
      <c r="AP2">
        <v>1</v>
      </c>
      <c r="AQ2" t="s">
        <v>434</v>
      </c>
      <c r="AR2" t="s">
        <v>435</v>
      </c>
      <c r="AT2">
        <v>0</v>
      </c>
      <c r="AV2">
        <v>2</v>
      </c>
      <c r="AW2">
        <v>0</v>
      </c>
      <c r="AX2">
        <v>202.96</v>
      </c>
      <c r="BC2" t="s">
        <v>565</v>
      </c>
      <c r="BD2">
        <v>34320</v>
      </c>
      <c r="BH2" t="s">
        <v>568</v>
      </c>
      <c r="BK2" t="s">
        <v>576</v>
      </c>
      <c r="BL2" t="s">
        <v>250</v>
      </c>
      <c r="BM2" t="s">
        <v>131</v>
      </c>
    </row>
    <row r="3" spans="1:65">
      <c r="A3" s="1">
        <f>HYPERLINK("https://lsnyc.legalserver.org/matter/dynamic-profile/view/1910223","19-1910223")</f>
        <v>0</v>
      </c>
      <c r="B3" t="s">
        <v>64</v>
      </c>
      <c r="C3" t="s">
        <v>66</v>
      </c>
      <c r="D3" t="s">
        <v>82</v>
      </c>
      <c r="E3" t="s">
        <v>83</v>
      </c>
      <c r="F3" t="s">
        <v>85</v>
      </c>
      <c r="G3" t="s">
        <v>83</v>
      </c>
      <c r="H3" t="s">
        <v>107</v>
      </c>
      <c r="I3" t="s">
        <v>83</v>
      </c>
      <c r="J3" t="s">
        <v>113</v>
      </c>
      <c r="K3" t="s">
        <v>83</v>
      </c>
      <c r="M3" t="s">
        <v>114</v>
      </c>
      <c r="N3" t="s">
        <v>131</v>
      </c>
      <c r="O3" t="s">
        <v>83</v>
      </c>
      <c r="P3" t="s">
        <v>134</v>
      </c>
      <c r="Q3" t="s">
        <v>139</v>
      </c>
      <c r="T3" t="s">
        <v>142</v>
      </c>
      <c r="U3" t="s">
        <v>196</v>
      </c>
      <c r="V3" t="s">
        <v>85</v>
      </c>
      <c r="W3" t="s">
        <v>253</v>
      </c>
      <c r="X3" t="s">
        <v>265</v>
      </c>
      <c r="Y3" t="s">
        <v>268</v>
      </c>
      <c r="Z3" t="s">
        <v>324</v>
      </c>
      <c r="AA3" t="s">
        <v>366</v>
      </c>
      <c r="AB3" t="s">
        <v>367</v>
      </c>
      <c r="AC3">
        <v>10023</v>
      </c>
      <c r="AD3" t="s">
        <v>368</v>
      </c>
      <c r="AE3" t="s">
        <v>374</v>
      </c>
      <c r="AF3">
        <v>50</v>
      </c>
      <c r="AG3" t="s">
        <v>425</v>
      </c>
      <c r="AH3" t="s">
        <v>427</v>
      </c>
      <c r="AI3" t="s">
        <v>429</v>
      </c>
      <c r="AJ3" t="s">
        <v>429</v>
      </c>
      <c r="AL3" t="s">
        <v>430</v>
      </c>
      <c r="AN3">
        <v>0</v>
      </c>
      <c r="AO3">
        <v>545.5599999999999</v>
      </c>
      <c r="AP3">
        <v>0</v>
      </c>
      <c r="AQ3" t="s">
        <v>434</v>
      </c>
      <c r="AR3" t="s">
        <v>436</v>
      </c>
      <c r="AS3" t="s">
        <v>493</v>
      </c>
      <c r="AT3">
        <v>30</v>
      </c>
      <c r="AU3" t="s">
        <v>549</v>
      </c>
      <c r="AV3">
        <v>1</v>
      </c>
      <c r="AW3">
        <v>0</v>
      </c>
      <c r="AX3">
        <v>103.67</v>
      </c>
      <c r="BB3" t="s">
        <v>560</v>
      </c>
      <c r="BC3" t="s">
        <v>565</v>
      </c>
      <c r="BD3">
        <v>12948</v>
      </c>
      <c r="BH3" t="s">
        <v>569</v>
      </c>
      <c r="BK3" t="s">
        <v>577</v>
      </c>
      <c r="BL3" t="s">
        <v>602</v>
      </c>
      <c r="BM3" t="s">
        <v>131</v>
      </c>
    </row>
    <row r="4" spans="1:65">
      <c r="A4" s="1">
        <f>HYPERLINK("https://lsnyc.legalserver.org/matter/dynamic-profile/view/1907363","19-1907363")</f>
        <v>0</v>
      </c>
      <c r="B4" t="s">
        <v>64</v>
      </c>
      <c r="C4" t="s">
        <v>66</v>
      </c>
      <c r="D4" t="s">
        <v>82</v>
      </c>
      <c r="E4" t="s">
        <v>83</v>
      </c>
      <c r="F4" t="s">
        <v>86</v>
      </c>
      <c r="G4" t="s">
        <v>83</v>
      </c>
      <c r="H4" t="s">
        <v>108</v>
      </c>
      <c r="I4" t="s">
        <v>83</v>
      </c>
      <c r="J4" t="s">
        <v>113</v>
      </c>
      <c r="K4" t="s">
        <v>83</v>
      </c>
      <c r="M4" t="s">
        <v>114</v>
      </c>
      <c r="N4" t="s">
        <v>131</v>
      </c>
      <c r="O4" t="s">
        <v>83</v>
      </c>
      <c r="P4" t="s">
        <v>134</v>
      </c>
      <c r="Q4" t="s">
        <v>139</v>
      </c>
      <c r="T4" t="s">
        <v>143</v>
      </c>
      <c r="U4" t="s">
        <v>197</v>
      </c>
      <c r="V4" t="s">
        <v>86</v>
      </c>
      <c r="W4" t="s">
        <v>254</v>
      </c>
      <c r="X4" t="s">
        <v>265</v>
      </c>
      <c r="Y4" t="s">
        <v>269</v>
      </c>
      <c r="Z4" t="s">
        <v>325</v>
      </c>
      <c r="AA4" t="s">
        <v>366</v>
      </c>
      <c r="AB4" t="s">
        <v>367</v>
      </c>
      <c r="AC4">
        <v>10027</v>
      </c>
      <c r="AD4" t="s">
        <v>369</v>
      </c>
      <c r="AE4" t="s">
        <v>375</v>
      </c>
      <c r="AF4">
        <v>1</v>
      </c>
      <c r="AG4" t="s">
        <v>425</v>
      </c>
      <c r="AH4" t="s">
        <v>428</v>
      </c>
      <c r="AI4" t="s">
        <v>429</v>
      </c>
      <c r="AJ4" t="s">
        <v>429</v>
      </c>
      <c r="AL4" t="s">
        <v>430</v>
      </c>
      <c r="AM4" t="s">
        <v>433</v>
      </c>
      <c r="AN4">
        <v>0</v>
      </c>
      <c r="AO4">
        <v>2450</v>
      </c>
      <c r="AP4">
        <v>5.8</v>
      </c>
      <c r="AQ4" t="s">
        <v>434</v>
      </c>
      <c r="AR4" t="s">
        <v>437</v>
      </c>
      <c r="AS4" t="s">
        <v>494</v>
      </c>
      <c r="AT4">
        <v>0</v>
      </c>
      <c r="AU4" t="s">
        <v>549</v>
      </c>
      <c r="AV4">
        <v>1</v>
      </c>
      <c r="AW4">
        <v>0</v>
      </c>
      <c r="AX4">
        <v>160.13</v>
      </c>
      <c r="BB4" t="s">
        <v>560</v>
      </c>
      <c r="BC4" t="s">
        <v>565</v>
      </c>
      <c r="BD4">
        <v>20000</v>
      </c>
      <c r="BH4" t="s">
        <v>570</v>
      </c>
      <c r="BK4" t="s">
        <v>578</v>
      </c>
      <c r="BL4" t="s">
        <v>603</v>
      </c>
      <c r="BM4" t="s">
        <v>131</v>
      </c>
    </row>
    <row r="5" spans="1:65">
      <c r="A5" s="1">
        <f>HYPERLINK("https://lsnyc.legalserver.org/matter/dynamic-profile/view/1909062","19-1909062")</f>
        <v>0</v>
      </c>
      <c r="B5" t="s">
        <v>64</v>
      </c>
      <c r="C5" t="s">
        <v>66</v>
      </c>
      <c r="D5" t="s">
        <v>82</v>
      </c>
      <c r="E5" t="s">
        <v>83</v>
      </c>
      <c r="F5" t="s">
        <v>87</v>
      </c>
      <c r="G5" t="s">
        <v>83</v>
      </c>
      <c r="H5" t="s">
        <v>108</v>
      </c>
      <c r="I5" t="s">
        <v>83</v>
      </c>
      <c r="J5" t="s">
        <v>113</v>
      </c>
      <c r="K5" t="s">
        <v>83</v>
      </c>
      <c r="M5" t="s">
        <v>114</v>
      </c>
      <c r="N5" t="s">
        <v>131</v>
      </c>
      <c r="O5" t="s">
        <v>133</v>
      </c>
      <c r="P5" t="s">
        <v>135</v>
      </c>
      <c r="Q5" t="s">
        <v>140</v>
      </c>
      <c r="T5" t="s">
        <v>144</v>
      </c>
      <c r="U5" t="s">
        <v>198</v>
      </c>
      <c r="V5" t="s">
        <v>87</v>
      </c>
      <c r="X5" t="s">
        <v>266</v>
      </c>
      <c r="Y5" t="s">
        <v>270</v>
      </c>
      <c r="Z5" t="s">
        <v>326</v>
      </c>
      <c r="AA5" t="s">
        <v>366</v>
      </c>
      <c r="AB5" t="s">
        <v>367</v>
      </c>
      <c r="AC5">
        <v>10009</v>
      </c>
      <c r="AD5" t="s">
        <v>369</v>
      </c>
      <c r="AE5" t="s">
        <v>376</v>
      </c>
      <c r="AF5">
        <v>56</v>
      </c>
      <c r="AH5" t="s">
        <v>427</v>
      </c>
      <c r="AI5" t="s">
        <v>429</v>
      </c>
      <c r="AJ5" t="s">
        <v>429</v>
      </c>
      <c r="AL5" t="s">
        <v>430</v>
      </c>
      <c r="AM5" t="s">
        <v>433</v>
      </c>
      <c r="AN5">
        <v>0</v>
      </c>
      <c r="AO5">
        <v>450</v>
      </c>
      <c r="AP5">
        <v>0.5</v>
      </c>
      <c r="AR5" t="s">
        <v>438</v>
      </c>
      <c r="AS5" t="s">
        <v>495</v>
      </c>
      <c r="AT5">
        <v>16</v>
      </c>
      <c r="AU5" t="s">
        <v>550</v>
      </c>
      <c r="AV5">
        <v>1</v>
      </c>
      <c r="AW5">
        <v>0</v>
      </c>
      <c r="AX5">
        <v>115.29</v>
      </c>
      <c r="BB5" t="s">
        <v>561</v>
      </c>
      <c r="BC5" t="s">
        <v>565</v>
      </c>
      <c r="BD5">
        <v>14400</v>
      </c>
      <c r="BH5" t="s">
        <v>571</v>
      </c>
      <c r="BK5" t="s">
        <v>579</v>
      </c>
      <c r="BL5" t="s">
        <v>95</v>
      </c>
      <c r="BM5" t="s">
        <v>131</v>
      </c>
    </row>
    <row r="6" spans="1:65">
      <c r="A6" s="1">
        <f>HYPERLINK("https://lsnyc.legalserver.org/matter/dynamic-profile/view/1910190","19-1910190")</f>
        <v>0</v>
      </c>
      <c r="B6" t="s">
        <v>64</v>
      </c>
      <c r="C6" t="s">
        <v>66</v>
      </c>
      <c r="D6" t="s">
        <v>82</v>
      </c>
      <c r="E6" t="s">
        <v>83</v>
      </c>
      <c r="F6" t="s">
        <v>85</v>
      </c>
      <c r="G6" t="s">
        <v>83</v>
      </c>
      <c r="H6" t="s">
        <v>109</v>
      </c>
      <c r="I6" t="s">
        <v>83</v>
      </c>
      <c r="J6" t="s">
        <v>113</v>
      </c>
      <c r="K6" t="s">
        <v>83</v>
      </c>
      <c r="M6" t="s">
        <v>114</v>
      </c>
      <c r="N6" t="s">
        <v>131</v>
      </c>
      <c r="O6" t="s">
        <v>83</v>
      </c>
      <c r="P6" t="s">
        <v>134</v>
      </c>
      <c r="Q6" t="s">
        <v>139</v>
      </c>
      <c r="T6" t="s">
        <v>145</v>
      </c>
      <c r="U6" t="s">
        <v>199</v>
      </c>
      <c r="V6" t="s">
        <v>85</v>
      </c>
      <c r="W6" t="s">
        <v>253</v>
      </c>
      <c r="X6" t="s">
        <v>265</v>
      </c>
      <c r="Y6" t="s">
        <v>271</v>
      </c>
      <c r="Z6" t="s">
        <v>327</v>
      </c>
      <c r="AA6" t="s">
        <v>366</v>
      </c>
      <c r="AB6" t="s">
        <v>367</v>
      </c>
      <c r="AC6">
        <v>10017</v>
      </c>
      <c r="AD6" t="s">
        <v>368</v>
      </c>
      <c r="AE6" t="s">
        <v>377</v>
      </c>
      <c r="AF6">
        <v>24</v>
      </c>
      <c r="AG6" t="s">
        <v>425</v>
      </c>
      <c r="AH6" t="s">
        <v>427</v>
      </c>
      <c r="AI6" t="s">
        <v>429</v>
      </c>
      <c r="AJ6" t="s">
        <v>429</v>
      </c>
      <c r="AL6" t="s">
        <v>430</v>
      </c>
      <c r="AN6">
        <v>0</v>
      </c>
      <c r="AO6">
        <v>1375</v>
      </c>
      <c r="AP6">
        <v>0</v>
      </c>
      <c r="AQ6" t="s">
        <v>434</v>
      </c>
      <c r="AR6" t="s">
        <v>439</v>
      </c>
      <c r="AS6" t="s">
        <v>496</v>
      </c>
      <c r="AT6">
        <v>310</v>
      </c>
      <c r="AU6" t="s">
        <v>549</v>
      </c>
      <c r="AV6">
        <v>1</v>
      </c>
      <c r="AW6">
        <v>0</v>
      </c>
      <c r="AX6">
        <v>118.49</v>
      </c>
      <c r="BB6" t="s">
        <v>560</v>
      </c>
      <c r="BC6" t="s">
        <v>565</v>
      </c>
      <c r="BD6">
        <v>14800</v>
      </c>
      <c r="BH6" t="s">
        <v>569</v>
      </c>
      <c r="BK6" t="s">
        <v>580</v>
      </c>
      <c r="BL6" t="s">
        <v>602</v>
      </c>
      <c r="BM6" t="s">
        <v>131</v>
      </c>
    </row>
    <row r="7" spans="1:65">
      <c r="A7" s="1">
        <f>HYPERLINK("https://lsnyc.legalserver.org/matter/dynamic-profile/view/1910177","19-1910177")</f>
        <v>0</v>
      </c>
      <c r="B7" t="s">
        <v>64</v>
      </c>
      <c r="C7" t="s">
        <v>66</v>
      </c>
      <c r="D7" t="s">
        <v>82</v>
      </c>
      <c r="E7" t="s">
        <v>83</v>
      </c>
      <c r="F7" t="s">
        <v>85</v>
      </c>
      <c r="G7" t="s">
        <v>83</v>
      </c>
      <c r="H7" t="s">
        <v>108</v>
      </c>
      <c r="I7" t="s">
        <v>83</v>
      </c>
      <c r="J7" t="s">
        <v>113</v>
      </c>
      <c r="K7" t="s">
        <v>83</v>
      </c>
      <c r="L7" t="s">
        <v>116</v>
      </c>
      <c r="M7" t="s">
        <v>114</v>
      </c>
      <c r="N7" t="s">
        <v>132</v>
      </c>
      <c r="O7" t="s">
        <v>83</v>
      </c>
      <c r="P7" t="s">
        <v>134</v>
      </c>
      <c r="Q7" t="s">
        <v>139</v>
      </c>
      <c r="T7" t="s">
        <v>146</v>
      </c>
      <c r="U7" t="s">
        <v>200</v>
      </c>
      <c r="V7" t="s">
        <v>85</v>
      </c>
      <c r="W7" t="s">
        <v>253</v>
      </c>
      <c r="X7" t="s">
        <v>265</v>
      </c>
      <c r="Y7" t="s">
        <v>272</v>
      </c>
      <c r="Z7" t="s">
        <v>328</v>
      </c>
      <c r="AA7" t="s">
        <v>366</v>
      </c>
      <c r="AB7" t="s">
        <v>367</v>
      </c>
      <c r="AC7">
        <v>10030</v>
      </c>
      <c r="AD7" t="s">
        <v>369</v>
      </c>
      <c r="AE7" t="s">
        <v>378</v>
      </c>
      <c r="AF7">
        <v>16</v>
      </c>
      <c r="AG7" t="s">
        <v>425</v>
      </c>
      <c r="AH7" t="s">
        <v>427</v>
      </c>
      <c r="AI7" t="s">
        <v>429</v>
      </c>
      <c r="AJ7" t="s">
        <v>429</v>
      </c>
      <c r="AL7" t="s">
        <v>431</v>
      </c>
      <c r="AN7">
        <v>0</v>
      </c>
      <c r="AO7">
        <v>232</v>
      </c>
      <c r="AP7">
        <v>0</v>
      </c>
      <c r="AQ7" t="s">
        <v>434</v>
      </c>
      <c r="AR7" t="s">
        <v>440</v>
      </c>
      <c r="AS7" t="s">
        <v>497</v>
      </c>
      <c r="AT7">
        <v>247</v>
      </c>
      <c r="AU7" t="s">
        <v>551</v>
      </c>
      <c r="AV7">
        <v>1</v>
      </c>
      <c r="AW7">
        <v>0</v>
      </c>
      <c r="AX7">
        <v>74.08</v>
      </c>
      <c r="BB7" t="s">
        <v>560</v>
      </c>
      <c r="BC7" t="s">
        <v>565</v>
      </c>
      <c r="BD7">
        <v>9252</v>
      </c>
      <c r="BH7" t="s">
        <v>569</v>
      </c>
      <c r="BK7" t="s">
        <v>581</v>
      </c>
      <c r="BL7" t="s">
        <v>602</v>
      </c>
      <c r="BM7" t="s">
        <v>132</v>
      </c>
    </row>
    <row r="8" spans="1:65">
      <c r="A8" s="1">
        <f>HYPERLINK("https://lsnyc.legalserver.org/matter/dynamic-profile/view/1910203","19-1910203")</f>
        <v>0</v>
      </c>
      <c r="B8" t="s">
        <v>64</v>
      </c>
      <c r="C8" t="s">
        <v>66</v>
      </c>
      <c r="D8" t="s">
        <v>82</v>
      </c>
      <c r="E8" t="s">
        <v>83</v>
      </c>
      <c r="F8" t="s">
        <v>85</v>
      </c>
      <c r="G8" t="s">
        <v>83</v>
      </c>
      <c r="H8" t="s">
        <v>108</v>
      </c>
      <c r="I8" t="s">
        <v>83</v>
      </c>
      <c r="J8" t="s">
        <v>113</v>
      </c>
      <c r="K8" t="s">
        <v>83</v>
      </c>
      <c r="M8" t="s">
        <v>114</v>
      </c>
      <c r="N8" t="s">
        <v>131</v>
      </c>
      <c r="O8" t="s">
        <v>83</v>
      </c>
      <c r="P8" t="s">
        <v>134</v>
      </c>
      <c r="Q8" t="s">
        <v>139</v>
      </c>
      <c r="T8" t="s">
        <v>147</v>
      </c>
      <c r="U8" t="s">
        <v>201</v>
      </c>
      <c r="V8" t="s">
        <v>85</v>
      </c>
      <c r="W8" t="s">
        <v>253</v>
      </c>
      <c r="X8" t="s">
        <v>265</v>
      </c>
      <c r="Y8" t="s">
        <v>273</v>
      </c>
      <c r="Z8" t="s">
        <v>329</v>
      </c>
      <c r="AA8" t="s">
        <v>366</v>
      </c>
      <c r="AB8" t="s">
        <v>367</v>
      </c>
      <c r="AC8">
        <v>10029</v>
      </c>
      <c r="AD8" t="s">
        <v>368</v>
      </c>
      <c r="AE8" t="s">
        <v>379</v>
      </c>
      <c r="AF8">
        <v>4</v>
      </c>
      <c r="AG8" t="s">
        <v>425</v>
      </c>
      <c r="AH8" t="s">
        <v>427</v>
      </c>
      <c r="AI8" t="s">
        <v>429</v>
      </c>
      <c r="AJ8" t="s">
        <v>429</v>
      </c>
      <c r="AL8" t="s">
        <v>430</v>
      </c>
      <c r="AN8">
        <v>0</v>
      </c>
      <c r="AO8">
        <v>215</v>
      </c>
      <c r="AP8">
        <v>0</v>
      </c>
      <c r="AQ8" t="s">
        <v>434</v>
      </c>
      <c r="AR8" t="s">
        <v>441</v>
      </c>
      <c r="AS8" t="s">
        <v>498</v>
      </c>
      <c r="AT8">
        <v>24</v>
      </c>
      <c r="AU8" t="s">
        <v>549</v>
      </c>
      <c r="AV8">
        <v>1</v>
      </c>
      <c r="AW8">
        <v>0</v>
      </c>
      <c r="AX8">
        <v>16.24</v>
      </c>
      <c r="BB8" t="s">
        <v>560</v>
      </c>
      <c r="BC8" t="s">
        <v>565</v>
      </c>
      <c r="BD8">
        <v>2028</v>
      </c>
      <c r="BH8" t="s">
        <v>569</v>
      </c>
      <c r="BK8" t="s">
        <v>582</v>
      </c>
      <c r="BL8" t="s">
        <v>602</v>
      </c>
      <c r="BM8" t="s">
        <v>131</v>
      </c>
    </row>
    <row r="9" spans="1:65">
      <c r="A9" s="1">
        <f>HYPERLINK("https://lsnyc.legalserver.org/matter/dynamic-profile/view/1910192","19-1910192")</f>
        <v>0</v>
      </c>
      <c r="B9" t="s">
        <v>64</v>
      </c>
      <c r="C9" t="s">
        <v>66</v>
      </c>
      <c r="D9" t="s">
        <v>82</v>
      </c>
      <c r="E9" t="s">
        <v>83</v>
      </c>
      <c r="F9" t="s">
        <v>85</v>
      </c>
      <c r="G9" t="s">
        <v>83</v>
      </c>
      <c r="H9" t="s">
        <v>109</v>
      </c>
      <c r="I9" t="s">
        <v>83</v>
      </c>
      <c r="J9" t="s">
        <v>113</v>
      </c>
      <c r="K9" t="s">
        <v>83</v>
      </c>
      <c r="L9" t="s">
        <v>117</v>
      </c>
      <c r="M9" t="s">
        <v>114</v>
      </c>
      <c r="N9" t="s">
        <v>132</v>
      </c>
      <c r="O9" t="s">
        <v>83</v>
      </c>
      <c r="P9" t="s">
        <v>134</v>
      </c>
      <c r="Q9" t="s">
        <v>139</v>
      </c>
      <c r="T9" t="s">
        <v>148</v>
      </c>
      <c r="U9" t="s">
        <v>202</v>
      </c>
      <c r="V9" t="s">
        <v>85</v>
      </c>
      <c r="W9" t="s">
        <v>253</v>
      </c>
      <c r="X9" t="s">
        <v>265</v>
      </c>
      <c r="Y9" t="s">
        <v>274</v>
      </c>
      <c r="Z9" t="s">
        <v>330</v>
      </c>
      <c r="AA9" t="s">
        <v>366</v>
      </c>
      <c r="AB9" t="s">
        <v>367</v>
      </c>
      <c r="AC9">
        <v>10040</v>
      </c>
      <c r="AD9" t="s">
        <v>369</v>
      </c>
      <c r="AE9" t="s">
        <v>380</v>
      </c>
      <c r="AF9">
        <v>27</v>
      </c>
      <c r="AG9" t="s">
        <v>425</v>
      </c>
      <c r="AH9" t="s">
        <v>427</v>
      </c>
      <c r="AI9" t="s">
        <v>429</v>
      </c>
      <c r="AJ9" t="s">
        <v>429</v>
      </c>
      <c r="AL9" t="s">
        <v>430</v>
      </c>
      <c r="AN9">
        <v>0</v>
      </c>
      <c r="AO9">
        <v>693.42</v>
      </c>
      <c r="AP9">
        <v>0</v>
      </c>
      <c r="AQ9" t="s">
        <v>434</v>
      </c>
      <c r="AR9" t="s">
        <v>442</v>
      </c>
      <c r="AS9" t="s">
        <v>499</v>
      </c>
      <c r="AT9">
        <v>62</v>
      </c>
      <c r="AU9" t="s">
        <v>549</v>
      </c>
      <c r="AV9">
        <v>2</v>
      </c>
      <c r="AW9">
        <v>0</v>
      </c>
      <c r="AX9">
        <v>56.77</v>
      </c>
      <c r="BB9" t="s">
        <v>562</v>
      </c>
      <c r="BC9" t="s">
        <v>566</v>
      </c>
      <c r="BD9">
        <v>9600</v>
      </c>
      <c r="BH9" t="s">
        <v>570</v>
      </c>
      <c r="BK9" t="s">
        <v>577</v>
      </c>
      <c r="BL9" t="s">
        <v>602</v>
      </c>
      <c r="BM9" t="s">
        <v>132</v>
      </c>
    </row>
    <row r="10" spans="1:65">
      <c r="A10" s="1">
        <f>HYPERLINK("https://lsnyc.legalserver.org/matter/dynamic-profile/view/1910238","19-1910238")</f>
        <v>0</v>
      </c>
      <c r="B10" t="s">
        <v>64</v>
      </c>
      <c r="C10" t="s">
        <v>66</v>
      </c>
      <c r="D10" t="s">
        <v>82</v>
      </c>
      <c r="E10" t="s">
        <v>83</v>
      </c>
      <c r="F10" t="s">
        <v>85</v>
      </c>
      <c r="G10" t="s">
        <v>83</v>
      </c>
      <c r="H10" t="s">
        <v>108</v>
      </c>
      <c r="I10" t="s">
        <v>83</v>
      </c>
      <c r="J10" t="s">
        <v>113</v>
      </c>
      <c r="K10" t="s">
        <v>83</v>
      </c>
      <c r="M10" t="s">
        <v>114</v>
      </c>
      <c r="N10" t="s">
        <v>131</v>
      </c>
      <c r="O10" t="s">
        <v>133</v>
      </c>
      <c r="P10" t="s">
        <v>135</v>
      </c>
      <c r="Q10" t="s">
        <v>140</v>
      </c>
      <c r="T10" t="s">
        <v>149</v>
      </c>
      <c r="U10" t="s">
        <v>203</v>
      </c>
      <c r="V10" t="s">
        <v>85</v>
      </c>
      <c r="X10" t="s">
        <v>266</v>
      </c>
      <c r="Y10" t="s">
        <v>275</v>
      </c>
      <c r="Z10" t="s">
        <v>331</v>
      </c>
      <c r="AA10" t="s">
        <v>366</v>
      </c>
      <c r="AB10" t="s">
        <v>367</v>
      </c>
      <c r="AC10">
        <v>10039</v>
      </c>
      <c r="AD10" t="s">
        <v>368</v>
      </c>
      <c r="AE10" t="s">
        <v>381</v>
      </c>
      <c r="AF10">
        <v>18</v>
      </c>
      <c r="AH10" t="s">
        <v>427</v>
      </c>
      <c r="AI10" t="s">
        <v>429</v>
      </c>
      <c r="AJ10" t="s">
        <v>429</v>
      </c>
      <c r="AL10" t="s">
        <v>430</v>
      </c>
      <c r="AN10">
        <v>0</v>
      </c>
      <c r="AO10">
        <v>400</v>
      </c>
      <c r="AP10">
        <v>1.5</v>
      </c>
      <c r="AR10" t="s">
        <v>443</v>
      </c>
      <c r="AS10" t="s">
        <v>500</v>
      </c>
      <c r="AT10">
        <v>0</v>
      </c>
      <c r="AU10" t="s">
        <v>552</v>
      </c>
      <c r="AV10">
        <v>2</v>
      </c>
      <c r="AW10">
        <v>0</v>
      </c>
      <c r="AX10">
        <v>179.07</v>
      </c>
      <c r="BB10" t="s">
        <v>560</v>
      </c>
      <c r="BC10" t="s">
        <v>565</v>
      </c>
      <c r="BD10">
        <v>30280</v>
      </c>
      <c r="BH10" t="s">
        <v>569</v>
      </c>
      <c r="BK10" t="s">
        <v>583</v>
      </c>
      <c r="BL10" t="s">
        <v>259</v>
      </c>
      <c r="BM10" t="s">
        <v>131</v>
      </c>
    </row>
    <row r="11" spans="1:65">
      <c r="A11" s="1">
        <f>HYPERLINK("https://lsnyc.legalserver.org/matter/dynamic-profile/view/1910245","19-1910245")</f>
        <v>0</v>
      </c>
      <c r="B11" t="s">
        <v>64</v>
      </c>
      <c r="C11" t="s">
        <v>66</v>
      </c>
      <c r="D11" t="s">
        <v>82</v>
      </c>
      <c r="E11" t="s">
        <v>83</v>
      </c>
      <c r="F11" t="s">
        <v>85</v>
      </c>
      <c r="G11" t="s">
        <v>83</v>
      </c>
      <c r="H11" t="s">
        <v>109</v>
      </c>
      <c r="I11" t="s">
        <v>83</v>
      </c>
      <c r="J11" t="s">
        <v>113</v>
      </c>
      <c r="K11" t="s">
        <v>83</v>
      </c>
      <c r="L11" t="s">
        <v>118</v>
      </c>
      <c r="M11" t="s">
        <v>114</v>
      </c>
      <c r="N11" t="s">
        <v>132</v>
      </c>
      <c r="O11" t="s">
        <v>83</v>
      </c>
      <c r="P11" t="s">
        <v>134</v>
      </c>
      <c r="Q11" t="s">
        <v>139</v>
      </c>
      <c r="T11" t="s">
        <v>150</v>
      </c>
      <c r="U11" t="s">
        <v>204</v>
      </c>
      <c r="V11" t="s">
        <v>85</v>
      </c>
      <c r="W11" t="s">
        <v>253</v>
      </c>
      <c r="X11" t="s">
        <v>265</v>
      </c>
      <c r="Y11" t="s">
        <v>276</v>
      </c>
      <c r="Z11" t="s">
        <v>332</v>
      </c>
      <c r="AA11" t="s">
        <v>366</v>
      </c>
      <c r="AB11" t="s">
        <v>367</v>
      </c>
      <c r="AC11">
        <v>10035</v>
      </c>
      <c r="AD11" t="s">
        <v>368</v>
      </c>
      <c r="AE11" t="s">
        <v>382</v>
      </c>
      <c r="AF11">
        <v>3</v>
      </c>
      <c r="AG11" t="s">
        <v>425</v>
      </c>
      <c r="AH11" t="s">
        <v>427</v>
      </c>
      <c r="AI11" t="s">
        <v>429</v>
      </c>
      <c r="AJ11" t="s">
        <v>429</v>
      </c>
      <c r="AL11" t="s">
        <v>430</v>
      </c>
      <c r="AN11">
        <v>0</v>
      </c>
      <c r="AO11">
        <v>1530</v>
      </c>
      <c r="AP11">
        <v>0</v>
      </c>
      <c r="AQ11" t="s">
        <v>434</v>
      </c>
      <c r="AR11" t="s">
        <v>444</v>
      </c>
      <c r="AS11" t="s">
        <v>501</v>
      </c>
      <c r="AT11">
        <v>35</v>
      </c>
      <c r="AU11" t="s">
        <v>549</v>
      </c>
      <c r="AV11">
        <v>2</v>
      </c>
      <c r="AW11">
        <v>3</v>
      </c>
      <c r="AX11">
        <v>17.24</v>
      </c>
      <c r="BB11" t="s">
        <v>563</v>
      </c>
      <c r="BC11" t="s">
        <v>565</v>
      </c>
      <c r="BD11">
        <v>5200</v>
      </c>
      <c r="BH11" t="s">
        <v>569</v>
      </c>
      <c r="BK11" t="s">
        <v>582</v>
      </c>
      <c r="BL11" t="s">
        <v>602</v>
      </c>
      <c r="BM11" t="s">
        <v>132</v>
      </c>
    </row>
    <row r="12" spans="1:65">
      <c r="A12" s="1">
        <f>HYPERLINK("https://lsnyc.legalserver.org/matter/dynamic-profile/view/1910163","19-1910163")</f>
        <v>0</v>
      </c>
      <c r="B12" t="s">
        <v>64</v>
      </c>
      <c r="C12" t="s">
        <v>66</v>
      </c>
      <c r="D12" t="s">
        <v>82</v>
      </c>
      <c r="E12" t="s">
        <v>83</v>
      </c>
      <c r="F12" t="s">
        <v>85</v>
      </c>
      <c r="G12" t="s">
        <v>83</v>
      </c>
      <c r="H12" t="s">
        <v>108</v>
      </c>
      <c r="I12" t="s">
        <v>83</v>
      </c>
      <c r="J12" t="s">
        <v>113</v>
      </c>
      <c r="K12" t="s">
        <v>83</v>
      </c>
      <c r="L12" t="s">
        <v>119</v>
      </c>
      <c r="M12" t="s">
        <v>114</v>
      </c>
      <c r="N12" t="s">
        <v>132</v>
      </c>
      <c r="O12" t="s">
        <v>83</v>
      </c>
      <c r="P12" t="s">
        <v>134</v>
      </c>
      <c r="Q12" t="s">
        <v>139</v>
      </c>
      <c r="T12" t="s">
        <v>151</v>
      </c>
      <c r="U12" t="s">
        <v>205</v>
      </c>
      <c r="V12" t="s">
        <v>85</v>
      </c>
      <c r="W12" t="s">
        <v>253</v>
      </c>
      <c r="X12" t="s">
        <v>265</v>
      </c>
      <c r="Y12" t="s">
        <v>277</v>
      </c>
      <c r="Z12" t="s">
        <v>333</v>
      </c>
      <c r="AA12" t="s">
        <v>366</v>
      </c>
      <c r="AB12" t="s">
        <v>367</v>
      </c>
      <c r="AC12">
        <v>10032</v>
      </c>
      <c r="AD12" t="s">
        <v>369</v>
      </c>
      <c r="AE12" t="s">
        <v>383</v>
      </c>
      <c r="AF12">
        <v>-1</v>
      </c>
      <c r="AG12" t="s">
        <v>425</v>
      </c>
      <c r="AH12" t="s">
        <v>427</v>
      </c>
      <c r="AI12" t="s">
        <v>429</v>
      </c>
      <c r="AJ12" t="s">
        <v>429</v>
      </c>
      <c r="AL12" t="s">
        <v>432</v>
      </c>
      <c r="AM12" t="s">
        <v>433</v>
      </c>
      <c r="AN12">
        <v>0</v>
      </c>
      <c r="AO12">
        <v>224</v>
      </c>
      <c r="AP12">
        <v>0</v>
      </c>
      <c r="AQ12" t="s">
        <v>434</v>
      </c>
      <c r="AR12" t="s">
        <v>445</v>
      </c>
      <c r="AS12" t="s">
        <v>502</v>
      </c>
      <c r="AT12">
        <v>98</v>
      </c>
      <c r="AU12" t="s">
        <v>553</v>
      </c>
      <c r="AV12">
        <v>1</v>
      </c>
      <c r="AW12">
        <v>0</v>
      </c>
      <c r="AX12">
        <v>88.01000000000001</v>
      </c>
      <c r="BB12" t="s">
        <v>560</v>
      </c>
      <c r="BC12" t="s">
        <v>565</v>
      </c>
      <c r="BD12">
        <v>10992</v>
      </c>
      <c r="BH12" t="s">
        <v>570</v>
      </c>
      <c r="BK12" t="s">
        <v>584</v>
      </c>
      <c r="BL12" t="s">
        <v>602</v>
      </c>
      <c r="BM12" t="s">
        <v>132</v>
      </c>
    </row>
    <row r="13" spans="1:65">
      <c r="A13" s="1">
        <f>HYPERLINK("https://lsnyc.legalserver.org/matter/dynamic-profile/view/1910158","19-1910158")</f>
        <v>0</v>
      </c>
      <c r="B13" t="s">
        <v>64</v>
      </c>
      <c r="C13" t="s">
        <v>66</v>
      </c>
      <c r="D13" t="s">
        <v>82</v>
      </c>
      <c r="E13" t="s">
        <v>83</v>
      </c>
      <c r="F13" t="s">
        <v>85</v>
      </c>
      <c r="G13" t="s">
        <v>83</v>
      </c>
      <c r="H13" t="s">
        <v>108</v>
      </c>
      <c r="I13" t="s">
        <v>83</v>
      </c>
      <c r="J13" t="s">
        <v>113</v>
      </c>
      <c r="K13" t="s">
        <v>83</v>
      </c>
      <c r="M13" t="s">
        <v>114</v>
      </c>
      <c r="N13" t="s">
        <v>131</v>
      </c>
      <c r="O13" t="s">
        <v>133</v>
      </c>
      <c r="P13" t="s">
        <v>135</v>
      </c>
      <c r="Q13" t="s">
        <v>140</v>
      </c>
      <c r="T13" t="s">
        <v>152</v>
      </c>
      <c r="U13" t="s">
        <v>206</v>
      </c>
      <c r="V13" t="s">
        <v>85</v>
      </c>
      <c r="X13" t="s">
        <v>266</v>
      </c>
      <c r="Y13" t="s">
        <v>278</v>
      </c>
      <c r="Z13">
        <v>37</v>
      </c>
      <c r="AA13" t="s">
        <v>366</v>
      </c>
      <c r="AB13" t="s">
        <v>367</v>
      </c>
      <c r="AC13">
        <v>10032</v>
      </c>
      <c r="AD13" t="s">
        <v>369</v>
      </c>
      <c r="AE13" t="s">
        <v>384</v>
      </c>
      <c r="AF13">
        <v>20</v>
      </c>
      <c r="AH13" t="s">
        <v>427</v>
      </c>
      <c r="AI13" t="s">
        <v>429</v>
      </c>
      <c r="AJ13" t="s">
        <v>429</v>
      </c>
      <c r="AL13" t="s">
        <v>430</v>
      </c>
      <c r="AN13">
        <v>0</v>
      </c>
      <c r="AO13">
        <v>1171</v>
      </c>
      <c r="AP13">
        <v>1.75</v>
      </c>
      <c r="AR13" t="s">
        <v>446</v>
      </c>
      <c r="AS13" t="s">
        <v>503</v>
      </c>
      <c r="AT13">
        <v>0</v>
      </c>
      <c r="AU13" t="s">
        <v>549</v>
      </c>
      <c r="AV13">
        <v>3</v>
      </c>
      <c r="AW13">
        <v>2</v>
      </c>
      <c r="AX13">
        <v>172.36</v>
      </c>
      <c r="BB13" t="s">
        <v>560</v>
      </c>
      <c r="BC13" t="s">
        <v>566</v>
      </c>
      <c r="BD13">
        <v>52000</v>
      </c>
      <c r="BH13" t="s">
        <v>569</v>
      </c>
      <c r="BK13" t="s">
        <v>578</v>
      </c>
      <c r="BL13" t="s">
        <v>255</v>
      </c>
      <c r="BM13" t="s">
        <v>131</v>
      </c>
    </row>
    <row r="14" spans="1:65">
      <c r="A14" s="1">
        <f>HYPERLINK("https://lsnyc.legalserver.org/matter/dynamic-profile/view/1909004","19-1909004")</f>
        <v>0</v>
      </c>
      <c r="B14" t="s">
        <v>64</v>
      </c>
      <c r="C14" t="s">
        <v>66</v>
      </c>
      <c r="D14" t="s">
        <v>82</v>
      </c>
      <c r="E14" t="s">
        <v>83</v>
      </c>
      <c r="F14" t="s">
        <v>87</v>
      </c>
      <c r="G14" t="s">
        <v>83</v>
      </c>
      <c r="H14" t="s">
        <v>108</v>
      </c>
      <c r="I14" t="s">
        <v>83</v>
      </c>
      <c r="J14" t="s">
        <v>113</v>
      </c>
      <c r="K14" t="s">
        <v>83</v>
      </c>
      <c r="M14" t="s">
        <v>114</v>
      </c>
      <c r="N14" t="s">
        <v>131</v>
      </c>
      <c r="O14" t="s">
        <v>133</v>
      </c>
      <c r="P14" t="s">
        <v>135</v>
      </c>
      <c r="Q14" t="s">
        <v>140</v>
      </c>
      <c r="T14" t="s">
        <v>153</v>
      </c>
      <c r="U14" t="s">
        <v>207</v>
      </c>
      <c r="V14" t="s">
        <v>87</v>
      </c>
      <c r="X14" t="s">
        <v>266</v>
      </c>
      <c r="Y14" t="s">
        <v>279</v>
      </c>
      <c r="Z14">
        <v>55</v>
      </c>
      <c r="AA14" t="s">
        <v>366</v>
      </c>
      <c r="AB14" t="s">
        <v>367</v>
      </c>
      <c r="AC14">
        <v>10032</v>
      </c>
      <c r="AD14" t="s">
        <v>368</v>
      </c>
      <c r="AE14" t="s">
        <v>385</v>
      </c>
      <c r="AF14">
        <v>12</v>
      </c>
      <c r="AH14" t="s">
        <v>427</v>
      </c>
      <c r="AI14" t="s">
        <v>429</v>
      </c>
      <c r="AJ14" t="s">
        <v>429</v>
      </c>
      <c r="AL14" t="s">
        <v>430</v>
      </c>
      <c r="AN14">
        <v>0</v>
      </c>
      <c r="AO14">
        <v>600</v>
      </c>
      <c r="AP14">
        <v>0.5</v>
      </c>
      <c r="AR14" t="s">
        <v>447</v>
      </c>
      <c r="AS14" t="s">
        <v>504</v>
      </c>
      <c r="AT14">
        <v>0</v>
      </c>
      <c r="AU14" t="s">
        <v>554</v>
      </c>
      <c r="AV14">
        <v>2</v>
      </c>
      <c r="AW14">
        <v>0</v>
      </c>
      <c r="AX14">
        <v>484.09</v>
      </c>
      <c r="BB14" t="s">
        <v>560</v>
      </c>
      <c r="BC14" t="s">
        <v>565</v>
      </c>
      <c r="BD14">
        <v>81860</v>
      </c>
      <c r="BH14" t="s">
        <v>569</v>
      </c>
      <c r="BK14" t="s">
        <v>578</v>
      </c>
      <c r="BL14" t="s">
        <v>604</v>
      </c>
      <c r="BM14" t="s">
        <v>131</v>
      </c>
    </row>
    <row r="15" spans="1:65">
      <c r="A15" s="1">
        <f>HYPERLINK("https://lsnyc.legalserver.org/matter/dynamic-profile/view/1909042","19-1909042")</f>
        <v>0</v>
      </c>
      <c r="B15" t="s">
        <v>64</v>
      </c>
      <c r="C15" t="s">
        <v>66</v>
      </c>
      <c r="D15" t="s">
        <v>82</v>
      </c>
      <c r="E15" t="s">
        <v>83</v>
      </c>
      <c r="F15" t="s">
        <v>87</v>
      </c>
      <c r="G15" t="s">
        <v>83</v>
      </c>
      <c r="H15" t="s">
        <v>110</v>
      </c>
      <c r="I15" t="s">
        <v>83</v>
      </c>
      <c r="J15" t="s">
        <v>113</v>
      </c>
      <c r="K15" t="s">
        <v>83</v>
      </c>
      <c r="M15" t="s">
        <v>114</v>
      </c>
      <c r="N15" t="s">
        <v>131</v>
      </c>
      <c r="O15" t="s">
        <v>133</v>
      </c>
      <c r="P15" t="s">
        <v>135</v>
      </c>
      <c r="Q15" t="s">
        <v>140</v>
      </c>
      <c r="T15" t="s">
        <v>142</v>
      </c>
      <c r="U15" t="s">
        <v>208</v>
      </c>
      <c r="V15" t="s">
        <v>87</v>
      </c>
      <c r="X15" t="s">
        <v>266</v>
      </c>
      <c r="Y15" t="s">
        <v>280</v>
      </c>
      <c r="Z15" t="s">
        <v>334</v>
      </c>
      <c r="AA15" t="s">
        <v>366</v>
      </c>
      <c r="AB15" t="s">
        <v>367</v>
      </c>
      <c r="AC15">
        <v>10029</v>
      </c>
      <c r="AD15" t="s">
        <v>368</v>
      </c>
      <c r="AF15">
        <v>19</v>
      </c>
      <c r="AH15" t="s">
        <v>427</v>
      </c>
      <c r="AI15" t="s">
        <v>429</v>
      </c>
      <c r="AJ15" t="s">
        <v>429</v>
      </c>
      <c r="AL15" t="s">
        <v>431</v>
      </c>
      <c r="AM15" t="s">
        <v>433</v>
      </c>
      <c r="AN15">
        <v>0</v>
      </c>
      <c r="AO15">
        <v>230</v>
      </c>
      <c r="AP15">
        <v>0</v>
      </c>
      <c r="AR15" t="s">
        <v>448</v>
      </c>
      <c r="AS15" t="s">
        <v>505</v>
      </c>
      <c r="AT15">
        <v>0</v>
      </c>
      <c r="AU15" t="s">
        <v>555</v>
      </c>
      <c r="AV15">
        <v>2</v>
      </c>
      <c r="AW15">
        <v>0</v>
      </c>
      <c r="AX15">
        <v>185.41</v>
      </c>
      <c r="BB15" t="s">
        <v>560</v>
      </c>
      <c r="BC15" t="s">
        <v>565</v>
      </c>
      <c r="BD15">
        <v>31352</v>
      </c>
      <c r="BH15" t="s">
        <v>571</v>
      </c>
      <c r="BK15" t="s">
        <v>585</v>
      </c>
      <c r="BM15" t="s">
        <v>131</v>
      </c>
    </row>
    <row r="16" spans="1:65">
      <c r="A16" s="1">
        <f>HYPERLINK("https://lsnyc.legalserver.org/matter/dynamic-profile/view/1910151","19-1910151")</f>
        <v>0</v>
      </c>
      <c r="B16" t="s">
        <v>64</v>
      </c>
      <c r="C16" t="s">
        <v>66</v>
      </c>
      <c r="D16" t="s">
        <v>82</v>
      </c>
      <c r="E16" t="s">
        <v>83</v>
      </c>
      <c r="F16" t="s">
        <v>85</v>
      </c>
      <c r="G16" t="s">
        <v>83</v>
      </c>
      <c r="H16" t="s">
        <v>109</v>
      </c>
      <c r="I16" t="s">
        <v>83</v>
      </c>
      <c r="J16" t="s">
        <v>113</v>
      </c>
      <c r="K16" t="s">
        <v>83</v>
      </c>
      <c r="L16" t="s">
        <v>120</v>
      </c>
      <c r="M16" t="s">
        <v>114</v>
      </c>
      <c r="N16" t="s">
        <v>132</v>
      </c>
      <c r="O16" t="s">
        <v>83</v>
      </c>
      <c r="P16" t="s">
        <v>134</v>
      </c>
      <c r="Q16" t="s">
        <v>139</v>
      </c>
      <c r="T16" t="s">
        <v>154</v>
      </c>
      <c r="U16" t="s">
        <v>209</v>
      </c>
      <c r="V16" t="s">
        <v>85</v>
      </c>
      <c r="W16" t="s">
        <v>253</v>
      </c>
      <c r="X16" t="s">
        <v>265</v>
      </c>
      <c r="Y16" t="s">
        <v>281</v>
      </c>
      <c r="Z16" t="s">
        <v>335</v>
      </c>
      <c r="AA16" t="s">
        <v>366</v>
      </c>
      <c r="AB16" t="s">
        <v>367</v>
      </c>
      <c r="AC16">
        <v>10033</v>
      </c>
      <c r="AD16" t="s">
        <v>369</v>
      </c>
      <c r="AE16" t="s">
        <v>386</v>
      </c>
      <c r="AF16">
        <v>1</v>
      </c>
      <c r="AG16" t="s">
        <v>425</v>
      </c>
      <c r="AH16" t="s">
        <v>427</v>
      </c>
      <c r="AI16" t="s">
        <v>429</v>
      </c>
      <c r="AJ16" t="s">
        <v>429</v>
      </c>
      <c r="AL16" t="s">
        <v>430</v>
      </c>
      <c r="AN16">
        <v>0</v>
      </c>
      <c r="AO16">
        <v>0</v>
      </c>
      <c r="AP16">
        <v>0</v>
      </c>
      <c r="AQ16" t="s">
        <v>434</v>
      </c>
      <c r="AR16" t="s">
        <v>449</v>
      </c>
      <c r="AS16" t="s">
        <v>506</v>
      </c>
      <c r="AT16">
        <v>28</v>
      </c>
      <c r="AU16" t="s">
        <v>556</v>
      </c>
      <c r="AV16">
        <v>1</v>
      </c>
      <c r="AW16">
        <v>0</v>
      </c>
      <c r="AX16">
        <v>0</v>
      </c>
      <c r="BB16" t="s">
        <v>560</v>
      </c>
      <c r="BC16" t="s">
        <v>566</v>
      </c>
      <c r="BD16">
        <v>0</v>
      </c>
      <c r="BH16" t="s">
        <v>569</v>
      </c>
      <c r="BK16" t="s">
        <v>586</v>
      </c>
      <c r="BL16" t="s">
        <v>602</v>
      </c>
      <c r="BM16" t="s">
        <v>132</v>
      </c>
    </row>
    <row r="17" spans="1:65">
      <c r="A17" s="1">
        <f>HYPERLINK("https://lsnyc.legalserver.org/matter/dynamic-profile/view/1911780","19-1911780")</f>
        <v>0</v>
      </c>
      <c r="B17" t="s">
        <v>64</v>
      </c>
      <c r="C17" t="s">
        <v>67</v>
      </c>
      <c r="D17" t="s">
        <v>82</v>
      </c>
      <c r="E17" t="s">
        <v>83</v>
      </c>
      <c r="F17" t="s">
        <v>88</v>
      </c>
      <c r="G17" t="s">
        <v>83</v>
      </c>
      <c r="H17" t="s">
        <v>108</v>
      </c>
      <c r="I17" t="s">
        <v>83</v>
      </c>
      <c r="J17" t="s">
        <v>113</v>
      </c>
      <c r="K17" t="s">
        <v>83</v>
      </c>
      <c r="M17" t="s">
        <v>114</v>
      </c>
      <c r="N17" t="s">
        <v>131</v>
      </c>
      <c r="O17" t="s">
        <v>133</v>
      </c>
      <c r="P17" t="s">
        <v>135</v>
      </c>
      <c r="Q17" t="s">
        <v>140</v>
      </c>
      <c r="T17" t="s">
        <v>155</v>
      </c>
      <c r="U17" t="s">
        <v>210</v>
      </c>
      <c r="V17" t="s">
        <v>88</v>
      </c>
      <c r="X17" t="s">
        <v>266</v>
      </c>
      <c r="Y17" t="s">
        <v>282</v>
      </c>
      <c r="Z17" t="s">
        <v>336</v>
      </c>
      <c r="AA17" t="s">
        <v>366</v>
      </c>
      <c r="AB17" t="s">
        <v>367</v>
      </c>
      <c r="AC17">
        <v>10039</v>
      </c>
      <c r="AD17" t="s">
        <v>368</v>
      </c>
      <c r="AE17" t="s">
        <v>387</v>
      </c>
      <c r="AF17">
        <v>3</v>
      </c>
      <c r="AH17" t="s">
        <v>427</v>
      </c>
      <c r="AI17" t="s">
        <v>429</v>
      </c>
      <c r="AJ17" t="s">
        <v>429</v>
      </c>
      <c r="AL17" t="s">
        <v>430</v>
      </c>
      <c r="AN17">
        <v>0</v>
      </c>
      <c r="AO17">
        <v>1630</v>
      </c>
      <c r="AP17">
        <v>1.55</v>
      </c>
      <c r="AR17" t="s">
        <v>450</v>
      </c>
      <c r="AS17" t="s">
        <v>507</v>
      </c>
      <c r="AT17">
        <v>0</v>
      </c>
      <c r="AU17" t="s">
        <v>549</v>
      </c>
      <c r="AV17">
        <v>1</v>
      </c>
      <c r="AW17">
        <v>0</v>
      </c>
      <c r="AX17">
        <v>76.86</v>
      </c>
      <c r="BB17" t="s">
        <v>560</v>
      </c>
      <c r="BC17" t="s">
        <v>565</v>
      </c>
      <c r="BD17">
        <v>9600</v>
      </c>
      <c r="BH17" t="s">
        <v>569</v>
      </c>
      <c r="BK17" t="s">
        <v>587</v>
      </c>
      <c r="BL17" t="s">
        <v>88</v>
      </c>
      <c r="BM17" t="s">
        <v>131</v>
      </c>
    </row>
    <row r="18" spans="1:65">
      <c r="A18" s="1">
        <f>HYPERLINK("https://lsnyc.legalserver.org/matter/dynamic-profile/view/1909021","19-1909021")</f>
        <v>0</v>
      </c>
      <c r="B18" t="s">
        <v>64</v>
      </c>
      <c r="C18" t="s">
        <v>67</v>
      </c>
      <c r="D18" t="s">
        <v>82</v>
      </c>
      <c r="E18" t="s">
        <v>83</v>
      </c>
      <c r="F18" t="s">
        <v>87</v>
      </c>
      <c r="G18" t="s">
        <v>83</v>
      </c>
      <c r="H18" t="s">
        <v>109</v>
      </c>
      <c r="I18" t="s">
        <v>83</v>
      </c>
      <c r="J18" t="s">
        <v>113</v>
      </c>
      <c r="K18" t="s">
        <v>83</v>
      </c>
      <c r="M18" t="s">
        <v>114</v>
      </c>
      <c r="N18" t="s">
        <v>131</v>
      </c>
      <c r="O18" t="s">
        <v>133</v>
      </c>
      <c r="P18" t="s">
        <v>135</v>
      </c>
      <c r="Q18" t="s">
        <v>140</v>
      </c>
      <c r="T18" t="s">
        <v>156</v>
      </c>
      <c r="U18" t="s">
        <v>211</v>
      </c>
      <c r="V18" t="s">
        <v>87</v>
      </c>
      <c r="X18" t="s">
        <v>266</v>
      </c>
      <c r="Y18" t="s">
        <v>283</v>
      </c>
      <c r="Z18" t="s">
        <v>337</v>
      </c>
      <c r="AA18" t="s">
        <v>366</v>
      </c>
      <c r="AB18" t="s">
        <v>367</v>
      </c>
      <c r="AC18">
        <v>10034</v>
      </c>
      <c r="AD18" t="s">
        <v>369</v>
      </c>
      <c r="AE18" t="s">
        <v>388</v>
      </c>
      <c r="AF18">
        <v>26</v>
      </c>
      <c r="AH18" t="s">
        <v>427</v>
      </c>
      <c r="AI18" t="s">
        <v>429</v>
      </c>
      <c r="AJ18" t="s">
        <v>429</v>
      </c>
      <c r="AL18" t="s">
        <v>430</v>
      </c>
      <c r="AM18" t="s">
        <v>433</v>
      </c>
      <c r="AN18">
        <v>0</v>
      </c>
      <c r="AO18">
        <v>981.3200000000001</v>
      </c>
      <c r="AP18">
        <v>0</v>
      </c>
      <c r="AR18" t="s">
        <v>451</v>
      </c>
      <c r="AS18" t="s">
        <v>508</v>
      </c>
      <c r="AT18">
        <v>60</v>
      </c>
      <c r="AU18" t="s">
        <v>549</v>
      </c>
      <c r="AV18">
        <v>1</v>
      </c>
      <c r="AW18">
        <v>0</v>
      </c>
      <c r="AX18">
        <v>19.15</v>
      </c>
      <c r="BB18" t="s">
        <v>560</v>
      </c>
      <c r="BC18" t="s">
        <v>565</v>
      </c>
      <c r="BD18">
        <v>2392</v>
      </c>
      <c r="BH18" t="s">
        <v>571</v>
      </c>
      <c r="BK18" t="s">
        <v>588</v>
      </c>
      <c r="BM18" t="s">
        <v>131</v>
      </c>
    </row>
    <row r="19" spans="1:65">
      <c r="A19" s="1">
        <f>HYPERLINK("https://lsnyc.legalserver.org/matter/dynamic-profile/view/1906993","19-1906993")</f>
        <v>0</v>
      </c>
      <c r="B19" t="s">
        <v>64</v>
      </c>
      <c r="C19" t="s">
        <v>67</v>
      </c>
      <c r="D19" t="s">
        <v>82</v>
      </c>
      <c r="E19" t="s">
        <v>83</v>
      </c>
      <c r="F19" t="s">
        <v>89</v>
      </c>
      <c r="G19" t="s">
        <v>83</v>
      </c>
      <c r="H19" t="s">
        <v>108</v>
      </c>
      <c r="I19" t="s">
        <v>83</v>
      </c>
      <c r="J19" t="s">
        <v>113</v>
      </c>
      <c r="K19" t="s">
        <v>83</v>
      </c>
      <c r="M19" t="s">
        <v>114</v>
      </c>
      <c r="N19" t="s">
        <v>131</v>
      </c>
      <c r="O19" t="s">
        <v>83</v>
      </c>
      <c r="P19" t="s">
        <v>134</v>
      </c>
      <c r="Q19" t="s">
        <v>139</v>
      </c>
      <c r="T19" t="s">
        <v>157</v>
      </c>
      <c r="U19" t="s">
        <v>212</v>
      </c>
      <c r="V19" t="s">
        <v>89</v>
      </c>
      <c r="W19" t="s">
        <v>255</v>
      </c>
      <c r="X19" t="s">
        <v>265</v>
      </c>
      <c r="Y19" t="s">
        <v>284</v>
      </c>
      <c r="Z19" t="s">
        <v>338</v>
      </c>
      <c r="AA19" t="s">
        <v>366</v>
      </c>
      <c r="AB19" t="s">
        <v>367</v>
      </c>
      <c r="AC19">
        <v>10033</v>
      </c>
      <c r="AD19" t="s">
        <v>369</v>
      </c>
      <c r="AE19" t="s">
        <v>389</v>
      </c>
      <c r="AF19">
        <v>7</v>
      </c>
      <c r="AG19" t="s">
        <v>425</v>
      </c>
      <c r="AH19" t="s">
        <v>427</v>
      </c>
      <c r="AI19" t="s">
        <v>429</v>
      </c>
      <c r="AJ19" t="s">
        <v>429</v>
      </c>
      <c r="AL19" t="s">
        <v>430</v>
      </c>
      <c r="AN19">
        <v>0</v>
      </c>
      <c r="AO19">
        <v>1050</v>
      </c>
      <c r="AP19">
        <v>2.15</v>
      </c>
      <c r="AQ19" t="s">
        <v>434</v>
      </c>
      <c r="AR19" t="s">
        <v>452</v>
      </c>
      <c r="AS19" t="s">
        <v>509</v>
      </c>
      <c r="AT19">
        <v>0</v>
      </c>
      <c r="AU19" t="s">
        <v>549</v>
      </c>
      <c r="AV19">
        <v>2</v>
      </c>
      <c r="AW19">
        <v>0</v>
      </c>
      <c r="AX19">
        <v>107.87</v>
      </c>
      <c r="BB19" t="s">
        <v>560</v>
      </c>
      <c r="BC19" t="s">
        <v>566</v>
      </c>
      <c r="BD19">
        <v>18240</v>
      </c>
      <c r="BH19" t="s">
        <v>569</v>
      </c>
      <c r="BK19" t="s">
        <v>589</v>
      </c>
      <c r="BL19" t="s">
        <v>263</v>
      </c>
      <c r="BM19" t="s">
        <v>131</v>
      </c>
    </row>
    <row r="20" spans="1:65">
      <c r="A20" s="1">
        <f>HYPERLINK("https://lsnyc.legalserver.org/matter/dynamic-profile/view/1907013","19-1907013")</f>
        <v>0</v>
      </c>
      <c r="B20" t="s">
        <v>64</v>
      </c>
      <c r="C20" t="s">
        <v>67</v>
      </c>
      <c r="D20" t="s">
        <v>82</v>
      </c>
      <c r="E20" t="s">
        <v>83</v>
      </c>
      <c r="F20" t="s">
        <v>89</v>
      </c>
      <c r="G20" t="s">
        <v>83</v>
      </c>
      <c r="H20" t="s">
        <v>108</v>
      </c>
      <c r="I20" t="s">
        <v>83</v>
      </c>
      <c r="J20" t="s">
        <v>113</v>
      </c>
      <c r="K20" t="s">
        <v>83</v>
      </c>
      <c r="M20" t="s">
        <v>114</v>
      </c>
      <c r="N20" t="s">
        <v>131</v>
      </c>
      <c r="O20" t="s">
        <v>83</v>
      </c>
      <c r="P20" t="s">
        <v>134</v>
      </c>
      <c r="Q20" t="s">
        <v>139</v>
      </c>
      <c r="T20" t="s">
        <v>158</v>
      </c>
      <c r="U20" t="s">
        <v>213</v>
      </c>
      <c r="V20" t="s">
        <v>89</v>
      </c>
      <c r="W20" t="s">
        <v>255</v>
      </c>
      <c r="X20" t="s">
        <v>265</v>
      </c>
      <c r="Y20" t="s">
        <v>285</v>
      </c>
      <c r="Z20" t="s">
        <v>339</v>
      </c>
      <c r="AA20" t="s">
        <v>366</v>
      </c>
      <c r="AB20" t="s">
        <v>367</v>
      </c>
      <c r="AC20">
        <v>10001</v>
      </c>
      <c r="AD20" t="s">
        <v>369</v>
      </c>
      <c r="AE20" t="s">
        <v>390</v>
      </c>
      <c r="AF20">
        <v>4</v>
      </c>
      <c r="AG20" t="s">
        <v>425</v>
      </c>
      <c r="AH20" t="s">
        <v>427</v>
      </c>
      <c r="AI20" t="s">
        <v>429</v>
      </c>
      <c r="AJ20" t="s">
        <v>429</v>
      </c>
      <c r="AL20" t="s">
        <v>431</v>
      </c>
      <c r="AM20" t="s">
        <v>433</v>
      </c>
      <c r="AN20">
        <v>0</v>
      </c>
      <c r="AO20">
        <v>356</v>
      </c>
      <c r="AP20">
        <v>1.4</v>
      </c>
      <c r="AQ20" t="s">
        <v>434</v>
      </c>
      <c r="AR20" t="s">
        <v>453</v>
      </c>
      <c r="AS20" t="s">
        <v>510</v>
      </c>
      <c r="AT20">
        <v>0</v>
      </c>
      <c r="AU20" t="s">
        <v>555</v>
      </c>
      <c r="AV20">
        <v>1</v>
      </c>
      <c r="AW20">
        <v>0</v>
      </c>
      <c r="AX20">
        <v>18.73</v>
      </c>
      <c r="BB20" t="s">
        <v>560</v>
      </c>
      <c r="BC20" t="s">
        <v>565</v>
      </c>
      <c r="BD20">
        <v>2340</v>
      </c>
      <c r="BH20" t="s">
        <v>571</v>
      </c>
      <c r="BK20" t="s">
        <v>588</v>
      </c>
      <c r="BL20" t="s">
        <v>605</v>
      </c>
      <c r="BM20" t="s">
        <v>131</v>
      </c>
    </row>
    <row r="21" spans="1:65">
      <c r="A21" s="1">
        <f>HYPERLINK("https://lsnyc.legalserver.org/matter/dynamic-profile/view/1909033","19-1909033")</f>
        <v>0</v>
      </c>
      <c r="B21" t="s">
        <v>64</v>
      </c>
      <c r="C21" t="s">
        <v>67</v>
      </c>
      <c r="D21" t="s">
        <v>82</v>
      </c>
      <c r="E21" t="s">
        <v>83</v>
      </c>
      <c r="F21" t="s">
        <v>87</v>
      </c>
      <c r="G21" t="s">
        <v>83</v>
      </c>
      <c r="H21" t="s">
        <v>108</v>
      </c>
      <c r="I21" t="s">
        <v>83</v>
      </c>
      <c r="J21" t="s">
        <v>113</v>
      </c>
      <c r="K21" t="s">
        <v>83</v>
      </c>
      <c r="M21" t="s">
        <v>114</v>
      </c>
      <c r="N21" t="s">
        <v>131</v>
      </c>
      <c r="O21" t="s">
        <v>133</v>
      </c>
      <c r="P21" t="s">
        <v>135</v>
      </c>
      <c r="Q21" t="s">
        <v>140</v>
      </c>
      <c r="T21" t="s">
        <v>159</v>
      </c>
      <c r="U21" t="s">
        <v>214</v>
      </c>
      <c r="V21" t="s">
        <v>87</v>
      </c>
      <c r="X21" t="s">
        <v>266</v>
      </c>
      <c r="Y21" t="s">
        <v>286</v>
      </c>
      <c r="Z21" t="s">
        <v>340</v>
      </c>
      <c r="AA21" t="s">
        <v>366</v>
      </c>
      <c r="AB21" t="s">
        <v>367</v>
      </c>
      <c r="AC21">
        <v>10024</v>
      </c>
      <c r="AD21" t="s">
        <v>369</v>
      </c>
      <c r="AE21" t="s">
        <v>391</v>
      </c>
      <c r="AF21">
        <v>42</v>
      </c>
      <c r="AH21" t="s">
        <v>427</v>
      </c>
      <c r="AI21" t="s">
        <v>429</v>
      </c>
      <c r="AJ21" t="s">
        <v>429</v>
      </c>
      <c r="AL21" t="s">
        <v>430</v>
      </c>
      <c r="AM21" t="s">
        <v>433</v>
      </c>
      <c r="AN21">
        <v>0</v>
      </c>
      <c r="AO21">
        <v>1207</v>
      </c>
      <c r="AP21">
        <v>0</v>
      </c>
      <c r="AR21" t="s">
        <v>454</v>
      </c>
      <c r="AS21" t="s">
        <v>511</v>
      </c>
      <c r="AT21">
        <v>60</v>
      </c>
      <c r="AU21" t="s">
        <v>549</v>
      </c>
      <c r="AV21">
        <v>1</v>
      </c>
      <c r="AW21">
        <v>0</v>
      </c>
      <c r="AX21">
        <v>160.13</v>
      </c>
      <c r="BB21" t="s">
        <v>560</v>
      </c>
      <c r="BC21" t="s">
        <v>565</v>
      </c>
      <c r="BD21">
        <v>20000</v>
      </c>
      <c r="BH21" t="s">
        <v>571</v>
      </c>
      <c r="BK21" t="s">
        <v>587</v>
      </c>
      <c r="BM21" t="s">
        <v>131</v>
      </c>
    </row>
    <row r="22" spans="1:65">
      <c r="A22" s="1">
        <f>HYPERLINK("https://lsnyc.legalserver.org/matter/dynamic-profile/view/1909019","19-1909019")</f>
        <v>0</v>
      </c>
      <c r="B22" t="s">
        <v>64</v>
      </c>
      <c r="C22" t="s">
        <v>67</v>
      </c>
      <c r="D22" t="s">
        <v>82</v>
      </c>
      <c r="E22" t="s">
        <v>83</v>
      </c>
      <c r="F22" t="s">
        <v>87</v>
      </c>
      <c r="G22" t="s">
        <v>83</v>
      </c>
      <c r="H22" t="s">
        <v>109</v>
      </c>
      <c r="I22" t="s">
        <v>83</v>
      </c>
      <c r="J22" t="s">
        <v>113</v>
      </c>
      <c r="K22" t="s">
        <v>83</v>
      </c>
      <c r="L22" t="s">
        <v>121</v>
      </c>
      <c r="M22" t="s">
        <v>114</v>
      </c>
      <c r="N22" t="s">
        <v>132</v>
      </c>
      <c r="O22" t="s">
        <v>133</v>
      </c>
      <c r="P22" t="s">
        <v>135</v>
      </c>
      <c r="Q22" t="s">
        <v>140</v>
      </c>
      <c r="T22" t="s">
        <v>160</v>
      </c>
      <c r="U22" t="s">
        <v>215</v>
      </c>
      <c r="V22" t="s">
        <v>87</v>
      </c>
      <c r="X22" t="s">
        <v>266</v>
      </c>
      <c r="Y22" t="s">
        <v>287</v>
      </c>
      <c r="Z22" t="s">
        <v>331</v>
      </c>
      <c r="AA22" t="s">
        <v>366</v>
      </c>
      <c r="AB22" t="s">
        <v>367</v>
      </c>
      <c r="AC22">
        <v>10032</v>
      </c>
      <c r="AD22" t="s">
        <v>369</v>
      </c>
      <c r="AE22" t="s">
        <v>392</v>
      </c>
      <c r="AF22">
        <v>7</v>
      </c>
      <c r="AH22" t="s">
        <v>427</v>
      </c>
      <c r="AI22" t="s">
        <v>429</v>
      </c>
      <c r="AJ22" t="s">
        <v>113</v>
      </c>
      <c r="AL22" t="s">
        <v>430</v>
      </c>
      <c r="AN22">
        <v>0</v>
      </c>
      <c r="AO22">
        <v>870</v>
      </c>
      <c r="AP22">
        <v>0</v>
      </c>
      <c r="AR22" t="s">
        <v>455</v>
      </c>
      <c r="AS22" t="s">
        <v>512</v>
      </c>
      <c r="AT22">
        <v>0</v>
      </c>
      <c r="AU22" t="s">
        <v>549</v>
      </c>
      <c r="AV22">
        <v>2</v>
      </c>
      <c r="AW22">
        <v>0</v>
      </c>
      <c r="AX22">
        <v>66.42</v>
      </c>
      <c r="BB22" t="s">
        <v>561</v>
      </c>
      <c r="BC22" t="s">
        <v>565</v>
      </c>
      <c r="BD22">
        <v>11232</v>
      </c>
      <c r="BH22" t="s">
        <v>569</v>
      </c>
      <c r="BK22" t="s">
        <v>590</v>
      </c>
      <c r="BM22" t="s">
        <v>132</v>
      </c>
    </row>
    <row r="23" spans="1:65">
      <c r="A23" s="1">
        <f>HYPERLINK("https://lsnyc.legalserver.org/matter/dynamic-profile/view/1907061","19-1907061")</f>
        <v>0</v>
      </c>
      <c r="B23" t="s">
        <v>64</v>
      </c>
      <c r="C23" t="s">
        <v>67</v>
      </c>
      <c r="D23" t="s">
        <v>82</v>
      </c>
      <c r="E23" t="s">
        <v>83</v>
      </c>
      <c r="F23" t="s">
        <v>89</v>
      </c>
      <c r="G23" t="s">
        <v>83</v>
      </c>
      <c r="H23" t="s">
        <v>108</v>
      </c>
      <c r="I23" t="s">
        <v>83</v>
      </c>
      <c r="J23" t="s">
        <v>113</v>
      </c>
      <c r="K23" t="s">
        <v>83</v>
      </c>
      <c r="M23" t="s">
        <v>114</v>
      </c>
      <c r="N23" t="s">
        <v>131</v>
      </c>
      <c r="O23" t="s">
        <v>83</v>
      </c>
      <c r="P23" t="s">
        <v>134</v>
      </c>
      <c r="Q23" t="s">
        <v>139</v>
      </c>
      <c r="T23" t="s">
        <v>161</v>
      </c>
      <c r="U23" t="s">
        <v>216</v>
      </c>
      <c r="V23" t="s">
        <v>89</v>
      </c>
      <c r="W23" t="s">
        <v>255</v>
      </c>
      <c r="X23" t="s">
        <v>265</v>
      </c>
      <c r="Y23" t="s">
        <v>288</v>
      </c>
      <c r="Z23" t="s">
        <v>341</v>
      </c>
      <c r="AA23" t="s">
        <v>366</v>
      </c>
      <c r="AB23" t="s">
        <v>367</v>
      </c>
      <c r="AC23">
        <v>10030</v>
      </c>
      <c r="AD23" t="s">
        <v>369</v>
      </c>
      <c r="AE23" t="s">
        <v>393</v>
      </c>
      <c r="AF23">
        <v>45</v>
      </c>
      <c r="AG23" t="s">
        <v>425</v>
      </c>
      <c r="AH23" t="s">
        <v>427</v>
      </c>
      <c r="AI23" t="s">
        <v>429</v>
      </c>
      <c r="AJ23" t="s">
        <v>429</v>
      </c>
      <c r="AL23" t="s">
        <v>430</v>
      </c>
      <c r="AM23" t="s">
        <v>433</v>
      </c>
      <c r="AN23">
        <v>0</v>
      </c>
      <c r="AO23">
        <v>829</v>
      </c>
      <c r="AP23">
        <v>1.3</v>
      </c>
      <c r="AQ23" t="s">
        <v>434</v>
      </c>
      <c r="AR23" t="s">
        <v>456</v>
      </c>
      <c r="AS23" t="s">
        <v>513</v>
      </c>
      <c r="AT23">
        <v>240</v>
      </c>
      <c r="AU23" t="s">
        <v>549</v>
      </c>
      <c r="AV23">
        <v>1</v>
      </c>
      <c r="AW23">
        <v>0</v>
      </c>
      <c r="AX23">
        <v>166.53</v>
      </c>
      <c r="BB23" t="s">
        <v>561</v>
      </c>
      <c r="BC23" t="s">
        <v>565</v>
      </c>
      <c r="BD23">
        <v>20800</v>
      </c>
      <c r="BH23" t="s">
        <v>569</v>
      </c>
      <c r="BK23" t="s">
        <v>578</v>
      </c>
      <c r="BL23" t="s">
        <v>606</v>
      </c>
      <c r="BM23" t="s">
        <v>131</v>
      </c>
    </row>
    <row r="24" spans="1:65">
      <c r="A24" s="1">
        <f>HYPERLINK("https://lsnyc.legalserver.org/matter/dynamic-profile/view/1907043","19-1907043")</f>
        <v>0</v>
      </c>
      <c r="B24" t="s">
        <v>64</v>
      </c>
      <c r="C24" t="s">
        <v>67</v>
      </c>
      <c r="D24" t="s">
        <v>82</v>
      </c>
      <c r="E24" t="s">
        <v>83</v>
      </c>
      <c r="F24" t="s">
        <v>89</v>
      </c>
      <c r="G24" t="s">
        <v>83</v>
      </c>
      <c r="H24" t="s">
        <v>108</v>
      </c>
      <c r="I24" t="s">
        <v>83</v>
      </c>
      <c r="J24" t="s">
        <v>113</v>
      </c>
      <c r="K24" t="s">
        <v>83</v>
      </c>
      <c r="M24" t="s">
        <v>114</v>
      </c>
      <c r="N24" t="s">
        <v>131</v>
      </c>
      <c r="O24" t="s">
        <v>83</v>
      </c>
      <c r="P24" t="s">
        <v>134</v>
      </c>
      <c r="Q24" t="s">
        <v>139</v>
      </c>
      <c r="T24" t="s">
        <v>162</v>
      </c>
      <c r="U24" t="s">
        <v>217</v>
      </c>
      <c r="V24" t="s">
        <v>89</v>
      </c>
      <c r="W24" t="s">
        <v>255</v>
      </c>
      <c r="X24" t="s">
        <v>265</v>
      </c>
      <c r="Y24" t="s">
        <v>289</v>
      </c>
      <c r="Z24">
        <v>1</v>
      </c>
      <c r="AA24" t="s">
        <v>366</v>
      </c>
      <c r="AB24" t="s">
        <v>367</v>
      </c>
      <c r="AC24">
        <v>10029</v>
      </c>
      <c r="AD24" t="s">
        <v>368</v>
      </c>
      <c r="AE24" t="s">
        <v>394</v>
      </c>
      <c r="AF24">
        <v>1</v>
      </c>
      <c r="AG24" t="s">
        <v>425</v>
      </c>
      <c r="AH24" t="s">
        <v>427</v>
      </c>
      <c r="AI24" t="s">
        <v>429</v>
      </c>
      <c r="AJ24" t="s">
        <v>429</v>
      </c>
      <c r="AL24" t="s">
        <v>430</v>
      </c>
      <c r="AN24">
        <v>0</v>
      </c>
      <c r="AO24">
        <v>2900</v>
      </c>
      <c r="AP24">
        <v>1</v>
      </c>
      <c r="AQ24" t="s">
        <v>434</v>
      </c>
      <c r="AR24" t="s">
        <v>457</v>
      </c>
      <c r="AS24" t="s">
        <v>514</v>
      </c>
      <c r="AT24">
        <v>3</v>
      </c>
      <c r="AU24" t="s">
        <v>556</v>
      </c>
      <c r="AV24">
        <v>2</v>
      </c>
      <c r="AW24">
        <v>0</v>
      </c>
      <c r="AX24">
        <v>418.1</v>
      </c>
      <c r="BB24" t="s">
        <v>560</v>
      </c>
      <c r="BC24" t="s">
        <v>565</v>
      </c>
      <c r="BD24">
        <v>70700</v>
      </c>
      <c r="BH24" t="s">
        <v>569</v>
      </c>
      <c r="BK24" t="s">
        <v>591</v>
      </c>
      <c r="BL24" t="s">
        <v>89</v>
      </c>
      <c r="BM24" t="s">
        <v>131</v>
      </c>
    </row>
    <row r="25" spans="1:65">
      <c r="A25" s="1">
        <f>HYPERLINK("https://lsnyc.legalserver.org/matter/dynamic-profile/view/1910383","19-1910383")</f>
        <v>0</v>
      </c>
      <c r="B25" t="s">
        <v>64</v>
      </c>
      <c r="C25" t="s">
        <v>68</v>
      </c>
      <c r="D25" t="s">
        <v>82</v>
      </c>
      <c r="E25" t="s">
        <v>83</v>
      </c>
      <c r="F25" t="s">
        <v>90</v>
      </c>
      <c r="G25" t="s">
        <v>83</v>
      </c>
      <c r="H25" t="s">
        <v>106</v>
      </c>
      <c r="I25" t="s">
        <v>83</v>
      </c>
      <c r="J25" t="s">
        <v>113</v>
      </c>
      <c r="K25" t="s">
        <v>83</v>
      </c>
      <c r="M25" t="s">
        <v>114</v>
      </c>
      <c r="N25" t="s">
        <v>131</v>
      </c>
      <c r="O25" t="s">
        <v>133</v>
      </c>
      <c r="P25" t="s">
        <v>135</v>
      </c>
      <c r="Q25" t="s">
        <v>140</v>
      </c>
      <c r="T25" t="s">
        <v>163</v>
      </c>
      <c r="U25" t="s">
        <v>218</v>
      </c>
      <c r="V25" t="s">
        <v>90</v>
      </c>
      <c r="X25" t="s">
        <v>266</v>
      </c>
      <c r="Y25" t="s">
        <v>290</v>
      </c>
      <c r="Z25" t="s">
        <v>342</v>
      </c>
      <c r="AA25" t="s">
        <v>366</v>
      </c>
      <c r="AB25" t="s">
        <v>367</v>
      </c>
      <c r="AC25">
        <v>10002</v>
      </c>
      <c r="AD25" t="s">
        <v>370</v>
      </c>
      <c r="AF25">
        <v>24</v>
      </c>
      <c r="AH25" t="s">
        <v>427</v>
      </c>
      <c r="AI25" t="s">
        <v>429</v>
      </c>
      <c r="AJ25" t="s">
        <v>429</v>
      </c>
      <c r="AL25" t="s">
        <v>431</v>
      </c>
      <c r="AN25">
        <v>0</v>
      </c>
      <c r="AO25">
        <v>2500</v>
      </c>
      <c r="AP25">
        <v>0</v>
      </c>
      <c r="AR25" t="s">
        <v>458</v>
      </c>
      <c r="AS25" t="s">
        <v>515</v>
      </c>
      <c r="AT25">
        <v>0</v>
      </c>
      <c r="AU25" t="s">
        <v>557</v>
      </c>
      <c r="AV25">
        <v>3</v>
      </c>
      <c r="AW25">
        <v>0</v>
      </c>
      <c r="AX25">
        <v>0</v>
      </c>
      <c r="BB25" t="s">
        <v>563</v>
      </c>
      <c r="BC25" t="s">
        <v>565</v>
      </c>
      <c r="BD25">
        <v>0</v>
      </c>
      <c r="BH25" t="s">
        <v>570</v>
      </c>
      <c r="BK25" t="s">
        <v>592</v>
      </c>
      <c r="BM25" t="s">
        <v>131</v>
      </c>
    </row>
    <row r="26" spans="1:65">
      <c r="A26" s="1">
        <f>HYPERLINK("https://lsnyc.legalserver.org/matter/dynamic-profile/view/1912227","19-1912227")</f>
        <v>0</v>
      </c>
      <c r="B26" t="s">
        <v>64</v>
      </c>
      <c r="C26" t="s">
        <v>69</v>
      </c>
      <c r="D26" t="s">
        <v>82</v>
      </c>
      <c r="E26" t="s">
        <v>83</v>
      </c>
      <c r="F26" t="s">
        <v>91</v>
      </c>
      <c r="G26" t="s">
        <v>105</v>
      </c>
      <c r="I26" t="s">
        <v>83</v>
      </c>
      <c r="J26" t="s">
        <v>113</v>
      </c>
      <c r="K26" t="s">
        <v>83</v>
      </c>
      <c r="M26" t="s">
        <v>114</v>
      </c>
      <c r="N26" t="s">
        <v>131</v>
      </c>
      <c r="O26" t="s">
        <v>83</v>
      </c>
      <c r="P26" t="s">
        <v>134</v>
      </c>
      <c r="Q26" t="s">
        <v>139</v>
      </c>
      <c r="T26" t="s">
        <v>164</v>
      </c>
      <c r="U26" t="s">
        <v>219</v>
      </c>
      <c r="V26" t="s">
        <v>91</v>
      </c>
      <c r="W26" t="s">
        <v>91</v>
      </c>
      <c r="X26" t="s">
        <v>265</v>
      </c>
      <c r="Y26" t="s">
        <v>291</v>
      </c>
      <c r="Z26" t="s">
        <v>343</v>
      </c>
      <c r="AA26" t="s">
        <v>366</v>
      </c>
      <c r="AB26" t="s">
        <v>367</v>
      </c>
      <c r="AC26">
        <v>10002</v>
      </c>
      <c r="AD26" t="s">
        <v>370</v>
      </c>
      <c r="AF26">
        <v>35</v>
      </c>
      <c r="AG26" t="s">
        <v>425</v>
      </c>
      <c r="AH26" t="s">
        <v>427</v>
      </c>
      <c r="AI26" t="s">
        <v>429</v>
      </c>
      <c r="AJ26" t="s">
        <v>429</v>
      </c>
      <c r="AL26" t="s">
        <v>430</v>
      </c>
      <c r="AN26">
        <v>0</v>
      </c>
      <c r="AO26">
        <v>553</v>
      </c>
      <c r="AP26">
        <v>1</v>
      </c>
      <c r="AQ26" t="s">
        <v>434</v>
      </c>
      <c r="AR26" t="s">
        <v>459</v>
      </c>
      <c r="AS26" t="s">
        <v>516</v>
      </c>
      <c r="AT26">
        <v>0</v>
      </c>
      <c r="AU26" t="s">
        <v>549</v>
      </c>
      <c r="AV26">
        <v>3</v>
      </c>
      <c r="AW26">
        <v>0</v>
      </c>
      <c r="AX26">
        <v>255.23</v>
      </c>
      <c r="BB26" t="s">
        <v>564</v>
      </c>
      <c r="BC26" t="s">
        <v>565</v>
      </c>
      <c r="BD26">
        <v>54440</v>
      </c>
      <c r="BH26" t="s">
        <v>572</v>
      </c>
      <c r="BK26" t="s">
        <v>593</v>
      </c>
      <c r="BL26" t="s">
        <v>607</v>
      </c>
      <c r="BM26" t="s">
        <v>131</v>
      </c>
    </row>
    <row r="27" spans="1:65">
      <c r="A27" s="1">
        <f>HYPERLINK("https://lsnyc.legalserver.org/matter/dynamic-profile/view/1909050","19-1909050")</f>
        <v>0</v>
      </c>
      <c r="B27" t="s">
        <v>64</v>
      </c>
      <c r="C27" t="s">
        <v>70</v>
      </c>
      <c r="D27" t="s">
        <v>82</v>
      </c>
      <c r="E27" t="s">
        <v>83</v>
      </c>
      <c r="F27" t="s">
        <v>87</v>
      </c>
      <c r="G27" t="s">
        <v>83</v>
      </c>
      <c r="H27" t="s">
        <v>111</v>
      </c>
      <c r="I27" t="s">
        <v>83</v>
      </c>
      <c r="J27" t="s">
        <v>113</v>
      </c>
      <c r="K27" t="s">
        <v>83</v>
      </c>
      <c r="M27" t="s">
        <v>114</v>
      </c>
      <c r="N27" t="s">
        <v>131</v>
      </c>
      <c r="O27" t="s">
        <v>133</v>
      </c>
      <c r="P27" t="s">
        <v>135</v>
      </c>
      <c r="Q27" t="s">
        <v>140</v>
      </c>
      <c r="T27" t="s">
        <v>165</v>
      </c>
      <c r="U27" t="s">
        <v>220</v>
      </c>
      <c r="V27" t="s">
        <v>87</v>
      </c>
      <c r="X27" t="s">
        <v>266</v>
      </c>
      <c r="Y27" t="s">
        <v>292</v>
      </c>
      <c r="Z27" t="s">
        <v>344</v>
      </c>
      <c r="AA27" t="s">
        <v>366</v>
      </c>
      <c r="AB27" t="s">
        <v>367</v>
      </c>
      <c r="AC27">
        <v>10027</v>
      </c>
      <c r="AD27" t="s">
        <v>368</v>
      </c>
      <c r="AE27" t="s">
        <v>395</v>
      </c>
      <c r="AF27">
        <v>9</v>
      </c>
      <c r="AH27" t="s">
        <v>427</v>
      </c>
      <c r="AI27" t="s">
        <v>429</v>
      </c>
      <c r="AJ27" t="s">
        <v>429</v>
      </c>
      <c r="AL27" t="s">
        <v>432</v>
      </c>
      <c r="AN27">
        <v>0</v>
      </c>
      <c r="AO27">
        <v>537</v>
      </c>
      <c r="AP27">
        <v>0</v>
      </c>
      <c r="AR27" t="s">
        <v>460</v>
      </c>
      <c r="AS27" t="s">
        <v>517</v>
      </c>
      <c r="AT27">
        <v>0</v>
      </c>
      <c r="AU27" t="s">
        <v>558</v>
      </c>
      <c r="AV27">
        <v>1</v>
      </c>
      <c r="AW27">
        <v>0</v>
      </c>
      <c r="AX27">
        <v>73.02</v>
      </c>
      <c r="BC27" t="s">
        <v>565</v>
      </c>
      <c r="BD27">
        <v>9120</v>
      </c>
      <c r="BH27" t="s">
        <v>569</v>
      </c>
      <c r="BK27" t="s">
        <v>577</v>
      </c>
      <c r="BM27" t="s">
        <v>131</v>
      </c>
    </row>
    <row r="28" spans="1:65">
      <c r="A28" s="1">
        <f>HYPERLINK("https://lsnyc.legalserver.org/matter/dynamic-profile/view/1910171","19-1910171")</f>
        <v>0</v>
      </c>
      <c r="B28" t="s">
        <v>64</v>
      </c>
      <c r="C28" t="s">
        <v>66</v>
      </c>
      <c r="D28" t="s">
        <v>82</v>
      </c>
      <c r="E28" t="s">
        <v>83</v>
      </c>
      <c r="F28" t="s">
        <v>85</v>
      </c>
      <c r="G28" t="s">
        <v>83</v>
      </c>
      <c r="H28" t="s">
        <v>109</v>
      </c>
      <c r="I28" t="s">
        <v>83</v>
      </c>
      <c r="J28" t="s">
        <v>113</v>
      </c>
      <c r="K28" t="s">
        <v>83</v>
      </c>
      <c r="L28" t="s">
        <v>122</v>
      </c>
      <c r="M28" t="s">
        <v>114</v>
      </c>
      <c r="N28" t="s">
        <v>132</v>
      </c>
      <c r="O28" t="s">
        <v>83</v>
      </c>
      <c r="P28" t="s">
        <v>134</v>
      </c>
      <c r="Q28" t="s">
        <v>139</v>
      </c>
      <c r="T28" t="s">
        <v>166</v>
      </c>
      <c r="U28" t="s">
        <v>221</v>
      </c>
      <c r="V28" t="s">
        <v>85</v>
      </c>
      <c r="W28" t="s">
        <v>253</v>
      </c>
      <c r="X28" t="s">
        <v>265</v>
      </c>
      <c r="Y28" t="s">
        <v>293</v>
      </c>
      <c r="Z28" t="s">
        <v>345</v>
      </c>
      <c r="AA28" t="s">
        <v>366</v>
      </c>
      <c r="AB28" t="s">
        <v>367</v>
      </c>
      <c r="AC28">
        <v>10019</v>
      </c>
      <c r="AD28" t="s">
        <v>369</v>
      </c>
      <c r="AE28" t="s">
        <v>396</v>
      </c>
      <c r="AF28">
        <v>6</v>
      </c>
      <c r="AG28" t="s">
        <v>425</v>
      </c>
      <c r="AH28" t="s">
        <v>427</v>
      </c>
      <c r="AI28" t="s">
        <v>429</v>
      </c>
      <c r="AJ28" t="s">
        <v>429</v>
      </c>
      <c r="AL28" t="s">
        <v>430</v>
      </c>
      <c r="AN28">
        <v>0</v>
      </c>
      <c r="AO28">
        <v>627</v>
      </c>
      <c r="AP28">
        <v>0</v>
      </c>
      <c r="AQ28" t="s">
        <v>434</v>
      </c>
      <c r="AR28" t="s">
        <v>461</v>
      </c>
      <c r="AS28" t="s">
        <v>518</v>
      </c>
      <c r="AT28">
        <v>736</v>
      </c>
      <c r="AU28" t="s">
        <v>549</v>
      </c>
      <c r="AV28">
        <v>1</v>
      </c>
      <c r="AW28">
        <v>0</v>
      </c>
      <c r="AX28">
        <v>24.98</v>
      </c>
      <c r="BB28" t="s">
        <v>560</v>
      </c>
      <c r="BC28" t="s">
        <v>565</v>
      </c>
      <c r="BD28">
        <v>3120</v>
      </c>
      <c r="BH28" t="s">
        <v>570</v>
      </c>
      <c r="BK28" t="s">
        <v>590</v>
      </c>
      <c r="BL28" t="s">
        <v>602</v>
      </c>
      <c r="BM28" t="s">
        <v>132</v>
      </c>
    </row>
    <row r="29" spans="1:65">
      <c r="A29" s="1">
        <f>HYPERLINK("https://lsnyc.legalserver.org/matter/dynamic-profile/view/1910252","19-1910252")</f>
        <v>0</v>
      </c>
      <c r="B29" t="s">
        <v>64</v>
      </c>
      <c r="C29" t="s">
        <v>66</v>
      </c>
      <c r="D29" t="s">
        <v>82</v>
      </c>
      <c r="E29" t="s">
        <v>83</v>
      </c>
      <c r="F29" t="s">
        <v>85</v>
      </c>
      <c r="G29" t="s">
        <v>83</v>
      </c>
      <c r="H29" t="s">
        <v>108</v>
      </c>
      <c r="I29" t="s">
        <v>83</v>
      </c>
      <c r="J29" t="s">
        <v>113</v>
      </c>
      <c r="K29" t="s">
        <v>83</v>
      </c>
      <c r="M29" t="s">
        <v>114</v>
      </c>
      <c r="N29" t="s">
        <v>131</v>
      </c>
      <c r="O29" t="s">
        <v>83</v>
      </c>
      <c r="P29" t="s">
        <v>134</v>
      </c>
      <c r="Q29" t="s">
        <v>139</v>
      </c>
      <c r="T29" t="s">
        <v>167</v>
      </c>
      <c r="U29" t="s">
        <v>222</v>
      </c>
      <c r="V29" t="s">
        <v>85</v>
      </c>
      <c r="W29" t="s">
        <v>253</v>
      </c>
      <c r="X29" t="s">
        <v>265</v>
      </c>
      <c r="Y29" t="s">
        <v>294</v>
      </c>
      <c r="Z29" t="s">
        <v>346</v>
      </c>
      <c r="AA29" t="s">
        <v>366</v>
      </c>
      <c r="AB29" t="s">
        <v>367</v>
      </c>
      <c r="AC29">
        <v>10002</v>
      </c>
      <c r="AD29" t="s">
        <v>368</v>
      </c>
      <c r="AE29" t="s">
        <v>397</v>
      </c>
      <c r="AF29">
        <v>11</v>
      </c>
      <c r="AG29" t="s">
        <v>425</v>
      </c>
      <c r="AH29" t="s">
        <v>427</v>
      </c>
      <c r="AI29" t="s">
        <v>429</v>
      </c>
      <c r="AJ29" t="s">
        <v>429</v>
      </c>
      <c r="AL29" t="s">
        <v>430</v>
      </c>
      <c r="AN29">
        <v>0</v>
      </c>
      <c r="AO29">
        <v>611</v>
      </c>
      <c r="AP29">
        <v>0</v>
      </c>
      <c r="AQ29" t="s">
        <v>434</v>
      </c>
      <c r="AR29" t="s">
        <v>462</v>
      </c>
      <c r="AS29" t="s">
        <v>519</v>
      </c>
      <c r="AT29">
        <v>806</v>
      </c>
      <c r="AU29" t="s">
        <v>559</v>
      </c>
      <c r="AV29">
        <v>3</v>
      </c>
      <c r="AW29">
        <v>0</v>
      </c>
      <c r="AX29">
        <v>57.44</v>
      </c>
      <c r="BB29" t="s">
        <v>560</v>
      </c>
      <c r="BC29" t="s">
        <v>566</v>
      </c>
      <c r="BD29">
        <v>12251</v>
      </c>
      <c r="BH29" t="s">
        <v>569</v>
      </c>
      <c r="BK29" t="s">
        <v>578</v>
      </c>
      <c r="BL29" t="s">
        <v>602</v>
      </c>
      <c r="BM29" t="s">
        <v>131</v>
      </c>
    </row>
    <row r="30" spans="1:65">
      <c r="A30" s="1">
        <f>HYPERLINK("https://lsnyc.legalserver.org/matter/dynamic-profile/view/1907342","19-1907342")</f>
        <v>0</v>
      </c>
      <c r="B30" t="s">
        <v>64</v>
      </c>
      <c r="C30" t="s">
        <v>71</v>
      </c>
      <c r="D30" t="s">
        <v>82</v>
      </c>
      <c r="E30" t="s">
        <v>83</v>
      </c>
      <c r="F30" t="s">
        <v>84</v>
      </c>
      <c r="G30" t="s">
        <v>83</v>
      </c>
      <c r="H30" t="s">
        <v>108</v>
      </c>
      <c r="I30" t="s">
        <v>83</v>
      </c>
      <c r="J30" t="s">
        <v>113</v>
      </c>
      <c r="K30" t="s">
        <v>83</v>
      </c>
      <c r="M30" t="s">
        <v>114</v>
      </c>
      <c r="N30" t="s">
        <v>131</v>
      </c>
      <c r="O30" t="s">
        <v>83</v>
      </c>
      <c r="P30" t="s">
        <v>136</v>
      </c>
      <c r="Q30" t="s">
        <v>139</v>
      </c>
      <c r="T30" t="s">
        <v>168</v>
      </c>
      <c r="U30" t="s">
        <v>223</v>
      </c>
      <c r="V30" t="s">
        <v>86</v>
      </c>
      <c r="W30" t="s">
        <v>98</v>
      </c>
      <c r="X30" t="s">
        <v>265</v>
      </c>
      <c r="Y30" t="s">
        <v>295</v>
      </c>
      <c r="Z30">
        <v>69</v>
      </c>
      <c r="AA30" t="s">
        <v>366</v>
      </c>
      <c r="AB30" t="s">
        <v>367</v>
      </c>
      <c r="AC30">
        <v>10027</v>
      </c>
      <c r="AD30" t="s">
        <v>371</v>
      </c>
      <c r="AE30" t="s">
        <v>398</v>
      </c>
      <c r="AF30">
        <v>5</v>
      </c>
      <c r="AG30" t="s">
        <v>426</v>
      </c>
      <c r="AH30" t="s">
        <v>428</v>
      </c>
      <c r="AI30" t="s">
        <v>429</v>
      </c>
      <c r="AJ30" t="s">
        <v>429</v>
      </c>
      <c r="AL30" t="s">
        <v>430</v>
      </c>
      <c r="AN30">
        <v>0</v>
      </c>
      <c r="AO30">
        <v>864.74</v>
      </c>
      <c r="AP30">
        <v>2.9</v>
      </c>
      <c r="AQ30" t="s">
        <v>434</v>
      </c>
      <c r="AR30" t="s">
        <v>463</v>
      </c>
      <c r="AS30" t="s">
        <v>520</v>
      </c>
      <c r="AT30">
        <v>0</v>
      </c>
      <c r="AU30" t="s">
        <v>549</v>
      </c>
      <c r="AV30">
        <v>1</v>
      </c>
      <c r="AW30">
        <v>0</v>
      </c>
      <c r="AX30">
        <v>0</v>
      </c>
      <c r="BB30" t="s">
        <v>560</v>
      </c>
      <c r="BD30">
        <v>0</v>
      </c>
      <c r="BH30" t="s">
        <v>570</v>
      </c>
      <c r="BK30" t="s">
        <v>592</v>
      </c>
      <c r="BL30" t="s">
        <v>604</v>
      </c>
      <c r="BM30" t="s">
        <v>131</v>
      </c>
    </row>
    <row r="31" spans="1:65">
      <c r="A31" s="1">
        <f>HYPERLINK("https://lsnyc.legalserver.org/matter/dynamic-profile/view/1904402","19-1904402")</f>
        <v>0</v>
      </c>
      <c r="B31" t="s">
        <v>64</v>
      </c>
      <c r="C31" t="s">
        <v>71</v>
      </c>
      <c r="D31" t="s">
        <v>82</v>
      </c>
      <c r="E31" t="s">
        <v>83</v>
      </c>
      <c r="F31" t="s">
        <v>92</v>
      </c>
      <c r="G31" t="s">
        <v>83</v>
      </c>
      <c r="H31" t="s">
        <v>109</v>
      </c>
      <c r="I31" t="s">
        <v>83</v>
      </c>
      <c r="J31" t="s">
        <v>113</v>
      </c>
      <c r="K31" t="s">
        <v>83</v>
      </c>
      <c r="M31" t="s">
        <v>114</v>
      </c>
      <c r="N31" t="s">
        <v>131</v>
      </c>
      <c r="O31" t="s">
        <v>83</v>
      </c>
      <c r="P31" t="s">
        <v>134</v>
      </c>
      <c r="Q31" t="s">
        <v>139</v>
      </c>
      <c r="T31" t="s">
        <v>169</v>
      </c>
      <c r="U31" t="s">
        <v>224</v>
      </c>
      <c r="V31" t="s">
        <v>92</v>
      </c>
      <c r="W31" t="s">
        <v>96</v>
      </c>
      <c r="X31" t="s">
        <v>265</v>
      </c>
      <c r="Y31" t="s">
        <v>296</v>
      </c>
      <c r="Z31" t="s">
        <v>347</v>
      </c>
      <c r="AA31" t="s">
        <v>366</v>
      </c>
      <c r="AB31" t="s">
        <v>367</v>
      </c>
      <c r="AC31">
        <v>10031</v>
      </c>
      <c r="AD31" t="s">
        <v>371</v>
      </c>
      <c r="AE31" t="s">
        <v>399</v>
      </c>
      <c r="AF31">
        <v>15</v>
      </c>
      <c r="AG31" t="s">
        <v>425</v>
      </c>
      <c r="AH31" t="s">
        <v>428</v>
      </c>
      <c r="AI31" t="s">
        <v>429</v>
      </c>
      <c r="AJ31" t="s">
        <v>429</v>
      </c>
      <c r="AL31" t="s">
        <v>432</v>
      </c>
      <c r="AM31" t="s">
        <v>433</v>
      </c>
      <c r="AN31">
        <v>0</v>
      </c>
      <c r="AO31">
        <v>538</v>
      </c>
      <c r="AP31">
        <v>0.8</v>
      </c>
      <c r="AQ31" t="s">
        <v>434</v>
      </c>
      <c r="AR31" t="s">
        <v>464</v>
      </c>
      <c r="AS31" t="s">
        <v>521</v>
      </c>
      <c r="AT31">
        <v>36</v>
      </c>
      <c r="AU31" t="s">
        <v>553</v>
      </c>
      <c r="AV31">
        <v>1</v>
      </c>
      <c r="AW31">
        <v>0</v>
      </c>
      <c r="AX31">
        <v>307.45</v>
      </c>
      <c r="BB31" t="s">
        <v>561</v>
      </c>
      <c r="BC31" t="s">
        <v>565</v>
      </c>
      <c r="BD31">
        <v>38400</v>
      </c>
      <c r="BH31" t="s">
        <v>570</v>
      </c>
      <c r="BK31" t="s">
        <v>578</v>
      </c>
      <c r="BL31" t="s">
        <v>92</v>
      </c>
      <c r="BM31" t="s">
        <v>131</v>
      </c>
    </row>
    <row r="32" spans="1:65">
      <c r="A32" s="1">
        <f>HYPERLINK("https://lsnyc.legalserver.org/matter/dynamic-profile/view/1905071","19-1905071")</f>
        <v>0</v>
      </c>
      <c r="B32" t="s">
        <v>64</v>
      </c>
      <c r="C32" t="s">
        <v>65</v>
      </c>
      <c r="D32" t="s">
        <v>82</v>
      </c>
      <c r="E32" t="s">
        <v>83</v>
      </c>
      <c r="F32" t="s">
        <v>93</v>
      </c>
      <c r="G32" t="s">
        <v>83</v>
      </c>
      <c r="H32" t="s">
        <v>108</v>
      </c>
      <c r="I32" t="s">
        <v>83</v>
      </c>
      <c r="J32" t="s">
        <v>113</v>
      </c>
      <c r="K32" t="s">
        <v>83</v>
      </c>
      <c r="M32" t="s">
        <v>114</v>
      </c>
      <c r="N32" t="s">
        <v>131</v>
      </c>
      <c r="O32" t="s">
        <v>83</v>
      </c>
      <c r="P32" t="s">
        <v>134</v>
      </c>
      <c r="Q32" t="s">
        <v>139</v>
      </c>
      <c r="T32" t="s">
        <v>170</v>
      </c>
      <c r="U32" t="s">
        <v>204</v>
      </c>
      <c r="V32" t="s">
        <v>93</v>
      </c>
      <c r="W32" t="s">
        <v>256</v>
      </c>
      <c r="X32" t="s">
        <v>265</v>
      </c>
      <c r="Y32" t="s">
        <v>297</v>
      </c>
      <c r="Z32">
        <v>46</v>
      </c>
      <c r="AA32" t="s">
        <v>366</v>
      </c>
      <c r="AB32" t="s">
        <v>367</v>
      </c>
      <c r="AC32">
        <v>10031</v>
      </c>
      <c r="AD32" t="s">
        <v>371</v>
      </c>
      <c r="AE32" t="s">
        <v>400</v>
      </c>
      <c r="AF32">
        <v>1</v>
      </c>
      <c r="AG32" t="s">
        <v>425</v>
      </c>
      <c r="AH32" t="s">
        <v>428</v>
      </c>
      <c r="AI32" t="s">
        <v>429</v>
      </c>
      <c r="AJ32" t="s">
        <v>429</v>
      </c>
      <c r="AL32" t="s">
        <v>430</v>
      </c>
      <c r="AM32" t="s">
        <v>433</v>
      </c>
      <c r="AN32">
        <v>0</v>
      </c>
      <c r="AO32">
        <v>1000</v>
      </c>
      <c r="AP32">
        <v>1</v>
      </c>
      <c r="AQ32" t="s">
        <v>434</v>
      </c>
      <c r="AR32" t="s">
        <v>465</v>
      </c>
      <c r="AT32">
        <v>47</v>
      </c>
      <c r="AU32" t="s">
        <v>556</v>
      </c>
      <c r="AV32">
        <v>2</v>
      </c>
      <c r="AW32">
        <v>0</v>
      </c>
      <c r="AX32">
        <v>107.63</v>
      </c>
      <c r="BB32" t="s">
        <v>560</v>
      </c>
      <c r="BC32" t="s">
        <v>566</v>
      </c>
      <c r="BD32">
        <v>18200</v>
      </c>
      <c r="BH32" t="s">
        <v>570</v>
      </c>
      <c r="BK32" t="s">
        <v>587</v>
      </c>
      <c r="BL32" t="s">
        <v>93</v>
      </c>
      <c r="BM32" t="s">
        <v>131</v>
      </c>
    </row>
    <row r="33" spans="1:65">
      <c r="A33" s="1">
        <f>HYPERLINK("https://lsnyc.legalserver.org/matter/dynamic-profile/view/1905967","19-1905967")</f>
        <v>0</v>
      </c>
      <c r="B33" t="s">
        <v>64</v>
      </c>
      <c r="C33" t="s">
        <v>72</v>
      </c>
      <c r="D33" t="s">
        <v>82</v>
      </c>
      <c r="E33" t="s">
        <v>83</v>
      </c>
      <c r="F33" t="s">
        <v>94</v>
      </c>
      <c r="G33" t="s">
        <v>83</v>
      </c>
      <c r="H33" t="s">
        <v>110</v>
      </c>
      <c r="I33" t="s">
        <v>83</v>
      </c>
      <c r="J33" t="s">
        <v>113</v>
      </c>
      <c r="K33" t="s">
        <v>83</v>
      </c>
      <c r="M33" t="s">
        <v>114</v>
      </c>
      <c r="N33" t="s">
        <v>131</v>
      </c>
      <c r="O33" t="s">
        <v>133</v>
      </c>
      <c r="P33" t="s">
        <v>135</v>
      </c>
      <c r="Q33" t="s">
        <v>140</v>
      </c>
      <c r="T33" t="s">
        <v>171</v>
      </c>
      <c r="U33" t="s">
        <v>225</v>
      </c>
      <c r="V33" t="s">
        <v>94</v>
      </c>
      <c r="X33" t="s">
        <v>266</v>
      </c>
      <c r="Y33" t="s">
        <v>298</v>
      </c>
      <c r="Z33" t="s">
        <v>348</v>
      </c>
      <c r="AA33" t="s">
        <v>366</v>
      </c>
      <c r="AB33" t="s">
        <v>367</v>
      </c>
      <c r="AC33">
        <v>10030</v>
      </c>
      <c r="AD33" t="s">
        <v>372</v>
      </c>
      <c r="AE33" t="s">
        <v>401</v>
      </c>
      <c r="AF33">
        <v>21</v>
      </c>
      <c r="AH33" t="s">
        <v>427</v>
      </c>
      <c r="AI33" t="s">
        <v>429</v>
      </c>
      <c r="AJ33" t="s">
        <v>113</v>
      </c>
      <c r="AL33" t="s">
        <v>431</v>
      </c>
      <c r="AN33">
        <v>0</v>
      </c>
      <c r="AO33">
        <v>240.6</v>
      </c>
      <c r="AP33">
        <v>1</v>
      </c>
      <c r="AR33" t="s">
        <v>466</v>
      </c>
      <c r="AS33" t="s">
        <v>522</v>
      </c>
      <c r="AT33">
        <v>245</v>
      </c>
      <c r="AU33" t="s">
        <v>551</v>
      </c>
      <c r="AV33">
        <v>1</v>
      </c>
      <c r="AW33">
        <v>0</v>
      </c>
      <c r="AX33">
        <v>72.06</v>
      </c>
      <c r="BB33" t="s">
        <v>560</v>
      </c>
      <c r="BC33" t="s">
        <v>565</v>
      </c>
      <c r="BD33">
        <v>9000</v>
      </c>
      <c r="BH33" t="s">
        <v>570</v>
      </c>
      <c r="BK33" t="s">
        <v>577</v>
      </c>
      <c r="BL33" t="s">
        <v>94</v>
      </c>
      <c r="BM33" t="s">
        <v>131</v>
      </c>
    </row>
    <row r="34" spans="1:65">
      <c r="A34" s="1">
        <f>HYPERLINK("https://lsnyc.legalserver.org/matter/dynamic-profile/view/1904457","19-1904457")</f>
        <v>0</v>
      </c>
      <c r="B34" t="s">
        <v>64</v>
      </c>
      <c r="C34" t="s">
        <v>72</v>
      </c>
      <c r="D34" t="s">
        <v>82</v>
      </c>
      <c r="E34" t="s">
        <v>83</v>
      </c>
      <c r="F34" t="s">
        <v>92</v>
      </c>
      <c r="G34" t="s">
        <v>83</v>
      </c>
      <c r="H34" t="s">
        <v>109</v>
      </c>
      <c r="I34" t="s">
        <v>83</v>
      </c>
      <c r="J34" t="s">
        <v>113</v>
      </c>
      <c r="K34" t="s">
        <v>83</v>
      </c>
      <c r="L34" t="s">
        <v>123</v>
      </c>
      <c r="M34" t="s">
        <v>114</v>
      </c>
      <c r="N34" t="s">
        <v>132</v>
      </c>
      <c r="O34" t="s">
        <v>133</v>
      </c>
      <c r="P34" t="s">
        <v>135</v>
      </c>
      <c r="Q34" t="s">
        <v>140</v>
      </c>
      <c r="T34" t="s">
        <v>172</v>
      </c>
      <c r="U34" t="s">
        <v>226</v>
      </c>
      <c r="V34" t="s">
        <v>92</v>
      </c>
      <c r="X34" t="s">
        <v>266</v>
      </c>
      <c r="Y34" t="s">
        <v>299</v>
      </c>
      <c r="Z34" t="s">
        <v>349</v>
      </c>
      <c r="AA34" t="s">
        <v>366</v>
      </c>
      <c r="AB34" t="s">
        <v>367</v>
      </c>
      <c r="AC34">
        <v>10025</v>
      </c>
      <c r="AD34" t="s">
        <v>369</v>
      </c>
      <c r="AE34" t="s">
        <v>402</v>
      </c>
      <c r="AF34">
        <v>35</v>
      </c>
      <c r="AH34" t="s">
        <v>428</v>
      </c>
      <c r="AI34" t="s">
        <v>429</v>
      </c>
      <c r="AJ34" t="s">
        <v>429</v>
      </c>
      <c r="AL34" t="s">
        <v>430</v>
      </c>
      <c r="AN34">
        <v>0</v>
      </c>
      <c r="AO34">
        <v>0</v>
      </c>
      <c r="AP34">
        <v>1.2</v>
      </c>
      <c r="AR34" t="s">
        <v>467</v>
      </c>
      <c r="AS34" t="s">
        <v>523</v>
      </c>
      <c r="AT34">
        <v>1</v>
      </c>
      <c r="AU34" t="s">
        <v>556</v>
      </c>
      <c r="AV34">
        <v>1</v>
      </c>
      <c r="AW34">
        <v>0</v>
      </c>
      <c r="AX34">
        <v>84.06999999999999</v>
      </c>
      <c r="BB34" t="s">
        <v>560</v>
      </c>
      <c r="BC34" t="s">
        <v>565</v>
      </c>
      <c r="BD34">
        <v>10500</v>
      </c>
      <c r="BH34" t="s">
        <v>570</v>
      </c>
      <c r="BK34" t="s">
        <v>577</v>
      </c>
      <c r="BL34" t="s">
        <v>92</v>
      </c>
      <c r="BM34" t="s">
        <v>132</v>
      </c>
    </row>
    <row r="35" spans="1:65">
      <c r="A35" s="1">
        <f>HYPERLINK("https://lsnyc.legalserver.org/matter/dynamic-profile/view/1911059","19-1911059")</f>
        <v>0</v>
      </c>
      <c r="B35" t="s">
        <v>64</v>
      </c>
      <c r="C35" t="s">
        <v>73</v>
      </c>
      <c r="D35" t="s">
        <v>82</v>
      </c>
      <c r="E35" t="s">
        <v>83</v>
      </c>
      <c r="F35" t="s">
        <v>95</v>
      </c>
      <c r="G35" t="s">
        <v>83</v>
      </c>
      <c r="H35" t="s">
        <v>108</v>
      </c>
      <c r="I35" t="s">
        <v>83</v>
      </c>
      <c r="J35" t="s">
        <v>113</v>
      </c>
      <c r="K35" t="s">
        <v>83</v>
      </c>
      <c r="M35" t="s">
        <v>114</v>
      </c>
      <c r="N35" t="s">
        <v>131</v>
      </c>
      <c r="O35" t="s">
        <v>133</v>
      </c>
      <c r="P35" t="s">
        <v>135</v>
      </c>
      <c r="Q35" t="s">
        <v>140</v>
      </c>
      <c r="T35" t="s">
        <v>173</v>
      </c>
      <c r="U35" t="s">
        <v>227</v>
      </c>
      <c r="V35" t="s">
        <v>95</v>
      </c>
      <c r="X35" t="s">
        <v>266</v>
      </c>
      <c r="Y35" t="s">
        <v>300</v>
      </c>
      <c r="Z35" t="s">
        <v>350</v>
      </c>
      <c r="AA35" t="s">
        <v>366</v>
      </c>
      <c r="AB35" t="s">
        <v>367</v>
      </c>
      <c r="AC35">
        <v>10021</v>
      </c>
      <c r="AD35" t="s">
        <v>373</v>
      </c>
      <c r="AE35" t="s">
        <v>403</v>
      </c>
      <c r="AF35">
        <v>36</v>
      </c>
      <c r="AH35" t="s">
        <v>427</v>
      </c>
      <c r="AI35" t="s">
        <v>429</v>
      </c>
      <c r="AJ35" t="s">
        <v>429</v>
      </c>
      <c r="AL35" t="s">
        <v>430</v>
      </c>
      <c r="AN35">
        <v>0</v>
      </c>
      <c r="AO35">
        <v>958.16</v>
      </c>
      <c r="AP35">
        <v>1.75</v>
      </c>
      <c r="AR35" t="s">
        <v>468</v>
      </c>
      <c r="AS35" t="s">
        <v>524</v>
      </c>
      <c r="AT35">
        <v>0</v>
      </c>
      <c r="AU35" t="s">
        <v>549</v>
      </c>
      <c r="AV35">
        <v>1</v>
      </c>
      <c r="AW35">
        <v>0</v>
      </c>
      <c r="AX35">
        <v>19.05</v>
      </c>
      <c r="BB35" t="s">
        <v>564</v>
      </c>
      <c r="BC35" t="s">
        <v>565</v>
      </c>
      <c r="BD35">
        <v>2379</v>
      </c>
      <c r="BH35" t="s">
        <v>569</v>
      </c>
      <c r="BK35" t="s">
        <v>582</v>
      </c>
      <c r="BL35" t="s">
        <v>607</v>
      </c>
      <c r="BM35" t="s">
        <v>131</v>
      </c>
    </row>
    <row r="36" spans="1:65">
      <c r="A36" s="1">
        <f>HYPERLINK("https://lsnyc.legalserver.org/matter/dynamic-profile/view/1911788","19-1911788")</f>
        <v>0</v>
      </c>
      <c r="B36" t="s">
        <v>64</v>
      </c>
      <c r="C36" t="s">
        <v>74</v>
      </c>
      <c r="D36" t="s">
        <v>82</v>
      </c>
      <c r="E36" t="s">
        <v>83</v>
      </c>
      <c r="F36" t="s">
        <v>88</v>
      </c>
      <c r="G36" t="s">
        <v>83</v>
      </c>
      <c r="H36" t="s">
        <v>108</v>
      </c>
      <c r="I36" t="s">
        <v>83</v>
      </c>
      <c r="J36" t="s">
        <v>113</v>
      </c>
      <c r="K36" t="s">
        <v>83</v>
      </c>
      <c r="L36" t="s">
        <v>124</v>
      </c>
      <c r="M36" t="s">
        <v>114</v>
      </c>
      <c r="N36" t="s">
        <v>132</v>
      </c>
      <c r="O36" t="s">
        <v>133</v>
      </c>
      <c r="P36" t="s">
        <v>135</v>
      </c>
      <c r="Q36" t="s">
        <v>140</v>
      </c>
      <c r="T36" t="s">
        <v>174</v>
      </c>
      <c r="U36" t="s">
        <v>228</v>
      </c>
      <c r="V36" t="s">
        <v>88</v>
      </c>
      <c r="X36" t="s">
        <v>266</v>
      </c>
      <c r="Y36" t="s">
        <v>301</v>
      </c>
      <c r="Z36" t="s">
        <v>351</v>
      </c>
      <c r="AA36" t="s">
        <v>366</v>
      </c>
      <c r="AB36" t="s">
        <v>367</v>
      </c>
      <c r="AC36">
        <v>10002</v>
      </c>
      <c r="AD36" t="s">
        <v>368</v>
      </c>
      <c r="AE36" t="s">
        <v>404</v>
      </c>
      <c r="AF36">
        <v>9</v>
      </c>
      <c r="AH36" t="s">
        <v>427</v>
      </c>
      <c r="AI36" t="s">
        <v>429</v>
      </c>
      <c r="AJ36" t="s">
        <v>429</v>
      </c>
      <c r="AL36" t="s">
        <v>430</v>
      </c>
      <c r="AN36">
        <v>0</v>
      </c>
      <c r="AO36">
        <v>269</v>
      </c>
      <c r="AP36">
        <v>0</v>
      </c>
      <c r="AR36" t="s">
        <v>469</v>
      </c>
      <c r="AS36" t="s">
        <v>525</v>
      </c>
      <c r="AT36">
        <v>0</v>
      </c>
      <c r="AU36" t="s">
        <v>549</v>
      </c>
      <c r="AV36">
        <v>2</v>
      </c>
      <c r="AW36">
        <v>1</v>
      </c>
      <c r="AX36">
        <v>150.02</v>
      </c>
      <c r="BB36" t="s">
        <v>561</v>
      </c>
      <c r="BC36" t="s">
        <v>565</v>
      </c>
      <c r="BD36">
        <v>32000</v>
      </c>
      <c r="BH36" t="s">
        <v>569</v>
      </c>
      <c r="BK36" t="s">
        <v>594</v>
      </c>
      <c r="BM36" t="s">
        <v>132</v>
      </c>
    </row>
    <row r="37" spans="1:65">
      <c r="A37" s="1">
        <f>HYPERLINK("https://lsnyc.legalserver.org/matter/dynamic-profile/view/1910247","19-1910247")</f>
        <v>0</v>
      </c>
      <c r="B37" t="s">
        <v>64</v>
      </c>
      <c r="C37" t="s">
        <v>75</v>
      </c>
      <c r="D37" t="s">
        <v>82</v>
      </c>
      <c r="E37" t="s">
        <v>83</v>
      </c>
      <c r="F37" t="s">
        <v>85</v>
      </c>
      <c r="G37" t="s">
        <v>83</v>
      </c>
      <c r="H37" t="s">
        <v>109</v>
      </c>
      <c r="I37" t="s">
        <v>83</v>
      </c>
      <c r="J37" t="s">
        <v>113</v>
      </c>
      <c r="K37" t="s">
        <v>83</v>
      </c>
      <c r="M37" t="s">
        <v>114</v>
      </c>
      <c r="N37" t="s">
        <v>131</v>
      </c>
      <c r="O37" t="s">
        <v>83</v>
      </c>
      <c r="P37" t="s">
        <v>134</v>
      </c>
      <c r="Q37" t="s">
        <v>139</v>
      </c>
      <c r="T37" t="s">
        <v>175</v>
      </c>
      <c r="U37" t="s">
        <v>229</v>
      </c>
      <c r="V37" t="s">
        <v>85</v>
      </c>
      <c r="W37" t="s">
        <v>253</v>
      </c>
      <c r="X37" t="s">
        <v>265</v>
      </c>
      <c r="Y37" t="s">
        <v>302</v>
      </c>
      <c r="Z37" t="s">
        <v>352</v>
      </c>
      <c r="AA37" t="s">
        <v>366</v>
      </c>
      <c r="AB37" t="s">
        <v>367</v>
      </c>
      <c r="AC37">
        <v>10032</v>
      </c>
      <c r="AD37" t="s">
        <v>371</v>
      </c>
      <c r="AE37" t="s">
        <v>405</v>
      </c>
      <c r="AF37">
        <v>7</v>
      </c>
      <c r="AG37" t="s">
        <v>425</v>
      </c>
      <c r="AH37" t="s">
        <v>427</v>
      </c>
      <c r="AI37" t="s">
        <v>429</v>
      </c>
      <c r="AJ37" t="s">
        <v>429</v>
      </c>
      <c r="AL37" t="s">
        <v>430</v>
      </c>
      <c r="AN37">
        <v>0</v>
      </c>
      <c r="AO37">
        <v>1632.38</v>
      </c>
      <c r="AP37">
        <v>0</v>
      </c>
      <c r="AQ37" t="s">
        <v>434</v>
      </c>
      <c r="AR37" t="s">
        <v>470</v>
      </c>
      <c r="AS37" t="s">
        <v>526</v>
      </c>
      <c r="AT37">
        <v>33</v>
      </c>
      <c r="AU37" t="s">
        <v>549</v>
      </c>
      <c r="AV37">
        <v>1</v>
      </c>
      <c r="AW37">
        <v>0</v>
      </c>
      <c r="AX37">
        <v>128.1</v>
      </c>
      <c r="BB37" t="s">
        <v>560</v>
      </c>
      <c r="BC37" t="s">
        <v>565</v>
      </c>
      <c r="BD37">
        <v>16000</v>
      </c>
      <c r="BH37" t="s">
        <v>570</v>
      </c>
      <c r="BK37" t="s">
        <v>587</v>
      </c>
      <c r="BL37" t="s">
        <v>602</v>
      </c>
      <c r="BM37" t="s">
        <v>131</v>
      </c>
    </row>
    <row r="38" spans="1:65">
      <c r="A38" s="1">
        <f>HYPERLINK("https://lsnyc.legalserver.org/matter/dynamic-profile/view/1904619","19-1904619")</f>
        <v>0</v>
      </c>
      <c r="B38" t="s">
        <v>64</v>
      </c>
      <c r="C38" t="s">
        <v>75</v>
      </c>
      <c r="D38" t="s">
        <v>82</v>
      </c>
      <c r="E38" t="s">
        <v>83</v>
      </c>
      <c r="F38" t="s">
        <v>96</v>
      </c>
      <c r="G38" t="s">
        <v>83</v>
      </c>
      <c r="H38" t="s">
        <v>108</v>
      </c>
      <c r="I38" t="s">
        <v>83</v>
      </c>
      <c r="J38" t="s">
        <v>113</v>
      </c>
      <c r="K38" t="s">
        <v>83</v>
      </c>
      <c r="M38" t="s">
        <v>114</v>
      </c>
      <c r="N38" t="s">
        <v>131</v>
      </c>
      <c r="O38" t="s">
        <v>83</v>
      </c>
      <c r="P38" t="s">
        <v>134</v>
      </c>
      <c r="Q38" t="s">
        <v>139</v>
      </c>
      <c r="T38" t="s">
        <v>151</v>
      </c>
      <c r="U38" t="s">
        <v>230</v>
      </c>
      <c r="V38" t="s">
        <v>96</v>
      </c>
      <c r="W38" t="s">
        <v>257</v>
      </c>
      <c r="X38" t="s">
        <v>265</v>
      </c>
      <c r="Y38" t="s">
        <v>303</v>
      </c>
      <c r="Z38" t="s">
        <v>353</v>
      </c>
      <c r="AA38" t="s">
        <v>366</v>
      </c>
      <c r="AB38" t="s">
        <v>367</v>
      </c>
      <c r="AC38">
        <v>10029</v>
      </c>
      <c r="AD38" t="s">
        <v>369</v>
      </c>
      <c r="AE38" t="s">
        <v>406</v>
      </c>
      <c r="AF38">
        <v>2</v>
      </c>
      <c r="AG38" t="s">
        <v>425</v>
      </c>
      <c r="AH38" t="s">
        <v>427</v>
      </c>
      <c r="AI38" t="s">
        <v>429</v>
      </c>
      <c r="AJ38" t="s">
        <v>429</v>
      </c>
      <c r="AL38" t="s">
        <v>431</v>
      </c>
      <c r="AM38" t="s">
        <v>433</v>
      </c>
      <c r="AN38">
        <v>0</v>
      </c>
      <c r="AO38">
        <v>268</v>
      </c>
      <c r="AP38">
        <v>1</v>
      </c>
      <c r="AQ38" t="s">
        <v>434</v>
      </c>
      <c r="AR38" t="s">
        <v>471</v>
      </c>
      <c r="AS38" t="s">
        <v>527</v>
      </c>
      <c r="AT38">
        <v>595</v>
      </c>
      <c r="AU38" t="s">
        <v>555</v>
      </c>
      <c r="AV38">
        <v>1</v>
      </c>
      <c r="AW38">
        <v>0</v>
      </c>
      <c r="AX38">
        <v>160.54</v>
      </c>
      <c r="BB38" t="s">
        <v>560</v>
      </c>
      <c r="BC38" t="s">
        <v>565</v>
      </c>
      <c r="BD38">
        <v>20052</v>
      </c>
      <c r="BH38" t="s">
        <v>571</v>
      </c>
      <c r="BK38" t="s">
        <v>579</v>
      </c>
      <c r="BL38" t="s">
        <v>94</v>
      </c>
      <c r="BM38" t="s">
        <v>131</v>
      </c>
    </row>
    <row r="39" spans="1:65">
      <c r="A39" s="1">
        <f>HYPERLINK("https://lsnyc.legalserver.org/matter/dynamic-profile/view/1906279","19-1906279")</f>
        <v>0</v>
      </c>
      <c r="B39" t="s">
        <v>64</v>
      </c>
      <c r="C39" t="s">
        <v>75</v>
      </c>
      <c r="D39" t="s">
        <v>82</v>
      </c>
      <c r="E39" t="s">
        <v>83</v>
      </c>
      <c r="F39" t="s">
        <v>97</v>
      </c>
      <c r="G39" t="s">
        <v>83</v>
      </c>
      <c r="H39" t="s">
        <v>108</v>
      </c>
      <c r="I39" t="s">
        <v>83</v>
      </c>
      <c r="J39" t="s">
        <v>113</v>
      </c>
      <c r="K39" t="s">
        <v>83</v>
      </c>
      <c r="M39" t="s">
        <v>114</v>
      </c>
      <c r="N39" t="s">
        <v>131</v>
      </c>
      <c r="O39" t="s">
        <v>83</v>
      </c>
      <c r="P39" t="s">
        <v>134</v>
      </c>
      <c r="Q39" t="s">
        <v>139</v>
      </c>
      <c r="T39" t="s">
        <v>157</v>
      </c>
      <c r="U39" t="s">
        <v>231</v>
      </c>
      <c r="V39" t="s">
        <v>97</v>
      </c>
      <c r="W39" t="s">
        <v>258</v>
      </c>
      <c r="X39" t="s">
        <v>265</v>
      </c>
      <c r="Y39" t="s">
        <v>304</v>
      </c>
      <c r="Z39" t="s">
        <v>354</v>
      </c>
      <c r="AA39" t="s">
        <v>366</v>
      </c>
      <c r="AB39" t="s">
        <v>367</v>
      </c>
      <c r="AC39">
        <v>10026</v>
      </c>
      <c r="AD39" t="s">
        <v>371</v>
      </c>
      <c r="AE39" t="s">
        <v>407</v>
      </c>
      <c r="AF39">
        <v>4</v>
      </c>
      <c r="AG39" t="s">
        <v>425</v>
      </c>
      <c r="AH39" t="s">
        <v>428</v>
      </c>
      <c r="AI39" t="s">
        <v>429</v>
      </c>
      <c r="AJ39" t="s">
        <v>429</v>
      </c>
      <c r="AL39" t="s">
        <v>430</v>
      </c>
      <c r="AM39" t="s">
        <v>433</v>
      </c>
      <c r="AN39">
        <v>0</v>
      </c>
      <c r="AO39">
        <v>0</v>
      </c>
      <c r="AP39">
        <v>3.75</v>
      </c>
      <c r="AQ39" t="s">
        <v>434</v>
      </c>
      <c r="AR39" t="s">
        <v>472</v>
      </c>
      <c r="AS39" t="s">
        <v>528</v>
      </c>
      <c r="AT39">
        <v>47</v>
      </c>
      <c r="AU39" t="s">
        <v>556</v>
      </c>
      <c r="AV39">
        <v>2</v>
      </c>
      <c r="AW39">
        <v>1</v>
      </c>
      <c r="AX39">
        <v>39.01</v>
      </c>
      <c r="BB39" t="s">
        <v>560</v>
      </c>
      <c r="BC39" t="s">
        <v>565</v>
      </c>
      <c r="BD39">
        <v>8320</v>
      </c>
      <c r="BH39" t="s">
        <v>570</v>
      </c>
      <c r="BK39" t="s">
        <v>595</v>
      </c>
      <c r="BL39" t="s">
        <v>257</v>
      </c>
      <c r="BM39" t="s">
        <v>131</v>
      </c>
    </row>
    <row r="40" spans="1:65">
      <c r="A40" s="1">
        <f>HYPERLINK("https://lsnyc.legalserver.org/matter/dynamic-profile/view/1904168","19-1904168")</f>
        <v>0</v>
      </c>
      <c r="B40" t="s">
        <v>64</v>
      </c>
      <c r="C40" t="s">
        <v>75</v>
      </c>
      <c r="D40" t="s">
        <v>82</v>
      </c>
      <c r="E40" t="s">
        <v>83</v>
      </c>
      <c r="F40" t="s">
        <v>84</v>
      </c>
      <c r="G40" t="s">
        <v>83</v>
      </c>
      <c r="H40" t="s">
        <v>108</v>
      </c>
      <c r="I40" t="s">
        <v>83</v>
      </c>
      <c r="J40" t="s">
        <v>113</v>
      </c>
      <c r="K40" t="s">
        <v>83</v>
      </c>
      <c r="M40" t="s">
        <v>114</v>
      </c>
      <c r="N40" t="s">
        <v>131</v>
      </c>
      <c r="O40" t="s">
        <v>83</v>
      </c>
      <c r="P40" t="s">
        <v>134</v>
      </c>
      <c r="Q40" t="s">
        <v>139</v>
      </c>
      <c r="T40" t="s">
        <v>176</v>
      </c>
      <c r="U40" t="s">
        <v>232</v>
      </c>
      <c r="V40" t="s">
        <v>102</v>
      </c>
      <c r="W40" t="s">
        <v>255</v>
      </c>
      <c r="X40" t="s">
        <v>265</v>
      </c>
      <c r="Y40" t="s">
        <v>305</v>
      </c>
      <c r="Z40" t="s">
        <v>355</v>
      </c>
      <c r="AA40" t="s">
        <v>366</v>
      </c>
      <c r="AB40" t="s">
        <v>367</v>
      </c>
      <c r="AC40">
        <v>10031</v>
      </c>
      <c r="AD40" t="s">
        <v>369</v>
      </c>
      <c r="AE40" t="s">
        <v>408</v>
      </c>
      <c r="AF40">
        <v>1</v>
      </c>
      <c r="AG40" t="s">
        <v>425</v>
      </c>
      <c r="AH40" t="s">
        <v>428</v>
      </c>
      <c r="AI40" t="s">
        <v>429</v>
      </c>
      <c r="AJ40" t="s">
        <v>429</v>
      </c>
      <c r="AL40" t="s">
        <v>430</v>
      </c>
      <c r="AM40" t="s">
        <v>433</v>
      </c>
      <c r="AN40">
        <v>0</v>
      </c>
      <c r="AO40">
        <v>500</v>
      </c>
      <c r="AP40">
        <v>1.25</v>
      </c>
      <c r="AQ40" t="s">
        <v>434</v>
      </c>
      <c r="AR40" t="s">
        <v>473</v>
      </c>
      <c r="AS40" t="s">
        <v>529</v>
      </c>
      <c r="AT40">
        <v>56</v>
      </c>
      <c r="AU40" t="s">
        <v>556</v>
      </c>
      <c r="AV40">
        <v>2</v>
      </c>
      <c r="AW40">
        <v>1</v>
      </c>
      <c r="AX40">
        <v>170.65</v>
      </c>
      <c r="BC40" t="s">
        <v>565</v>
      </c>
      <c r="BD40">
        <v>36400</v>
      </c>
      <c r="BH40" t="s">
        <v>573</v>
      </c>
      <c r="BK40" t="s">
        <v>578</v>
      </c>
      <c r="BL40" t="s">
        <v>608</v>
      </c>
      <c r="BM40" t="s">
        <v>131</v>
      </c>
    </row>
    <row r="41" spans="1:65">
      <c r="A41" s="1">
        <f>HYPERLINK("https://lsnyc.legalserver.org/matter/dynamic-profile/view/1911216","19-1911216")</f>
        <v>0</v>
      </c>
      <c r="B41" t="s">
        <v>64</v>
      </c>
      <c r="C41" t="s">
        <v>76</v>
      </c>
      <c r="D41" t="s">
        <v>82</v>
      </c>
      <c r="E41" t="s">
        <v>83</v>
      </c>
      <c r="F41" t="s">
        <v>98</v>
      </c>
      <c r="G41" t="s">
        <v>83</v>
      </c>
      <c r="H41" t="s">
        <v>109</v>
      </c>
      <c r="I41" t="s">
        <v>83</v>
      </c>
      <c r="J41" t="s">
        <v>113</v>
      </c>
      <c r="K41" t="s">
        <v>83</v>
      </c>
      <c r="L41" t="s">
        <v>125</v>
      </c>
      <c r="M41" t="s">
        <v>114</v>
      </c>
      <c r="N41" t="s">
        <v>132</v>
      </c>
      <c r="O41" t="s">
        <v>133</v>
      </c>
      <c r="P41" t="s">
        <v>135</v>
      </c>
      <c r="Q41" t="s">
        <v>140</v>
      </c>
      <c r="T41" t="s">
        <v>177</v>
      </c>
      <c r="U41" t="s">
        <v>233</v>
      </c>
      <c r="V41" t="s">
        <v>98</v>
      </c>
      <c r="X41" t="s">
        <v>266</v>
      </c>
      <c r="Y41" t="s">
        <v>306</v>
      </c>
      <c r="Z41" t="s">
        <v>356</v>
      </c>
      <c r="AA41" t="s">
        <v>366</v>
      </c>
      <c r="AB41" t="s">
        <v>367</v>
      </c>
      <c r="AC41">
        <v>10032</v>
      </c>
      <c r="AD41" t="s">
        <v>369</v>
      </c>
      <c r="AE41" t="s">
        <v>409</v>
      </c>
      <c r="AF41">
        <v>14</v>
      </c>
      <c r="AH41" t="s">
        <v>427</v>
      </c>
      <c r="AI41" t="s">
        <v>429</v>
      </c>
      <c r="AJ41" t="s">
        <v>429</v>
      </c>
      <c r="AL41" t="s">
        <v>430</v>
      </c>
      <c r="AN41">
        <v>0</v>
      </c>
      <c r="AO41">
        <v>1630</v>
      </c>
      <c r="AP41">
        <v>1</v>
      </c>
      <c r="AR41" t="s">
        <v>474</v>
      </c>
      <c r="AS41" t="s">
        <v>530</v>
      </c>
      <c r="AT41">
        <v>0</v>
      </c>
      <c r="AU41" t="s">
        <v>549</v>
      </c>
      <c r="AV41">
        <v>1</v>
      </c>
      <c r="AW41">
        <v>0</v>
      </c>
      <c r="AX41">
        <v>139.12</v>
      </c>
      <c r="BB41" t="s">
        <v>562</v>
      </c>
      <c r="BC41" t="s">
        <v>566</v>
      </c>
      <c r="BD41">
        <v>17376</v>
      </c>
      <c r="BH41" t="s">
        <v>569</v>
      </c>
      <c r="BK41" t="s">
        <v>596</v>
      </c>
      <c r="BL41" t="s">
        <v>98</v>
      </c>
      <c r="BM41" t="s">
        <v>132</v>
      </c>
    </row>
    <row r="42" spans="1:65">
      <c r="A42" s="1">
        <f>HYPERLINK("https://lsnyc.legalserver.org/matter/dynamic-profile/view/1907032","19-1907032")</f>
        <v>0</v>
      </c>
      <c r="B42" t="s">
        <v>64</v>
      </c>
      <c r="C42" t="s">
        <v>76</v>
      </c>
      <c r="D42" t="s">
        <v>82</v>
      </c>
      <c r="E42" t="s">
        <v>83</v>
      </c>
      <c r="F42" t="s">
        <v>89</v>
      </c>
      <c r="G42" t="s">
        <v>83</v>
      </c>
      <c r="H42" t="s">
        <v>109</v>
      </c>
      <c r="I42" t="s">
        <v>83</v>
      </c>
      <c r="J42" t="s">
        <v>113</v>
      </c>
      <c r="K42" t="s">
        <v>83</v>
      </c>
      <c r="L42" t="s">
        <v>126</v>
      </c>
      <c r="M42" t="s">
        <v>114</v>
      </c>
      <c r="N42" t="s">
        <v>132</v>
      </c>
      <c r="O42" t="s">
        <v>83</v>
      </c>
      <c r="P42" t="s">
        <v>134</v>
      </c>
      <c r="Q42" t="s">
        <v>139</v>
      </c>
      <c r="T42" t="s">
        <v>178</v>
      </c>
      <c r="U42" t="s">
        <v>234</v>
      </c>
      <c r="V42" t="s">
        <v>89</v>
      </c>
      <c r="W42" t="s">
        <v>259</v>
      </c>
      <c r="X42" t="s">
        <v>265</v>
      </c>
      <c r="Y42" t="s">
        <v>307</v>
      </c>
      <c r="Z42" t="s">
        <v>357</v>
      </c>
      <c r="AA42" t="s">
        <v>366</v>
      </c>
      <c r="AB42" t="s">
        <v>367</v>
      </c>
      <c r="AC42">
        <v>10009</v>
      </c>
      <c r="AD42" t="s">
        <v>369</v>
      </c>
      <c r="AE42" t="s">
        <v>410</v>
      </c>
      <c r="AF42">
        <v>1</v>
      </c>
      <c r="AG42" t="s">
        <v>425</v>
      </c>
      <c r="AH42" t="s">
        <v>427</v>
      </c>
      <c r="AI42" t="s">
        <v>429</v>
      </c>
      <c r="AJ42" t="s">
        <v>429</v>
      </c>
      <c r="AL42" t="s">
        <v>431</v>
      </c>
      <c r="AM42" t="s">
        <v>433</v>
      </c>
      <c r="AN42">
        <v>0</v>
      </c>
      <c r="AO42">
        <v>342</v>
      </c>
      <c r="AP42">
        <v>0.1</v>
      </c>
      <c r="AQ42" t="s">
        <v>434</v>
      </c>
      <c r="AR42" t="s">
        <v>475</v>
      </c>
      <c r="AS42" t="s">
        <v>531</v>
      </c>
      <c r="AT42">
        <v>33</v>
      </c>
      <c r="AU42" t="s">
        <v>555</v>
      </c>
      <c r="AV42">
        <v>1</v>
      </c>
      <c r="AW42">
        <v>2</v>
      </c>
      <c r="AX42">
        <v>19.14</v>
      </c>
      <c r="BB42" t="s">
        <v>560</v>
      </c>
      <c r="BC42" t="s">
        <v>565</v>
      </c>
      <c r="BD42">
        <v>4082</v>
      </c>
      <c r="BH42" t="s">
        <v>571</v>
      </c>
      <c r="BK42" t="s">
        <v>597</v>
      </c>
      <c r="BL42" t="s">
        <v>259</v>
      </c>
      <c r="BM42" t="s">
        <v>132</v>
      </c>
    </row>
    <row r="43" spans="1:65">
      <c r="A43" s="1">
        <f>HYPERLINK("https://lsnyc.legalserver.org/matter/dynamic-profile/view/1904925","19-1904925")</f>
        <v>0</v>
      </c>
      <c r="B43" t="s">
        <v>64</v>
      </c>
      <c r="C43" t="s">
        <v>77</v>
      </c>
      <c r="D43" t="s">
        <v>82</v>
      </c>
      <c r="E43" t="s">
        <v>83</v>
      </c>
      <c r="F43" t="s">
        <v>99</v>
      </c>
      <c r="G43" t="s">
        <v>83</v>
      </c>
      <c r="H43" t="s">
        <v>109</v>
      </c>
      <c r="I43" t="s">
        <v>83</v>
      </c>
      <c r="J43" t="s">
        <v>113</v>
      </c>
      <c r="K43" t="s">
        <v>83</v>
      </c>
      <c r="M43" t="s">
        <v>114</v>
      </c>
      <c r="N43" t="s">
        <v>131</v>
      </c>
      <c r="O43" t="s">
        <v>83</v>
      </c>
      <c r="P43" t="s">
        <v>137</v>
      </c>
      <c r="Q43" t="s">
        <v>139</v>
      </c>
      <c r="T43" t="s">
        <v>179</v>
      </c>
      <c r="U43" t="s">
        <v>235</v>
      </c>
      <c r="V43" t="s">
        <v>99</v>
      </c>
      <c r="W43" t="s">
        <v>259</v>
      </c>
      <c r="X43" t="s">
        <v>265</v>
      </c>
      <c r="Y43" t="s">
        <v>308</v>
      </c>
      <c r="Z43" t="s">
        <v>358</v>
      </c>
      <c r="AA43" t="s">
        <v>366</v>
      </c>
      <c r="AB43" t="s">
        <v>367</v>
      </c>
      <c r="AC43">
        <v>10027</v>
      </c>
      <c r="AD43" t="s">
        <v>371</v>
      </c>
      <c r="AE43" t="s">
        <v>411</v>
      </c>
      <c r="AF43">
        <v>30</v>
      </c>
      <c r="AG43" t="s">
        <v>425</v>
      </c>
      <c r="AH43" t="s">
        <v>428</v>
      </c>
      <c r="AI43" t="s">
        <v>429</v>
      </c>
      <c r="AJ43" t="s">
        <v>429</v>
      </c>
      <c r="AL43" t="s">
        <v>431</v>
      </c>
      <c r="AN43">
        <v>0</v>
      </c>
      <c r="AO43">
        <v>448</v>
      </c>
      <c r="AP43">
        <v>0.5</v>
      </c>
      <c r="AQ43" t="s">
        <v>434</v>
      </c>
      <c r="AR43" t="s">
        <v>476</v>
      </c>
      <c r="AS43" t="s">
        <v>532</v>
      </c>
      <c r="AT43">
        <v>1272</v>
      </c>
      <c r="AU43" t="s">
        <v>551</v>
      </c>
      <c r="AV43">
        <v>1</v>
      </c>
      <c r="AW43">
        <v>0</v>
      </c>
      <c r="AX43">
        <v>187.35</v>
      </c>
      <c r="BD43">
        <v>23400</v>
      </c>
      <c r="BH43" t="s">
        <v>574</v>
      </c>
      <c r="BK43" t="s">
        <v>578</v>
      </c>
      <c r="BL43" t="s">
        <v>259</v>
      </c>
      <c r="BM43" t="s">
        <v>131</v>
      </c>
    </row>
    <row r="44" spans="1:65">
      <c r="A44" s="1">
        <f>HYPERLINK("https://lsnyc.legalserver.org/matter/dynamic-profile/view/1909066","19-1909066")</f>
        <v>0</v>
      </c>
      <c r="B44" t="s">
        <v>64</v>
      </c>
      <c r="C44" t="s">
        <v>70</v>
      </c>
      <c r="D44" t="s">
        <v>82</v>
      </c>
      <c r="E44" t="s">
        <v>83</v>
      </c>
      <c r="F44" t="s">
        <v>87</v>
      </c>
      <c r="G44" t="s">
        <v>83</v>
      </c>
      <c r="H44" t="s">
        <v>109</v>
      </c>
      <c r="I44" t="s">
        <v>83</v>
      </c>
      <c r="J44" t="s">
        <v>113</v>
      </c>
      <c r="K44" t="s">
        <v>83</v>
      </c>
      <c r="L44" t="s">
        <v>127</v>
      </c>
      <c r="M44" t="s">
        <v>114</v>
      </c>
      <c r="N44" t="s">
        <v>132</v>
      </c>
      <c r="O44" t="s">
        <v>133</v>
      </c>
      <c r="P44" t="s">
        <v>135</v>
      </c>
      <c r="Q44" t="s">
        <v>140</v>
      </c>
      <c r="T44" t="s">
        <v>180</v>
      </c>
      <c r="U44" t="s">
        <v>236</v>
      </c>
      <c r="V44" t="s">
        <v>87</v>
      </c>
      <c r="X44" t="s">
        <v>266</v>
      </c>
      <c r="Y44" t="s">
        <v>293</v>
      </c>
      <c r="Z44" t="s">
        <v>359</v>
      </c>
      <c r="AA44" t="s">
        <v>366</v>
      </c>
      <c r="AB44" t="s">
        <v>367</v>
      </c>
      <c r="AC44">
        <v>10019</v>
      </c>
      <c r="AD44" t="s">
        <v>368</v>
      </c>
      <c r="AE44" t="s">
        <v>412</v>
      </c>
      <c r="AF44">
        <v>23</v>
      </c>
      <c r="AH44" t="s">
        <v>427</v>
      </c>
      <c r="AI44" t="s">
        <v>429</v>
      </c>
      <c r="AJ44" t="s">
        <v>429</v>
      </c>
      <c r="AL44" t="s">
        <v>430</v>
      </c>
      <c r="AN44">
        <v>0</v>
      </c>
      <c r="AO44">
        <v>715</v>
      </c>
      <c r="AP44">
        <v>0</v>
      </c>
      <c r="AR44" t="s">
        <v>477</v>
      </c>
      <c r="AS44" t="s">
        <v>533</v>
      </c>
      <c r="AT44">
        <v>0</v>
      </c>
      <c r="AU44" t="s">
        <v>549</v>
      </c>
      <c r="AV44">
        <v>1</v>
      </c>
      <c r="AW44">
        <v>0</v>
      </c>
      <c r="AX44">
        <v>176.14</v>
      </c>
      <c r="BB44" t="s">
        <v>560</v>
      </c>
      <c r="BC44" t="s">
        <v>565</v>
      </c>
      <c r="BD44">
        <v>22000</v>
      </c>
      <c r="BH44" t="s">
        <v>569</v>
      </c>
      <c r="BK44" t="s">
        <v>594</v>
      </c>
      <c r="BM44" t="s">
        <v>132</v>
      </c>
    </row>
    <row r="45" spans="1:65">
      <c r="A45" s="1">
        <f>HYPERLINK("https://lsnyc.legalserver.org/matter/dynamic-profile/view/1908858","19-1908858")</f>
        <v>0</v>
      </c>
      <c r="B45" t="s">
        <v>64</v>
      </c>
      <c r="C45" t="s">
        <v>77</v>
      </c>
      <c r="D45" t="s">
        <v>82</v>
      </c>
      <c r="E45" t="s">
        <v>83</v>
      </c>
      <c r="F45" t="s">
        <v>100</v>
      </c>
      <c r="G45" t="s">
        <v>83</v>
      </c>
      <c r="H45" t="s">
        <v>109</v>
      </c>
      <c r="I45" t="s">
        <v>83</v>
      </c>
      <c r="J45" t="s">
        <v>113</v>
      </c>
      <c r="K45" t="s">
        <v>83</v>
      </c>
      <c r="M45" t="s">
        <v>114</v>
      </c>
      <c r="N45" t="s">
        <v>131</v>
      </c>
      <c r="O45" t="s">
        <v>83</v>
      </c>
      <c r="P45" t="s">
        <v>134</v>
      </c>
      <c r="Q45" t="s">
        <v>139</v>
      </c>
      <c r="T45" t="s">
        <v>181</v>
      </c>
      <c r="U45" t="s">
        <v>237</v>
      </c>
      <c r="V45" t="s">
        <v>100</v>
      </c>
      <c r="W45" t="s">
        <v>260</v>
      </c>
      <c r="X45" t="s">
        <v>265</v>
      </c>
      <c r="Y45" t="s">
        <v>309</v>
      </c>
      <c r="Z45" t="s">
        <v>355</v>
      </c>
      <c r="AA45" t="s">
        <v>366</v>
      </c>
      <c r="AB45" t="s">
        <v>367</v>
      </c>
      <c r="AC45">
        <v>10031</v>
      </c>
      <c r="AD45" t="s">
        <v>371</v>
      </c>
      <c r="AE45" t="s">
        <v>413</v>
      </c>
      <c r="AF45">
        <v>38</v>
      </c>
      <c r="AG45" t="s">
        <v>425</v>
      </c>
      <c r="AH45" t="s">
        <v>427</v>
      </c>
      <c r="AI45" t="s">
        <v>429</v>
      </c>
      <c r="AJ45" t="s">
        <v>429</v>
      </c>
      <c r="AL45" t="s">
        <v>430</v>
      </c>
      <c r="AM45" t="s">
        <v>433</v>
      </c>
      <c r="AN45">
        <v>0</v>
      </c>
      <c r="AO45">
        <v>624</v>
      </c>
      <c r="AP45">
        <v>0.5</v>
      </c>
      <c r="AQ45" t="s">
        <v>434</v>
      </c>
      <c r="AR45" t="s">
        <v>478</v>
      </c>
      <c r="AS45" t="s">
        <v>534</v>
      </c>
      <c r="AT45">
        <v>92</v>
      </c>
      <c r="AU45" t="s">
        <v>556</v>
      </c>
      <c r="AV45">
        <v>2</v>
      </c>
      <c r="AW45">
        <v>0</v>
      </c>
      <c r="AX45">
        <v>260.2</v>
      </c>
      <c r="BB45" t="s">
        <v>560</v>
      </c>
      <c r="BC45" t="s">
        <v>566</v>
      </c>
      <c r="BD45">
        <v>44000</v>
      </c>
      <c r="BH45" t="s">
        <v>569</v>
      </c>
      <c r="BK45" t="s">
        <v>578</v>
      </c>
      <c r="BL45" t="s">
        <v>100</v>
      </c>
      <c r="BM45" t="s">
        <v>131</v>
      </c>
    </row>
    <row r="46" spans="1:65">
      <c r="A46" s="1">
        <f>HYPERLINK("https://lsnyc.legalserver.org/matter/dynamic-profile/view/1907050","19-1907050")</f>
        <v>0</v>
      </c>
      <c r="B46" t="s">
        <v>64</v>
      </c>
      <c r="C46" t="s">
        <v>77</v>
      </c>
      <c r="D46" t="s">
        <v>82</v>
      </c>
      <c r="E46" t="s">
        <v>83</v>
      </c>
      <c r="F46" t="s">
        <v>89</v>
      </c>
      <c r="G46" t="s">
        <v>83</v>
      </c>
      <c r="H46" t="s">
        <v>109</v>
      </c>
      <c r="I46" t="s">
        <v>83</v>
      </c>
      <c r="J46" t="s">
        <v>113</v>
      </c>
      <c r="K46" t="s">
        <v>83</v>
      </c>
      <c r="L46" t="s">
        <v>128</v>
      </c>
      <c r="M46" t="s">
        <v>114</v>
      </c>
      <c r="N46" t="s">
        <v>132</v>
      </c>
      <c r="O46" t="s">
        <v>83</v>
      </c>
      <c r="P46" t="s">
        <v>134</v>
      </c>
      <c r="Q46" t="s">
        <v>139</v>
      </c>
      <c r="T46" t="s">
        <v>182</v>
      </c>
      <c r="U46" t="s">
        <v>238</v>
      </c>
      <c r="V46" t="s">
        <v>89</v>
      </c>
      <c r="W46" t="s">
        <v>259</v>
      </c>
      <c r="X46" t="s">
        <v>265</v>
      </c>
      <c r="Y46" t="s">
        <v>310</v>
      </c>
      <c r="Z46" t="s">
        <v>360</v>
      </c>
      <c r="AA46" t="s">
        <v>366</v>
      </c>
      <c r="AB46" t="s">
        <v>367</v>
      </c>
      <c r="AC46">
        <v>10035</v>
      </c>
      <c r="AD46" t="s">
        <v>368</v>
      </c>
      <c r="AE46" t="s">
        <v>414</v>
      </c>
      <c r="AF46">
        <v>20</v>
      </c>
      <c r="AG46" t="s">
        <v>425</v>
      </c>
      <c r="AH46" t="s">
        <v>427</v>
      </c>
      <c r="AI46" t="s">
        <v>429</v>
      </c>
      <c r="AJ46" t="s">
        <v>429</v>
      </c>
      <c r="AL46" t="s">
        <v>430</v>
      </c>
      <c r="AN46">
        <v>0</v>
      </c>
      <c r="AO46">
        <v>3257</v>
      </c>
      <c r="AP46">
        <v>0.1</v>
      </c>
      <c r="AQ46" t="s">
        <v>434</v>
      </c>
      <c r="AR46" t="s">
        <v>479</v>
      </c>
      <c r="AS46" t="s">
        <v>535</v>
      </c>
      <c r="AT46">
        <v>135</v>
      </c>
      <c r="AU46" t="s">
        <v>552</v>
      </c>
      <c r="AV46">
        <v>2</v>
      </c>
      <c r="AW46">
        <v>0</v>
      </c>
      <c r="AX46">
        <v>131.87</v>
      </c>
      <c r="BB46" t="s">
        <v>561</v>
      </c>
      <c r="BC46" t="s">
        <v>565</v>
      </c>
      <c r="BD46">
        <v>22300</v>
      </c>
      <c r="BH46" t="s">
        <v>569</v>
      </c>
      <c r="BK46" t="s">
        <v>598</v>
      </c>
      <c r="BL46" t="s">
        <v>259</v>
      </c>
      <c r="BM46" t="s">
        <v>132</v>
      </c>
    </row>
    <row r="47" spans="1:65">
      <c r="A47" s="1">
        <f>HYPERLINK("https://lsnyc.legalserver.org/matter/dynamic-profile/view/1911220","19-1911220")</f>
        <v>0</v>
      </c>
      <c r="B47" t="s">
        <v>64</v>
      </c>
      <c r="C47" t="s">
        <v>77</v>
      </c>
      <c r="D47" t="s">
        <v>82</v>
      </c>
      <c r="E47" t="s">
        <v>83</v>
      </c>
      <c r="F47" t="s">
        <v>98</v>
      </c>
      <c r="G47" t="s">
        <v>83</v>
      </c>
      <c r="H47" t="s">
        <v>108</v>
      </c>
      <c r="I47" t="s">
        <v>112</v>
      </c>
      <c r="J47" t="s">
        <v>114</v>
      </c>
      <c r="K47" t="s">
        <v>83</v>
      </c>
      <c r="M47" t="s">
        <v>114</v>
      </c>
      <c r="N47" t="s">
        <v>131</v>
      </c>
      <c r="O47" t="s">
        <v>133</v>
      </c>
      <c r="P47" t="s">
        <v>135</v>
      </c>
      <c r="Q47" t="s">
        <v>140</v>
      </c>
      <c r="T47" t="s">
        <v>183</v>
      </c>
      <c r="U47" t="s">
        <v>239</v>
      </c>
      <c r="V47" t="s">
        <v>98</v>
      </c>
      <c r="X47" t="s">
        <v>266</v>
      </c>
      <c r="Y47" t="s">
        <v>311</v>
      </c>
      <c r="AA47" t="s">
        <v>366</v>
      </c>
      <c r="AB47" t="s">
        <v>367</v>
      </c>
      <c r="AC47">
        <v>10038</v>
      </c>
      <c r="AD47" t="s">
        <v>369</v>
      </c>
      <c r="AE47" t="s">
        <v>415</v>
      </c>
      <c r="AF47">
        <v>10</v>
      </c>
      <c r="AH47" t="s">
        <v>427</v>
      </c>
      <c r="AI47" t="s">
        <v>429</v>
      </c>
      <c r="AJ47" t="s">
        <v>429</v>
      </c>
      <c r="AL47" t="s">
        <v>431</v>
      </c>
      <c r="AM47" t="s">
        <v>433</v>
      </c>
      <c r="AN47">
        <v>0</v>
      </c>
      <c r="AO47">
        <v>1100</v>
      </c>
      <c r="AP47">
        <v>0</v>
      </c>
      <c r="AR47" t="s">
        <v>480</v>
      </c>
      <c r="AS47" t="s">
        <v>536</v>
      </c>
      <c r="AT47">
        <v>0</v>
      </c>
      <c r="AU47" t="s">
        <v>555</v>
      </c>
      <c r="AV47">
        <v>3</v>
      </c>
      <c r="AW47">
        <v>0</v>
      </c>
      <c r="AX47">
        <v>146.27</v>
      </c>
      <c r="BB47" t="s">
        <v>560</v>
      </c>
      <c r="BC47" t="s">
        <v>567</v>
      </c>
      <c r="BD47">
        <v>31200</v>
      </c>
      <c r="BH47" t="s">
        <v>571</v>
      </c>
      <c r="BK47" t="s">
        <v>578</v>
      </c>
      <c r="BM47" t="s">
        <v>131</v>
      </c>
    </row>
    <row r="48" spans="1:65">
      <c r="A48" s="1">
        <f>HYPERLINK("https://lsnyc.legalserver.org/matter/dynamic-profile/view/1906992","19-1906992")</f>
        <v>0</v>
      </c>
      <c r="B48" t="s">
        <v>64</v>
      </c>
      <c r="C48" t="s">
        <v>77</v>
      </c>
      <c r="D48" t="s">
        <v>82</v>
      </c>
      <c r="E48" t="s">
        <v>83</v>
      </c>
      <c r="F48" t="s">
        <v>89</v>
      </c>
      <c r="G48" t="s">
        <v>83</v>
      </c>
      <c r="H48" t="s">
        <v>108</v>
      </c>
      <c r="I48" t="s">
        <v>83</v>
      </c>
      <c r="J48" t="s">
        <v>113</v>
      </c>
      <c r="K48" t="s">
        <v>83</v>
      </c>
      <c r="M48" t="s">
        <v>114</v>
      </c>
      <c r="N48" t="s">
        <v>131</v>
      </c>
      <c r="O48" t="s">
        <v>83</v>
      </c>
      <c r="P48" t="s">
        <v>134</v>
      </c>
      <c r="Q48" t="s">
        <v>139</v>
      </c>
      <c r="T48" t="s">
        <v>184</v>
      </c>
      <c r="U48" t="s">
        <v>240</v>
      </c>
      <c r="V48" t="s">
        <v>89</v>
      </c>
      <c r="W48" t="s">
        <v>260</v>
      </c>
      <c r="X48" t="s">
        <v>265</v>
      </c>
      <c r="Y48" t="s">
        <v>312</v>
      </c>
      <c r="Z48">
        <v>2</v>
      </c>
      <c r="AA48" t="s">
        <v>366</v>
      </c>
      <c r="AB48" t="s">
        <v>367</v>
      </c>
      <c r="AC48">
        <v>10033</v>
      </c>
      <c r="AD48" t="s">
        <v>369</v>
      </c>
      <c r="AE48" t="s">
        <v>416</v>
      </c>
      <c r="AF48">
        <v>1</v>
      </c>
      <c r="AG48" t="s">
        <v>425</v>
      </c>
      <c r="AH48" t="s">
        <v>427</v>
      </c>
      <c r="AI48" t="s">
        <v>429</v>
      </c>
      <c r="AJ48" t="s">
        <v>429</v>
      </c>
      <c r="AL48" t="s">
        <v>430</v>
      </c>
      <c r="AM48" t="s">
        <v>433</v>
      </c>
      <c r="AN48">
        <v>0</v>
      </c>
      <c r="AO48">
        <v>1500</v>
      </c>
      <c r="AP48">
        <v>0.5</v>
      </c>
      <c r="AQ48" t="s">
        <v>434</v>
      </c>
      <c r="AR48" t="s">
        <v>481</v>
      </c>
      <c r="AS48" t="s">
        <v>537</v>
      </c>
      <c r="AT48">
        <v>3</v>
      </c>
      <c r="AU48" t="s">
        <v>556</v>
      </c>
      <c r="AV48">
        <v>3</v>
      </c>
      <c r="AW48">
        <v>1</v>
      </c>
      <c r="AX48">
        <v>100.96</v>
      </c>
      <c r="BB48" t="s">
        <v>560</v>
      </c>
      <c r="BC48" t="s">
        <v>566</v>
      </c>
      <c r="BD48">
        <v>25998</v>
      </c>
      <c r="BH48" t="s">
        <v>571</v>
      </c>
      <c r="BK48" t="s">
        <v>591</v>
      </c>
      <c r="BL48" t="s">
        <v>260</v>
      </c>
      <c r="BM48" t="s">
        <v>131</v>
      </c>
    </row>
    <row r="49" spans="1:65">
      <c r="A49" s="1">
        <f>HYPERLINK("https://lsnyc.legalserver.org/matter/dynamic-profile/view/1907028","19-1907028")</f>
        <v>0</v>
      </c>
      <c r="B49" t="s">
        <v>64</v>
      </c>
      <c r="C49" t="s">
        <v>78</v>
      </c>
      <c r="D49" t="s">
        <v>82</v>
      </c>
      <c r="E49" t="s">
        <v>83</v>
      </c>
      <c r="F49" t="s">
        <v>89</v>
      </c>
      <c r="G49" t="s">
        <v>83</v>
      </c>
      <c r="H49" t="s">
        <v>109</v>
      </c>
      <c r="I49" t="s">
        <v>83</v>
      </c>
      <c r="J49" t="s">
        <v>113</v>
      </c>
      <c r="K49" t="s">
        <v>83</v>
      </c>
      <c r="L49" t="s">
        <v>129</v>
      </c>
      <c r="M49" t="s">
        <v>114</v>
      </c>
      <c r="N49" t="s">
        <v>132</v>
      </c>
      <c r="O49" t="s">
        <v>83</v>
      </c>
      <c r="P49" t="s">
        <v>134</v>
      </c>
      <c r="Q49" t="s">
        <v>139</v>
      </c>
      <c r="T49" t="s">
        <v>185</v>
      </c>
      <c r="U49" t="s">
        <v>241</v>
      </c>
      <c r="V49" t="s">
        <v>89</v>
      </c>
      <c r="W49" t="s">
        <v>261</v>
      </c>
      <c r="X49" t="s">
        <v>265</v>
      </c>
      <c r="Y49" t="s">
        <v>313</v>
      </c>
      <c r="Z49">
        <v>1</v>
      </c>
      <c r="AA49" t="s">
        <v>366</v>
      </c>
      <c r="AB49" t="s">
        <v>367</v>
      </c>
      <c r="AC49">
        <v>10035</v>
      </c>
      <c r="AD49" t="s">
        <v>368</v>
      </c>
      <c r="AE49" t="s">
        <v>417</v>
      </c>
      <c r="AF49">
        <v>10</v>
      </c>
      <c r="AG49" t="s">
        <v>425</v>
      </c>
      <c r="AH49" t="s">
        <v>427</v>
      </c>
      <c r="AI49" t="s">
        <v>429</v>
      </c>
      <c r="AJ49" t="s">
        <v>429</v>
      </c>
      <c r="AL49" t="s">
        <v>432</v>
      </c>
      <c r="AN49">
        <v>0</v>
      </c>
      <c r="AO49">
        <v>612</v>
      </c>
      <c r="AP49">
        <v>0.2</v>
      </c>
      <c r="AQ49" t="s">
        <v>434</v>
      </c>
      <c r="AR49" t="s">
        <v>482</v>
      </c>
      <c r="AS49" t="s">
        <v>538</v>
      </c>
      <c r="AT49">
        <v>4</v>
      </c>
      <c r="AU49" t="s">
        <v>558</v>
      </c>
      <c r="AV49">
        <v>2</v>
      </c>
      <c r="AW49">
        <v>0</v>
      </c>
      <c r="AX49">
        <v>15.07</v>
      </c>
      <c r="BB49" t="s">
        <v>564</v>
      </c>
      <c r="BC49" t="s">
        <v>565</v>
      </c>
      <c r="BD49">
        <v>2548</v>
      </c>
      <c r="BH49" t="s">
        <v>569</v>
      </c>
      <c r="BK49" t="s">
        <v>582</v>
      </c>
      <c r="BL49" t="s">
        <v>261</v>
      </c>
      <c r="BM49" t="s">
        <v>132</v>
      </c>
    </row>
    <row r="50" spans="1:65">
      <c r="A50" s="1">
        <f>HYPERLINK("https://lsnyc.legalserver.org/matter/dynamic-profile/view/1912296","19-1912296")</f>
        <v>0</v>
      </c>
      <c r="B50" t="s">
        <v>64</v>
      </c>
      <c r="C50" t="s">
        <v>79</v>
      </c>
      <c r="D50" t="s">
        <v>82</v>
      </c>
      <c r="E50" t="s">
        <v>83</v>
      </c>
      <c r="F50" t="s">
        <v>101</v>
      </c>
      <c r="G50" t="s">
        <v>83</v>
      </c>
      <c r="H50" t="s">
        <v>109</v>
      </c>
      <c r="I50" t="s">
        <v>83</v>
      </c>
      <c r="J50" t="s">
        <v>113</v>
      </c>
      <c r="K50" t="s">
        <v>83</v>
      </c>
      <c r="M50" t="s">
        <v>114</v>
      </c>
      <c r="N50" t="s">
        <v>131</v>
      </c>
      <c r="O50" t="s">
        <v>133</v>
      </c>
      <c r="P50" t="s">
        <v>135</v>
      </c>
      <c r="Q50" t="s">
        <v>140</v>
      </c>
      <c r="T50" t="s">
        <v>186</v>
      </c>
      <c r="U50" t="s">
        <v>220</v>
      </c>
      <c r="V50" t="s">
        <v>101</v>
      </c>
      <c r="X50" t="s">
        <v>266</v>
      </c>
      <c r="Y50" t="s">
        <v>314</v>
      </c>
      <c r="Z50" t="s">
        <v>361</v>
      </c>
      <c r="AA50" t="s">
        <v>366</v>
      </c>
      <c r="AB50" t="s">
        <v>367</v>
      </c>
      <c r="AC50">
        <v>10030</v>
      </c>
      <c r="AD50" t="s">
        <v>369</v>
      </c>
      <c r="AE50" t="s">
        <v>418</v>
      </c>
      <c r="AF50">
        <v>35</v>
      </c>
      <c r="AH50" t="s">
        <v>427</v>
      </c>
      <c r="AI50" t="s">
        <v>429</v>
      </c>
      <c r="AJ50" t="s">
        <v>429</v>
      </c>
      <c r="AL50" t="s">
        <v>430</v>
      </c>
      <c r="AM50" t="s">
        <v>433</v>
      </c>
      <c r="AN50">
        <v>0</v>
      </c>
      <c r="AO50">
        <v>466</v>
      </c>
      <c r="AP50">
        <v>0</v>
      </c>
      <c r="AR50" t="s">
        <v>483</v>
      </c>
      <c r="AS50" t="s">
        <v>539</v>
      </c>
      <c r="AT50">
        <v>19</v>
      </c>
      <c r="AU50" t="s">
        <v>550</v>
      </c>
      <c r="AV50">
        <v>1</v>
      </c>
      <c r="AW50">
        <v>0</v>
      </c>
      <c r="AX50">
        <v>125</v>
      </c>
      <c r="BC50" t="s">
        <v>565</v>
      </c>
      <c r="BD50">
        <v>15612</v>
      </c>
      <c r="BH50" t="s">
        <v>575</v>
      </c>
      <c r="BK50" t="s">
        <v>599</v>
      </c>
      <c r="BM50" t="s">
        <v>131</v>
      </c>
    </row>
    <row r="51" spans="1:65">
      <c r="A51" s="1">
        <f>HYPERLINK("https://lsnyc.legalserver.org/matter/dynamic-profile/view/1912294","19-1912294")</f>
        <v>0</v>
      </c>
      <c r="B51" t="s">
        <v>64</v>
      </c>
      <c r="C51" t="s">
        <v>79</v>
      </c>
      <c r="D51" t="s">
        <v>82</v>
      </c>
      <c r="E51" t="s">
        <v>83</v>
      </c>
      <c r="F51" t="s">
        <v>101</v>
      </c>
      <c r="G51" t="s">
        <v>83</v>
      </c>
      <c r="H51" t="s">
        <v>109</v>
      </c>
      <c r="I51" t="s">
        <v>83</v>
      </c>
      <c r="J51" t="s">
        <v>113</v>
      </c>
      <c r="K51" t="s">
        <v>83</v>
      </c>
      <c r="M51" t="s">
        <v>114</v>
      </c>
      <c r="N51" t="s">
        <v>131</v>
      </c>
      <c r="O51" t="s">
        <v>133</v>
      </c>
      <c r="P51" t="s">
        <v>135</v>
      </c>
      <c r="Q51" t="s">
        <v>140</v>
      </c>
      <c r="T51" t="s">
        <v>187</v>
      </c>
      <c r="U51" t="s">
        <v>242</v>
      </c>
      <c r="V51" t="s">
        <v>101</v>
      </c>
      <c r="X51" t="s">
        <v>266</v>
      </c>
      <c r="Y51" t="s">
        <v>315</v>
      </c>
      <c r="AA51" t="s">
        <v>366</v>
      </c>
      <c r="AB51" t="s">
        <v>367</v>
      </c>
      <c r="AC51">
        <v>10039</v>
      </c>
      <c r="AD51" t="s">
        <v>369</v>
      </c>
      <c r="AE51" t="s">
        <v>419</v>
      </c>
      <c r="AF51">
        <v>2</v>
      </c>
      <c r="AH51" t="s">
        <v>427</v>
      </c>
      <c r="AI51" t="s">
        <v>429</v>
      </c>
      <c r="AJ51" t="s">
        <v>429</v>
      </c>
      <c r="AL51" t="s">
        <v>430</v>
      </c>
      <c r="AM51" t="s">
        <v>433</v>
      </c>
      <c r="AN51">
        <v>0</v>
      </c>
      <c r="AO51">
        <v>1545.3</v>
      </c>
      <c r="AP51">
        <v>0</v>
      </c>
      <c r="AR51" t="s">
        <v>484</v>
      </c>
      <c r="AS51" t="s">
        <v>540</v>
      </c>
      <c r="AT51">
        <v>0</v>
      </c>
      <c r="AU51" t="s">
        <v>549</v>
      </c>
      <c r="AV51">
        <v>3</v>
      </c>
      <c r="AW51">
        <v>0</v>
      </c>
      <c r="AX51">
        <v>338.18</v>
      </c>
      <c r="BB51" t="s">
        <v>560</v>
      </c>
      <c r="BC51" t="s">
        <v>565</v>
      </c>
      <c r="BD51">
        <v>72132.8</v>
      </c>
      <c r="BH51" t="s">
        <v>571</v>
      </c>
      <c r="BK51" t="s">
        <v>600</v>
      </c>
      <c r="BM51" t="s">
        <v>131</v>
      </c>
    </row>
    <row r="52" spans="1:65">
      <c r="A52" s="1">
        <f>HYPERLINK("https://lsnyc.legalserver.org/matter/dynamic-profile/view/1904166","19-1904166")</f>
        <v>0</v>
      </c>
      <c r="B52" t="s">
        <v>64</v>
      </c>
      <c r="C52" t="s">
        <v>79</v>
      </c>
      <c r="D52" t="s">
        <v>82</v>
      </c>
      <c r="E52" t="s">
        <v>83</v>
      </c>
      <c r="F52" t="s">
        <v>102</v>
      </c>
      <c r="G52" t="s">
        <v>83</v>
      </c>
      <c r="H52" t="s">
        <v>109</v>
      </c>
      <c r="I52" t="s">
        <v>83</v>
      </c>
      <c r="J52" t="s">
        <v>113</v>
      </c>
      <c r="K52" t="s">
        <v>83</v>
      </c>
      <c r="M52" t="s">
        <v>114</v>
      </c>
      <c r="N52" t="s">
        <v>131</v>
      </c>
      <c r="O52" t="s">
        <v>83</v>
      </c>
      <c r="P52" t="s">
        <v>134</v>
      </c>
      <c r="Q52" t="s">
        <v>139</v>
      </c>
      <c r="T52" t="s">
        <v>188</v>
      </c>
      <c r="U52" t="s">
        <v>243</v>
      </c>
      <c r="V52" t="s">
        <v>102</v>
      </c>
      <c r="W52" t="s">
        <v>262</v>
      </c>
      <c r="X52" t="s">
        <v>265</v>
      </c>
      <c r="Y52" t="s">
        <v>316</v>
      </c>
      <c r="Z52" t="s">
        <v>354</v>
      </c>
      <c r="AA52" t="s">
        <v>366</v>
      </c>
      <c r="AB52" t="s">
        <v>367</v>
      </c>
      <c r="AC52">
        <v>10026</v>
      </c>
      <c r="AE52" t="s">
        <v>420</v>
      </c>
      <c r="AF52">
        <v>5</v>
      </c>
      <c r="AG52" t="s">
        <v>425</v>
      </c>
      <c r="AH52" t="s">
        <v>428</v>
      </c>
      <c r="AI52" t="s">
        <v>429</v>
      </c>
      <c r="AJ52" t="s">
        <v>429</v>
      </c>
      <c r="AL52" t="s">
        <v>430</v>
      </c>
      <c r="AN52">
        <v>0</v>
      </c>
      <c r="AO52">
        <v>800</v>
      </c>
      <c r="AP52">
        <v>1</v>
      </c>
      <c r="AQ52" t="s">
        <v>434</v>
      </c>
      <c r="AR52" t="s">
        <v>485</v>
      </c>
      <c r="AS52" t="s">
        <v>541</v>
      </c>
      <c r="AT52">
        <v>21</v>
      </c>
      <c r="AU52" t="s">
        <v>554</v>
      </c>
      <c r="AV52">
        <v>1</v>
      </c>
      <c r="AW52">
        <v>0</v>
      </c>
      <c r="AX52">
        <v>0</v>
      </c>
      <c r="BC52" t="s">
        <v>565</v>
      </c>
      <c r="BD52">
        <v>0</v>
      </c>
      <c r="BH52" t="s">
        <v>568</v>
      </c>
      <c r="BK52" t="s">
        <v>586</v>
      </c>
      <c r="BL52" t="s">
        <v>102</v>
      </c>
      <c r="BM52" t="s">
        <v>131</v>
      </c>
    </row>
    <row r="53" spans="1:65">
      <c r="A53" s="1">
        <f>HYPERLINK("https://lsnyc.legalserver.org/matter/dynamic-profile/view/1909388","19-1909388")</f>
        <v>0</v>
      </c>
      <c r="B53" t="s">
        <v>64</v>
      </c>
      <c r="C53" t="s">
        <v>80</v>
      </c>
      <c r="D53" t="s">
        <v>82</v>
      </c>
      <c r="E53" t="s">
        <v>83</v>
      </c>
      <c r="F53" t="s">
        <v>103</v>
      </c>
      <c r="G53" t="s">
        <v>83</v>
      </c>
      <c r="H53" t="s">
        <v>109</v>
      </c>
      <c r="I53" t="s">
        <v>83</v>
      </c>
      <c r="J53" t="s">
        <v>113</v>
      </c>
      <c r="K53" t="s">
        <v>83</v>
      </c>
      <c r="M53" t="s">
        <v>114</v>
      </c>
      <c r="N53" t="s">
        <v>131</v>
      </c>
      <c r="O53" t="s">
        <v>83</v>
      </c>
      <c r="P53" t="s">
        <v>134</v>
      </c>
      <c r="Q53" t="s">
        <v>139</v>
      </c>
      <c r="T53" t="s">
        <v>177</v>
      </c>
      <c r="U53" t="s">
        <v>244</v>
      </c>
      <c r="V53" t="s">
        <v>103</v>
      </c>
      <c r="W53" t="s">
        <v>263</v>
      </c>
      <c r="X53" t="s">
        <v>265</v>
      </c>
      <c r="Y53" t="s">
        <v>317</v>
      </c>
      <c r="Z53" t="s">
        <v>362</v>
      </c>
      <c r="AA53" t="s">
        <v>366</v>
      </c>
      <c r="AB53" t="s">
        <v>367</v>
      </c>
      <c r="AC53">
        <v>10031</v>
      </c>
      <c r="AD53" t="s">
        <v>371</v>
      </c>
      <c r="AE53" t="s">
        <v>421</v>
      </c>
      <c r="AF53">
        <v>14</v>
      </c>
      <c r="AG53" t="s">
        <v>425</v>
      </c>
      <c r="AH53" t="s">
        <v>428</v>
      </c>
      <c r="AI53" t="s">
        <v>429</v>
      </c>
      <c r="AJ53" t="s">
        <v>429</v>
      </c>
      <c r="AL53" t="s">
        <v>430</v>
      </c>
      <c r="AN53">
        <v>0</v>
      </c>
      <c r="AO53">
        <v>2353.49</v>
      </c>
      <c r="AP53">
        <v>1.5</v>
      </c>
      <c r="AQ53" t="s">
        <v>434</v>
      </c>
      <c r="AR53" t="s">
        <v>486</v>
      </c>
      <c r="AS53" t="s">
        <v>542</v>
      </c>
      <c r="AT53">
        <v>0</v>
      </c>
      <c r="AU53" t="s">
        <v>556</v>
      </c>
      <c r="AV53">
        <v>5</v>
      </c>
      <c r="AW53">
        <v>2</v>
      </c>
      <c r="AX53">
        <v>266.6</v>
      </c>
      <c r="BB53" t="s">
        <v>560</v>
      </c>
      <c r="BC53" t="s">
        <v>566</v>
      </c>
      <c r="BD53">
        <v>104000</v>
      </c>
      <c r="BH53" t="s">
        <v>570</v>
      </c>
      <c r="BK53" t="s">
        <v>578</v>
      </c>
      <c r="BL53" t="s">
        <v>103</v>
      </c>
      <c r="BM53" t="s">
        <v>131</v>
      </c>
    </row>
    <row r="54" spans="1:65">
      <c r="A54" s="1">
        <f>HYPERLINK("https://lsnyc.legalserver.org/matter/dynamic-profile/view/1911801","19-1911801")</f>
        <v>0</v>
      </c>
      <c r="B54" t="s">
        <v>64</v>
      </c>
      <c r="C54" t="s">
        <v>81</v>
      </c>
      <c r="D54" t="s">
        <v>82</v>
      </c>
      <c r="E54" t="s">
        <v>83</v>
      </c>
      <c r="F54" t="s">
        <v>88</v>
      </c>
      <c r="G54" t="s">
        <v>83</v>
      </c>
      <c r="H54" t="s">
        <v>106</v>
      </c>
      <c r="I54" t="s">
        <v>83</v>
      </c>
      <c r="J54" t="s">
        <v>113</v>
      </c>
      <c r="K54" t="s">
        <v>115</v>
      </c>
      <c r="M54" t="s">
        <v>114</v>
      </c>
      <c r="O54" t="s">
        <v>133</v>
      </c>
      <c r="P54" t="s">
        <v>135</v>
      </c>
      <c r="Q54" t="s">
        <v>140</v>
      </c>
      <c r="T54" t="s">
        <v>189</v>
      </c>
      <c r="U54" t="s">
        <v>225</v>
      </c>
      <c r="V54" t="s">
        <v>88</v>
      </c>
      <c r="X54" t="s">
        <v>266</v>
      </c>
      <c r="Y54" t="s">
        <v>318</v>
      </c>
      <c r="Z54" t="s">
        <v>363</v>
      </c>
      <c r="AA54" t="s">
        <v>366</v>
      </c>
      <c r="AB54" t="s">
        <v>367</v>
      </c>
      <c r="AC54">
        <v>10009</v>
      </c>
      <c r="AD54" t="s">
        <v>368</v>
      </c>
      <c r="AF54">
        <v>19</v>
      </c>
      <c r="AH54" t="s">
        <v>427</v>
      </c>
      <c r="AI54" t="s">
        <v>429</v>
      </c>
      <c r="AJ54" t="s">
        <v>429</v>
      </c>
      <c r="AL54" t="s">
        <v>430</v>
      </c>
      <c r="AN54">
        <v>0</v>
      </c>
      <c r="AO54">
        <v>1287.51</v>
      </c>
      <c r="AP54">
        <v>0</v>
      </c>
      <c r="AR54" t="s">
        <v>487</v>
      </c>
      <c r="AS54" t="s">
        <v>543</v>
      </c>
      <c r="AT54">
        <v>0</v>
      </c>
      <c r="AU54" t="s">
        <v>556</v>
      </c>
      <c r="AV54">
        <v>1</v>
      </c>
      <c r="AW54">
        <v>0</v>
      </c>
      <c r="AX54">
        <v>218.57</v>
      </c>
      <c r="BC54" t="s">
        <v>565</v>
      </c>
      <c r="BD54">
        <v>27300</v>
      </c>
      <c r="BH54" t="s">
        <v>575</v>
      </c>
      <c r="BK54" t="s">
        <v>578</v>
      </c>
    </row>
    <row r="55" spans="1:65">
      <c r="A55" s="1">
        <f>HYPERLINK("https://lsnyc.legalserver.org/matter/dynamic-profile/view/1911019","19-1911019")</f>
        <v>0</v>
      </c>
      <c r="B55" t="s">
        <v>64</v>
      </c>
      <c r="C55" t="s">
        <v>81</v>
      </c>
      <c r="D55" t="s">
        <v>82</v>
      </c>
      <c r="E55" t="s">
        <v>83</v>
      </c>
      <c r="F55" t="s">
        <v>95</v>
      </c>
      <c r="G55" t="s">
        <v>83</v>
      </c>
      <c r="H55" t="s">
        <v>109</v>
      </c>
      <c r="I55" t="s">
        <v>83</v>
      </c>
      <c r="J55" t="s">
        <v>113</v>
      </c>
      <c r="K55" t="s">
        <v>83</v>
      </c>
      <c r="M55" t="s">
        <v>114</v>
      </c>
      <c r="N55" t="s">
        <v>131</v>
      </c>
      <c r="O55" t="s">
        <v>133</v>
      </c>
      <c r="P55" t="s">
        <v>135</v>
      </c>
      <c r="Q55" t="s">
        <v>140</v>
      </c>
      <c r="T55" t="s">
        <v>190</v>
      </c>
      <c r="U55" t="s">
        <v>245</v>
      </c>
      <c r="V55" t="s">
        <v>95</v>
      </c>
      <c r="X55" t="s">
        <v>266</v>
      </c>
      <c r="Y55" t="s">
        <v>319</v>
      </c>
      <c r="Z55">
        <v>52</v>
      </c>
      <c r="AA55" t="s">
        <v>366</v>
      </c>
      <c r="AB55" t="s">
        <v>367</v>
      </c>
      <c r="AC55">
        <v>10031</v>
      </c>
      <c r="AD55" t="s">
        <v>371</v>
      </c>
      <c r="AE55" t="s">
        <v>422</v>
      </c>
      <c r="AF55">
        <v>19</v>
      </c>
      <c r="AH55" t="s">
        <v>428</v>
      </c>
      <c r="AI55" t="s">
        <v>429</v>
      </c>
      <c r="AJ55" t="s">
        <v>429</v>
      </c>
      <c r="AL55" t="s">
        <v>430</v>
      </c>
      <c r="AN55">
        <v>0</v>
      </c>
      <c r="AO55">
        <v>1560</v>
      </c>
      <c r="AP55">
        <v>0.1</v>
      </c>
      <c r="AR55" t="s">
        <v>488</v>
      </c>
      <c r="AS55" t="s">
        <v>544</v>
      </c>
      <c r="AT55">
        <v>0</v>
      </c>
      <c r="AU55" t="s">
        <v>556</v>
      </c>
      <c r="AV55">
        <v>2</v>
      </c>
      <c r="AW55">
        <v>2</v>
      </c>
      <c r="AX55">
        <v>131.26</v>
      </c>
      <c r="BB55" t="s">
        <v>560</v>
      </c>
      <c r="BC55" t="s">
        <v>566</v>
      </c>
      <c r="BD55">
        <v>33800</v>
      </c>
      <c r="BH55" t="s">
        <v>569</v>
      </c>
      <c r="BK55" t="s">
        <v>578</v>
      </c>
      <c r="BL55" t="s">
        <v>259</v>
      </c>
      <c r="BM55" t="s">
        <v>131</v>
      </c>
    </row>
    <row r="56" spans="1:65">
      <c r="A56" s="1">
        <f>HYPERLINK("https://lsnyc.legalserver.org/matter/dynamic-profile/view/1911783","19-1911783")</f>
        <v>0</v>
      </c>
      <c r="B56" t="s">
        <v>64</v>
      </c>
      <c r="C56" t="s">
        <v>81</v>
      </c>
      <c r="D56" t="s">
        <v>82</v>
      </c>
      <c r="E56" t="s">
        <v>83</v>
      </c>
      <c r="F56" t="s">
        <v>88</v>
      </c>
      <c r="G56" t="s">
        <v>83</v>
      </c>
      <c r="H56" t="s">
        <v>106</v>
      </c>
      <c r="I56" t="s">
        <v>83</v>
      </c>
      <c r="J56" t="s">
        <v>113</v>
      </c>
      <c r="K56" t="s">
        <v>115</v>
      </c>
      <c r="M56" t="s">
        <v>114</v>
      </c>
      <c r="O56" t="s">
        <v>133</v>
      </c>
      <c r="P56" t="s">
        <v>135</v>
      </c>
      <c r="Q56" t="s">
        <v>140</v>
      </c>
      <c r="T56" t="s">
        <v>191</v>
      </c>
      <c r="U56" t="s">
        <v>246</v>
      </c>
      <c r="V56" t="s">
        <v>88</v>
      </c>
      <c r="X56" t="s">
        <v>266</v>
      </c>
      <c r="Y56" t="s">
        <v>320</v>
      </c>
      <c r="Z56" t="s">
        <v>364</v>
      </c>
      <c r="AA56" t="s">
        <v>366</v>
      </c>
      <c r="AB56" t="s">
        <v>367</v>
      </c>
      <c r="AC56">
        <v>10035</v>
      </c>
      <c r="AD56" t="s">
        <v>368</v>
      </c>
      <c r="AF56">
        <v>5</v>
      </c>
      <c r="AH56" t="s">
        <v>427</v>
      </c>
      <c r="AI56" t="s">
        <v>429</v>
      </c>
      <c r="AJ56" t="s">
        <v>429</v>
      </c>
      <c r="AL56" t="s">
        <v>431</v>
      </c>
      <c r="AN56">
        <v>0</v>
      </c>
      <c r="AO56">
        <v>198</v>
      </c>
      <c r="AP56">
        <v>0</v>
      </c>
      <c r="AR56" t="s">
        <v>489</v>
      </c>
      <c r="AS56" t="s">
        <v>545</v>
      </c>
      <c r="AT56">
        <v>0</v>
      </c>
      <c r="AU56" t="s">
        <v>551</v>
      </c>
      <c r="AV56">
        <v>1</v>
      </c>
      <c r="AW56">
        <v>0</v>
      </c>
      <c r="AX56">
        <v>81.09</v>
      </c>
      <c r="BC56" t="s">
        <v>565</v>
      </c>
      <c r="BD56">
        <v>10128</v>
      </c>
      <c r="BH56" t="s">
        <v>575</v>
      </c>
      <c r="BK56" t="s">
        <v>601</v>
      </c>
    </row>
    <row r="57" spans="1:65">
      <c r="A57" s="1">
        <f>HYPERLINK("https://lsnyc.legalserver.org/matter/dynamic-profile/view/1911819","19-1911819")</f>
        <v>0</v>
      </c>
      <c r="B57" t="s">
        <v>64</v>
      </c>
      <c r="C57" t="s">
        <v>81</v>
      </c>
      <c r="D57" t="s">
        <v>82</v>
      </c>
      <c r="E57" t="s">
        <v>83</v>
      </c>
      <c r="F57" t="s">
        <v>88</v>
      </c>
      <c r="G57" t="s">
        <v>83</v>
      </c>
      <c r="H57" t="s">
        <v>106</v>
      </c>
      <c r="I57" t="s">
        <v>83</v>
      </c>
      <c r="J57" t="s">
        <v>113</v>
      </c>
      <c r="K57" t="s">
        <v>115</v>
      </c>
      <c r="M57" t="s">
        <v>114</v>
      </c>
      <c r="O57" t="s">
        <v>133</v>
      </c>
      <c r="P57" t="s">
        <v>135</v>
      </c>
      <c r="Q57" t="s">
        <v>140</v>
      </c>
      <c r="T57" t="s">
        <v>192</v>
      </c>
      <c r="U57" t="s">
        <v>247</v>
      </c>
      <c r="V57" t="s">
        <v>88</v>
      </c>
      <c r="X57" t="s">
        <v>266</v>
      </c>
      <c r="Y57" t="s">
        <v>321</v>
      </c>
      <c r="Z57" t="s">
        <v>324</v>
      </c>
      <c r="AA57" t="s">
        <v>366</v>
      </c>
      <c r="AB57" t="s">
        <v>367</v>
      </c>
      <c r="AC57">
        <v>10037</v>
      </c>
      <c r="AD57" t="s">
        <v>368</v>
      </c>
      <c r="AF57">
        <v>-1</v>
      </c>
      <c r="AH57" t="s">
        <v>427</v>
      </c>
      <c r="AI57" t="s">
        <v>429</v>
      </c>
      <c r="AJ57" t="s">
        <v>429</v>
      </c>
      <c r="AL57" t="s">
        <v>431</v>
      </c>
      <c r="AN57">
        <v>0</v>
      </c>
      <c r="AO57">
        <v>195</v>
      </c>
      <c r="AP57">
        <v>0.2</v>
      </c>
      <c r="AR57" t="s">
        <v>490</v>
      </c>
      <c r="AS57" t="s">
        <v>546</v>
      </c>
      <c r="AT57">
        <v>0</v>
      </c>
      <c r="AU57" t="s">
        <v>555</v>
      </c>
      <c r="AV57">
        <v>1</v>
      </c>
      <c r="AW57">
        <v>2</v>
      </c>
      <c r="AX57">
        <v>87.76000000000001</v>
      </c>
      <c r="BC57" t="s">
        <v>566</v>
      </c>
      <c r="BD57">
        <v>18720</v>
      </c>
      <c r="BH57" t="s">
        <v>575</v>
      </c>
      <c r="BK57" t="s">
        <v>578</v>
      </c>
      <c r="BL57" t="s">
        <v>91</v>
      </c>
    </row>
    <row r="58" spans="1:65">
      <c r="A58" s="1">
        <f>HYPERLINK("https://lsnyc.legalserver.org/matter/dynamic-profile/view/1900992","19-1900992")</f>
        <v>0</v>
      </c>
      <c r="B58" t="s">
        <v>64</v>
      </c>
      <c r="C58" t="s">
        <v>77</v>
      </c>
      <c r="D58" t="s">
        <v>82</v>
      </c>
      <c r="E58" t="s">
        <v>83</v>
      </c>
      <c r="F58" t="s">
        <v>104</v>
      </c>
      <c r="G58" t="s">
        <v>83</v>
      </c>
      <c r="H58" t="s">
        <v>108</v>
      </c>
      <c r="I58" t="s">
        <v>83</v>
      </c>
      <c r="J58" t="s">
        <v>113</v>
      </c>
      <c r="K58" t="s">
        <v>83</v>
      </c>
      <c r="L58" t="s">
        <v>130</v>
      </c>
      <c r="M58" t="s">
        <v>114</v>
      </c>
      <c r="N58" t="s">
        <v>132</v>
      </c>
      <c r="O58" t="s">
        <v>83</v>
      </c>
      <c r="P58" t="s">
        <v>134</v>
      </c>
      <c r="Q58" t="s">
        <v>138</v>
      </c>
      <c r="T58" t="s">
        <v>193</v>
      </c>
      <c r="U58" t="s">
        <v>248</v>
      </c>
      <c r="V58" t="s">
        <v>251</v>
      </c>
      <c r="W58" t="s">
        <v>264</v>
      </c>
      <c r="X58" t="s">
        <v>265</v>
      </c>
      <c r="Y58" t="s">
        <v>322</v>
      </c>
      <c r="Z58" t="s">
        <v>350</v>
      </c>
      <c r="AA58" t="s">
        <v>366</v>
      </c>
      <c r="AB58" t="s">
        <v>367</v>
      </c>
      <c r="AC58">
        <v>10027</v>
      </c>
      <c r="AD58" t="s">
        <v>369</v>
      </c>
      <c r="AE58" t="s">
        <v>423</v>
      </c>
      <c r="AF58">
        <v>4</v>
      </c>
      <c r="AG58" t="s">
        <v>425</v>
      </c>
      <c r="AH58" t="s">
        <v>428</v>
      </c>
      <c r="AI58" t="s">
        <v>429</v>
      </c>
      <c r="AJ58" t="s">
        <v>429</v>
      </c>
      <c r="AL58" t="s">
        <v>430</v>
      </c>
      <c r="AM58" t="s">
        <v>433</v>
      </c>
      <c r="AN58">
        <v>0</v>
      </c>
      <c r="AO58">
        <v>1037</v>
      </c>
      <c r="AP58">
        <v>1</v>
      </c>
      <c r="AQ58" t="s">
        <v>434</v>
      </c>
      <c r="AR58" t="s">
        <v>491</v>
      </c>
      <c r="AS58" t="s">
        <v>547</v>
      </c>
      <c r="AT58">
        <v>11</v>
      </c>
      <c r="AU58" t="s">
        <v>549</v>
      </c>
      <c r="AV58">
        <v>2</v>
      </c>
      <c r="AW58">
        <v>1</v>
      </c>
      <c r="AX58">
        <v>0</v>
      </c>
      <c r="BB58" t="s">
        <v>560</v>
      </c>
      <c r="BC58" t="s">
        <v>565</v>
      </c>
      <c r="BD58">
        <v>0</v>
      </c>
      <c r="BH58" t="s">
        <v>570</v>
      </c>
      <c r="BK58" t="s">
        <v>586</v>
      </c>
      <c r="BL58" t="s">
        <v>251</v>
      </c>
      <c r="BM58" t="s">
        <v>132</v>
      </c>
    </row>
    <row r="59" spans="1:65">
      <c r="A59" s="1">
        <f>HYPERLINK("https://lsnyc.legalserver.org/matter/dynamic-profile/view/1908994","19-1908994")</f>
        <v>0</v>
      </c>
      <c r="B59" t="s">
        <v>64</v>
      </c>
      <c r="C59" t="s">
        <v>70</v>
      </c>
      <c r="D59" t="s">
        <v>82</v>
      </c>
      <c r="E59" t="s">
        <v>83</v>
      </c>
      <c r="F59" t="s">
        <v>87</v>
      </c>
      <c r="G59" t="s">
        <v>83</v>
      </c>
      <c r="H59" t="s">
        <v>108</v>
      </c>
      <c r="I59" t="s">
        <v>83</v>
      </c>
      <c r="J59" t="s">
        <v>113</v>
      </c>
      <c r="K59" t="s">
        <v>83</v>
      </c>
      <c r="M59" t="s">
        <v>114</v>
      </c>
      <c r="N59" t="s">
        <v>131</v>
      </c>
      <c r="O59" t="s">
        <v>133</v>
      </c>
      <c r="P59" t="s">
        <v>135</v>
      </c>
      <c r="Q59" t="s">
        <v>140</v>
      </c>
      <c r="T59" t="s">
        <v>194</v>
      </c>
      <c r="U59" t="s">
        <v>249</v>
      </c>
      <c r="V59" t="s">
        <v>87</v>
      </c>
      <c r="X59" t="s">
        <v>266</v>
      </c>
      <c r="Y59" t="s">
        <v>323</v>
      </c>
      <c r="Z59">
        <v>2</v>
      </c>
      <c r="AA59" t="s">
        <v>366</v>
      </c>
      <c r="AB59" t="s">
        <v>367</v>
      </c>
      <c r="AC59">
        <v>10019</v>
      </c>
      <c r="AD59" t="s">
        <v>369</v>
      </c>
      <c r="AE59" t="s">
        <v>424</v>
      </c>
      <c r="AF59">
        <v>2</v>
      </c>
      <c r="AH59" t="s">
        <v>427</v>
      </c>
      <c r="AI59" t="s">
        <v>429</v>
      </c>
      <c r="AJ59" t="s">
        <v>429</v>
      </c>
      <c r="AL59" t="s">
        <v>430</v>
      </c>
      <c r="AM59" t="s">
        <v>433</v>
      </c>
      <c r="AN59">
        <v>0</v>
      </c>
      <c r="AO59">
        <v>980</v>
      </c>
      <c r="AP59">
        <v>0</v>
      </c>
      <c r="AR59" t="s">
        <v>492</v>
      </c>
      <c r="AS59" t="s">
        <v>548</v>
      </c>
      <c r="AT59">
        <v>4</v>
      </c>
      <c r="AU59" t="s">
        <v>556</v>
      </c>
      <c r="AV59">
        <v>1</v>
      </c>
      <c r="AW59">
        <v>0</v>
      </c>
      <c r="AX59">
        <v>64.05</v>
      </c>
      <c r="BB59" t="s">
        <v>560</v>
      </c>
      <c r="BC59" t="s">
        <v>565</v>
      </c>
      <c r="BD59">
        <v>8000</v>
      </c>
      <c r="BH59" t="s">
        <v>571</v>
      </c>
      <c r="BK59" t="s">
        <v>578</v>
      </c>
      <c r="BM59" t="s">
        <v>131</v>
      </c>
    </row>
  </sheetData>
  <conditionalFormatting sqref="E1:E100000">
    <cfRule type="cellIs" dxfId="0" priority="1" operator="equal">
      <formula>"Needs Eligibility Date"</formula>
    </cfRule>
    <cfRule type="cellIs" dxfId="0" priority="2" operator="equal">
      <formula>"Eligibility Date Out of Contract Year"</formula>
    </cfRule>
  </conditionalFormatting>
  <conditionalFormatting sqref="G1:G100000">
    <cfRule type="cellIs" dxfId="0" priority="3" operator="equal">
      <formula>"Needs Housing Case Type"</formula>
    </cfRule>
  </conditionalFormatting>
  <conditionalFormatting sqref="I1:I100000">
    <cfRule type="cellIs" dxfId="0" priority="4" operator="equal">
      <formula>"Needs HRA Release/Consent Form"</formula>
    </cfRule>
  </conditionalFormatting>
  <conditionalFormatting sqref="K1:K100000">
    <cfRule type="cellIs" dxfId="0" priority="5" operator="equal">
      <formula>"Needs DHCI"</formula>
    </cfRule>
  </conditionalFormatting>
  <conditionalFormatting sqref="O1:O100000">
    <cfRule type="cellIs" dxfId="0" priority="6" operator="equal">
      <formula>"Needs Level of Service"</formula>
    </cfRule>
  </conditionalFormatting>
  <conditionalFormatting sqref="Q1:Q100000">
    <cfRule type="cellIs" dxfId="0" priority="7" operator="equal">
      <formula>"Needs Outcome &amp; Outcome Date"</formula>
    </cfRule>
    <cfRule type="cellIs" dxfId="0" priority="8" operator="equal">
      <formula>"Needs Outcome"</formula>
    </cfRule>
    <cfRule type="cellIs" dxfId="0" priority="9" operator="equal">
      <formula>"Needs Outcome Date"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2019-10-18T16:31:32Z</dcterms:created>
  <dcterms:modified xsi:type="dcterms:W3CDTF">2019-10-18T16:31:32Z</dcterms:modified>
</cp:coreProperties>
</file>