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<sst xmlns="http://schemas.openxmlformats.org/spreadsheetml/2006/main" count="1351" uniqueCount="245">
  <si>
    <t>Hyperlinked Case #</t>
  </si>
  <si>
    <t>org</t>
  </si>
  <si>
    <t>firstname</t>
  </si>
  <si>
    <t>lastname</t>
  </si>
  <si>
    <t>SSN</t>
  </si>
  <si>
    <t>DOB</t>
  </si>
  <si>
    <t>zip</t>
  </si>
  <si>
    <t>eligibility_date</t>
  </si>
  <si>
    <t>service_type</t>
  </si>
  <si>
    <t>program</t>
  </si>
  <si>
    <t>lt_index</t>
  </si>
  <si>
    <t>PROCEEDING</t>
  </si>
  <si>
    <t xml:space="preserve">Primary Advocate </t>
  </si>
  <si>
    <t>LSNYC</t>
  </si>
  <si>
    <t>David</t>
  </si>
  <si>
    <t>Rosemarie</t>
  </si>
  <si>
    <t>Ingrid</t>
  </si>
  <si>
    <t>Loriane</t>
  </si>
  <si>
    <t>Shoshana</t>
  </si>
  <si>
    <t>John</t>
  </si>
  <si>
    <t>Suzan</t>
  </si>
  <si>
    <t>Donna</t>
  </si>
  <si>
    <t>Mildred</t>
  </si>
  <si>
    <t>Ariel</t>
  </si>
  <si>
    <t>Jaime</t>
  </si>
  <si>
    <t>Elizabeth</t>
  </si>
  <si>
    <t>Nacresia</t>
  </si>
  <si>
    <t>Fidel</t>
  </si>
  <si>
    <t>Elson</t>
  </si>
  <si>
    <t>Suzanna</t>
  </si>
  <si>
    <t>Sonia</t>
  </si>
  <si>
    <t>Ada</t>
  </si>
  <si>
    <t>Maria</t>
  </si>
  <si>
    <t>Digna</t>
  </si>
  <si>
    <t>Ray</t>
  </si>
  <si>
    <t>Ruth</t>
  </si>
  <si>
    <t>Jocelyn</t>
  </si>
  <si>
    <t>Michelle</t>
  </si>
  <si>
    <t>Doris</t>
  </si>
  <si>
    <t>Modesto</t>
  </si>
  <si>
    <t>Germaine</t>
  </si>
  <si>
    <t>Daisy</t>
  </si>
  <si>
    <t>Suzanne</t>
  </si>
  <si>
    <t>Letha</t>
  </si>
  <si>
    <t>Patricia</t>
  </si>
  <si>
    <t>Patrick</t>
  </si>
  <si>
    <t>Ieasha</t>
  </si>
  <si>
    <t>Michael</t>
  </si>
  <si>
    <t>Carol</t>
  </si>
  <si>
    <t>Cindy</t>
  </si>
  <si>
    <t>Deborah</t>
  </si>
  <si>
    <t>Lara</t>
  </si>
  <si>
    <t>Christine</t>
  </si>
  <si>
    <t>Jennifer</t>
  </si>
  <si>
    <t>Tiffany</t>
  </si>
  <si>
    <t>Janith</t>
  </si>
  <si>
    <t>Eduardo</t>
  </si>
  <si>
    <t>Kaitlin</t>
  </si>
  <si>
    <t>Jose</t>
  </si>
  <si>
    <t>Lonnie</t>
  </si>
  <si>
    <t>Martina</t>
  </si>
  <si>
    <t>Lisa</t>
  </si>
  <si>
    <t>Ryan</t>
  </si>
  <si>
    <t>Marlene</t>
  </si>
  <si>
    <t>Yesenia</t>
  </si>
  <si>
    <t>Leonora</t>
  </si>
  <si>
    <t>Jeanette</t>
  </si>
  <si>
    <t>Alfredo</t>
  </si>
  <si>
    <t>Katherine</t>
  </si>
  <si>
    <t>Makuna</t>
  </si>
  <si>
    <t>Antonia</t>
  </si>
  <si>
    <t>Laverne</t>
  </si>
  <si>
    <t>Paralee</t>
  </si>
  <si>
    <t>Robin</t>
  </si>
  <si>
    <t>Lorna</t>
  </si>
  <si>
    <t>Brandon</t>
  </si>
  <si>
    <t>Robert</t>
  </si>
  <si>
    <t>Kathleen</t>
  </si>
  <si>
    <t>Anyolina</t>
  </si>
  <si>
    <t>Anjolina</t>
  </si>
  <si>
    <t>Steven</t>
  </si>
  <si>
    <t>Jully</t>
  </si>
  <si>
    <t>Mark</t>
  </si>
  <si>
    <t>Ross</t>
  </si>
  <si>
    <t>Alicia</t>
  </si>
  <si>
    <t>Marisol</t>
  </si>
  <si>
    <t>Mirely</t>
  </si>
  <si>
    <t>Allen</t>
  </si>
  <si>
    <t>Francia</t>
  </si>
  <si>
    <t>Judith</t>
  </si>
  <si>
    <t>Xonana</t>
  </si>
  <si>
    <t>Monique</t>
  </si>
  <si>
    <t>June</t>
  </si>
  <si>
    <t>Leslie</t>
  </si>
  <si>
    <t>Flor</t>
  </si>
  <si>
    <t>Nilsa</t>
  </si>
  <si>
    <t>Samuel</t>
  </si>
  <si>
    <t>Iho</t>
  </si>
  <si>
    <t>Myra</t>
  </si>
  <si>
    <t>Edwin</t>
  </si>
  <si>
    <t>Luis Angel</t>
  </si>
  <si>
    <t>Elisa</t>
  </si>
  <si>
    <t>Stephanie</t>
  </si>
  <si>
    <t>Cheryl</t>
  </si>
  <si>
    <t>Lola</t>
  </si>
  <si>
    <t>George</t>
  </si>
  <si>
    <t>Nancy</t>
  </si>
  <si>
    <t>Starquaisa</t>
  </si>
  <si>
    <t>Starsheema</t>
  </si>
  <si>
    <t>Susie</t>
  </si>
  <si>
    <t>Eliyahu</t>
  </si>
  <si>
    <t>Marley</t>
  </si>
  <si>
    <t>Abdullah</t>
  </si>
  <si>
    <t>Adlam</t>
  </si>
  <si>
    <t>Alexander</t>
  </si>
  <si>
    <t>Austin</t>
  </si>
  <si>
    <t>Bauminger</t>
  </si>
  <si>
    <t>Berry</t>
  </si>
  <si>
    <t>Blondet</t>
  </si>
  <si>
    <t>Brathwaite</t>
  </si>
  <si>
    <t>Braun</t>
  </si>
  <si>
    <t>Canton</t>
  </si>
  <si>
    <t>Caraballo</t>
  </si>
  <si>
    <t>Carbonell</t>
  </si>
  <si>
    <t>Casaigne</t>
  </si>
  <si>
    <t>Casilla</t>
  </si>
  <si>
    <t>Cheng</t>
  </si>
  <si>
    <t>Cole</t>
  </si>
  <si>
    <t>Cruz</t>
  </si>
  <si>
    <t>Desmond</t>
  </si>
  <si>
    <t>Diaz</t>
  </si>
  <si>
    <t>Doesserie-Mitchell</t>
  </si>
  <si>
    <t>Eady</t>
  </si>
  <si>
    <t>Elvy</t>
  </si>
  <si>
    <t>Fernanders</t>
  </si>
  <si>
    <t>Flotteron</t>
  </si>
  <si>
    <t>Fraser</t>
  </si>
  <si>
    <t>Gadson</t>
  </si>
  <si>
    <t>Gangi</t>
  </si>
  <si>
    <t>Garcia</t>
  </si>
  <si>
    <t>Gooding</t>
  </si>
  <si>
    <t>Guity</t>
  </si>
  <si>
    <t>Guthridge</t>
  </si>
  <si>
    <t>Hanes</t>
  </si>
  <si>
    <t>Hawkins</t>
  </si>
  <si>
    <t>Hayes</t>
  </si>
  <si>
    <t>Hays</t>
  </si>
  <si>
    <t>Henderson</t>
  </si>
  <si>
    <t>Hicks</t>
  </si>
  <si>
    <t>Hilliard</t>
  </si>
  <si>
    <t>Hogan</t>
  </si>
  <si>
    <t>Jacobs</t>
  </si>
  <si>
    <t>Jenkins</t>
  </si>
  <si>
    <t>Jones</t>
  </si>
  <si>
    <t>Kenchen</t>
  </si>
  <si>
    <t>King</t>
  </si>
  <si>
    <t>Leach</t>
  </si>
  <si>
    <t>Lewis</t>
  </si>
  <si>
    <t>Lopez</t>
  </si>
  <si>
    <t>Love</t>
  </si>
  <si>
    <t>Macaldo</t>
  </si>
  <si>
    <t>Martin</t>
  </si>
  <si>
    <t>Matthews</t>
  </si>
  <si>
    <t>McLendon</t>
  </si>
  <si>
    <t>Medina</t>
  </si>
  <si>
    <t>Mendoza</t>
  </si>
  <si>
    <t>Miley</t>
  </si>
  <si>
    <t>Mirla</t>
  </si>
  <si>
    <t>Moreau</t>
  </si>
  <si>
    <t>Mtambuzi</t>
  </si>
  <si>
    <t>Mullin</t>
  </si>
  <si>
    <t>Murray</t>
  </si>
  <si>
    <t>Odum</t>
  </si>
  <si>
    <t>Osbourne Garlington</t>
  </si>
  <si>
    <t>Page</t>
  </si>
  <si>
    <t>Perry</t>
  </si>
  <si>
    <t>Pounding</t>
  </si>
  <si>
    <t>Pryce</t>
  </si>
  <si>
    <t>Reynoso Garcia</t>
  </si>
  <si>
    <t>Richard</t>
  </si>
  <si>
    <t>Rivera</t>
  </si>
  <si>
    <t>Roach</t>
  </si>
  <si>
    <t>Robinson</t>
  </si>
  <si>
    <t>Rodriguez</t>
  </si>
  <si>
    <t>Rosa</t>
  </si>
  <si>
    <t>Santana</t>
  </si>
  <si>
    <t>Santiago</t>
  </si>
  <si>
    <t>Scrubb</t>
  </si>
  <si>
    <t>Sealy</t>
  </si>
  <si>
    <t>Shaw</t>
  </si>
  <si>
    <t>Sidney</t>
  </si>
  <si>
    <t>Soacha</t>
  </si>
  <si>
    <t>Soto</t>
  </si>
  <si>
    <t>Stewart</t>
  </si>
  <si>
    <t>Taguchi</t>
  </si>
  <si>
    <t>Toombs</t>
  </si>
  <si>
    <t>Vega</t>
  </si>
  <si>
    <t>Velez</t>
  </si>
  <si>
    <t>Violani</t>
  </si>
  <si>
    <t>Ward</t>
  </si>
  <si>
    <t>Warren</t>
  </si>
  <si>
    <t>Weinstein</t>
  </si>
  <si>
    <t>Wever</t>
  </si>
  <si>
    <t>White</t>
  </si>
  <si>
    <t>Williams</t>
  </si>
  <si>
    <t>Wilson</t>
  </si>
  <si>
    <t>Winkler</t>
  </si>
  <si>
    <t>Winston-Orr</t>
  </si>
  <si>
    <t>Zeno</t>
  </si>
  <si>
    <t>pre-litigation strategies</t>
  </si>
  <si>
    <t>full rep</t>
  </si>
  <si>
    <t>advice only</t>
  </si>
  <si>
    <t>AHTP</t>
  </si>
  <si>
    <t>UA</t>
  </si>
  <si>
    <t>Non-UA</t>
  </si>
  <si>
    <t>LT-055593-18/KI</t>
  </si>
  <si>
    <t>LT-013923-19/BX</t>
  </si>
  <si>
    <t>LT-078449-18/KI</t>
  </si>
  <si>
    <t>LT-051481-19/KI</t>
  </si>
  <si>
    <t>LT-000029-19/NY</t>
  </si>
  <si>
    <t>LT-080067-18/KI</t>
  </si>
  <si>
    <t>LT-096372-18/KI</t>
  </si>
  <si>
    <t>LT-087064-18/KI</t>
  </si>
  <si>
    <t>LT-074424-18/QU</t>
  </si>
  <si>
    <t>LT-053150-19/KI</t>
  </si>
  <si>
    <t>LT-050617-18/BX</t>
  </si>
  <si>
    <t>LT-003477-18/KI</t>
  </si>
  <si>
    <t>LT-077314-18/QU</t>
  </si>
  <si>
    <t>LT-073160-18/KI</t>
  </si>
  <si>
    <t>LT-067913-18/QU</t>
  </si>
  <si>
    <t>LT-071803-18/KI</t>
  </si>
  <si>
    <t>LT-060758-18/KI</t>
  </si>
  <si>
    <t>LT-069316-18/KI</t>
  </si>
  <si>
    <t>LT-074820-18/KI</t>
  </si>
  <si>
    <t>da</t>
  </si>
  <si>
    <t>HP</t>
  </si>
  <si>
    <t>os</t>
  </si>
  <si>
    <t>NP</t>
  </si>
  <si>
    <t>oa</t>
  </si>
  <si>
    <t>7a</t>
  </si>
  <si>
    <t>ho</t>
  </si>
  <si>
    <t>s8</t>
  </si>
  <si>
    <t>ea</t>
  </si>
  <si>
    <t>Wilesca Belhomme</t>
  </si>
  <si>
    <t>Natalie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</si>
</sst>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33"/>
  <sheetViews>
    <sheetView tabSelected="1" workbookViewId="0"/>
  </sheetViews>
  <sheetFormatPr defaultRowHeight="15"/>
  <cols>
    <col min="1" max="1" width="20.710937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>
        <f>HYPERLINK("https://lsnyc.legalserver.org/matter/dynamic-profile/view/1878669","18-1878669")</f>
        <v>0</v>
      </c>
      <c r="B2" t="s">
        <v>13</v>
      </c>
      <c r="C2" t="s">
        <v>14</v>
      </c>
      <c r="D2" t="s">
        <v>112</v>
      </c>
      <c r="E2">
        <v>121541862</v>
      </c>
      <c r="F2" s="3">
        <v>24269</v>
      </c>
      <c r="G2">
        <v>11221</v>
      </c>
      <c r="H2" s="3">
        <v>43333</v>
      </c>
      <c r="I2" t="s">
        <v>209</v>
      </c>
      <c r="J2" t="s">
        <v>212</v>
      </c>
      <c r="L2">
        <v>0</v>
      </c>
      <c r="M2" t="s">
        <v>243</v>
      </c>
    </row>
    <row r="3" spans="1:13">
      <c r="A3" s="1">
        <f>HYPERLINK("https://lsnyc.legalserver.org/matter/dynamic-profile/view/1878674","18-1878674")</f>
        <v>0</v>
      </c>
      <c r="B3" t="s">
        <v>13</v>
      </c>
      <c r="C3" t="s">
        <v>14</v>
      </c>
      <c r="D3" t="s">
        <v>112</v>
      </c>
      <c r="E3">
        <v>121541862</v>
      </c>
      <c r="F3" s="3">
        <v>24269</v>
      </c>
      <c r="G3">
        <v>11221</v>
      </c>
      <c r="H3" s="3">
        <v>43333</v>
      </c>
      <c r="I3" t="s">
        <v>210</v>
      </c>
      <c r="J3" t="s">
        <v>212</v>
      </c>
      <c r="L3" t="s">
        <v>234</v>
      </c>
      <c r="M3" t="s">
        <v>244</v>
      </c>
    </row>
    <row r="4" spans="1:13">
      <c r="A4" s="1">
        <f>HYPERLINK("https://lsnyc.legalserver.org/matter/dynamic-profile/view/1878677","18-1878677")</f>
        <v>0</v>
      </c>
      <c r="B4" t="s">
        <v>13</v>
      </c>
      <c r="C4" t="s">
        <v>14</v>
      </c>
      <c r="D4" t="s">
        <v>112</v>
      </c>
      <c r="E4">
        <v>121541862</v>
      </c>
      <c r="F4" s="3">
        <v>24269</v>
      </c>
      <c r="G4">
        <v>11221</v>
      </c>
      <c r="H4" s="3">
        <v>43333</v>
      </c>
      <c r="I4" t="s">
        <v>210</v>
      </c>
      <c r="J4" t="s">
        <v>212</v>
      </c>
      <c r="L4" t="s">
        <v>235</v>
      </c>
    </row>
    <row r="5" spans="1:13">
      <c r="A5" s="1">
        <f>HYPERLINK("https://lsnyc.legalserver.org/matter/dynamic-profile/view/1895822","19-1895822")</f>
        <v>0</v>
      </c>
      <c r="B5" t="s">
        <v>13</v>
      </c>
      <c r="C5" t="s">
        <v>15</v>
      </c>
      <c r="D5" t="s">
        <v>113</v>
      </c>
      <c r="E5">
        <v>98029496</v>
      </c>
      <c r="F5" s="3">
        <v>23593</v>
      </c>
      <c r="G5">
        <v>11691</v>
      </c>
      <c r="H5" s="3">
        <v>43558</v>
      </c>
      <c r="I5" t="s">
        <v>210</v>
      </c>
      <c r="J5" t="s">
        <v>212</v>
      </c>
      <c r="L5" t="s">
        <v>234</v>
      </c>
    </row>
    <row r="6" spans="1:13">
      <c r="A6" s="1">
        <f>HYPERLINK("https://lsnyc.legalserver.org/matter/dynamic-profile/view/1895829","19-1895829")</f>
        <v>0</v>
      </c>
      <c r="B6" t="s">
        <v>13</v>
      </c>
      <c r="C6" t="s">
        <v>15</v>
      </c>
      <c r="D6" t="s">
        <v>113</v>
      </c>
      <c r="E6">
        <v>98029496</v>
      </c>
      <c r="F6" s="3">
        <v>23593</v>
      </c>
      <c r="G6">
        <v>11691</v>
      </c>
      <c r="H6" s="3">
        <v>43558</v>
      </c>
      <c r="I6" t="s">
        <v>209</v>
      </c>
      <c r="J6" t="s">
        <v>212</v>
      </c>
      <c r="L6">
        <v>0</v>
      </c>
    </row>
    <row r="7" spans="1:13">
      <c r="A7" s="1">
        <f>HYPERLINK("https://lsnyc.legalserver.org/matter/dynamic-profile/view/1892457","19-1892457")</f>
        <v>0</v>
      </c>
      <c r="B7" t="s">
        <v>13</v>
      </c>
      <c r="C7" t="s">
        <v>16</v>
      </c>
      <c r="D7" t="s">
        <v>114</v>
      </c>
      <c r="E7">
        <v>68488275</v>
      </c>
      <c r="F7" s="3">
        <v>20049</v>
      </c>
      <c r="G7">
        <v>11225</v>
      </c>
      <c r="H7" s="3">
        <v>43502</v>
      </c>
      <c r="I7" t="s">
        <v>210</v>
      </c>
      <c r="J7" t="s">
        <v>212</v>
      </c>
      <c r="L7" t="s">
        <v>236</v>
      </c>
    </row>
    <row r="8" spans="1:13">
      <c r="A8" s="1">
        <f>HYPERLINK("https://lsnyc.legalserver.org/matter/dynamic-profile/view/1892480","19-1892480")</f>
        <v>0</v>
      </c>
      <c r="B8" t="s">
        <v>13</v>
      </c>
      <c r="C8" t="s">
        <v>16</v>
      </c>
      <c r="D8" t="s">
        <v>114</v>
      </c>
      <c r="E8">
        <v>68488275</v>
      </c>
      <c r="F8" s="3">
        <v>20049</v>
      </c>
      <c r="G8">
        <v>11225</v>
      </c>
      <c r="H8" s="3">
        <v>43502</v>
      </c>
      <c r="I8" t="s">
        <v>210</v>
      </c>
      <c r="J8" t="s">
        <v>212</v>
      </c>
      <c r="L8">
        <v>0</v>
      </c>
    </row>
    <row r="9" spans="1:13">
      <c r="A9" s="1">
        <f>HYPERLINK("https://lsnyc.legalserver.org/matter/dynamic-profile/view/1892729","19-1892729")</f>
        <v>0</v>
      </c>
      <c r="B9" t="s">
        <v>13</v>
      </c>
      <c r="C9" t="s">
        <v>16</v>
      </c>
      <c r="D9" t="s">
        <v>114</v>
      </c>
      <c r="E9">
        <v>68488275</v>
      </c>
      <c r="F9" s="3">
        <v>20049</v>
      </c>
      <c r="G9">
        <v>11225</v>
      </c>
      <c r="H9" s="3">
        <v>43502</v>
      </c>
      <c r="I9" t="s">
        <v>210</v>
      </c>
      <c r="J9" t="s">
        <v>212</v>
      </c>
      <c r="L9">
        <v>0</v>
      </c>
    </row>
    <row r="10" spans="1:13">
      <c r="A10" s="1">
        <f>HYPERLINK("https://lsnyc.legalserver.org/matter/dynamic-profile/view/1896243","19-1896243")</f>
        <v>0</v>
      </c>
      <c r="B10" t="s">
        <v>13</v>
      </c>
      <c r="C10" t="s">
        <v>17</v>
      </c>
      <c r="D10" t="s">
        <v>115</v>
      </c>
      <c r="E10">
        <v>99345117</v>
      </c>
      <c r="F10" s="3">
        <v>16817</v>
      </c>
      <c r="G10">
        <v>11691</v>
      </c>
      <c r="H10" s="3">
        <v>43563</v>
      </c>
      <c r="I10" t="s">
        <v>209</v>
      </c>
      <c r="J10" t="s">
        <v>212</v>
      </c>
      <c r="L10" t="s">
        <v>234</v>
      </c>
    </row>
    <row r="11" spans="1:13">
      <c r="A11" s="1">
        <f>HYPERLINK("https://lsnyc.legalserver.org/matter/dynamic-profile/view/1896249","19-1896249")</f>
        <v>0</v>
      </c>
      <c r="B11" t="s">
        <v>13</v>
      </c>
      <c r="C11" t="s">
        <v>17</v>
      </c>
      <c r="D11" t="s">
        <v>115</v>
      </c>
      <c r="E11">
        <v>99345117</v>
      </c>
      <c r="F11" s="3">
        <v>16817</v>
      </c>
      <c r="G11">
        <v>11691</v>
      </c>
      <c r="H11" s="3">
        <v>43563</v>
      </c>
      <c r="I11" t="s">
        <v>209</v>
      </c>
      <c r="J11" t="s">
        <v>212</v>
      </c>
      <c r="L11">
        <v>0</v>
      </c>
    </row>
    <row r="12" spans="1:13">
      <c r="A12" s="1">
        <f>HYPERLINK("https://lsnyc.legalserver.org/matter/dynamic-profile/view/1876539","18-1876539")</f>
        <v>0</v>
      </c>
      <c r="B12" t="s">
        <v>13</v>
      </c>
      <c r="C12" t="s">
        <v>18</v>
      </c>
      <c r="D12" t="s">
        <v>116</v>
      </c>
      <c r="E12">
        <v>56643902</v>
      </c>
      <c r="F12" s="3">
        <v>28652</v>
      </c>
      <c r="G12">
        <v>11216</v>
      </c>
      <c r="H12" s="3">
        <v>43331</v>
      </c>
      <c r="I12" t="s">
        <v>209</v>
      </c>
      <c r="J12" t="s">
        <v>212</v>
      </c>
      <c r="L12">
        <v>0</v>
      </c>
    </row>
    <row r="13" spans="1:13">
      <c r="A13" s="1">
        <f>HYPERLINK("https://lsnyc.legalserver.org/matter/dynamic-profile/view/1876541","18-1876541")</f>
        <v>0</v>
      </c>
      <c r="B13" t="s">
        <v>13</v>
      </c>
      <c r="C13" t="s">
        <v>18</v>
      </c>
      <c r="D13" t="s">
        <v>116</v>
      </c>
      <c r="E13">
        <v>56643902</v>
      </c>
      <c r="F13" s="3">
        <v>28652</v>
      </c>
      <c r="G13">
        <v>11216</v>
      </c>
      <c r="H13" s="3">
        <v>43331</v>
      </c>
      <c r="I13" t="s">
        <v>210</v>
      </c>
      <c r="J13" t="s">
        <v>212</v>
      </c>
      <c r="L13" t="s">
        <v>236</v>
      </c>
    </row>
    <row r="14" spans="1:13">
      <c r="A14" s="1">
        <f>HYPERLINK("https://lsnyc.legalserver.org/matter/dynamic-profile/view/1879764","18-1879764")</f>
        <v>0</v>
      </c>
      <c r="B14" t="s">
        <v>13</v>
      </c>
      <c r="C14" t="s">
        <v>19</v>
      </c>
      <c r="D14" t="s">
        <v>117</v>
      </c>
      <c r="E14">
        <v>103506230</v>
      </c>
      <c r="F14" s="3">
        <v>21052</v>
      </c>
      <c r="G14">
        <v>11225</v>
      </c>
      <c r="H14" s="3">
        <v>43502</v>
      </c>
      <c r="I14" t="s">
        <v>210</v>
      </c>
      <c r="J14" t="s">
        <v>212</v>
      </c>
      <c r="L14" t="s">
        <v>236</v>
      </c>
    </row>
    <row r="15" spans="1:13">
      <c r="A15" s="1">
        <f>HYPERLINK("https://lsnyc.legalserver.org/matter/dynamic-profile/view/1892917","19-1892917")</f>
        <v>0</v>
      </c>
      <c r="B15" t="s">
        <v>13</v>
      </c>
      <c r="C15" t="s">
        <v>19</v>
      </c>
      <c r="D15" t="s">
        <v>117</v>
      </c>
      <c r="E15">
        <v>103506230</v>
      </c>
      <c r="F15" s="3">
        <v>21052</v>
      </c>
      <c r="G15">
        <v>11225</v>
      </c>
      <c r="H15" s="3">
        <v>43502</v>
      </c>
      <c r="I15" t="s">
        <v>210</v>
      </c>
      <c r="J15" t="s">
        <v>212</v>
      </c>
      <c r="L15" t="s">
        <v>236</v>
      </c>
    </row>
    <row r="16" spans="1:13">
      <c r="A16" s="1">
        <f>HYPERLINK("https://lsnyc.legalserver.org/matter/dynamic-profile/view/1879063","18-1879063")</f>
        <v>0</v>
      </c>
      <c r="B16" t="s">
        <v>13</v>
      </c>
      <c r="C16" t="s">
        <v>20</v>
      </c>
      <c r="D16" t="s">
        <v>118</v>
      </c>
      <c r="E16">
        <v>101546235</v>
      </c>
      <c r="F16" s="3">
        <v>22447</v>
      </c>
      <c r="G16">
        <v>11221</v>
      </c>
      <c r="H16" s="3">
        <v>43353</v>
      </c>
      <c r="I16" t="s">
        <v>209</v>
      </c>
      <c r="J16" t="s">
        <v>212</v>
      </c>
      <c r="L16">
        <v>0</v>
      </c>
    </row>
    <row r="17" spans="1:12">
      <c r="A17" s="1">
        <f>HYPERLINK("https://lsnyc.legalserver.org/matter/dynamic-profile/view/1879082","18-1879082")</f>
        <v>0</v>
      </c>
      <c r="B17" t="s">
        <v>13</v>
      </c>
      <c r="C17" t="s">
        <v>20</v>
      </c>
      <c r="D17" t="s">
        <v>118</v>
      </c>
      <c r="E17">
        <v>101546235</v>
      </c>
      <c r="F17" s="3">
        <v>22447</v>
      </c>
      <c r="G17">
        <v>11221</v>
      </c>
      <c r="H17" s="3">
        <v>43353</v>
      </c>
      <c r="I17" t="s">
        <v>210</v>
      </c>
      <c r="J17" t="s">
        <v>212</v>
      </c>
      <c r="L17" t="s">
        <v>234</v>
      </c>
    </row>
    <row r="18" spans="1:12">
      <c r="A18" s="1">
        <f>HYPERLINK("https://lsnyc.legalserver.org/matter/dynamic-profile/view/1879085","18-1879085")</f>
        <v>0</v>
      </c>
      <c r="B18" t="s">
        <v>13</v>
      </c>
      <c r="C18" t="s">
        <v>20</v>
      </c>
      <c r="D18" t="s">
        <v>118</v>
      </c>
      <c r="E18">
        <v>101546235</v>
      </c>
      <c r="F18" s="3">
        <v>22447</v>
      </c>
      <c r="G18">
        <v>11221</v>
      </c>
      <c r="H18" s="3">
        <v>43353</v>
      </c>
      <c r="I18" t="s">
        <v>210</v>
      </c>
      <c r="J18" t="s">
        <v>212</v>
      </c>
      <c r="L18" t="s">
        <v>235</v>
      </c>
    </row>
    <row r="19" spans="1:12">
      <c r="A19" s="1">
        <f>HYPERLINK("https://lsnyc.legalserver.org/matter/dynamic-profile/view/1887512","19-1887512")</f>
        <v>0</v>
      </c>
      <c r="B19" t="s">
        <v>13</v>
      </c>
      <c r="C19" t="s">
        <v>21</v>
      </c>
      <c r="D19" t="s">
        <v>119</v>
      </c>
      <c r="E19">
        <v>98943587</v>
      </c>
      <c r="F19" s="3">
        <v>26498</v>
      </c>
      <c r="G19">
        <v>10025</v>
      </c>
      <c r="H19" s="3">
        <v>43474</v>
      </c>
      <c r="I19" t="s">
        <v>209</v>
      </c>
      <c r="J19" t="s">
        <v>212</v>
      </c>
      <c r="L19">
        <v>0</v>
      </c>
    </row>
    <row r="20" spans="1:12">
      <c r="A20" s="1">
        <f>HYPERLINK("https://lsnyc.legalserver.org/matter/dynamic-profile/view/1896456","19-1896456")</f>
        <v>0</v>
      </c>
      <c r="B20" t="s">
        <v>13</v>
      </c>
      <c r="C20" t="s">
        <v>21</v>
      </c>
      <c r="D20" t="s">
        <v>119</v>
      </c>
      <c r="E20">
        <v>98943587</v>
      </c>
      <c r="F20" s="3">
        <v>26498</v>
      </c>
      <c r="G20">
        <v>10025</v>
      </c>
      <c r="H20" s="3">
        <v>43474</v>
      </c>
      <c r="I20" t="s">
        <v>209</v>
      </c>
      <c r="J20" t="s">
        <v>212</v>
      </c>
      <c r="L20">
        <v>0</v>
      </c>
    </row>
    <row r="21" spans="1:12">
      <c r="A21" s="1">
        <f>HYPERLINK("https://lsnyc.legalserver.org/matter/dynamic-profile/view/1885030","18-1885030")</f>
        <v>0</v>
      </c>
      <c r="B21" t="s">
        <v>13</v>
      </c>
      <c r="C21" t="s">
        <v>22</v>
      </c>
      <c r="D21" t="s">
        <v>120</v>
      </c>
      <c r="E21">
        <v>112546268</v>
      </c>
      <c r="F21" s="3">
        <v>24571</v>
      </c>
      <c r="G21">
        <v>11213</v>
      </c>
      <c r="H21" s="3">
        <v>43362</v>
      </c>
      <c r="I21" t="s">
        <v>209</v>
      </c>
      <c r="J21" t="s">
        <v>212</v>
      </c>
      <c r="L21">
        <v>0</v>
      </c>
    </row>
    <row r="22" spans="1:12">
      <c r="A22" s="1">
        <f>HYPERLINK("https://lsnyc.legalserver.org/matter/dynamic-profile/view/1885163","18-1885163")</f>
        <v>0</v>
      </c>
      <c r="B22" t="s">
        <v>13</v>
      </c>
      <c r="C22" t="s">
        <v>22</v>
      </c>
      <c r="D22" t="s">
        <v>120</v>
      </c>
      <c r="E22">
        <v>112546268</v>
      </c>
      <c r="F22" s="3">
        <v>24571</v>
      </c>
      <c r="G22">
        <v>11213</v>
      </c>
      <c r="H22" s="3">
        <v>43362</v>
      </c>
      <c r="I22" t="s">
        <v>210</v>
      </c>
      <c r="J22" t="s">
        <v>212</v>
      </c>
      <c r="L22" t="s">
        <v>234</v>
      </c>
    </row>
    <row r="23" spans="1:12">
      <c r="A23" s="1">
        <f>HYPERLINK("https://lsnyc.legalserver.org/matter/dynamic-profile/view/1895811","19-1895811")</f>
        <v>0</v>
      </c>
      <c r="B23" t="s">
        <v>13</v>
      </c>
      <c r="C23" t="s">
        <v>23</v>
      </c>
      <c r="D23" t="s">
        <v>121</v>
      </c>
      <c r="E23">
        <v>116907308</v>
      </c>
      <c r="F23" s="3">
        <v>27740</v>
      </c>
      <c r="G23">
        <v>11691</v>
      </c>
      <c r="H23" s="3">
        <v>43558</v>
      </c>
      <c r="I23" t="s">
        <v>210</v>
      </c>
      <c r="J23" t="s">
        <v>212</v>
      </c>
      <c r="L23" t="s">
        <v>234</v>
      </c>
    </row>
    <row r="24" spans="1:12">
      <c r="A24" s="1">
        <f>HYPERLINK("https://lsnyc.legalserver.org/matter/dynamic-profile/view/1895817","19-1895817")</f>
        <v>0</v>
      </c>
      <c r="B24" t="s">
        <v>13</v>
      </c>
      <c r="C24" t="s">
        <v>23</v>
      </c>
      <c r="D24" t="s">
        <v>121</v>
      </c>
      <c r="E24">
        <v>116907308</v>
      </c>
      <c r="F24" s="3">
        <v>27740</v>
      </c>
      <c r="G24">
        <v>11691</v>
      </c>
      <c r="H24" s="3">
        <v>43558</v>
      </c>
      <c r="I24" t="s">
        <v>209</v>
      </c>
      <c r="J24" t="s">
        <v>212</v>
      </c>
      <c r="L24">
        <v>0</v>
      </c>
    </row>
    <row r="25" spans="1:12">
      <c r="A25" s="1">
        <f>HYPERLINK("https://lsnyc.legalserver.org/matter/dynamic-profile/view/1876790","18-1876790")</f>
        <v>0</v>
      </c>
      <c r="B25" t="s">
        <v>13</v>
      </c>
      <c r="C25" t="s">
        <v>24</v>
      </c>
      <c r="D25" t="s">
        <v>122</v>
      </c>
      <c r="E25">
        <v>69587163</v>
      </c>
      <c r="F25" s="3">
        <v>23036</v>
      </c>
      <c r="G25">
        <v>11207</v>
      </c>
      <c r="H25" s="3">
        <v>43348</v>
      </c>
      <c r="I25" t="s">
        <v>210</v>
      </c>
      <c r="J25" t="s">
        <v>212</v>
      </c>
      <c r="K25" t="s">
        <v>215</v>
      </c>
      <c r="L25" t="s">
        <v>237</v>
      </c>
    </row>
    <row r="26" spans="1:12">
      <c r="A26" s="1">
        <f>HYPERLINK("https://lsnyc.legalserver.org/matter/dynamic-profile/view/1876794","18-1876794")</f>
        <v>0</v>
      </c>
      <c r="B26" t="s">
        <v>13</v>
      </c>
      <c r="C26" t="s">
        <v>24</v>
      </c>
      <c r="D26" t="s">
        <v>122</v>
      </c>
      <c r="E26">
        <v>69587163</v>
      </c>
      <c r="F26" s="3">
        <v>23036</v>
      </c>
      <c r="G26">
        <v>11207</v>
      </c>
      <c r="H26" s="3">
        <v>43348</v>
      </c>
      <c r="I26" t="s">
        <v>209</v>
      </c>
      <c r="J26" t="s">
        <v>212</v>
      </c>
      <c r="K26" t="s">
        <v>215</v>
      </c>
      <c r="L26" t="s">
        <v>238</v>
      </c>
    </row>
    <row r="27" spans="1:12">
      <c r="A27" s="1">
        <f>HYPERLINK("https://lsnyc.legalserver.org/matter/dynamic-profile/view/1876567","18-1876567")</f>
        <v>0</v>
      </c>
      <c r="B27" t="s">
        <v>13</v>
      </c>
      <c r="C27" t="s">
        <v>25</v>
      </c>
      <c r="D27" t="s">
        <v>123</v>
      </c>
      <c r="E27">
        <v>143804223</v>
      </c>
      <c r="F27" s="3">
        <v>30285</v>
      </c>
      <c r="G27">
        <v>11216</v>
      </c>
      <c r="H27" s="3">
        <v>43332</v>
      </c>
      <c r="I27" t="s">
        <v>209</v>
      </c>
      <c r="J27" t="s">
        <v>212</v>
      </c>
      <c r="L27">
        <v>0</v>
      </c>
    </row>
    <row r="28" spans="1:12">
      <c r="A28" s="1">
        <f>HYPERLINK("https://lsnyc.legalserver.org/matter/dynamic-profile/view/1876570","18-1876570")</f>
        <v>0</v>
      </c>
      <c r="B28" t="s">
        <v>13</v>
      </c>
      <c r="C28" t="s">
        <v>25</v>
      </c>
      <c r="D28" t="s">
        <v>123</v>
      </c>
      <c r="E28">
        <v>143804223</v>
      </c>
      <c r="F28" s="3">
        <v>30285</v>
      </c>
      <c r="G28">
        <v>11216</v>
      </c>
      <c r="H28" s="3">
        <v>43332</v>
      </c>
      <c r="I28" t="s">
        <v>210</v>
      </c>
      <c r="J28" t="s">
        <v>212</v>
      </c>
      <c r="L28" t="s">
        <v>236</v>
      </c>
    </row>
    <row r="29" spans="1:12">
      <c r="A29" s="1">
        <f>HYPERLINK("https://lsnyc.legalserver.org/matter/dynamic-profile/view/1875612","18-1875612")</f>
        <v>0</v>
      </c>
      <c r="B29" t="s">
        <v>13</v>
      </c>
      <c r="C29" t="s">
        <v>26</v>
      </c>
      <c r="D29" t="s">
        <v>124</v>
      </c>
      <c r="E29">
        <v>62543745</v>
      </c>
      <c r="F29" s="3">
        <v>21720</v>
      </c>
      <c r="G29">
        <v>11221</v>
      </c>
      <c r="H29" s="3">
        <v>43333</v>
      </c>
      <c r="I29" t="s">
        <v>209</v>
      </c>
      <c r="J29" t="s">
        <v>212</v>
      </c>
      <c r="L29">
        <v>0</v>
      </c>
    </row>
    <row r="30" spans="1:12">
      <c r="A30" s="1">
        <f>HYPERLINK("https://lsnyc.legalserver.org/matter/dynamic-profile/view/1890408","18-1890408")</f>
        <v>0</v>
      </c>
      <c r="B30" t="s">
        <v>13</v>
      </c>
      <c r="C30" t="s">
        <v>27</v>
      </c>
      <c r="D30" t="s">
        <v>125</v>
      </c>
      <c r="E30">
        <v>121703306</v>
      </c>
      <c r="F30" s="3">
        <v>19299</v>
      </c>
      <c r="G30">
        <v>10453</v>
      </c>
      <c r="H30" s="3">
        <v>43556</v>
      </c>
      <c r="I30" t="s">
        <v>210</v>
      </c>
      <c r="J30" t="s">
        <v>212</v>
      </c>
      <c r="L30" t="s">
        <v>234</v>
      </c>
    </row>
    <row r="31" spans="1:12">
      <c r="A31" s="1">
        <f>HYPERLINK("https://lsnyc.legalserver.org/matter/dynamic-profile/view/1890415","19-1890415")</f>
        <v>0</v>
      </c>
      <c r="B31" t="s">
        <v>13</v>
      </c>
      <c r="C31" t="s">
        <v>27</v>
      </c>
      <c r="D31" t="s">
        <v>125</v>
      </c>
      <c r="E31">
        <v>121703306</v>
      </c>
      <c r="F31" s="3">
        <v>19299</v>
      </c>
      <c r="G31">
        <v>10453</v>
      </c>
      <c r="H31" s="3">
        <v>43556</v>
      </c>
      <c r="I31" t="s">
        <v>209</v>
      </c>
      <c r="J31" t="s">
        <v>212</v>
      </c>
      <c r="L31">
        <v>0</v>
      </c>
    </row>
    <row r="32" spans="1:12">
      <c r="A32" s="1">
        <f>HYPERLINK("https://lsnyc.legalserver.org/matter/dynamic-profile/view/1890420","19-1890420")</f>
        <v>0</v>
      </c>
      <c r="B32" t="s">
        <v>13</v>
      </c>
      <c r="C32" t="s">
        <v>27</v>
      </c>
      <c r="D32" t="s">
        <v>125</v>
      </c>
      <c r="E32">
        <v>121703306</v>
      </c>
      <c r="F32" s="3">
        <v>19299</v>
      </c>
      <c r="G32">
        <v>10453</v>
      </c>
      <c r="H32" s="3">
        <v>43556</v>
      </c>
      <c r="I32" t="s">
        <v>210</v>
      </c>
      <c r="J32" t="s">
        <v>212</v>
      </c>
      <c r="K32" t="s">
        <v>216</v>
      </c>
      <c r="L32" t="s">
        <v>235</v>
      </c>
    </row>
    <row r="33" spans="1:12">
      <c r="A33" s="1">
        <f>HYPERLINK("https://lsnyc.legalserver.org/matter/dynamic-profile/view/1876577","18-1876577")</f>
        <v>0</v>
      </c>
      <c r="B33" t="s">
        <v>13</v>
      </c>
      <c r="C33" t="s">
        <v>28</v>
      </c>
      <c r="D33" t="s">
        <v>126</v>
      </c>
      <c r="E33">
        <v>127789249</v>
      </c>
      <c r="F33" s="3">
        <v>33460</v>
      </c>
      <c r="G33">
        <v>11216</v>
      </c>
      <c r="H33" s="3">
        <v>43339</v>
      </c>
      <c r="I33" t="s">
        <v>209</v>
      </c>
      <c r="J33" t="s">
        <v>212</v>
      </c>
      <c r="L33">
        <v>0</v>
      </c>
    </row>
    <row r="34" spans="1:12">
      <c r="A34" s="1">
        <f>HYPERLINK("https://lsnyc.legalserver.org/matter/dynamic-profile/view/1876582","18-1876582")</f>
        <v>0</v>
      </c>
      <c r="B34" t="s">
        <v>13</v>
      </c>
      <c r="C34" t="s">
        <v>28</v>
      </c>
      <c r="D34" t="s">
        <v>126</v>
      </c>
      <c r="E34">
        <v>127789249</v>
      </c>
      <c r="F34" s="3">
        <v>33460</v>
      </c>
      <c r="G34">
        <v>11216</v>
      </c>
      <c r="H34" s="3">
        <v>43339</v>
      </c>
      <c r="I34" t="s">
        <v>210</v>
      </c>
      <c r="J34" t="s">
        <v>212</v>
      </c>
      <c r="L34" t="s">
        <v>236</v>
      </c>
    </row>
    <row r="35" spans="1:12">
      <c r="A35" s="1">
        <f>HYPERLINK("https://lsnyc.legalserver.org/matter/dynamic-profile/view/1876913","18-1876913")</f>
        <v>0</v>
      </c>
      <c r="B35" t="s">
        <v>13</v>
      </c>
      <c r="C35" t="s">
        <v>29</v>
      </c>
      <c r="D35" t="s">
        <v>127</v>
      </c>
      <c r="E35">
        <v>120787792</v>
      </c>
      <c r="F35" s="3">
        <v>33303</v>
      </c>
      <c r="G35">
        <v>11216</v>
      </c>
      <c r="H35" s="3">
        <v>43333</v>
      </c>
      <c r="I35" t="s">
        <v>209</v>
      </c>
      <c r="J35" t="s">
        <v>212</v>
      </c>
      <c r="L35">
        <v>0</v>
      </c>
    </row>
    <row r="36" spans="1:12">
      <c r="A36" s="1">
        <f>HYPERLINK("https://lsnyc.legalserver.org/matter/dynamic-profile/view/1876914","18-1876914")</f>
        <v>0</v>
      </c>
      <c r="B36" t="s">
        <v>13</v>
      </c>
      <c r="C36" t="s">
        <v>29</v>
      </c>
      <c r="D36" t="s">
        <v>127</v>
      </c>
      <c r="E36">
        <v>120787792</v>
      </c>
      <c r="F36" s="3">
        <v>33303</v>
      </c>
      <c r="G36">
        <v>11216</v>
      </c>
      <c r="H36" s="3">
        <v>43333</v>
      </c>
      <c r="I36" t="s">
        <v>210</v>
      </c>
      <c r="J36" t="s">
        <v>212</v>
      </c>
      <c r="L36" t="s">
        <v>236</v>
      </c>
    </row>
    <row r="37" spans="1:12">
      <c r="A37" s="1">
        <f>HYPERLINK("https://lsnyc.legalserver.org/matter/dynamic-profile/view/1887063","19-1887063")</f>
        <v>0</v>
      </c>
      <c r="B37" t="s">
        <v>13</v>
      </c>
      <c r="C37" t="s">
        <v>30</v>
      </c>
      <c r="D37" t="s">
        <v>128</v>
      </c>
      <c r="E37">
        <v>119823709</v>
      </c>
      <c r="F37" s="3">
        <v>22462</v>
      </c>
      <c r="G37">
        <v>10453</v>
      </c>
      <c r="H37" s="3">
        <v>43556</v>
      </c>
      <c r="I37" t="s">
        <v>210</v>
      </c>
      <c r="J37" t="s">
        <v>212</v>
      </c>
      <c r="K37" t="s">
        <v>216</v>
      </c>
      <c r="L37" t="s">
        <v>235</v>
      </c>
    </row>
    <row r="38" spans="1:12">
      <c r="A38" s="1">
        <f>HYPERLINK("https://lsnyc.legalserver.org/matter/dynamic-profile/view/1887065","19-1887065")</f>
        <v>0</v>
      </c>
      <c r="B38" t="s">
        <v>13</v>
      </c>
      <c r="C38" t="s">
        <v>30</v>
      </c>
      <c r="D38" t="s">
        <v>128</v>
      </c>
      <c r="E38">
        <v>119823709</v>
      </c>
      <c r="F38" s="3">
        <v>22462</v>
      </c>
      <c r="G38">
        <v>10453</v>
      </c>
      <c r="H38" s="3">
        <v>43556</v>
      </c>
      <c r="I38" t="s">
        <v>209</v>
      </c>
      <c r="J38" t="s">
        <v>212</v>
      </c>
      <c r="L38" t="s">
        <v>234</v>
      </c>
    </row>
    <row r="39" spans="1:12">
      <c r="A39" s="1">
        <f>HYPERLINK("https://lsnyc.legalserver.org/matter/dynamic-profile/view/1887069","19-1887069")</f>
        <v>0</v>
      </c>
      <c r="B39" t="s">
        <v>13</v>
      </c>
      <c r="C39" t="s">
        <v>30</v>
      </c>
      <c r="D39" t="s">
        <v>128</v>
      </c>
      <c r="E39">
        <v>119823709</v>
      </c>
      <c r="F39" s="3">
        <v>22462</v>
      </c>
      <c r="G39">
        <v>10453</v>
      </c>
      <c r="H39" s="3">
        <v>43556</v>
      </c>
      <c r="I39" t="s">
        <v>209</v>
      </c>
      <c r="J39" t="s">
        <v>212</v>
      </c>
      <c r="L39">
        <v>0</v>
      </c>
    </row>
    <row r="40" spans="1:12">
      <c r="A40" s="1">
        <f>HYPERLINK("https://lsnyc.legalserver.org/matter/dynamic-profile/view/1876941","18-1876941")</f>
        <v>0</v>
      </c>
      <c r="B40" t="s">
        <v>13</v>
      </c>
      <c r="C40" t="s">
        <v>31</v>
      </c>
      <c r="D40" t="s">
        <v>129</v>
      </c>
      <c r="E40">
        <v>87763187</v>
      </c>
      <c r="F40" s="3">
        <v>32696</v>
      </c>
      <c r="G40">
        <v>11216</v>
      </c>
      <c r="H40" s="3">
        <v>43327</v>
      </c>
      <c r="I40" t="s">
        <v>209</v>
      </c>
      <c r="J40" t="s">
        <v>212</v>
      </c>
      <c r="L40">
        <v>0</v>
      </c>
    </row>
    <row r="41" spans="1:12">
      <c r="A41" s="1">
        <f>HYPERLINK("https://lsnyc.legalserver.org/matter/dynamic-profile/view/1876947","18-1876947")</f>
        <v>0</v>
      </c>
      <c r="B41" t="s">
        <v>13</v>
      </c>
      <c r="C41" t="s">
        <v>31</v>
      </c>
      <c r="D41" t="s">
        <v>129</v>
      </c>
      <c r="E41">
        <v>87763187</v>
      </c>
      <c r="F41" s="3">
        <v>32696</v>
      </c>
      <c r="G41">
        <v>11216</v>
      </c>
      <c r="H41" s="3">
        <v>43327</v>
      </c>
      <c r="I41" t="s">
        <v>210</v>
      </c>
      <c r="J41" t="s">
        <v>212</v>
      </c>
      <c r="L41" t="s">
        <v>236</v>
      </c>
    </row>
    <row r="42" spans="1:12">
      <c r="A42" s="1">
        <f>HYPERLINK("https://lsnyc.legalserver.org/matter/dynamic-profile/view/1880018","18-1880018")</f>
        <v>0</v>
      </c>
      <c r="B42" t="s">
        <v>13</v>
      </c>
      <c r="C42" t="s">
        <v>32</v>
      </c>
      <c r="D42" t="s">
        <v>130</v>
      </c>
      <c r="E42">
        <v>584083286</v>
      </c>
      <c r="F42" s="3">
        <v>21277</v>
      </c>
      <c r="G42">
        <v>11207</v>
      </c>
      <c r="H42" s="3">
        <v>43405</v>
      </c>
      <c r="I42" t="s">
        <v>209</v>
      </c>
      <c r="J42" t="s">
        <v>212</v>
      </c>
      <c r="L42">
        <v>0</v>
      </c>
    </row>
    <row r="43" spans="1:12">
      <c r="A43" s="1">
        <f>HYPERLINK("https://lsnyc.legalserver.org/matter/dynamic-profile/view/1880021","18-1880021")</f>
        <v>0</v>
      </c>
      <c r="B43" t="s">
        <v>13</v>
      </c>
      <c r="C43" t="s">
        <v>32</v>
      </c>
      <c r="D43" t="s">
        <v>130</v>
      </c>
      <c r="E43">
        <v>584083286</v>
      </c>
      <c r="F43" s="3">
        <v>21277</v>
      </c>
      <c r="G43">
        <v>11207</v>
      </c>
      <c r="H43" s="3">
        <v>43282</v>
      </c>
      <c r="I43" t="s">
        <v>209</v>
      </c>
      <c r="J43" t="s">
        <v>212</v>
      </c>
      <c r="L43">
        <v>0</v>
      </c>
    </row>
    <row r="44" spans="1:12">
      <c r="A44" s="1">
        <f>HYPERLINK("https://lsnyc.legalserver.org/matter/dynamic-profile/view/1880023","18-1880023")</f>
        <v>0</v>
      </c>
      <c r="B44" t="s">
        <v>13</v>
      </c>
      <c r="C44" t="s">
        <v>32</v>
      </c>
      <c r="D44" t="s">
        <v>130</v>
      </c>
      <c r="E44">
        <v>584083286</v>
      </c>
      <c r="F44" s="3">
        <v>21277</v>
      </c>
      <c r="G44">
        <v>11207</v>
      </c>
      <c r="H44" s="3">
        <v>43282</v>
      </c>
      <c r="I44" t="s">
        <v>210</v>
      </c>
      <c r="J44" t="s">
        <v>212</v>
      </c>
      <c r="L44" t="s">
        <v>234</v>
      </c>
    </row>
    <row r="45" spans="1:12">
      <c r="A45" s="1">
        <f>HYPERLINK("https://lsnyc.legalserver.org/matter/dynamic-profile/view/1880028","18-1880028")</f>
        <v>0</v>
      </c>
      <c r="B45" t="s">
        <v>13</v>
      </c>
      <c r="C45" t="s">
        <v>32</v>
      </c>
      <c r="D45" t="s">
        <v>130</v>
      </c>
      <c r="E45">
        <v>584083286</v>
      </c>
      <c r="F45" s="3">
        <v>21277</v>
      </c>
      <c r="G45">
        <v>11207</v>
      </c>
      <c r="H45" s="3">
        <v>43405</v>
      </c>
      <c r="I45" t="s">
        <v>211</v>
      </c>
      <c r="J45" t="s">
        <v>212</v>
      </c>
      <c r="L45" t="s">
        <v>234</v>
      </c>
    </row>
    <row r="46" spans="1:12">
      <c r="A46" s="1">
        <f>HYPERLINK("https://lsnyc.legalserver.org/matter/dynamic-profile/view/1880031","18-1880031")</f>
        <v>0</v>
      </c>
      <c r="B46" t="s">
        <v>13</v>
      </c>
      <c r="C46" t="s">
        <v>32</v>
      </c>
      <c r="D46" t="s">
        <v>130</v>
      </c>
      <c r="E46">
        <v>584083286</v>
      </c>
      <c r="F46" s="3">
        <v>21277</v>
      </c>
      <c r="G46">
        <v>11207</v>
      </c>
      <c r="H46" s="3">
        <v>43405</v>
      </c>
      <c r="I46" t="s">
        <v>210</v>
      </c>
      <c r="J46" t="s">
        <v>212</v>
      </c>
      <c r="L46" t="s">
        <v>239</v>
      </c>
    </row>
    <row r="47" spans="1:12">
      <c r="A47" s="1">
        <f>HYPERLINK("https://lsnyc.legalserver.org/matter/dynamic-profile/view/1892467","19-1892467")</f>
        <v>0</v>
      </c>
      <c r="B47" t="s">
        <v>13</v>
      </c>
      <c r="C47" t="s">
        <v>33</v>
      </c>
      <c r="D47" t="s">
        <v>131</v>
      </c>
      <c r="F47" s="3">
        <v>23907</v>
      </c>
      <c r="G47">
        <v>11225</v>
      </c>
      <c r="H47" s="3">
        <v>43502</v>
      </c>
      <c r="I47" t="s">
        <v>210</v>
      </c>
      <c r="J47" t="s">
        <v>212</v>
      </c>
      <c r="L47">
        <v>0</v>
      </c>
    </row>
    <row r="48" spans="1:12">
      <c r="A48" s="1">
        <f>HYPERLINK("https://lsnyc.legalserver.org/matter/dynamic-profile/view/1892994","19-1892994")</f>
        <v>0</v>
      </c>
      <c r="B48" t="s">
        <v>13</v>
      </c>
      <c r="C48" t="s">
        <v>33</v>
      </c>
      <c r="D48" t="s">
        <v>131</v>
      </c>
      <c r="F48" s="3">
        <v>23907</v>
      </c>
      <c r="G48">
        <v>11225</v>
      </c>
      <c r="H48" s="3">
        <v>43502</v>
      </c>
      <c r="I48" t="s">
        <v>210</v>
      </c>
      <c r="J48" t="s">
        <v>212</v>
      </c>
      <c r="L48">
        <v>0</v>
      </c>
    </row>
    <row r="49" spans="1:12">
      <c r="A49" s="1">
        <f>HYPERLINK("https://lsnyc.legalserver.org/matter/dynamic-profile/view/1896160","19-1896160")</f>
        <v>0</v>
      </c>
      <c r="B49" t="s">
        <v>13</v>
      </c>
      <c r="C49" t="s">
        <v>21</v>
      </c>
      <c r="D49" t="s">
        <v>132</v>
      </c>
      <c r="E49">
        <v>124562820</v>
      </c>
      <c r="F49" s="3">
        <v>22952</v>
      </c>
      <c r="G49">
        <v>11691</v>
      </c>
      <c r="H49" s="3">
        <v>43563</v>
      </c>
      <c r="I49" t="s">
        <v>210</v>
      </c>
      <c r="J49" t="s">
        <v>212</v>
      </c>
      <c r="L49" t="s">
        <v>234</v>
      </c>
    </row>
    <row r="50" spans="1:12">
      <c r="A50" s="1">
        <f>HYPERLINK("https://lsnyc.legalserver.org/matter/dynamic-profile/view/1896172","19-1896172")</f>
        <v>0</v>
      </c>
      <c r="B50" t="s">
        <v>13</v>
      </c>
      <c r="C50" t="s">
        <v>21</v>
      </c>
      <c r="D50" t="s">
        <v>132</v>
      </c>
      <c r="E50">
        <v>124562820</v>
      </c>
      <c r="F50" s="3">
        <v>22952</v>
      </c>
      <c r="G50">
        <v>11691</v>
      </c>
      <c r="H50" s="3">
        <v>43563</v>
      </c>
      <c r="I50" t="s">
        <v>209</v>
      </c>
      <c r="J50" t="s">
        <v>212</v>
      </c>
      <c r="L50">
        <v>0</v>
      </c>
    </row>
    <row r="51" spans="1:12">
      <c r="A51" s="1">
        <f>HYPERLINK("https://lsnyc.legalserver.org/matter/dynamic-profile/view/1892395","19-1892395")</f>
        <v>0</v>
      </c>
      <c r="B51" t="s">
        <v>13</v>
      </c>
      <c r="C51" t="s">
        <v>34</v>
      </c>
      <c r="D51" t="s">
        <v>133</v>
      </c>
      <c r="E51">
        <v>113565950</v>
      </c>
      <c r="F51" s="3">
        <v>23410</v>
      </c>
      <c r="G51">
        <v>11225</v>
      </c>
      <c r="H51" s="3">
        <v>43502</v>
      </c>
      <c r="I51" t="s">
        <v>210</v>
      </c>
      <c r="J51" t="s">
        <v>212</v>
      </c>
      <c r="L51" t="s">
        <v>236</v>
      </c>
    </row>
    <row r="52" spans="1:12">
      <c r="A52" s="1">
        <f>HYPERLINK("https://lsnyc.legalserver.org/matter/dynamic-profile/view/1892717","19-1892717")</f>
        <v>0</v>
      </c>
      <c r="B52" t="s">
        <v>13</v>
      </c>
      <c r="C52" t="s">
        <v>34</v>
      </c>
      <c r="D52" t="s">
        <v>133</v>
      </c>
      <c r="E52">
        <v>113565950</v>
      </c>
      <c r="F52" s="3">
        <v>23410</v>
      </c>
      <c r="G52">
        <v>11225</v>
      </c>
      <c r="H52" s="3">
        <v>43502</v>
      </c>
      <c r="I52" t="s">
        <v>210</v>
      </c>
      <c r="J52" t="s">
        <v>212</v>
      </c>
      <c r="L52">
        <v>0</v>
      </c>
    </row>
    <row r="53" spans="1:12">
      <c r="A53" s="1">
        <f>HYPERLINK("https://lsnyc.legalserver.org/matter/dynamic-profile/view/1875921","18-1875921")</f>
        <v>0</v>
      </c>
      <c r="B53" t="s">
        <v>13</v>
      </c>
      <c r="C53" t="s">
        <v>35</v>
      </c>
      <c r="D53" t="s">
        <v>134</v>
      </c>
      <c r="E53">
        <v>247523269</v>
      </c>
      <c r="F53" s="3">
        <v>28322</v>
      </c>
      <c r="G53">
        <v>11225</v>
      </c>
      <c r="H53" s="3">
        <v>43322</v>
      </c>
      <c r="I53" t="s">
        <v>209</v>
      </c>
      <c r="J53" t="s">
        <v>212</v>
      </c>
      <c r="L53">
        <v>0</v>
      </c>
    </row>
    <row r="54" spans="1:12">
      <c r="A54" s="1">
        <f>HYPERLINK("https://lsnyc.legalserver.org/matter/dynamic-profile/view/1875924","18-1875924")</f>
        <v>0</v>
      </c>
      <c r="B54" t="s">
        <v>13</v>
      </c>
      <c r="C54" t="s">
        <v>35</v>
      </c>
      <c r="D54" t="s">
        <v>134</v>
      </c>
      <c r="E54">
        <v>247523269</v>
      </c>
      <c r="F54" s="3">
        <v>12251</v>
      </c>
      <c r="G54">
        <v>11225</v>
      </c>
      <c r="H54" s="3">
        <v>43322</v>
      </c>
      <c r="I54" t="s">
        <v>210</v>
      </c>
      <c r="J54" t="s">
        <v>213</v>
      </c>
      <c r="K54" t="s">
        <v>217</v>
      </c>
      <c r="L54" t="s">
        <v>240</v>
      </c>
    </row>
    <row r="55" spans="1:12">
      <c r="A55" s="1">
        <f>HYPERLINK("https://lsnyc.legalserver.org/matter/dynamic-profile/view/1887831","19-1887831")</f>
        <v>0</v>
      </c>
      <c r="B55" t="s">
        <v>13</v>
      </c>
      <c r="C55" t="s">
        <v>35</v>
      </c>
      <c r="D55" t="s">
        <v>134</v>
      </c>
      <c r="E55">
        <v>247523269</v>
      </c>
      <c r="F55" s="3">
        <v>28322</v>
      </c>
      <c r="G55">
        <v>11225</v>
      </c>
      <c r="H55" s="3">
        <v>43322</v>
      </c>
      <c r="I55" t="s">
        <v>210</v>
      </c>
      <c r="J55" t="s">
        <v>212</v>
      </c>
      <c r="L55" t="s">
        <v>234</v>
      </c>
    </row>
    <row r="56" spans="1:12">
      <c r="A56" s="1">
        <f>HYPERLINK("https://lsnyc.legalserver.org/matter/dynamic-profile/view/1876828","18-1876828")</f>
        <v>0</v>
      </c>
      <c r="B56" t="s">
        <v>13</v>
      </c>
      <c r="C56" t="s">
        <v>36</v>
      </c>
      <c r="D56" t="s">
        <v>135</v>
      </c>
      <c r="E56">
        <v>71645267</v>
      </c>
      <c r="F56" s="3">
        <v>28992</v>
      </c>
      <c r="G56">
        <v>11216</v>
      </c>
      <c r="H56" s="3">
        <v>43333</v>
      </c>
      <c r="I56" t="s">
        <v>209</v>
      </c>
      <c r="J56" t="s">
        <v>212</v>
      </c>
      <c r="L56">
        <v>0</v>
      </c>
    </row>
    <row r="57" spans="1:12">
      <c r="A57" s="1">
        <f>HYPERLINK("https://lsnyc.legalserver.org/matter/dynamic-profile/view/1876833","18-1876833")</f>
        <v>0</v>
      </c>
      <c r="B57" t="s">
        <v>13</v>
      </c>
      <c r="C57" t="s">
        <v>36</v>
      </c>
      <c r="D57" t="s">
        <v>135</v>
      </c>
      <c r="E57">
        <v>71645267</v>
      </c>
      <c r="F57" s="3">
        <v>28992</v>
      </c>
      <c r="G57">
        <v>11216</v>
      </c>
      <c r="H57" s="3">
        <v>43333</v>
      </c>
      <c r="I57" t="s">
        <v>210</v>
      </c>
      <c r="J57" t="s">
        <v>212</v>
      </c>
      <c r="L57" t="s">
        <v>236</v>
      </c>
    </row>
    <row r="58" spans="1:12">
      <c r="A58" s="1">
        <f>HYPERLINK("https://lsnyc.legalserver.org/matter/dynamic-profile/view/1889769","19-1889769")</f>
        <v>0</v>
      </c>
      <c r="B58" t="s">
        <v>13</v>
      </c>
      <c r="C58" t="s">
        <v>37</v>
      </c>
      <c r="D58" t="s">
        <v>136</v>
      </c>
      <c r="F58" s="3">
        <v>23724</v>
      </c>
      <c r="G58">
        <v>11212</v>
      </c>
      <c r="H58" s="3">
        <v>43496</v>
      </c>
      <c r="I58" t="s">
        <v>210</v>
      </c>
      <c r="J58" t="s">
        <v>212</v>
      </c>
      <c r="K58" t="s">
        <v>218</v>
      </c>
      <c r="L58" t="s">
        <v>237</v>
      </c>
    </row>
    <row r="59" spans="1:12">
      <c r="A59" s="1">
        <f>HYPERLINK("https://lsnyc.legalserver.org/matter/dynamic-profile/view/1895178","19-1895178")</f>
        <v>0</v>
      </c>
      <c r="B59" t="s">
        <v>13</v>
      </c>
      <c r="C59" t="s">
        <v>37</v>
      </c>
      <c r="D59" t="s">
        <v>136</v>
      </c>
      <c r="F59" s="3">
        <v>23724</v>
      </c>
      <c r="G59">
        <v>11212</v>
      </c>
      <c r="H59" s="3">
        <v>43496</v>
      </c>
      <c r="I59" t="s">
        <v>211</v>
      </c>
      <c r="J59" t="s">
        <v>212</v>
      </c>
      <c r="K59" t="s">
        <v>218</v>
      </c>
      <c r="L59" t="s">
        <v>237</v>
      </c>
    </row>
    <row r="60" spans="1:12">
      <c r="A60" s="1">
        <f>HYPERLINK("https://lsnyc.legalserver.org/matter/dynamic-profile/view/1881281","18-1881281")</f>
        <v>0</v>
      </c>
      <c r="B60" t="s">
        <v>13</v>
      </c>
      <c r="C60" t="s">
        <v>38</v>
      </c>
      <c r="D60" t="s">
        <v>137</v>
      </c>
      <c r="E60">
        <v>248722517</v>
      </c>
      <c r="F60" s="3">
        <v>16469</v>
      </c>
      <c r="G60">
        <v>10039</v>
      </c>
      <c r="H60" s="3">
        <v>43395</v>
      </c>
      <c r="I60" t="s">
        <v>210</v>
      </c>
      <c r="J60" t="s">
        <v>212</v>
      </c>
      <c r="K60" t="s">
        <v>219</v>
      </c>
      <c r="L60" t="s">
        <v>235</v>
      </c>
    </row>
    <row r="61" spans="1:12">
      <c r="A61" s="1">
        <f>HYPERLINK("https://lsnyc.legalserver.org/matter/dynamic-profile/view/1871432","18-1871432")</f>
        <v>0</v>
      </c>
      <c r="B61" t="s">
        <v>13</v>
      </c>
      <c r="C61" t="s">
        <v>35</v>
      </c>
      <c r="D61" t="s">
        <v>138</v>
      </c>
      <c r="F61" s="3">
        <v>10373</v>
      </c>
      <c r="G61">
        <v>11230</v>
      </c>
      <c r="H61" s="3">
        <v>43382</v>
      </c>
      <c r="I61" t="s">
        <v>209</v>
      </c>
      <c r="J61" t="s">
        <v>212</v>
      </c>
      <c r="L61">
        <v>0</v>
      </c>
    </row>
    <row r="62" spans="1:12">
      <c r="A62" s="1">
        <f>HYPERLINK("https://lsnyc.legalserver.org/matter/dynamic-profile/view/1879947","18-1879947")</f>
        <v>0</v>
      </c>
      <c r="B62" t="s">
        <v>13</v>
      </c>
      <c r="C62" t="s">
        <v>35</v>
      </c>
      <c r="D62" t="s">
        <v>138</v>
      </c>
      <c r="F62" s="3">
        <v>10373</v>
      </c>
      <c r="G62">
        <v>11230</v>
      </c>
      <c r="H62" s="3">
        <v>43382</v>
      </c>
      <c r="I62" t="s">
        <v>209</v>
      </c>
      <c r="J62" t="s">
        <v>212</v>
      </c>
      <c r="L62">
        <v>0</v>
      </c>
    </row>
    <row r="63" spans="1:12">
      <c r="A63" s="1">
        <f>HYPERLINK("https://lsnyc.legalserver.org/matter/dynamic-profile/view/1879584","18-1879584")</f>
        <v>0</v>
      </c>
      <c r="B63" t="s">
        <v>13</v>
      </c>
      <c r="C63" t="s">
        <v>39</v>
      </c>
      <c r="D63" t="s">
        <v>139</v>
      </c>
      <c r="F63" s="3">
        <v>21047</v>
      </c>
      <c r="G63">
        <v>11237</v>
      </c>
      <c r="H63" s="3">
        <v>43405</v>
      </c>
      <c r="I63" t="s">
        <v>209</v>
      </c>
      <c r="J63" t="s">
        <v>212</v>
      </c>
      <c r="L63">
        <v>0</v>
      </c>
    </row>
    <row r="64" spans="1:12">
      <c r="A64" s="1">
        <f>HYPERLINK("https://lsnyc.legalserver.org/matter/dynamic-profile/view/1879587","18-1879587")</f>
        <v>0</v>
      </c>
      <c r="B64" t="s">
        <v>13</v>
      </c>
      <c r="C64" t="s">
        <v>39</v>
      </c>
      <c r="D64" t="s">
        <v>139</v>
      </c>
      <c r="F64" s="3">
        <v>21047</v>
      </c>
      <c r="G64">
        <v>11237</v>
      </c>
      <c r="H64" s="3">
        <v>43405</v>
      </c>
      <c r="I64" t="s">
        <v>209</v>
      </c>
      <c r="J64" t="s">
        <v>212</v>
      </c>
      <c r="L64">
        <v>0</v>
      </c>
    </row>
    <row r="65" spans="1:12">
      <c r="A65" s="1">
        <f>HYPERLINK("https://lsnyc.legalserver.org/matter/dynamic-profile/view/1892741","19-1892741")</f>
        <v>0</v>
      </c>
      <c r="B65" t="s">
        <v>13</v>
      </c>
      <c r="C65" t="s">
        <v>40</v>
      </c>
      <c r="D65" t="s">
        <v>140</v>
      </c>
      <c r="F65" s="3">
        <v>22847</v>
      </c>
      <c r="G65">
        <v>11225</v>
      </c>
      <c r="H65" s="3">
        <v>43502</v>
      </c>
      <c r="I65" t="s">
        <v>210</v>
      </c>
      <c r="J65" t="s">
        <v>212</v>
      </c>
      <c r="L65" t="s">
        <v>236</v>
      </c>
    </row>
    <row r="66" spans="1:12">
      <c r="A66" s="1">
        <f>HYPERLINK("https://lsnyc.legalserver.org/matter/dynamic-profile/view/1892743","19-1892743")</f>
        <v>0</v>
      </c>
      <c r="B66" t="s">
        <v>13</v>
      </c>
      <c r="C66" t="s">
        <v>40</v>
      </c>
      <c r="D66" t="s">
        <v>140</v>
      </c>
      <c r="F66" s="3">
        <v>22847</v>
      </c>
      <c r="G66">
        <v>11225</v>
      </c>
      <c r="H66" s="3">
        <v>43502</v>
      </c>
      <c r="I66" t="s">
        <v>210</v>
      </c>
      <c r="J66" t="s">
        <v>212</v>
      </c>
      <c r="L66" t="s">
        <v>236</v>
      </c>
    </row>
    <row r="67" spans="1:12">
      <c r="A67" s="1">
        <f>HYPERLINK("https://lsnyc.legalserver.org/matter/dynamic-profile/view/1879056","18-1879056")</f>
        <v>0</v>
      </c>
      <c r="B67" t="s">
        <v>13</v>
      </c>
      <c r="C67" t="s">
        <v>41</v>
      </c>
      <c r="D67" t="s">
        <v>141</v>
      </c>
      <c r="E67">
        <v>110629132</v>
      </c>
      <c r="F67" s="3">
        <v>24714</v>
      </c>
      <c r="G67">
        <v>11221</v>
      </c>
      <c r="H67" s="3">
        <v>43335</v>
      </c>
      <c r="I67" t="s">
        <v>209</v>
      </c>
      <c r="J67" t="s">
        <v>212</v>
      </c>
      <c r="L67">
        <v>0</v>
      </c>
    </row>
    <row r="68" spans="1:12">
      <c r="A68" s="1">
        <f>HYPERLINK("https://lsnyc.legalserver.org/matter/dynamic-profile/view/1879059","18-1879059")</f>
        <v>0</v>
      </c>
      <c r="B68" t="s">
        <v>13</v>
      </c>
      <c r="C68" t="s">
        <v>41</v>
      </c>
      <c r="D68" t="s">
        <v>141</v>
      </c>
      <c r="E68">
        <v>110629132</v>
      </c>
      <c r="F68" s="3">
        <v>24714</v>
      </c>
      <c r="G68">
        <v>11221</v>
      </c>
      <c r="H68" s="3">
        <v>43335</v>
      </c>
      <c r="I68" t="s">
        <v>210</v>
      </c>
      <c r="J68" t="s">
        <v>212</v>
      </c>
      <c r="L68" t="s">
        <v>234</v>
      </c>
    </row>
    <row r="69" spans="1:12">
      <c r="A69" s="1">
        <f>HYPERLINK("https://lsnyc.legalserver.org/matter/dynamic-profile/view/1879060","18-1879060")</f>
        <v>0</v>
      </c>
      <c r="B69" t="s">
        <v>13</v>
      </c>
      <c r="C69" t="s">
        <v>41</v>
      </c>
      <c r="D69" t="s">
        <v>141</v>
      </c>
      <c r="E69">
        <v>110629132</v>
      </c>
      <c r="F69" s="3">
        <v>24714</v>
      </c>
      <c r="G69">
        <v>11221</v>
      </c>
      <c r="H69" s="3">
        <v>43335</v>
      </c>
      <c r="I69" t="s">
        <v>210</v>
      </c>
      <c r="J69" t="s">
        <v>212</v>
      </c>
      <c r="L69" t="s">
        <v>235</v>
      </c>
    </row>
    <row r="70" spans="1:12">
      <c r="A70" s="1">
        <f>HYPERLINK("https://lsnyc.legalserver.org/matter/dynamic-profile/view/1877731","18-1877731")</f>
        <v>0</v>
      </c>
      <c r="B70" t="s">
        <v>13</v>
      </c>
      <c r="C70" t="s">
        <v>42</v>
      </c>
      <c r="D70" t="s">
        <v>142</v>
      </c>
      <c r="E70">
        <v>203580262</v>
      </c>
      <c r="F70" s="3">
        <v>22943</v>
      </c>
      <c r="G70">
        <v>10452</v>
      </c>
      <c r="H70" s="3">
        <v>43465</v>
      </c>
      <c r="I70" t="s">
        <v>211</v>
      </c>
      <c r="J70" t="s">
        <v>212</v>
      </c>
      <c r="L70" t="s">
        <v>235</v>
      </c>
    </row>
    <row r="71" spans="1:12">
      <c r="A71" s="1">
        <f>HYPERLINK("https://lsnyc.legalserver.org/matter/dynamic-profile/view/1877738","18-1877738")</f>
        <v>0</v>
      </c>
      <c r="B71" t="s">
        <v>13</v>
      </c>
      <c r="C71" t="s">
        <v>42</v>
      </c>
      <c r="D71" t="s">
        <v>142</v>
      </c>
      <c r="E71">
        <v>203580262</v>
      </c>
      <c r="F71" s="3">
        <v>22943</v>
      </c>
      <c r="G71">
        <v>10452</v>
      </c>
      <c r="H71" s="3">
        <v>43465</v>
      </c>
      <c r="I71" t="s">
        <v>209</v>
      </c>
      <c r="J71" t="s">
        <v>212</v>
      </c>
      <c r="L71">
        <v>0</v>
      </c>
    </row>
    <row r="72" spans="1:12">
      <c r="A72" s="1">
        <f>HYPERLINK("https://lsnyc.legalserver.org/matter/dynamic-profile/view/1886032","18-1886032")</f>
        <v>0</v>
      </c>
      <c r="B72" t="s">
        <v>13</v>
      </c>
      <c r="C72" t="s">
        <v>43</v>
      </c>
      <c r="D72" t="s">
        <v>143</v>
      </c>
      <c r="E72">
        <v>82607633</v>
      </c>
      <c r="F72" s="3">
        <v>24543</v>
      </c>
      <c r="G72">
        <v>11213</v>
      </c>
      <c r="H72" s="3">
        <v>43430</v>
      </c>
      <c r="I72" t="s">
        <v>210</v>
      </c>
      <c r="J72" t="s">
        <v>212</v>
      </c>
      <c r="L72" t="s">
        <v>235</v>
      </c>
    </row>
    <row r="73" spans="1:12">
      <c r="A73" s="1">
        <f>HYPERLINK("https://lsnyc.legalserver.org/matter/dynamic-profile/view/1896739","19-1896739")</f>
        <v>0</v>
      </c>
      <c r="B73" t="s">
        <v>13</v>
      </c>
      <c r="C73" t="s">
        <v>43</v>
      </c>
      <c r="D73" t="s">
        <v>143</v>
      </c>
      <c r="E73">
        <v>82607633</v>
      </c>
      <c r="F73" s="3">
        <v>24543</v>
      </c>
      <c r="G73">
        <v>11213</v>
      </c>
      <c r="H73" s="3">
        <v>43430</v>
      </c>
      <c r="I73" t="s">
        <v>209</v>
      </c>
      <c r="J73" t="s">
        <v>212</v>
      </c>
      <c r="L73">
        <v>0</v>
      </c>
    </row>
    <row r="74" spans="1:12">
      <c r="A74" s="1">
        <f>HYPERLINK("https://lsnyc.legalserver.org/matter/dynamic-profile/view/1881294","18-1881294")</f>
        <v>0</v>
      </c>
      <c r="B74" t="s">
        <v>13</v>
      </c>
      <c r="C74" t="s">
        <v>44</v>
      </c>
      <c r="D74" t="s">
        <v>144</v>
      </c>
      <c r="E74">
        <v>248722517</v>
      </c>
      <c r="F74" s="3">
        <v>16388</v>
      </c>
      <c r="G74">
        <v>10039</v>
      </c>
      <c r="H74" s="3">
        <v>43395</v>
      </c>
      <c r="I74" t="s">
        <v>210</v>
      </c>
      <c r="J74" t="s">
        <v>212</v>
      </c>
      <c r="K74" t="s">
        <v>219</v>
      </c>
      <c r="L74" t="s">
        <v>235</v>
      </c>
    </row>
    <row r="75" spans="1:12">
      <c r="A75" s="1">
        <f>HYPERLINK("https://lsnyc.legalserver.org/matter/dynamic-profile/view/1892301","19-1892301")</f>
        <v>0</v>
      </c>
      <c r="B75" t="s">
        <v>13</v>
      </c>
      <c r="C75" t="s">
        <v>25</v>
      </c>
      <c r="D75" t="s">
        <v>145</v>
      </c>
      <c r="E75">
        <v>67465820</v>
      </c>
      <c r="F75" s="3">
        <v>19818</v>
      </c>
      <c r="G75">
        <v>11225</v>
      </c>
      <c r="H75" s="3">
        <v>43502</v>
      </c>
      <c r="I75" t="s">
        <v>210</v>
      </c>
      <c r="J75" t="s">
        <v>212</v>
      </c>
      <c r="L75" t="s">
        <v>236</v>
      </c>
    </row>
    <row r="76" spans="1:12">
      <c r="A76" s="1">
        <f>HYPERLINK("https://lsnyc.legalserver.org/matter/dynamic-profile/view/1892734","19-1892734")</f>
        <v>0</v>
      </c>
      <c r="B76" t="s">
        <v>13</v>
      </c>
      <c r="C76" t="s">
        <v>25</v>
      </c>
      <c r="D76" t="s">
        <v>145</v>
      </c>
      <c r="E76">
        <v>67465820</v>
      </c>
      <c r="F76" s="3">
        <v>19818</v>
      </c>
      <c r="G76">
        <v>11225</v>
      </c>
      <c r="H76" s="3">
        <v>43502</v>
      </c>
      <c r="I76" t="s">
        <v>210</v>
      </c>
      <c r="J76" t="s">
        <v>212</v>
      </c>
      <c r="L76" t="s">
        <v>236</v>
      </c>
    </row>
    <row r="77" spans="1:12">
      <c r="A77" s="1">
        <f>HYPERLINK("https://lsnyc.legalserver.org/matter/dynamic-profile/view/1876602","18-1876602")</f>
        <v>0</v>
      </c>
      <c r="B77" t="s">
        <v>13</v>
      </c>
      <c r="C77" t="s">
        <v>45</v>
      </c>
      <c r="D77" t="s">
        <v>146</v>
      </c>
      <c r="E77">
        <v>590526713</v>
      </c>
      <c r="F77" s="3">
        <v>31778</v>
      </c>
      <c r="G77">
        <v>11216</v>
      </c>
      <c r="H77" s="3">
        <v>43333</v>
      </c>
      <c r="I77" t="s">
        <v>209</v>
      </c>
      <c r="J77" t="s">
        <v>212</v>
      </c>
      <c r="L77">
        <v>0</v>
      </c>
    </row>
    <row r="78" spans="1:12">
      <c r="A78" s="1">
        <f>HYPERLINK("https://lsnyc.legalserver.org/matter/dynamic-profile/view/1876606","18-1876606")</f>
        <v>0</v>
      </c>
      <c r="B78" t="s">
        <v>13</v>
      </c>
      <c r="C78" t="s">
        <v>45</v>
      </c>
      <c r="D78" t="s">
        <v>146</v>
      </c>
      <c r="E78">
        <v>590526713</v>
      </c>
      <c r="F78" s="3">
        <v>31778</v>
      </c>
      <c r="G78">
        <v>11216</v>
      </c>
      <c r="H78" s="3">
        <v>43333</v>
      </c>
      <c r="I78" t="s">
        <v>210</v>
      </c>
      <c r="J78" t="s">
        <v>212</v>
      </c>
      <c r="L78" t="s">
        <v>236</v>
      </c>
    </row>
    <row r="79" spans="1:12">
      <c r="A79" s="1">
        <f>HYPERLINK("https://lsnyc.legalserver.org/matter/dynamic-profile/view/1877792","18-1877792")</f>
        <v>0</v>
      </c>
      <c r="B79" t="s">
        <v>13</v>
      </c>
      <c r="C79" t="s">
        <v>46</v>
      </c>
      <c r="D79" t="s">
        <v>147</v>
      </c>
      <c r="E79">
        <v>53780833</v>
      </c>
      <c r="F79" s="3">
        <v>29979</v>
      </c>
      <c r="G79">
        <v>11221</v>
      </c>
      <c r="H79" s="3">
        <v>43435</v>
      </c>
      <c r="I79" t="s">
        <v>210</v>
      </c>
      <c r="J79" t="s">
        <v>213</v>
      </c>
      <c r="K79" t="s">
        <v>220</v>
      </c>
      <c r="L79" t="s">
        <v>237</v>
      </c>
    </row>
    <row r="80" spans="1:12">
      <c r="A80" s="1">
        <f>HYPERLINK("https://lsnyc.legalserver.org/matter/dynamic-profile/view/1878054","18-1878054")</f>
        <v>0</v>
      </c>
      <c r="B80" t="s">
        <v>13</v>
      </c>
      <c r="C80" t="s">
        <v>46</v>
      </c>
      <c r="D80" t="s">
        <v>147</v>
      </c>
      <c r="E80">
        <v>53780833</v>
      </c>
      <c r="F80" s="3">
        <v>29979</v>
      </c>
      <c r="G80">
        <v>11221</v>
      </c>
      <c r="H80" s="3">
        <v>43435</v>
      </c>
      <c r="I80" t="s">
        <v>211</v>
      </c>
      <c r="J80" t="s">
        <v>214</v>
      </c>
      <c r="K80" t="s">
        <v>220</v>
      </c>
      <c r="L80" t="s">
        <v>241</v>
      </c>
    </row>
    <row r="81" spans="1:12">
      <c r="A81" s="1">
        <f>HYPERLINK("https://lsnyc.legalserver.org/matter/dynamic-profile/view/1876613","18-1876613")</f>
        <v>0</v>
      </c>
      <c r="B81" t="s">
        <v>13</v>
      </c>
      <c r="C81" t="s">
        <v>47</v>
      </c>
      <c r="D81" t="s">
        <v>148</v>
      </c>
      <c r="E81">
        <v>595893150</v>
      </c>
      <c r="F81" s="3">
        <v>32507</v>
      </c>
      <c r="G81">
        <v>11216</v>
      </c>
      <c r="H81" s="3">
        <v>43333</v>
      </c>
      <c r="I81" t="s">
        <v>209</v>
      </c>
      <c r="J81" t="s">
        <v>212</v>
      </c>
      <c r="L81">
        <v>0</v>
      </c>
    </row>
    <row r="82" spans="1:12">
      <c r="A82" s="1">
        <f>HYPERLINK("https://lsnyc.legalserver.org/matter/dynamic-profile/view/1876618","18-1876618")</f>
        <v>0</v>
      </c>
      <c r="B82" t="s">
        <v>13</v>
      </c>
      <c r="C82" t="s">
        <v>47</v>
      </c>
      <c r="D82" t="s">
        <v>148</v>
      </c>
      <c r="E82">
        <v>595893150</v>
      </c>
      <c r="F82" s="3">
        <v>32507</v>
      </c>
      <c r="G82">
        <v>11216</v>
      </c>
      <c r="H82" s="3">
        <v>43333</v>
      </c>
      <c r="I82" t="s">
        <v>210</v>
      </c>
      <c r="J82" t="s">
        <v>212</v>
      </c>
      <c r="L82" t="s">
        <v>236</v>
      </c>
    </row>
    <row r="83" spans="1:12">
      <c r="A83" s="1">
        <f>HYPERLINK("https://lsnyc.legalserver.org/matter/dynamic-profile/view/1871387","18-1871387")</f>
        <v>0</v>
      </c>
      <c r="B83" t="s">
        <v>13</v>
      </c>
      <c r="C83" t="s">
        <v>48</v>
      </c>
      <c r="D83" t="s">
        <v>149</v>
      </c>
      <c r="E83">
        <v>130408059</v>
      </c>
      <c r="F83" s="3">
        <v>18425</v>
      </c>
      <c r="G83">
        <v>10452</v>
      </c>
      <c r="H83" s="3">
        <v>43403</v>
      </c>
      <c r="I83" t="s">
        <v>211</v>
      </c>
      <c r="J83" t="s">
        <v>212</v>
      </c>
      <c r="L83" t="s">
        <v>238</v>
      </c>
    </row>
    <row r="84" spans="1:12">
      <c r="A84" s="1">
        <f>HYPERLINK("https://lsnyc.legalserver.org/matter/dynamic-profile/view/1872604","18-1872604")</f>
        <v>0</v>
      </c>
      <c r="B84" t="s">
        <v>13</v>
      </c>
      <c r="C84" t="s">
        <v>48</v>
      </c>
      <c r="D84" t="s">
        <v>149</v>
      </c>
      <c r="E84">
        <v>130408059</v>
      </c>
      <c r="F84" s="3">
        <v>18425</v>
      </c>
      <c r="G84">
        <v>10452</v>
      </c>
      <c r="H84" s="3">
        <v>43403</v>
      </c>
      <c r="I84" t="s">
        <v>211</v>
      </c>
      <c r="J84" t="s">
        <v>212</v>
      </c>
      <c r="L84" t="s">
        <v>238</v>
      </c>
    </row>
    <row r="85" spans="1:12">
      <c r="A85" s="1">
        <f>HYPERLINK("https://lsnyc.legalserver.org/matter/dynamic-profile/view/1896465","19-1896465")</f>
        <v>0</v>
      </c>
      <c r="B85" t="s">
        <v>13</v>
      </c>
      <c r="C85" t="s">
        <v>49</v>
      </c>
      <c r="D85" t="s">
        <v>150</v>
      </c>
      <c r="E85">
        <v>72506590</v>
      </c>
      <c r="F85" s="3">
        <v>20861</v>
      </c>
      <c r="G85">
        <v>11691</v>
      </c>
      <c r="H85" s="3">
        <v>43565</v>
      </c>
      <c r="I85" t="s">
        <v>210</v>
      </c>
      <c r="J85" t="s">
        <v>212</v>
      </c>
      <c r="L85" t="s">
        <v>234</v>
      </c>
    </row>
    <row r="86" spans="1:12">
      <c r="A86" s="1">
        <f>HYPERLINK("https://lsnyc.legalserver.org/matter/dynamic-profile/view/1896466","19-1896466")</f>
        <v>0</v>
      </c>
      <c r="B86" t="s">
        <v>13</v>
      </c>
      <c r="C86" t="s">
        <v>49</v>
      </c>
      <c r="D86" t="s">
        <v>150</v>
      </c>
      <c r="E86">
        <v>72506590</v>
      </c>
      <c r="F86" s="3">
        <v>20861</v>
      </c>
      <c r="G86">
        <v>11691</v>
      </c>
      <c r="H86" s="3">
        <v>43565</v>
      </c>
      <c r="I86" t="s">
        <v>209</v>
      </c>
      <c r="J86" t="s">
        <v>212</v>
      </c>
      <c r="L86">
        <v>0</v>
      </c>
    </row>
    <row r="87" spans="1:12">
      <c r="A87" s="1">
        <f>HYPERLINK("https://lsnyc.legalserver.org/matter/dynamic-profile/view/1886690","18-1886690")</f>
        <v>0</v>
      </c>
      <c r="B87" t="s">
        <v>13</v>
      </c>
      <c r="C87" t="s">
        <v>50</v>
      </c>
      <c r="D87" t="s">
        <v>151</v>
      </c>
      <c r="E87">
        <v>101448258</v>
      </c>
      <c r="F87" s="3">
        <v>19159</v>
      </c>
      <c r="G87">
        <v>11233</v>
      </c>
      <c r="H87" s="3">
        <v>43461</v>
      </c>
      <c r="I87" t="s">
        <v>210</v>
      </c>
      <c r="J87" t="s">
        <v>212</v>
      </c>
      <c r="K87" t="s">
        <v>221</v>
      </c>
      <c r="L87" t="s">
        <v>237</v>
      </c>
    </row>
    <row r="88" spans="1:12">
      <c r="A88" s="1">
        <f>HYPERLINK("https://lsnyc.legalserver.org/matter/dynamic-profile/view/1891100","19-1891100")</f>
        <v>0</v>
      </c>
      <c r="B88" t="s">
        <v>13</v>
      </c>
      <c r="C88" t="s">
        <v>50</v>
      </c>
      <c r="D88" t="s">
        <v>151</v>
      </c>
      <c r="E88">
        <v>101448258</v>
      </c>
      <c r="F88" s="3">
        <v>19159</v>
      </c>
      <c r="G88">
        <v>11233</v>
      </c>
      <c r="H88" s="3">
        <v>43461</v>
      </c>
      <c r="I88" t="s">
        <v>209</v>
      </c>
      <c r="J88" t="s">
        <v>212</v>
      </c>
      <c r="K88" t="s">
        <v>221</v>
      </c>
      <c r="L88" t="s">
        <v>237</v>
      </c>
    </row>
    <row r="89" spans="1:12">
      <c r="A89" s="1">
        <f>HYPERLINK("https://lsnyc.legalserver.org/matter/dynamic-profile/view/1894638","19-1894638")</f>
        <v>0</v>
      </c>
      <c r="B89" t="s">
        <v>13</v>
      </c>
      <c r="C89" t="s">
        <v>51</v>
      </c>
      <c r="D89" t="s">
        <v>151</v>
      </c>
      <c r="F89" s="3">
        <v>30843</v>
      </c>
      <c r="G89">
        <v>11225</v>
      </c>
      <c r="H89" s="3">
        <v>43545</v>
      </c>
      <c r="I89" t="s">
        <v>210</v>
      </c>
      <c r="J89" t="s">
        <v>212</v>
      </c>
      <c r="L89" t="s">
        <v>236</v>
      </c>
    </row>
    <row r="90" spans="1:12">
      <c r="A90" s="1">
        <f>HYPERLINK("https://lsnyc.legalserver.org/matter/dynamic-profile/view/1894656","19-1894656")</f>
        <v>0</v>
      </c>
      <c r="B90" t="s">
        <v>13</v>
      </c>
      <c r="C90" t="s">
        <v>51</v>
      </c>
      <c r="D90" t="s">
        <v>151</v>
      </c>
      <c r="F90" s="3">
        <v>30843</v>
      </c>
      <c r="G90">
        <v>11225</v>
      </c>
      <c r="H90" s="3">
        <v>43545</v>
      </c>
      <c r="I90" t="s">
        <v>210</v>
      </c>
      <c r="J90" t="s">
        <v>212</v>
      </c>
      <c r="L90" t="s">
        <v>236</v>
      </c>
    </row>
    <row r="91" spans="1:12">
      <c r="A91" s="1">
        <f>HYPERLINK("https://lsnyc.legalserver.org/matter/dynamic-profile/view/1895803","19-1895803")</f>
        <v>0</v>
      </c>
      <c r="B91" t="s">
        <v>13</v>
      </c>
      <c r="C91" t="s">
        <v>52</v>
      </c>
      <c r="D91" t="s">
        <v>152</v>
      </c>
      <c r="E91">
        <v>61441601</v>
      </c>
      <c r="F91" s="3">
        <v>19061</v>
      </c>
      <c r="G91">
        <v>11691</v>
      </c>
      <c r="H91" s="3">
        <v>43558</v>
      </c>
      <c r="I91" t="s">
        <v>210</v>
      </c>
      <c r="J91" t="s">
        <v>212</v>
      </c>
      <c r="L91">
        <v>0</v>
      </c>
    </row>
    <row r="92" spans="1:12">
      <c r="A92" s="1">
        <f>HYPERLINK("https://lsnyc.legalserver.org/matter/dynamic-profile/view/1895808","19-1895808")</f>
        <v>0</v>
      </c>
      <c r="B92" t="s">
        <v>13</v>
      </c>
      <c r="C92" t="s">
        <v>52</v>
      </c>
      <c r="D92" t="s">
        <v>152</v>
      </c>
      <c r="E92">
        <v>61441601</v>
      </c>
      <c r="F92" s="3">
        <v>19061</v>
      </c>
      <c r="G92">
        <v>11691</v>
      </c>
      <c r="H92" s="3">
        <v>43558</v>
      </c>
      <c r="I92" t="s">
        <v>209</v>
      </c>
      <c r="J92" t="s">
        <v>212</v>
      </c>
      <c r="L92">
        <v>0</v>
      </c>
    </row>
    <row r="93" spans="1:12">
      <c r="A93" s="1">
        <f>HYPERLINK("https://lsnyc.legalserver.org/matter/dynamic-profile/view/1882252","18-1882252")</f>
        <v>0</v>
      </c>
      <c r="B93" t="s">
        <v>13</v>
      </c>
      <c r="C93" t="s">
        <v>53</v>
      </c>
      <c r="D93" t="s">
        <v>153</v>
      </c>
      <c r="F93" s="3">
        <v>23476</v>
      </c>
      <c r="G93">
        <v>11239</v>
      </c>
      <c r="H93" s="3">
        <v>43406</v>
      </c>
      <c r="I93" t="s">
        <v>210</v>
      </c>
      <c r="J93" t="s">
        <v>212</v>
      </c>
      <c r="K93" t="s">
        <v>222</v>
      </c>
      <c r="L93" t="s">
        <v>237</v>
      </c>
    </row>
    <row r="94" spans="1:12">
      <c r="A94" s="1">
        <f>HYPERLINK("https://lsnyc.legalserver.org/matter/dynamic-profile/view/1888349","19-1888349")</f>
        <v>0</v>
      </c>
      <c r="B94" t="s">
        <v>13</v>
      </c>
      <c r="C94" t="s">
        <v>53</v>
      </c>
      <c r="D94" t="s">
        <v>153</v>
      </c>
      <c r="F94" s="3">
        <v>23476</v>
      </c>
      <c r="G94">
        <v>11239</v>
      </c>
      <c r="H94" s="3">
        <v>43406</v>
      </c>
      <c r="I94" t="s">
        <v>210</v>
      </c>
      <c r="J94" t="s">
        <v>212</v>
      </c>
      <c r="K94" t="s">
        <v>222</v>
      </c>
      <c r="L94" t="s">
        <v>237</v>
      </c>
    </row>
    <row r="95" spans="1:12">
      <c r="A95" s="1">
        <f>HYPERLINK("https://lsnyc.legalserver.org/matter/dynamic-profile/view/1885385","18-1885385")</f>
        <v>0</v>
      </c>
      <c r="B95" t="s">
        <v>13</v>
      </c>
      <c r="C95" t="s">
        <v>54</v>
      </c>
      <c r="D95" t="s">
        <v>154</v>
      </c>
      <c r="F95" s="3">
        <v>29470</v>
      </c>
      <c r="G95">
        <v>11691</v>
      </c>
      <c r="H95" s="3">
        <v>43445</v>
      </c>
      <c r="I95" t="s">
        <v>210</v>
      </c>
      <c r="J95" t="s">
        <v>212</v>
      </c>
      <c r="K95" t="s">
        <v>223</v>
      </c>
      <c r="L95" t="s">
        <v>237</v>
      </c>
    </row>
    <row r="96" spans="1:12">
      <c r="A96" s="1">
        <f>HYPERLINK("https://lsnyc.legalserver.org/matter/dynamic-profile/view/1895111","19-1895111")</f>
        <v>0</v>
      </c>
      <c r="B96" t="s">
        <v>13</v>
      </c>
      <c r="C96" t="s">
        <v>54</v>
      </c>
      <c r="D96" t="s">
        <v>154</v>
      </c>
      <c r="F96" s="3">
        <v>29470</v>
      </c>
      <c r="G96">
        <v>11691</v>
      </c>
      <c r="H96" s="3">
        <v>43445</v>
      </c>
      <c r="I96" t="s">
        <v>209</v>
      </c>
      <c r="J96" t="s">
        <v>212</v>
      </c>
      <c r="K96" t="s">
        <v>223</v>
      </c>
      <c r="L96" t="s">
        <v>237</v>
      </c>
    </row>
    <row r="97" spans="1:12">
      <c r="A97" s="1">
        <f>HYPERLINK("https://lsnyc.legalserver.org/matter/dynamic-profile/view/1896309","19-1896309")</f>
        <v>0</v>
      </c>
      <c r="B97" t="s">
        <v>13</v>
      </c>
      <c r="C97" t="s">
        <v>55</v>
      </c>
      <c r="D97" t="s">
        <v>155</v>
      </c>
      <c r="E97">
        <v>125545343</v>
      </c>
      <c r="F97" s="3">
        <v>22097</v>
      </c>
      <c r="G97">
        <v>11691</v>
      </c>
      <c r="H97" s="3">
        <v>43564</v>
      </c>
      <c r="I97" t="s">
        <v>209</v>
      </c>
      <c r="J97" t="s">
        <v>212</v>
      </c>
      <c r="L97" t="s">
        <v>234</v>
      </c>
    </row>
    <row r="98" spans="1:12">
      <c r="A98" s="1">
        <f>HYPERLINK("https://lsnyc.legalserver.org/matter/dynamic-profile/view/1896320","19-1896320")</f>
        <v>0</v>
      </c>
      <c r="B98" t="s">
        <v>13</v>
      </c>
      <c r="C98" t="s">
        <v>55</v>
      </c>
      <c r="D98" t="s">
        <v>155</v>
      </c>
      <c r="E98">
        <v>125545343</v>
      </c>
      <c r="F98" s="3">
        <v>22097</v>
      </c>
      <c r="G98">
        <v>11691</v>
      </c>
      <c r="H98" s="3">
        <v>43564</v>
      </c>
      <c r="I98" t="s">
        <v>210</v>
      </c>
      <c r="J98" t="s">
        <v>212</v>
      </c>
      <c r="L98" t="s">
        <v>234</v>
      </c>
    </row>
    <row r="99" spans="1:12">
      <c r="A99" s="1">
        <f>HYPERLINK("https://lsnyc.legalserver.org/matter/dynamic-profile/view/1893317","19-1893317")</f>
        <v>0</v>
      </c>
      <c r="B99" t="s">
        <v>13</v>
      </c>
      <c r="C99" t="s">
        <v>56</v>
      </c>
      <c r="D99" t="s">
        <v>156</v>
      </c>
      <c r="E99">
        <v>109643895</v>
      </c>
      <c r="F99" s="3">
        <v>22463</v>
      </c>
      <c r="G99">
        <v>11212</v>
      </c>
      <c r="H99" s="3">
        <v>43528</v>
      </c>
      <c r="I99" t="s">
        <v>210</v>
      </c>
      <c r="J99" t="s">
        <v>212</v>
      </c>
      <c r="L99" t="s">
        <v>235</v>
      </c>
    </row>
    <row r="100" spans="1:12">
      <c r="A100" s="1">
        <f>HYPERLINK("https://lsnyc.legalserver.org/matter/dynamic-profile/view/1893325","19-1893325")</f>
        <v>0</v>
      </c>
      <c r="B100" t="s">
        <v>13</v>
      </c>
      <c r="C100" t="s">
        <v>56</v>
      </c>
      <c r="D100" t="s">
        <v>156</v>
      </c>
      <c r="E100">
        <v>109643895</v>
      </c>
      <c r="F100" s="3">
        <v>22463</v>
      </c>
      <c r="G100">
        <v>11212</v>
      </c>
      <c r="H100" s="3">
        <v>43528</v>
      </c>
      <c r="I100" t="s">
        <v>210</v>
      </c>
      <c r="J100" t="s">
        <v>212</v>
      </c>
      <c r="L100" t="s">
        <v>234</v>
      </c>
    </row>
    <row r="101" spans="1:12">
      <c r="A101" s="1">
        <f>HYPERLINK("https://lsnyc.legalserver.org/matter/dynamic-profile/view/1893328","19-1893328")</f>
        <v>0</v>
      </c>
      <c r="B101" t="s">
        <v>13</v>
      </c>
      <c r="C101" t="s">
        <v>56</v>
      </c>
      <c r="D101" t="s">
        <v>156</v>
      </c>
      <c r="E101">
        <v>109643895</v>
      </c>
      <c r="F101" s="3">
        <v>22463</v>
      </c>
      <c r="G101">
        <v>11212</v>
      </c>
      <c r="H101" s="3">
        <v>43528</v>
      </c>
      <c r="I101" t="s">
        <v>209</v>
      </c>
      <c r="J101" t="s">
        <v>212</v>
      </c>
      <c r="L101">
        <v>0</v>
      </c>
    </row>
    <row r="102" spans="1:12">
      <c r="A102" s="1">
        <f>HYPERLINK("https://lsnyc.legalserver.org/matter/dynamic-profile/view/1876837","18-1876837")</f>
        <v>0</v>
      </c>
      <c r="B102" t="s">
        <v>13</v>
      </c>
      <c r="C102" t="s">
        <v>57</v>
      </c>
      <c r="D102" t="s">
        <v>157</v>
      </c>
      <c r="E102">
        <v>353867413</v>
      </c>
      <c r="F102" s="3">
        <v>33363</v>
      </c>
      <c r="G102">
        <v>11216</v>
      </c>
      <c r="H102" s="3">
        <v>43333</v>
      </c>
      <c r="I102" t="s">
        <v>209</v>
      </c>
      <c r="J102" t="s">
        <v>212</v>
      </c>
      <c r="L102">
        <v>0</v>
      </c>
    </row>
    <row r="103" spans="1:12">
      <c r="A103" s="1">
        <f>HYPERLINK("https://lsnyc.legalserver.org/matter/dynamic-profile/view/1876838","18-1876838")</f>
        <v>0</v>
      </c>
      <c r="B103" t="s">
        <v>13</v>
      </c>
      <c r="C103" t="s">
        <v>57</v>
      </c>
      <c r="D103" t="s">
        <v>157</v>
      </c>
      <c r="E103">
        <v>353867413</v>
      </c>
      <c r="F103" s="3">
        <v>33363</v>
      </c>
      <c r="G103">
        <v>11216</v>
      </c>
      <c r="H103" s="3">
        <v>43333</v>
      </c>
      <c r="I103" t="s">
        <v>210</v>
      </c>
      <c r="J103" t="s">
        <v>212</v>
      </c>
      <c r="L103" t="s">
        <v>236</v>
      </c>
    </row>
    <row r="104" spans="1:12">
      <c r="A104" s="1">
        <f>HYPERLINK("https://lsnyc.legalserver.org/matter/dynamic-profile/view/1897064","19-1897064")</f>
        <v>0</v>
      </c>
      <c r="B104" t="s">
        <v>13</v>
      </c>
      <c r="C104" t="s">
        <v>58</v>
      </c>
      <c r="D104" t="s">
        <v>158</v>
      </c>
      <c r="E104">
        <v>89769848</v>
      </c>
      <c r="F104" s="3">
        <v>24083</v>
      </c>
      <c r="G104">
        <v>11691</v>
      </c>
      <c r="H104" s="3">
        <v>43571</v>
      </c>
      <c r="I104" t="s">
        <v>210</v>
      </c>
      <c r="J104" t="s">
        <v>212</v>
      </c>
      <c r="L104" t="s">
        <v>234</v>
      </c>
    </row>
    <row r="105" spans="1:12">
      <c r="A105" s="1">
        <f>HYPERLINK("https://lsnyc.legalserver.org/matter/dynamic-profile/view/1897069","19-1897069")</f>
        <v>0</v>
      </c>
      <c r="B105" t="s">
        <v>13</v>
      </c>
      <c r="C105" t="s">
        <v>58</v>
      </c>
      <c r="D105" t="s">
        <v>158</v>
      </c>
      <c r="E105">
        <v>89769848</v>
      </c>
      <c r="F105" s="3">
        <v>24083</v>
      </c>
      <c r="G105">
        <v>11691</v>
      </c>
      <c r="H105" s="3">
        <v>43571</v>
      </c>
      <c r="I105" t="s">
        <v>209</v>
      </c>
      <c r="J105" t="s">
        <v>212</v>
      </c>
      <c r="L105">
        <v>0</v>
      </c>
    </row>
    <row r="106" spans="1:12">
      <c r="A106" s="1">
        <f>HYPERLINK("https://lsnyc.legalserver.org/matter/dynamic-profile/view/1878653","18-1878653")</f>
        <v>0</v>
      </c>
      <c r="B106" t="s">
        <v>13</v>
      </c>
      <c r="C106" t="s">
        <v>59</v>
      </c>
      <c r="D106" t="s">
        <v>159</v>
      </c>
      <c r="E106">
        <v>120753614</v>
      </c>
      <c r="F106" s="3">
        <v>32434</v>
      </c>
      <c r="G106">
        <v>11221</v>
      </c>
      <c r="H106" s="3">
        <v>43339</v>
      </c>
      <c r="I106" t="s">
        <v>209</v>
      </c>
      <c r="J106" t="s">
        <v>212</v>
      </c>
      <c r="L106">
        <v>0</v>
      </c>
    </row>
    <row r="107" spans="1:12">
      <c r="A107" s="1">
        <f>HYPERLINK("https://lsnyc.legalserver.org/matter/dynamic-profile/view/1878656","18-1878656")</f>
        <v>0</v>
      </c>
      <c r="B107" t="s">
        <v>13</v>
      </c>
      <c r="C107" t="s">
        <v>59</v>
      </c>
      <c r="D107" t="s">
        <v>159</v>
      </c>
      <c r="E107">
        <v>120753614</v>
      </c>
      <c r="F107" s="3">
        <v>32434</v>
      </c>
      <c r="G107">
        <v>11221</v>
      </c>
      <c r="H107" s="3">
        <v>43339</v>
      </c>
      <c r="I107" t="s">
        <v>210</v>
      </c>
      <c r="J107" t="s">
        <v>212</v>
      </c>
      <c r="L107" t="s">
        <v>234</v>
      </c>
    </row>
    <row r="108" spans="1:12">
      <c r="A108" s="1">
        <f>HYPERLINK("https://lsnyc.legalserver.org/matter/dynamic-profile/view/1878063","18-1878063")</f>
        <v>0</v>
      </c>
      <c r="B108" t="s">
        <v>13</v>
      </c>
      <c r="C108" t="s">
        <v>60</v>
      </c>
      <c r="D108" t="s">
        <v>160</v>
      </c>
      <c r="E108">
        <v>191865503</v>
      </c>
      <c r="F108" s="3">
        <v>29990</v>
      </c>
      <c r="G108">
        <v>11216</v>
      </c>
      <c r="H108" s="3">
        <v>43348</v>
      </c>
      <c r="I108" t="s">
        <v>209</v>
      </c>
      <c r="J108" t="s">
        <v>212</v>
      </c>
      <c r="L108">
        <v>0</v>
      </c>
    </row>
    <row r="109" spans="1:12">
      <c r="A109" s="1">
        <f>HYPERLINK("https://lsnyc.legalserver.org/matter/dynamic-profile/view/1878068","18-1878068")</f>
        <v>0</v>
      </c>
      <c r="B109" t="s">
        <v>13</v>
      </c>
      <c r="C109" t="s">
        <v>60</v>
      </c>
      <c r="D109" t="s">
        <v>160</v>
      </c>
      <c r="E109">
        <v>191865503</v>
      </c>
      <c r="F109" s="3">
        <v>29990</v>
      </c>
      <c r="G109">
        <v>11216</v>
      </c>
      <c r="H109" s="3">
        <v>43348</v>
      </c>
      <c r="I109" t="s">
        <v>210</v>
      </c>
      <c r="J109" t="s">
        <v>212</v>
      </c>
      <c r="L109" t="s">
        <v>236</v>
      </c>
    </row>
    <row r="110" spans="1:12">
      <c r="A110" s="1">
        <f>HYPERLINK("https://lsnyc.legalserver.org/matter/dynamic-profile/view/1886330","18-1886330")</f>
        <v>0</v>
      </c>
      <c r="B110" t="s">
        <v>13</v>
      </c>
      <c r="C110" t="s">
        <v>61</v>
      </c>
      <c r="D110" t="s">
        <v>161</v>
      </c>
      <c r="E110">
        <v>244252337</v>
      </c>
      <c r="F110" s="3">
        <v>23874</v>
      </c>
      <c r="G110">
        <v>11208</v>
      </c>
      <c r="H110" s="3">
        <v>43455</v>
      </c>
      <c r="I110" t="s">
        <v>210</v>
      </c>
      <c r="J110" t="s">
        <v>212</v>
      </c>
      <c r="K110" t="s">
        <v>224</v>
      </c>
      <c r="L110" t="s">
        <v>237</v>
      </c>
    </row>
    <row r="111" spans="1:12">
      <c r="A111" s="1">
        <f>HYPERLINK("https://lsnyc.legalserver.org/matter/dynamic-profile/view/1893549","19-1893549")</f>
        <v>0</v>
      </c>
      <c r="B111" t="s">
        <v>13</v>
      </c>
      <c r="C111" t="s">
        <v>61</v>
      </c>
      <c r="D111" t="s">
        <v>161</v>
      </c>
      <c r="E111">
        <v>244252337</v>
      </c>
      <c r="F111" s="3">
        <v>23874</v>
      </c>
      <c r="G111">
        <v>11208</v>
      </c>
      <c r="H111" s="3">
        <v>43455</v>
      </c>
      <c r="I111" t="s">
        <v>209</v>
      </c>
      <c r="J111" t="s">
        <v>212</v>
      </c>
      <c r="K111" t="s">
        <v>224</v>
      </c>
      <c r="L111" t="s">
        <v>238</v>
      </c>
    </row>
    <row r="112" spans="1:12">
      <c r="A112" s="1">
        <f>HYPERLINK("https://lsnyc.legalserver.org/matter/dynamic-profile/view/1892318","19-1892318")</f>
        <v>0</v>
      </c>
      <c r="B112" t="s">
        <v>13</v>
      </c>
      <c r="C112" t="s">
        <v>62</v>
      </c>
      <c r="D112" t="s">
        <v>162</v>
      </c>
      <c r="E112">
        <v>532946576</v>
      </c>
      <c r="F112" s="3">
        <v>29900</v>
      </c>
      <c r="G112">
        <v>11225</v>
      </c>
      <c r="H112" s="3">
        <v>43502</v>
      </c>
      <c r="I112" t="s">
        <v>210</v>
      </c>
      <c r="J112" t="s">
        <v>212</v>
      </c>
      <c r="L112" t="s">
        <v>236</v>
      </c>
    </row>
    <row r="113" spans="1:12">
      <c r="A113" s="1">
        <f>HYPERLINK("https://lsnyc.legalserver.org/matter/dynamic-profile/view/1892896","19-1892896")</f>
        <v>0</v>
      </c>
      <c r="B113" t="s">
        <v>13</v>
      </c>
      <c r="C113" t="s">
        <v>62</v>
      </c>
      <c r="D113" t="s">
        <v>162</v>
      </c>
      <c r="E113">
        <v>532946576</v>
      </c>
      <c r="F113" s="3">
        <v>29900</v>
      </c>
      <c r="G113">
        <v>11225</v>
      </c>
      <c r="H113" s="3">
        <v>43502</v>
      </c>
      <c r="I113" t="s">
        <v>210</v>
      </c>
      <c r="J113" t="s">
        <v>212</v>
      </c>
      <c r="L113" t="s">
        <v>236</v>
      </c>
    </row>
    <row r="114" spans="1:12">
      <c r="A114" s="1">
        <f>HYPERLINK("https://lsnyc.legalserver.org/matter/dynamic-profile/view/1896263","19-1896263")</f>
        <v>0</v>
      </c>
      <c r="B114" t="s">
        <v>13</v>
      </c>
      <c r="C114" t="s">
        <v>63</v>
      </c>
      <c r="D114" t="s">
        <v>163</v>
      </c>
      <c r="F114" s="3">
        <v>26914</v>
      </c>
      <c r="G114">
        <v>10451</v>
      </c>
      <c r="H114" s="3">
        <v>43584</v>
      </c>
      <c r="I114" t="s">
        <v>210</v>
      </c>
      <c r="J114" t="s">
        <v>214</v>
      </c>
      <c r="K114" t="s">
        <v>225</v>
      </c>
      <c r="L114" t="s">
        <v>237</v>
      </c>
    </row>
    <row r="115" spans="1:12">
      <c r="A115" s="1">
        <f>HYPERLINK("https://lsnyc.legalserver.org/matter/dynamic-profile/view/1898318","19-1898318")</f>
        <v>0</v>
      </c>
      <c r="B115" t="s">
        <v>13</v>
      </c>
      <c r="C115" t="s">
        <v>63</v>
      </c>
      <c r="D115" t="s">
        <v>163</v>
      </c>
      <c r="F115" s="3">
        <v>26914</v>
      </c>
      <c r="G115">
        <v>10451</v>
      </c>
      <c r="H115" s="3">
        <v>43584</v>
      </c>
      <c r="I115" t="s">
        <v>210</v>
      </c>
      <c r="J115" t="s">
        <v>214</v>
      </c>
      <c r="K115" t="s">
        <v>225</v>
      </c>
      <c r="L115" t="s">
        <v>237</v>
      </c>
    </row>
    <row r="116" spans="1:12">
      <c r="A116" s="1">
        <f>HYPERLINK("https://lsnyc.legalserver.org/matter/dynamic-profile/view/1885024","18-1885024")</f>
        <v>0</v>
      </c>
      <c r="B116" t="s">
        <v>13</v>
      </c>
      <c r="C116" t="s">
        <v>64</v>
      </c>
      <c r="D116" t="s">
        <v>164</v>
      </c>
      <c r="E116">
        <v>78586555</v>
      </c>
      <c r="F116" s="3">
        <v>27246</v>
      </c>
      <c r="G116">
        <v>11213</v>
      </c>
      <c r="H116" s="3">
        <v>43326</v>
      </c>
      <c r="I116" t="s">
        <v>210</v>
      </c>
      <c r="J116" t="s">
        <v>212</v>
      </c>
      <c r="K116" t="s">
        <v>226</v>
      </c>
      <c r="L116" t="s">
        <v>235</v>
      </c>
    </row>
    <row r="117" spans="1:12">
      <c r="A117" s="1">
        <f>HYPERLINK("https://lsnyc.legalserver.org/matter/dynamic-profile/view/1885029","18-1885029")</f>
        <v>0</v>
      </c>
      <c r="B117" t="s">
        <v>13</v>
      </c>
      <c r="C117" t="s">
        <v>64</v>
      </c>
      <c r="D117" t="s">
        <v>164</v>
      </c>
      <c r="E117">
        <v>78586555</v>
      </c>
      <c r="F117" s="3">
        <v>27246</v>
      </c>
      <c r="G117">
        <v>11213</v>
      </c>
      <c r="H117" s="3">
        <v>43326</v>
      </c>
      <c r="I117" t="s">
        <v>209</v>
      </c>
      <c r="J117" t="s">
        <v>212</v>
      </c>
      <c r="L117">
        <v>0</v>
      </c>
    </row>
    <row r="118" spans="1:12">
      <c r="A118" s="1">
        <f>HYPERLINK("https://lsnyc.legalserver.org/matter/dynamic-profile/view/1885048","18-1885048")</f>
        <v>0</v>
      </c>
      <c r="B118" t="s">
        <v>13</v>
      </c>
      <c r="C118" t="s">
        <v>64</v>
      </c>
      <c r="D118" t="s">
        <v>164</v>
      </c>
      <c r="E118">
        <v>78586555</v>
      </c>
      <c r="F118" s="3">
        <v>27246</v>
      </c>
      <c r="G118">
        <v>11213</v>
      </c>
      <c r="H118" s="3">
        <v>43326</v>
      </c>
      <c r="I118" t="s">
        <v>210</v>
      </c>
      <c r="J118" t="s">
        <v>212</v>
      </c>
      <c r="L118" t="s">
        <v>234</v>
      </c>
    </row>
    <row r="119" spans="1:12">
      <c r="A119" s="1">
        <f>HYPERLINK("https://lsnyc.legalserver.org/matter/dynamic-profile/view/1892955","19-1892955")</f>
        <v>0</v>
      </c>
      <c r="B119" t="s">
        <v>13</v>
      </c>
      <c r="C119" t="s">
        <v>65</v>
      </c>
      <c r="D119" t="s">
        <v>165</v>
      </c>
      <c r="F119" s="3">
        <v>18660</v>
      </c>
      <c r="G119">
        <v>11373</v>
      </c>
      <c r="H119" s="3">
        <v>43517</v>
      </c>
      <c r="I119" t="s">
        <v>209</v>
      </c>
      <c r="J119" t="s">
        <v>212</v>
      </c>
      <c r="K119" t="s">
        <v>227</v>
      </c>
      <c r="L119" t="s">
        <v>237</v>
      </c>
    </row>
    <row r="120" spans="1:12">
      <c r="A120" s="1">
        <f>HYPERLINK("https://lsnyc.legalserver.org/matter/dynamic-profile/view/1875568","18-1875568")</f>
        <v>0</v>
      </c>
      <c r="B120" t="s">
        <v>13</v>
      </c>
      <c r="C120" t="s">
        <v>66</v>
      </c>
      <c r="D120" t="s">
        <v>166</v>
      </c>
      <c r="E120">
        <v>62543745</v>
      </c>
      <c r="F120" s="3">
        <v>21720</v>
      </c>
      <c r="G120">
        <v>11221</v>
      </c>
      <c r="H120" s="3">
        <v>43333</v>
      </c>
      <c r="I120" t="s">
        <v>209</v>
      </c>
      <c r="J120" t="s">
        <v>212</v>
      </c>
      <c r="L120">
        <v>0</v>
      </c>
    </row>
    <row r="121" spans="1:12">
      <c r="A121" s="1">
        <f>HYPERLINK("https://lsnyc.legalserver.org/matter/dynamic-profile/view/1890394","18-1890394")</f>
        <v>0</v>
      </c>
      <c r="B121" t="s">
        <v>13</v>
      </c>
      <c r="C121" t="s">
        <v>67</v>
      </c>
      <c r="D121" t="s">
        <v>167</v>
      </c>
      <c r="E121">
        <v>583965909</v>
      </c>
      <c r="F121" s="3">
        <v>19418</v>
      </c>
      <c r="G121">
        <v>10453</v>
      </c>
      <c r="H121" s="3">
        <v>43556</v>
      </c>
      <c r="I121" t="s">
        <v>209</v>
      </c>
      <c r="J121" t="s">
        <v>212</v>
      </c>
      <c r="L121">
        <v>0</v>
      </c>
    </row>
    <row r="122" spans="1:12">
      <c r="A122" s="1">
        <f>HYPERLINK("https://lsnyc.legalserver.org/matter/dynamic-profile/view/1890395","19-1890395")</f>
        <v>0</v>
      </c>
      <c r="B122" t="s">
        <v>13</v>
      </c>
      <c r="C122" t="s">
        <v>67</v>
      </c>
      <c r="D122" t="s">
        <v>167</v>
      </c>
      <c r="E122">
        <v>583965909</v>
      </c>
      <c r="F122" s="3">
        <v>19418</v>
      </c>
      <c r="G122">
        <v>10453</v>
      </c>
      <c r="H122" s="3">
        <v>43556</v>
      </c>
      <c r="I122" t="s">
        <v>210</v>
      </c>
      <c r="J122" t="s">
        <v>212</v>
      </c>
      <c r="K122" t="s">
        <v>216</v>
      </c>
      <c r="L122" t="s">
        <v>235</v>
      </c>
    </row>
    <row r="123" spans="1:12">
      <c r="A123" s="1">
        <f>HYPERLINK("https://lsnyc.legalserver.org/matter/dynamic-profile/view/1890404","19-1890404")</f>
        <v>0</v>
      </c>
      <c r="B123" t="s">
        <v>13</v>
      </c>
      <c r="C123" t="s">
        <v>67</v>
      </c>
      <c r="D123" t="s">
        <v>167</v>
      </c>
      <c r="E123">
        <v>583965909</v>
      </c>
      <c r="F123" s="3">
        <v>19418</v>
      </c>
      <c r="G123">
        <v>10453</v>
      </c>
      <c r="H123" s="3">
        <v>43556</v>
      </c>
      <c r="I123" t="s">
        <v>210</v>
      </c>
      <c r="J123" t="s">
        <v>212</v>
      </c>
      <c r="L123" t="s">
        <v>234</v>
      </c>
    </row>
    <row r="124" spans="1:12">
      <c r="A124" s="1">
        <f>HYPERLINK("https://lsnyc.legalserver.org/matter/dynamic-profile/view/1891373","19-1891373")</f>
        <v>0</v>
      </c>
      <c r="B124" t="s">
        <v>13</v>
      </c>
      <c r="C124" t="s">
        <v>68</v>
      </c>
      <c r="D124" t="s">
        <v>168</v>
      </c>
      <c r="F124" s="3">
        <v>20746</v>
      </c>
      <c r="G124">
        <v>10034</v>
      </c>
      <c r="H124" s="3">
        <v>43516</v>
      </c>
      <c r="I124" t="s">
        <v>209</v>
      </c>
      <c r="J124" t="s">
        <v>212</v>
      </c>
      <c r="L124">
        <v>0</v>
      </c>
    </row>
    <row r="125" spans="1:12">
      <c r="A125" s="1">
        <f>HYPERLINK("https://lsnyc.legalserver.org/matter/dynamic-profile/view/1878946","18-1878946")</f>
        <v>0</v>
      </c>
      <c r="B125" t="s">
        <v>13</v>
      </c>
      <c r="C125" t="s">
        <v>69</v>
      </c>
      <c r="D125" t="s">
        <v>169</v>
      </c>
      <c r="E125">
        <v>120548259</v>
      </c>
      <c r="F125" s="3">
        <v>22482</v>
      </c>
      <c r="G125">
        <v>11221</v>
      </c>
      <c r="H125" s="3">
        <v>43304</v>
      </c>
      <c r="I125" t="s">
        <v>209</v>
      </c>
      <c r="J125" t="s">
        <v>212</v>
      </c>
      <c r="L125">
        <v>0</v>
      </c>
    </row>
    <row r="126" spans="1:12">
      <c r="A126" s="1">
        <f>HYPERLINK("https://lsnyc.legalserver.org/matter/dynamic-profile/view/1878950","18-1878950")</f>
        <v>0</v>
      </c>
      <c r="B126" t="s">
        <v>13</v>
      </c>
      <c r="C126" t="s">
        <v>69</v>
      </c>
      <c r="D126" t="s">
        <v>169</v>
      </c>
      <c r="E126">
        <v>120548259</v>
      </c>
      <c r="F126" s="3">
        <v>22482</v>
      </c>
      <c r="G126">
        <v>11221</v>
      </c>
      <c r="H126" s="3">
        <v>43304</v>
      </c>
      <c r="I126" t="s">
        <v>210</v>
      </c>
      <c r="J126" t="s">
        <v>212</v>
      </c>
      <c r="L126" t="s">
        <v>234</v>
      </c>
    </row>
    <row r="127" spans="1:12">
      <c r="A127" s="1">
        <f>HYPERLINK("https://lsnyc.legalserver.org/matter/dynamic-profile/view/1891366","19-1891366")</f>
        <v>0</v>
      </c>
      <c r="B127" t="s">
        <v>13</v>
      </c>
      <c r="C127" t="s">
        <v>58</v>
      </c>
      <c r="D127" t="s">
        <v>170</v>
      </c>
      <c r="F127" s="3">
        <v>21461</v>
      </c>
      <c r="G127">
        <v>11233</v>
      </c>
      <c r="H127" s="3">
        <v>43516</v>
      </c>
      <c r="I127" t="s">
        <v>211</v>
      </c>
      <c r="J127" t="s">
        <v>212</v>
      </c>
      <c r="L127">
        <v>0</v>
      </c>
    </row>
    <row r="128" spans="1:12">
      <c r="A128" s="1">
        <f>HYPERLINK("https://lsnyc.legalserver.org/matter/dynamic-profile/view/1897206","19-1897206")</f>
        <v>0</v>
      </c>
      <c r="B128" t="s">
        <v>13</v>
      </c>
      <c r="C128" t="s">
        <v>58</v>
      </c>
      <c r="D128" t="s">
        <v>170</v>
      </c>
      <c r="F128" s="3">
        <v>21461</v>
      </c>
      <c r="G128">
        <v>11233</v>
      </c>
      <c r="H128" s="3">
        <v>43516</v>
      </c>
      <c r="I128" t="s">
        <v>209</v>
      </c>
      <c r="J128" t="s">
        <v>212</v>
      </c>
      <c r="L128">
        <v>0</v>
      </c>
    </row>
    <row r="129" spans="1:12">
      <c r="A129" s="1">
        <f>HYPERLINK("https://lsnyc.legalserver.org/matter/dynamic-profile/view/1871490","18-1871490")</f>
        <v>0</v>
      </c>
      <c r="B129" t="s">
        <v>13</v>
      </c>
      <c r="C129" t="s">
        <v>70</v>
      </c>
      <c r="D129" t="s">
        <v>171</v>
      </c>
      <c r="E129">
        <v>75953095</v>
      </c>
      <c r="F129" s="3">
        <v>26039</v>
      </c>
      <c r="G129">
        <v>10468</v>
      </c>
      <c r="H129" s="3">
        <v>43284</v>
      </c>
      <c r="I129" t="s">
        <v>211</v>
      </c>
      <c r="J129" t="s">
        <v>212</v>
      </c>
      <c r="L129">
        <v>0</v>
      </c>
    </row>
    <row r="130" spans="1:12">
      <c r="A130" s="1">
        <f>HYPERLINK("https://lsnyc.legalserver.org/matter/dynamic-profile/view/1871500","18-1871500")</f>
        <v>0</v>
      </c>
      <c r="B130" t="s">
        <v>13</v>
      </c>
      <c r="C130" t="s">
        <v>70</v>
      </c>
      <c r="D130" t="s">
        <v>171</v>
      </c>
      <c r="E130">
        <v>75953095</v>
      </c>
      <c r="F130" s="3">
        <v>26039</v>
      </c>
      <c r="G130">
        <v>10468</v>
      </c>
      <c r="H130" s="3">
        <v>43284</v>
      </c>
      <c r="I130" t="s">
        <v>209</v>
      </c>
      <c r="J130" t="s">
        <v>212</v>
      </c>
      <c r="L130" t="s">
        <v>234</v>
      </c>
    </row>
    <row r="131" spans="1:12">
      <c r="A131" s="1">
        <f>HYPERLINK("https://lsnyc.legalserver.org/matter/dynamic-profile/view/1879813","18-1879813")</f>
        <v>0</v>
      </c>
      <c r="B131" t="s">
        <v>13</v>
      </c>
      <c r="C131" t="s">
        <v>71</v>
      </c>
      <c r="D131" t="s">
        <v>172</v>
      </c>
      <c r="E131">
        <v>93640552</v>
      </c>
      <c r="F131" s="3">
        <v>24708</v>
      </c>
      <c r="G131">
        <v>11208</v>
      </c>
      <c r="H131" s="3">
        <v>43413</v>
      </c>
      <c r="I131" t="s">
        <v>210</v>
      </c>
      <c r="J131" t="s">
        <v>212</v>
      </c>
      <c r="K131" t="s">
        <v>228</v>
      </c>
      <c r="L131" t="s">
        <v>237</v>
      </c>
    </row>
    <row r="132" spans="1:12">
      <c r="A132" s="1">
        <f>HYPERLINK("https://lsnyc.legalserver.org/matter/dynamic-profile/view/1879828","18-1879828")</f>
        <v>0</v>
      </c>
      <c r="B132" t="s">
        <v>13</v>
      </c>
      <c r="C132" t="s">
        <v>71</v>
      </c>
      <c r="D132" t="s">
        <v>172</v>
      </c>
      <c r="E132">
        <v>93640552</v>
      </c>
      <c r="F132" s="3">
        <v>24708</v>
      </c>
      <c r="G132">
        <v>11208</v>
      </c>
      <c r="H132" s="3">
        <v>43413</v>
      </c>
      <c r="I132" t="s">
        <v>209</v>
      </c>
      <c r="J132" t="s">
        <v>212</v>
      </c>
      <c r="K132" t="s">
        <v>228</v>
      </c>
      <c r="L132">
        <v>0</v>
      </c>
    </row>
    <row r="133" spans="1:12">
      <c r="A133" s="1">
        <f>HYPERLINK("https://lsnyc.legalserver.org/matter/dynamic-profile/view/1897431","19-1897431")</f>
        <v>0</v>
      </c>
      <c r="B133" t="s">
        <v>13</v>
      </c>
      <c r="C133" t="s">
        <v>72</v>
      </c>
      <c r="D133" t="s">
        <v>173</v>
      </c>
      <c r="E133">
        <v>258482676</v>
      </c>
      <c r="F133" s="3">
        <v>12318</v>
      </c>
      <c r="G133">
        <v>11233</v>
      </c>
      <c r="H133" s="3">
        <v>43573</v>
      </c>
      <c r="I133" t="s">
        <v>209</v>
      </c>
      <c r="J133" t="s">
        <v>212</v>
      </c>
      <c r="L133">
        <v>0</v>
      </c>
    </row>
    <row r="134" spans="1:12">
      <c r="A134" s="1">
        <f>HYPERLINK("https://lsnyc.legalserver.org/matter/dynamic-profile/view/1897435","19-1897435")</f>
        <v>0</v>
      </c>
      <c r="B134" t="s">
        <v>13</v>
      </c>
      <c r="C134" t="s">
        <v>72</v>
      </c>
      <c r="D134" t="s">
        <v>173</v>
      </c>
      <c r="E134">
        <v>258482676</v>
      </c>
      <c r="F134" s="3">
        <v>12318</v>
      </c>
      <c r="G134">
        <v>11233</v>
      </c>
      <c r="H134" s="3">
        <v>43573</v>
      </c>
      <c r="I134" t="s">
        <v>210</v>
      </c>
      <c r="J134" t="s">
        <v>212</v>
      </c>
      <c r="L134" t="s">
        <v>235</v>
      </c>
    </row>
    <row r="135" spans="1:12">
      <c r="A135" s="1">
        <f>HYPERLINK("https://lsnyc.legalserver.org/matter/dynamic-profile/view/1897447","19-1897447")</f>
        <v>0</v>
      </c>
      <c r="B135" t="s">
        <v>13</v>
      </c>
      <c r="C135" t="s">
        <v>72</v>
      </c>
      <c r="D135" t="s">
        <v>173</v>
      </c>
      <c r="E135">
        <v>258482676</v>
      </c>
      <c r="F135" s="3">
        <v>12318</v>
      </c>
      <c r="G135">
        <v>11233</v>
      </c>
      <c r="H135" s="3">
        <v>43573</v>
      </c>
      <c r="I135" t="s">
        <v>209</v>
      </c>
      <c r="J135" t="s">
        <v>212</v>
      </c>
      <c r="L135" t="s">
        <v>238</v>
      </c>
    </row>
    <row r="136" spans="1:12">
      <c r="A136" s="1">
        <f>HYPERLINK("https://lsnyc.legalserver.org/matter/dynamic-profile/view/1878637","18-1878637")</f>
        <v>0</v>
      </c>
      <c r="B136" t="s">
        <v>13</v>
      </c>
      <c r="C136" t="s">
        <v>73</v>
      </c>
      <c r="D136" t="s">
        <v>174</v>
      </c>
      <c r="E136">
        <v>71626669</v>
      </c>
      <c r="F136" s="3">
        <v>23368</v>
      </c>
      <c r="G136">
        <v>11221</v>
      </c>
      <c r="H136" s="3">
        <v>43325</v>
      </c>
      <c r="I136" t="s">
        <v>209</v>
      </c>
      <c r="J136" t="s">
        <v>212</v>
      </c>
      <c r="L136">
        <v>0</v>
      </c>
    </row>
    <row r="137" spans="1:12">
      <c r="A137" s="1">
        <f>HYPERLINK("https://lsnyc.legalserver.org/matter/dynamic-profile/view/1878647","18-1878647")</f>
        <v>0</v>
      </c>
      <c r="B137" t="s">
        <v>13</v>
      </c>
      <c r="C137" t="s">
        <v>73</v>
      </c>
      <c r="D137" t="s">
        <v>174</v>
      </c>
      <c r="E137">
        <v>71626669</v>
      </c>
      <c r="F137" s="3">
        <v>23368</v>
      </c>
      <c r="G137">
        <v>11221</v>
      </c>
      <c r="H137" s="3">
        <v>43325</v>
      </c>
      <c r="I137" t="s">
        <v>210</v>
      </c>
      <c r="J137" t="s">
        <v>212</v>
      </c>
      <c r="L137" t="s">
        <v>234</v>
      </c>
    </row>
    <row r="138" spans="1:12">
      <c r="A138" s="1">
        <f>HYPERLINK("https://lsnyc.legalserver.org/matter/dynamic-profile/view/1878651","18-1878651")</f>
        <v>0</v>
      </c>
      <c r="B138" t="s">
        <v>13</v>
      </c>
      <c r="C138" t="s">
        <v>73</v>
      </c>
      <c r="D138" t="s">
        <v>174</v>
      </c>
      <c r="E138">
        <v>71626669</v>
      </c>
      <c r="F138" s="3">
        <v>23368</v>
      </c>
      <c r="G138">
        <v>11221</v>
      </c>
      <c r="H138" s="3">
        <v>43325</v>
      </c>
      <c r="I138" t="s">
        <v>210</v>
      </c>
      <c r="J138" t="s">
        <v>212</v>
      </c>
      <c r="L138" t="s">
        <v>235</v>
      </c>
    </row>
    <row r="139" spans="1:12">
      <c r="A139" s="1">
        <f>HYPERLINK("https://lsnyc.legalserver.org/matter/dynamic-profile/view/1885168","18-1885168")</f>
        <v>0</v>
      </c>
      <c r="B139" t="s">
        <v>13</v>
      </c>
      <c r="C139" t="s">
        <v>74</v>
      </c>
      <c r="D139" t="s">
        <v>174</v>
      </c>
      <c r="E139">
        <v>147555616</v>
      </c>
      <c r="F139" s="3">
        <v>19824</v>
      </c>
      <c r="G139">
        <v>11213</v>
      </c>
      <c r="H139" s="3">
        <v>43334</v>
      </c>
      <c r="I139" t="s">
        <v>209</v>
      </c>
      <c r="J139" t="s">
        <v>212</v>
      </c>
      <c r="L139">
        <v>0</v>
      </c>
    </row>
    <row r="140" spans="1:12">
      <c r="A140" s="1">
        <f>HYPERLINK("https://lsnyc.legalserver.org/matter/dynamic-profile/view/1885174","18-1885174")</f>
        <v>0</v>
      </c>
      <c r="B140" t="s">
        <v>13</v>
      </c>
      <c r="C140" t="s">
        <v>74</v>
      </c>
      <c r="D140" t="s">
        <v>174</v>
      </c>
      <c r="E140">
        <v>147555616</v>
      </c>
      <c r="F140" s="3">
        <v>19824</v>
      </c>
      <c r="G140">
        <v>11213</v>
      </c>
      <c r="H140" s="3">
        <v>43334</v>
      </c>
      <c r="I140" t="s">
        <v>210</v>
      </c>
      <c r="J140" t="s">
        <v>212</v>
      </c>
      <c r="K140" t="s">
        <v>226</v>
      </c>
      <c r="L140" t="s">
        <v>235</v>
      </c>
    </row>
    <row r="141" spans="1:12">
      <c r="A141" s="1">
        <f>HYPERLINK("https://lsnyc.legalserver.org/matter/dynamic-profile/view/1885176","18-1885176")</f>
        <v>0</v>
      </c>
      <c r="B141" t="s">
        <v>13</v>
      </c>
      <c r="C141" t="s">
        <v>74</v>
      </c>
      <c r="D141" t="s">
        <v>174</v>
      </c>
      <c r="E141">
        <v>147555616</v>
      </c>
      <c r="F141" s="3">
        <v>19824</v>
      </c>
      <c r="G141">
        <v>11213</v>
      </c>
      <c r="H141" s="3">
        <v>43334</v>
      </c>
      <c r="I141" t="s">
        <v>210</v>
      </c>
      <c r="J141" t="s">
        <v>212</v>
      </c>
      <c r="L141" t="s">
        <v>234</v>
      </c>
    </row>
    <row r="142" spans="1:12">
      <c r="A142" s="1">
        <f>HYPERLINK("https://lsnyc.legalserver.org/matter/dynamic-profile/view/1876812","18-1876812")</f>
        <v>0</v>
      </c>
      <c r="B142" t="s">
        <v>13</v>
      </c>
      <c r="C142" t="s">
        <v>75</v>
      </c>
      <c r="D142" t="s">
        <v>175</v>
      </c>
      <c r="E142">
        <v>92769844</v>
      </c>
      <c r="F142" s="3">
        <v>31077</v>
      </c>
      <c r="G142">
        <v>11216</v>
      </c>
      <c r="H142" s="3">
        <v>43333</v>
      </c>
      <c r="I142" t="s">
        <v>209</v>
      </c>
      <c r="J142" t="s">
        <v>212</v>
      </c>
      <c r="L142">
        <v>0</v>
      </c>
    </row>
    <row r="143" spans="1:12">
      <c r="A143" s="1">
        <f>HYPERLINK("https://lsnyc.legalserver.org/matter/dynamic-profile/view/1876814","18-1876814")</f>
        <v>0</v>
      </c>
      <c r="B143" t="s">
        <v>13</v>
      </c>
      <c r="C143" t="s">
        <v>75</v>
      </c>
      <c r="D143" t="s">
        <v>175</v>
      </c>
      <c r="E143">
        <v>92769844</v>
      </c>
      <c r="F143" s="3">
        <v>31077</v>
      </c>
      <c r="G143">
        <v>11216</v>
      </c>
      <c r="H143" s="3">
        <v>43333</v>
      </c>
      <c r="I143" t="s">
        <v>210</v>
      </c>
      <c r="J143" t="s">
        <v>212</v>
      </c>
      <c r="L143" t="s">
        <v>236</v>
      </c>
    </row>
    <row r="144" spans="1:12">
      <c r="A144" s="1">
        <f>HYPERLINK("https://lsnyc.legalserver.org/matter/dynamic-profile/view/1876621","18-1876621")</f>
        <v>0</v>
      </c>
      <c r="B144" t="s">
        <v>13</v>
      </c>
      <c r="C144" t="s">
        <v>76</v>
      </c>
      <c r="D144" t="s">
        <v>176</v>
      </c>
      <c r="E144">
        <v>541293269</v>
      </c>
      <c r="F144" s="3">
        <v>28491</v>
      </c>
      <c r="G144">
        <v>11216</v>
      </c>
      <c r="H144" s="3">
        <v>43333</v>
      </c>
      <c r="I144" t="s">
        <v>209</v>
      </c>
      <c r="J144" t="s">
        <v>212</v>
      </c>
      <c r="L144">
        <v>0</v>
      </c>
    </row>
    <row r="145" spans="1:12">
      <c r="A145" s="1">
        <f>HYPERLINK("https://lsnyc.legalserver.org/matter/dynamic-profile/view/1876630","18-1876630")</f>
        <v>0</v>
      </c>
      <c r="B145" t="s">
        <v>13</v>
      </c>
      <c r="C145" t="s">
        <v>76</v>
      </c>
      <c r="D145" t="s">
        <v>176</v>
      </c>
      <c r="E145">
        <v>541293269</v>
      </c>
      <c r="F145" s="3">
        <v>28491</v>
      </c>
      <c r="G145">
        <v>11216</v>
      </c>
      <c r="H145" s="3">
        <v>43333</v>
      </c>
      <c r="I145" t="s">
        <v>210</v>
      </c>
      <c r="J145" t="s">
        <v>212</v>
      </c>
      <c r="L145" t="s">
        <v>236</v>
      </c>
    </row>
    <row r="146" spans="1:12">
      <c r="A146" s="1">
        <f>HYPERLINK("https://lsnyc.legalserver.org/matter/dynamic-profile/view/1882936","18-1882936")</f>
        <v>0</v>
      </c>
      <c r="B146" t="s">
        <v>13</v>
      </c>
      <c r="C146" t="s">
        <v>45</v>
      </c>
      <c r="D146" t="s">
        <v>177</v>
      </c>
      <c r="E146">
        <v>69501759</v>
      </c>
      <c r="F146" s="3">
        <v>20705</v>
      </c>
      <c r="G146">
        <v>11215</v>
      </c>
      <c r="H146" s="3">
        <v>43417</v>
      </c>
      <c r="I146" t="s">
        <v>209</v>
      </c>
      <c r="J146" t="s">
        <v>212</v>
      </c>
      <c r="L146">
        <v>0</v>
      </c>
    </row>
    <row r="147" spans="1:12">
      <c r="A147" s="1">
        <f>HYPERLINK("https://lsnyc.legalserver.org/matter/dynamic-profile/view/1882955","18-1882955")</f>
        <v>0</v>
      </c>
      <c r="B147" t="s">
        <v>13</v>
      </c>
      <c r="C147" t="s">
        <v>77</v>
      </c>
      <c r="D147" t="s">
        <v>177</v>
      </c>
      <c r="E147">
        <v>69501759</v>
      </c>
      <c r="F147" s="3">
        <v>21697</v>
      </c>
      <c r="G147">
        <v>11215</v>
      </c>
      <c r="H147" s="3">
        <v>43417</v>
      </c>
      <c r="I147" t="s">
        <v>209</v>
      </c>
      <c r="J147" t="s">
        <v>212</v>
      </c>
      <c r="L147">
        <v>0</v>
      </c>
    </row>
    <row r="148" spans="1:12">
      <c r="A148" s="1">
        <f>HYPERLINK("https://lsnyc.legalserver.org/matter/dynamic-profile/view/1879590","18-1879590")</f>
        <v>0</v>
      </c>
      <c r="B148" t="s">
        <v>13</v>
      </c>
      <c r="C148" t="s">
        <v>78</v>
      </c>
      <c r="D148" t="s">
        <v>178</v>
      </c>
      <c r="F148" s="3">
        <v>29533</v>
      </c>
      <c r="G148">
        <v>11237</v>
      </c>
      <c r="H148" s="3">
        <v>43405</v>
      </c>
      <c r="I148" t="s">
        <v>209</v>
      </c>
      <c r="J148" t="s">
        <v>212</v>
      </c>
      <c r="L148">
        <v>0</v>
      </c>
    </row>
    <row r="149" spans="1:12">
      <c r="A149" s="1">
        <f>HYPERLINK("https://lsnyc.legalserver.org/matter/dynamic-profile/view/1879592","18-1879592")</f>
        <v>0</v>
      </c>
      <c r="B149" t="s">
        <v>13</v>
      </c>
      <c r="C149" t="s">
        <v>79</v>
      </c>
      <c r="D149" t="s">
        <v>178</v>
      </c>
      <c r="F149" s="3">
        <v>29533</v>
      </c>
      <c r="G149">
        <v>11237</v>
      </c>
      <c r="H149" s="3">
        <v>43405</v>
      </c>
      <c r="I149" t="s">
        <v>209</v>
      </c>
      <c r="J149" t="s">
        <v>212</v>
      </c>
      <c r="L149">
        <v>0</v>
      </c>
    </row>
    <row r="150" spans="1:12">
      <c r="A150" s="1">
        <f>HYPERLINK("https://lsnyc.legalserver.org/matter/dynamic-profile/view/1895718","19-1895718")</f>
        <v>0</v>
      </c>
      <c r="B150" t="s">
        <v>13</v>
      </c>
      <c r="C150" t="s">
        <v>80</v>
      </c>
      <c r="D150" t="s">
        <v>179</v>
      </c>
      <c r="E150">
        <v>98545212</v>
      </c>
      <c r="F150" s="3">
        <v>22335</v>
      </c>
      <c r="G150">
        <v>11691</v>
      </c>
      <c r="H150" s="3">
        <v>43558</v>
      </c>
      <c r="I150" t="s">
        <v>210</v>
      </c>
      <c r="J150" t="s">
        <v>212</v>
      </c>
      <c r="L150" t="s">
        <v>234</v>
      </c>
    </row>
    <row r="151" spans="1:12">
      <c r="A151" s="1">
        <f>HYPERLINK("https://lsnyc.legalserver.org/matter/dynamic-profile/view/1895748","19-1895748")</f>
        <v>0</v>
      </c>
      <c r="B151" t="s">
        <v>13</v>
      </c>
      <c r="C151" t="s">
        <v>80</v>
      </c>
      <c r="D151" t="s">
        <v>179</v>
      </c>
      <c r="E151">
        <v>98545212</v>
      </c>
      <c r="F151" s="3">
        <v>22335</v>
      </c>
      <c r="G151">
        <v>11691</v>
      </c>
      <c r="H151" s="3">
        <v>43558</v>
      </c>
      <c r="I151" t="s">
        <v>209</v>
      </c>
      <c r="J151" t="s">
        <v>212</v>
      </c>
      <c r="L151">
        <v>0</v>
      </c>
    </row>
    <row r="152" spans="1:12">
      <c r="A152" s="1">
        <f>HYPERLINK("https://lsnyc.legalserver.org/matter/dynamic-profile/view/1879867","18-1879867")</f>
        <v>0</v>
      </c>
      <c r="B152" t="s">
        <v>13</v>
      </c>
      <c r="C152" t="s">
        <v>81</v>
      </c>
      <c r="D152" t="s">
        <v>180</v>
      </c>
      <c r="E152">
        <v>54680767</v>
      </c>
      <c r="F152" s="3">
        <v>25373</v>
      </c>
      <c r="G152">
        <v>11385</v>
      </c>
      <c r="H152" s="3">
        <v>43382</v>
      </c>
      <c r="I152" t="s">
        <v>210</v>
      </c>
      <c r="J152" t="s">
        <v>213</v>
      </c>
      <c r="K152" t="s">
        <v>229</v>
      </c>
      <c r="L152" t="s">
        <v>240</v>
      </c>
    </row>
    <row r="153" spans="1:12">
      <c r="A153" s="1">
        <f>HYPERLINK("https://lsnyc.legalserver.org/matter/dynamic-profile/view/1882435","18-1882435")</f>
        <v>0</v>
      </c>
      <c r="B153" t="s">
        <v>13</v>
      </c>
      <c r="C153" t="s">
        <v>81</v>
      </c>
      <c r="D153" t="s">
        <v>180</v>
      </c>
      <c r="E153">
        <v>54680767</v>
      </c>
      <c r="F153" s="3">
        <v>25373</v>
      </c>
      <c r="G153">
        <v>11385</v>
      </c>
      <c r="H153" s="3">
        <v>43382</v>
      </c>
      <c r="I153" t="s">
        <v>209</v>
      </c>
      <c r="J153" t="s">
        <v>212</v>
      </c>
      <c r="K153" t="s">
        <v>229</v>
      </c>
      <c r="L153" t="s">
        <v>237</v>
      </c>
    </row>
    <row r="154" spans="1:12">
      <c r="A154" s="1">
        <f>HYPERLINK("https://lsnyc.legalserver.org/matter/dynamic-profile/view/1894068","18-1894068")</f>
        <v>0</v>
      </c>
      <c r="B154" t="s">
        <v>13</v>
      </c>
      <c r="C154" t="s">
        <v>82</v>
      </c>
      <c r="D154" t="s">
        <v>180</v>
      </c>
      <c r="E154">
        <v>88548301</v>
      </c>
      <c r="F154" s="3">
        <v>23333</v>
      </c>
      <c r="G154">
        <v>10453</v>
      </c>
      <c r="H154" s="3">
        <v>43556</v>
      </c>
      <c r="I154" t="s">
        <v>209</v>
      </c>
      <c r="J154" t="s">
        <v>212</v>
      </c>
      <c r="L154">
        <v>0</v>
      </c>
    </row>
    <row r="155" spans="1:12">
      <c r="A155" s="1">
        <f>HYPERLINK("https://lsnyc.legalserver.org/matter/dynamic-profile/view/1894071","19-1894071")</f>
        <v>0</v>
      </c>
      <c r="B155" t="s">
        <v>13</v>
      </c>
      <c r="C155" t="s">
        <v>82</v>
      </c>
      <c r="D155" t="s">
        <v>180</v>
      </c>
      <c r="E155">
        <v>88548301</v>
      </c>
      <c r="F155" s="3">
        <v>23333</v>
      </c>
      <c r="G155">
        <v>10453</v>
      </c>
      <c r="H155" s="3">
        <v>43556</v>
      </c>
      <c r="I155" t="s">
        <v>210</v>
      </c>
      <c r="J155" t="s">
        <v>212</v>
      </c>
      <c r="K155" t="s">
        <v>216</v>
      </c>
      <c r="L155" t="s">
        <v>235</v>
      </c>
    </row>
    <row r="156" spans="1:12">
      <c r="A156" s="1">
        <f>HYPERLINK("https://lsnyc.legalserver.org/matter/dynamic-profile/view/1894073","19-1894073")</f>
        <v>0</v>
      </c>
      <c r="B156" t="s">
        <v>13</v>
      </c>
      <c r="C156" t="s">
        <v>82</v>
      </c>
      <c r="D156" t="s">
        <v>180</v>
      </c>
      <c r="E156">
        <v>88548301</v>
      </c>
      <c r="F156" s="3">
        <v>23333</v>
      </c>
      <c r="G156">
        <v>10453</v>
      </c>
      <c r="H156" s="3">
        <v>43556</v>
      </c>
      <c r="I156" t="s">
        <v>210</v>
      </c>
      <c r="J156" t="s">
        <v>212</v>
      </c>
      <c r="L156" t="s">
        <v>234</v>
      </c>
    </row>
    <row r="157" spans="1:12">
      <c r="A157" s="1">
        <f>HYPERLINK("https://lsnyc.legalserver.org/matter/dynamic-profile/view/1895751","19-1895751")</f>
        <v>0</v>
      </c>
      <c r="B157" t="s">
        <v>13</v>
      </c>
      <c r="C157" t="s">
        <v>83</v>
      </c>
      <c r="D157" t="s">
        <v>180</v>
      </c>
      <c r="E157">
        <v>103780314</v>
      </c>
      <c r="F157" s="3">
        <v>33308</v>
      </c>
      <c r="G157">
        <v>11691</v>
      </c>
      <c r="H157" s="3">
        <v>43558</v>
      </c>
      <c r="I157" t="s">
        <v>210</v>
      </c>
      <c r="J157" t="s">
        <v>212</v>
      </c>
      <c r="L157" t="s">
        <v>234</v>
      </c>
    </row>
    <row r="158" spans="1:12">
      <c r="A158" s="1">
        <f>HYPERLINK("https://lsnyc.legalserver.org/matter/dynamic-profile/view/1895768","19-1895768")</f>
        <v>0</v>
      </c>
      <c r="B158" t="s">
        <v>13</v>
      </c>
      <c r="C158" t="s">
        <v>83</v>
      </c>
      <c r="D158" t="s">
        <v>180</v>
      </c>
      <c r="E158">
        <v>103780314</v>
      </c>
      <c r="F158" s="3">
        <v>33308</v>
      </c>
      <c r="G158">
        <v>11691</v>
      </c>
      <c r="H158" s="3">
        <v>43558</v>
      </c>
      <c r="I158" t="s">
        <v>209</v>
      </c>
      <c r="J158" t="s">
        <v>212</v>
      </c>
      <c r="L158">
        <v>0</v>
      </c>
    </row>
    <row r="159" spans="1:12">
      <c r="A159" s="1">
        <f>HYPERLINK("https://lsnyc.legalserver.org/matter/dynamic-profile/view/1897232","19-1897232")</f>
        <v>0</v>
      </c>
      <c r="B159" t="s">
        <v>13</v>
      </c>
      <c r="C159" t="s">
        <v>32</v>
      </c>
      <c r="D159" t="s">
        <v>180</v>
      </c>
      <c r="E159">
        <v>81469889</v>
      </c>
      <c r="F159" s="3">
        <v>19944</v>
      </c>
      <c r="G159">
        <v>11691</v>
      </c>
      <c r="H159" s="3">
        <v>43573</v>
      </c>
      <c r="I159" t="s">
        <v>210</v>
      </c>
      <c r="J159" t="s">
        <v>212</v>
      </c>
      <c r="L159" t="s">
        <v>234</v>
      </c>
    </row>
    <row r="160" spans="1:12">
      <c r="A160" s="1">
        <f>HYPERLINK("https://lsnyc.legalserver.org/matter/dynamic-profile/view/1897235","19-1897235")</f>
        <v>0</v>
      </c>
      <c r="B160" t="s">
        <v>13</v>
      </c>
      <c r="C160" t="s">
        <v>32</v>
      </c>
      <c r="D160" t="s">
        <v>180</v>
      </c>
      <c r="E160">
        <v>81469889</v>
      </c>
      <c r="F160" s="3">
        <v>19944</v>
      </c>
      <c r="G160">
        <v>11691</v>
      </c>
      <c r="H160" s="3">
        <v>43573</v>
      </c>
      <c r="I160" t="s">
        <v>209</v>
      </c>
      <c r="J160" t="s">
        <v>212</v>
      </c>
      <c r="L160">
        <v>0</v>
      </c>
    </row>
    <row r="161" spans="1:12">
      <c r="A161" s="1">
        <f>HYPERLINK("https://lsnyc.legalserver.org/matter/dynamic-profile/view/1879049","18-1879049")</f>
        <v>0</v>
      </c>
      <c r="B161" t="s">
        <v>13</v>
      </c>
      <c r="C161" t="s">
        <v>30</v>
      </c>
      <c r="D161" t="s">
        <v>181</v>
      </c>
      <c r="E161">
        <v>589725937</v>
      </c>
      <c r="F161" s="3">
        <v>22443</v>
      </c>
      <c r="G161">
        <v>11221</v>
      </c>
      <c r="H161" s="3">
        <v>43353</v>
      </c>
      <c r="I161" t="s">
        <v>209</v>
      </c>
      <c r="J161" t="s">
        <v>212</v>
      </c>
      <c r="L161">
        <v>0</v>
      </c>
    </row>
    <row r="162" spans="1:12">
      <c r="A162" s="1">
        <f>HYPERLINK("https://lsnyc.legalserver.org/matter/dynamic-profile/view/1879051","18-1879051")</f>
        <v>0</v>
      </c>
      <c r="B162" t="s">
        <v>13</v>
      </c>
      <c r="C162" t="s">
        <v>30</v>
      </c>
      <c r="D162" t="s">
        <v>181</v>
      </c>
      <c r="E162">
        <v>589725937</v>
      </c>
      <c r="F162" s="3">
        <v>22443</v>
      </c>
      <c r="G162">
        <v>11221</v>
      </c>
      <c r="H162" s="3">
        <v>43353</v>
      </c>
      <c r="I162" t="s">
        <v>210</v>
      </c>
      <c r="J162" t="s">
        <v>212</v>
      </c>
      <c r="L162">
        <v>0</v>
      </c>
    </row>
    <row r="163" spans="1:12">
      <c r="A163" s="1">
        <f>HYPERLINK("https://lsnyc.legalserver.org/matter/dynamic-profile/view/1879052","18-1879052")</f>
        <v>0</v>
      </c>
      <c r="B163" t="s">
        <v>13</v>
      </c>
      <c r="C163" t="s">
        <v>30</v>
      </c>
      <c r="D163" t="s">
        <v>181</v>
      </c>
      <c r="E163">
        <v>589725937</v>
      </c>
      <c r="F163" s="3">
        <v>22443</v>
      </c>
      <c r="G163">
        <v>11221</v>
      </c>
      <c r="H163" s="3">
        <v>43353</v>
      </c>
      <c r="I163" t="s">
        <v>210</v>
      </c>
      <c r="J163" t="s">
        <v>212</v>
      </c>
      <c r="L163" t="s">
        <v>235</v>
      </c>
    </row>
    <row r="164" spans="1:12">
      <c r="A164" s="1">
        <f>HYPERLINK("https://lsnyc.legalserver.org/matter/dynamic-profile/view/1896342","19-1896342")</f>
        <v>0</v>
      </c>
      <c r="B164" t="s">
        <v>13</v>
      </c>
      <c r="C164" t="s">
        <v>84</v>
      </c>
      <c r="D164" t="s">
        <v>182</v>
      </c>
      <c r="E164">
        <v>72333443</v>
      </c>
      <c r="F164" s="3">
        <v>22219</v>
      </c>
      <c r="G164">
        <v>11691</v>
      </c>
      <c r="H164" s="3">
        <v>43564</v>
      </c>
      <c r="I164" t="s">
        <v>210</v>
      </c>
      <c r="J164" t="s">
        <v>212</v>
      </c>
      <c r="L164" t="s">
        <v>234</v>
      </c>
    </row>
    <row r="165" spans="1:12">
      <c r="A165" s="1">
        <f>HYPERLINK("https://lsnyc.legalserver.org/matter/dynamic-profile/view/1896347","19-1896347")</f>
        <v>0</v>
      </c>
      <c r="B165" t="s">
        <v>13</v>
      </c>
      <c r="C165" t="s">
        <v>84</v>
      </c>
      <c r="D165" t="s">
        <v>182</v>
      </c>
      <c r="E165">
        <v>72333443</v>
      </c>
      <c r="F165" s="3">
        <v>22219</v>
      </c>
      <c r="G165">
        <v>11691</v>
      </c>
      <c r="H165" s="3">
        <v>43564</v>
      </c>
      <c r="I165" t="s">
        <v>209</v>
      </c>
      <c r="J165" t="s">
        <v>212</v>
      </c>
      <c r="L165" t="s">
        <v>234</v>
      </c>
    </row>
    <row r="166" spans="1:12">
      <c r="A166" s="1">
        <f>HYPERLINK("https://lsnyc.legalserver.org/matter/dynamic-profile/view/1888810","19-1888810")</f>
        <v>0</v>
      </c>
      <c r="B166" t="s">
        <v>13</v>
      </c>
      <c r="C166" t="s">
        <v>85</v>
      </c>
      <c r="D166" t="s">
        <v>183</v>
      </c>
      <c r="E166">
        <v>91706770</v>
      </c>
      <c r="F166" s="3">
        <v>31385</v>
      </c>
      <c r="G166">
        <v>11230</v>
      </c>
      <c r="H166" s="3">
        <v>43497</v>
      </c>
      <c r="I166" t="s">
        <v>210</v>
      </c>
      <c r="J166" t="s">
        <v>214</v>
      </c>
      <c r="L166" t="s">
        <v>242</v>
      </c>
    </row>
    <row r="167" spans="1:12">
      <c r="A167" s="1">
        <f>HYPERLINK("https://lsnyc.legalserver.org/matter/dynamic-profile/view/1889214","19-1889214")</f>
        <v>0</v>
      </c>
      <c r="B167" t="s">
        <v>13</v>
      </c>
      <c r="C167" t="s">
        <v>85</v>
      </c>
      <c r="D167" t="s">
        <v>183</v>
      </c>
      <c r="E167">
        <v>91706770</v>
      </c>
      <c r="F167" s="3">
        <v>31385</v>
      </c>
      <c r="G167">
        <v>11230</v>
      </c>
      <c r="H167" s="3">
        <v>43497</v>
      </c>
      <c r="I167" t="s">
        <v>210</v>
      </c>
      <c r="J167" t="s">
        <v>214</v>
      </c>
      <c r="L167" t="s">
        <v>242</v>
      </c>
    </row>
    <row r="168" spans="1:12">
      <c r="A168" s="1">
        <f>HYPERLINK("https://lsnyc.legalserver.org/matter/dynamic-profile/view/1897622","19-1897622")</f>
        <v>0</v>
      </c>
      <c r="B168" t="s">
        <v>13</v>
      </c>
      <c r="C168" t="s">
        <v>86</v>
      </c>
      <c r="D168" t="s">
        <v>184</v>
      </c>
      <c r="E168">
        <v>56886442</v>
      </c>
      <c r="F168" s="3">
        <v>20881</v>
      </c>
      <c r="G168">
        <v>10033</v>
      </c>
      <c r="H168" s="3">
        <v>43577</v>
      </c>
      <c r="I168" t="s">
        <v>210</v>
      </c>
      <c r="J168" t="s">
        <v>212</v>
      </c>
      <c r="L168" t="s">
        <v>237</v>
      </c>
    </row>
    <row r="169" spans="1:12">
      <c r="A169" s="1">
        <f>HYPERLINK("https://lsnyc.legalserver.org/matter/dynamic-profile/view/1897636","19-1897636")</f>
        <v>0</v>
      </c>
      <c r="B169" t="s">
        <v>13</v>
      </c>
      <c r="C169" t="s">
        <v>86</v>
      </c>
      <c r="D169" t="s">
        <v>184</v>
      </c>
      <c r="E169">
        <v>56886442</v>
      </c>
      <c r="F169" s="3">
        <v>20881</v>
      </c>
      <c r="G169">
        <v>10033</v>
      </c>
      <c r="H169" s="3">
        <v>43577</v>
      </c>
      <c r="I169" t="s">
        <v>210</v>
      </c>
      <c r="J169" t="s">
        <v>212</v>
      </c>
      <c r="L169">
        <v>0</v>
      </c>
    </row>
    <row r="170" spans="1:12">
      <c r="A170" s="1">
        <f>HYPERLINK("https://lsnyc.legalserver.org/matter/dynamic-profile/view/1897652","19-1897652")</f>
        <v>0</v>
      </c>
      <c r="B170" t="s">
        <v>13</v>
      </c>
      <c r="C170" t="s">
        <v>86</v>
      </c>
      <c r="D170" t="s">
        <v>184</v>
      </c>
      <c r="E170">
        <v>56886442</v>
      </c>
      <c r="F170" s="3">
        <v>20881</v>
      </c>
      <c r="G170">
        <v>10033</v>
      </c>
      <c r="H170" s="3">
        <v>43577</v>
      </c>
      <c r="I170" t="s">
        <v>209</v>
      </c>
      <c r="J170" t="s">
        <v>212</v>
      </c>
      <c r="L170" t="s">
        <v>238</v>
      </c>
    </row>
    <row r="171" spans="1:12">
      <c r="A171" s="1">
        <f>HYPERLINK("https://lsnyc.legalserver.org/matter/dynamic-profile/view/1873030","18-1873030")</f>
        <v>0</v>
      </c>
      <c r="B171" t="s">
        <v>13</v>
      </c>
      <c r="C171" t="s">
        <v>87</v>
      </c>
      <c r="D171" t="s">
        <v>83</v>
      </c>
      <c r="E171">
        <v>28327805</v>
      </c>
      <c r="F171" s="3">
        <v>16114</v>
      </c>
      <c r="G171">
        <v>11212</v>
      </c>
      <c r="H171" s="3">
        <v>43304</v>
      </c>
      <c r="I171" t="s">
        <v>210</v>
      </c>
      <c r="J171" t="s">
        <v>212</v>
      </c>
      <c r="K171" t="s">
        <v>230</v>
      </c>
      <c r="L171" t="s">
        <v>237</v>
      </c>
    </row>
    <row r="172" spans="1:12">
      <c r="A172" s="1">
        <f>HYPERLINK("https://lsnyc.legalserver.org/matter/dynamic-profile/view/1887074","19-1887074")</f>
        <v>0</v>
      </c>
      <c r="B172" t="s">
        <v>13</v>
      </c>
      <c r="C172" t="s">
        <v>87</v>
      </c>
      <c r="D172" t="s">
        <v>83</v>
      </c>
      <c r="E172">
        <v>28327805</v>
      </c>
      <c r="F172" s="3">
        <v>16114</v>
      </c>
      <c r="G172">
        <v>11212</v>
      </c>
      <c r="H172" s="3">
        <v>43304</v>
      </c>
      <c r="I172" t="s">
        <v>210</v>
      </c>
      <c r="J172" t="s">
        <v>212</v>
      </c>
      <c r="L172" t="s">
        <v>235</v>
      </c>
    </row>
    <row r="173" spans="1:12">
      <c r="A173" s="1">
        <f>HYPERLINK("https://lsnyc.legalserver.org/matter/dynamic-profile/view/1887081","19-1887081")</f>
        <v>0</v>
      </c>
      <c r="B173" t="s">
        <v>13</v>
      </c>
      <c r="C173" t="s">
        <v>87</v>
      </c>
      <c r="D173" t="s">
        <v>83</v>
      </c>
      <c r="E173">
        <v>28327805</v>
      </c>
      <c r="F173" s="3">
        <v>16114</v>
      </c>
      <c r="G173">
        <v>11212</v>
      </c>
      <c r="H173" s="3">
        <v>43304</v>
      </c>
      <c r="I173" t="s">
        <v>210</v>
      </c>
      <c r="J173" t="s">
        <v>212</v>
      </c>
      <c r="L173" t="s">
        <v>240</v>
      </c>
    </row>
    <row r="174" spans="1:12">
      <c r="A174" s="1">
        <f>HYPERLINK("https://lsnyc.legalserver.org/matter/dynamic-profile/view/1894063","18-1894063")</f>
        <v>0</v>
      </c>
      <c r="B174" t="s">
        <v>13</v>
      </c>
      <c r="C174" t="s">
        <v>88</v>
      </c>
      <c r="D174" t="s">
        <v>185</v>
      </c>
      <c r="E174">
        <v>581992917</v>
      </c>
      <c r="F174" s="3">
        <v>21193</v>
      </c>
      <c r="G174">
        <v>10453</v>
      </c>
      <c r="H174" s="3">
        <v>43556</v>
      </c>
      <c r="I174" t="s">
        <v>209</v>
      </c>
      <c r="J174" t="s">
        <v>212</v>
      </c>
      <c r="L174">
        <v>0</v>
      </c>
    </row>
    <row r="175" spans="1:12">
      <c r="A175" s="1">
        <f>HYPERLINK("https://lsnyc.legalserver.org/matter/dynamic-profile/view/1894064","19-1894064")</f>
        <v>0</v>
      </c>
      <c r="B175" t="s">
        <v>13</v>
      </c>
      <c r="C175" t="s">
        <v>88</v>
      </c>
      <c r="D175" t="s">
        <v>185</v>
      </c>
      <c r="E175">
        <v>581992917</v>
      </c>
      <c r="F175" s="3">
        <v>21193</v>
      </c>
      <c r="G175">
        <v>10453</v>
      </c>
      <c r="H175" s="3">
        <v>43556</v>
      </c>
      <c r="I175" t="s">
        <v>210</v>
      </c>
      <c r="J175" t="s">
        <v>212</v>
      </c>
      <c r="K175" t="s">
        <v>216</v>
      </c>
      <c r="L175" t="s">
        <v>235</v>
      </c>
    </row>
    <row r="176" spans="1:12">
      <c r="A176" s="1">
        <f>HYPERLINK("https://lsnyc.legalserver.org/matter/dynamic-profile/view/1894066","19-1894066")</f>
        <v>0</v>
      </c>
      <c r="B176" t="s">
        <v>13</v>
      </c>
      <c r="C176" t="s">
        <v>88</v>
      </c>
      <c r="D176" t="s">
        <v>185</v>
      </c>
      <c r="E176">
        <v>581992917</v>
      </c>
      <c r="F176" s="3">
        <v>21193</v>
      </c>
      <c r="G176">
        <v>10453</v>
      </c>
      <c r="H176" s="3">
        <v>43556</v>
      </c>
      <c r="I176" t="s">
        <v>210</v>
      </c>
      <c r="J176" t="s">
        <v>212</v>
      </c>
      <c r="L176" t="s">
        <v>234</v>
      </c>
    </row>
    <row r="177" spans="1:12">
      <c r="A177" s="1">
        <f>HYPERLINK("https://lsnyc.legalserver.org/matter/dynamic-profile/view/1895472","19-1895472")</f>
        <v>0</v>
      </c>
      <c r="B177" t="s">
        <v>13</v>
      </c>
      <c r="C177" t="s">
        <v>89</v>
      </c>
      <c r="D177" t="s">
        <v>186</v>
      </c>
      <c r="E177">
        <v>121400557</v>
      </c>
      <c r="F177" s="3">
        <v>17963</v>
      </c>
      <c r="G177">
        <v>10452</v>
      </c>
      <c r="H177" s="3">
        <v>43585</v>
      </c>
      <c r="I177" t="s">
        <v>209</v>
      </c>
      <c r="J177" t="s">
        <v>212</v>
      </c>
      <c r="L177" t="s">
        <v>238</v>
      </c>
    </row>
    <row r="178" spans="1:12">
      <c r="A178" s="1">
        <f>HYPERLINK("https://lsnyc.legalserver.org/matter/dynamic-profile/view/1899149","19-1899149")</f>
        <v>0</v>
      </c>
      <c r="B178" t="s">
        <v>13</v>
      </c>
      <c r="C178" t="s">
        <v>89</v>
      </c>
      <c r="D178" t="s">
        <v>186</v>
      </c>
      <c r="E178">
        <v>121400557</v>
      </c>
      <c r="F178" s="3">
        <v>17963</v>
      </c>
      <c r="G178">
        <v>10452</v>
      </c>
      <c r="H178" s="3">
        <v>43585</v>
      </c>
      <c r="I178" t="s">
        <v>209</v>
      </c>
      <c r="J178" t="s">
        <v>212</v>
      </c>
      <c r="L178" t="s">
        <v>234</v>
      </c>
    </row>
    <row r="179" spans="1:12">
      <c r="A179" s="1">
        <f>HYPERLINK("https://lsnyc.legalserver.org/matter/dynamic-profile/view/1878074","18-1878074")</f>
        <v>0</v>
      </c>
      <c r="B179" t="s">
        <v>13</v>
      </c>
      <c r="C179" t="s">
        <v>90</v>
      </c>
      <c r="D179" t="s">
        <v>187</v>
      </c>
      <c r="E179">
        <v>107809996</v>
      </c>
      <c r="F179" s="3">
        <v>33803</v>
      </c>
      <c r="G179">
        <v>11216</v>
      </c>
      <c r="H179" s="3">
        <v>43333</v>
      </c>
      <c r="I179" t="s">
        <v>209</v>
      </c>
      <c r="J179" t="s">
        <v>212</v>
      </c>
      <c r="L179">
        <v>0</v>
      </c>
    </row>
    <row r="180" spans="1:12">
      <c r="A180" s="1">
        <f>HYPERLINK("https://lsnyc.legalserver.org/matter/dynamic-profile/view/1878081","18-1878081")</f>
        <v>0</v>
      </c>
      <c r="B180" t="s">
        <v>13</v>
      </c>
      <c r="C180" t="s">
        <v>90</v>
      </c>
      <c r="D180" t="s">
        <v>187</v>
      </c>
      <c r="E180">
        <v>107809996</v>
      </c>
      <c r="F180" s="3">
        <v>33803</v>
      </c>
      <c r="G180">
        <v>11216</v>
      </c>
      <c r="H180" s="3">
        <v>43333</v>
      </c>
      <c r="I180" t="s">
        <v>210</v>
      </c>
      <c r="J180" t="s">
        <v>212</v>
      </c>
      <c r="L180" t="s">
        <v>236</v>
      </c>
    </row>
    <row r="181" spans="1:12">
      <c r="A181" s="1">
        <f>HYPERLINK("https://lsnyc.legalserver.org/matter/dynamic-profile/view/1883006","18-1883006")</f>
        <v>0</v>
      </c>
      <c r="B181" t="s">
        <v>13</v>
      </c>
      <c r="C181" t="s">
        <v>91</v>
      </c>
      <c r="D181" t="s">
        <v>188</v>
      </c>
      <c r="E181">
        <v>124800003</v>
      </c>
      <c r="F181" s="3">
        <v>27556</v>
      </c>
      <c r="G181">
        <v>11226</v>
      </c>
      <c r="H181" s="3">
        <v>43431</v>
      </c>
      <c r="I181" t="s">
        <v>209</v>
      </c>
      <c r="J181" t="s">
        <v>212</v>
      </c>
      <c r="L181">
        <v>0</v>
      </c>
    </row>
    <row r="182" spans="1:12">
      <c r="A182" s="1">
        <f>HYPERLINK("https://lsnyc.legalserver.org/matter/dynamic-profile/view/1884060","18-1884060")</f>
        <v>0</v>
      </c>
      <c r="B182" t="s">
        <v>13</v>
      </c>
      <c r="C182" t="s">
        <v>91</v>
      </c>
      <c r="D182" t="s">
        <v>188</v>
      </c>
      <c r="E182">
        <v>124800003</v>
      </c>
      <c r="F182" s="3">
        <v>27556</v>
      </c>
      <c r="G182">
        <v>11226</v>
      </c>
      <c r="H182" s="3">
        <v>43431</v>
      </c>
      <c r="I182" t="s">
        <v>209</v>
      </c>
      <c r="J182" t="s">
        <v>212</v>
      </c>
      <c r="L182">
        <v>0</v>
      </c>
    </row>
    <row r="183" spans="1:12">
      <c r="A183" s="1">
        <f>HYPERLINK("https://lsnyc.legalserver.org/matter/dynamic-profile/view/1897091","19-1897091")</f>
        <v>0</v>
      </c>
      <c r="B183" t="s">
        <v>13</v>
      </c>
      <c r="C183" t="s">
        <v>92</v>
      </c>
      <c r="D183" t="s">
        <v>189</v>
      </c>
      <c r="E183">
        <v>163563209</v>
      </c>
      <c r="F183" s="3">
        <v>22409</v>
      </c>
      <c r="G183">
        <v>11691</v>
      </c>
      <c r="H183" s="3">
        <v>43571</v>
      </c>
      <c r="I183" t="s">
        <v>210</v>
      </c>
      <c r="J183" t="s">
        <v>212</v>
      </c>
      <c r="L183" t="s">
        <v>234</v>
      </c>
    </row>
    <row r="184" spans="1:12">
      <c r="A184" s="1">
        <f>HYPERLINK("https://lsnyc.legalserver.org/matter/dynamic-profile/view/1897102","19-1897102")</f>
        <v>0</v>
      </c>
      <c r="B184" t="s">
        <v>13</v>
      </c>
      <c r="C184" t="s">
        <v>92</v>
      </c>
      <c r="D184" t="s">
        <v>189</v>
      </c>
      <c r="E184">
        <v>163563209</v>
      </c>
      <c r="F184" s="3">
        <v>22409</v>
      </c>
      <c r="G184">
        <v>11691</v>
      </c>
      <c r="H184" s="3">
        <v>43571</v>
      </c>
      <c r="I184" t="s">
        <v>209</v>
      </c>
      <c r="J184" t="s">
        <v>212</v>
      </c>
      <c r="L184">
        <v>0</v>
      </c>
    </row>
    <row r="185" spans="1:12">
      <c r="A185" s="1">
        <f>HYPERLINK("https://lsnyc.legalserver.org/matter/dynamic-profile/view/1887051","19-1887051")</f>
        <v>0</v>
      </c>
      <c r="B185" t="s">
        <v>13</v>
      </c>
      <c r="C185" t="s">
        <v>93</v>
      </c>
      <c r="D185" t="s">
        <v>190</v>
      </c>
      <c r="E185">
        <v>95684553</v>
      </c>
      <c r="F185" s="3">
        <v>30398</v>
      </c>
      <c r="G185">
        <v>10453</v>
      </c>
      <c r="H185" s="3">
        <v>43556</v>
      </c>
      <c r="I185" t="s">
        <v>210</v>
      </c>
      <c r="J185" t="s">
        <v>212</v>
      </c>
      <c r="K185" t="s">
        <v>216</v>
      </c>
      <c r="L185" t="s">
        <v>235</v>
      </c>
    </row>
    <row r="186" spans="1:12">
      <c r="A186" s="1">
        <f>HYPERLINK("https://lsnyc.legalserver.org/matter/dynamic-profile/view/1887071","19-1887071")</f>
        <v>0</v>
      </c>
      <c r="B186" t="s">
        <v>13</v>
      </c>
      <c r="C186" t="s">
        <v>93</v>
      </c>
      <c r="D186" t="s">
        <v>190</v>
      </c>
      <c r="E186">
        <v>95684553</v>
      </c>
      <c r="F186" s="3">
        <v>30398</v>
      </c>
      <c r="G186">
        <v>10453</v>
      </c>
      <c r="H186" s="3">
        <v>43556</v>
      </c>
      <c r="I186" t="s">
        <v>209</v>
      </c>
      <c r="J186" t="s">
        <v>212</v>
      </c>
      <c r="L186">
        <v>0</v>
      </c>
    </row>
    <row r="187" spans="1:12">
      <c r="A187" s="1">
        <f>HYPERLINK("https://lsnyc.legalserver.org/matter/dynamic-profile/view/1892227","19-1892227")</f>
        <v>0</v>
      </c>
      <c r="B187" t="s">
        <v>13</v>
      </c>
      <c r="C187" t="s">
        <v>93</v>
      </c>
      <c r="D187" t="s">
        <v>190</v>
      </c>
      <c r="E187">
        <v>95684553</v>
      </c>
      <c r="F187" s="3">
        <v>30398</v>
      </c>
      <c r="G187">
        <v>10453</v>
      </c>
      <c r="H187" s="3">
        <v>43556</v>
      </c>
      <c r="I187" t="s">
        <v>210</v>
      </c>
      <c r="J187" t="s">
        <v>212</v>
      </c>
      <c r="L187" t="s">
        <v>234</v>
      </c>
    </row>
    <row r="188" spans="1:12">
      <c r="A188" s="1">
        <f>HYPERLINK("https://lsnyc.legalserver.org/matter/dynamic-profile/view/1873222","18-1873222")</f>
        <v>0</v>
      </c>
      <c r="B188" t="s">
        <v>13</v>
      </c>
      <c r="C188" t="s">
        <v>94</v>
      </c>
      <c r="D188" t="s">
        <v>191</v>
      </c>
      <c r="E188">
        <v>99482014</v>
      </c>
      <c r="F188" s="3">
        <v>18377</v>
      </c>
      <c r="G188">
        <v>10040</v>
      </c>
      <c r="H188" s="3">
        <v>43305</v>
      </c>
      <c r="I188" t="s">
        <v>209</v>
      </c>
      <c r="J188" t="s">
        <v>212</v>
      </c>
      <c r="L188">
        <v>0</v>
      </c>
    </row>
    <row r="189" spans="1:12">
      <c r="A189" s="1">
        <f>HYPERLINK("https://lsnyc.legalserver.org/matter/dynamic-profile/view/1873224","18-1873224")</f>
        <v>0</v>
      </c>
      <c r="B189" t="s">
        <v>13</v>
      </c>
      <c r="C189" t="s">
        <v>94</v>
      </c>
      <c r="D189" t="s">
        <v>191</v>
      </c>
      <c r="E189">
        <v>99482014</v>
      </c>
      <c r="F189" s="3">
        <v>18377</v>
      </c>
      <c r="G189">
        <v>10040</v>
      </c>
      <c r="H189" s="3">
        <v>43305</v>
      </c>
      <c r="I189" t="s">
        <v>209</v>
      </c>
      <c r="J189" t="s">
        <v>212</v>
      </c>
      <c r="L189">
        <v>0</v>
      </c>
    </row>
    <row r="190" spans="1:12">
      <c r="A190" s="1">
        <f>HYPERLINK("https://lsnyc.legalserver.org/matter/dynamic-profile/view/1899784","19-1899784")</f>
        <v>0</v>
      </c>
      <c r="B190" t="s">
        <v>13</v>
      </c>
      <c r="C190" t="s">
        <v>95</v>
      </c>
      <c r="D190" t="s">
        <v>192</v>
      </c>
      <c r="E190">
        <v>119560224</v>
      </c>
      <c r="F190" s="3">
        <v>26956</v>
      </c>
      <c r="G190">
        <v>11217</v>
      </c>
      <c r="H190" s="3">
        <v>43599</v>
      </c>
      <c r="I190" t="s">
        <v>210</v>
      </c>
      <c r="J190" t="s">
        <v>212</v>
      </c>
      <c r="L190">
        <v>0</v>
      </c>
    </row>
    <row r="191" spans="1:12">
      <c r="A191" s="1">
        <f>HYPERLINK("https://lsnyc.legalserver.org/matter/dynamic-profile/view/1899785","19-1899785")</f>
        <v>0</v>
      </c>
      <c r="B191" t="s">
        <v>13</v>
      </c>
      <c r="C191" t="s">
        <v>95</v>
      </c>
      <c r="D191" t="s">
        <v>192</v>
      </c>
      <c r="E191">
        <v>119560224</v>
      </c>
      <c r="F191" s="3">
        <v>26956</v>
      </c>
      <c r="G191">
        <v>11217</v>
      </c>
      <c r="H191" s="3">
        <v>43599</v>
      </c>
      <c r="I191" t="s">
        <v>210</v>
      </c>
      <c r="J191" t="s">
        <v>212</v>
      </c>
      <c r="L191">
        <v>0</v>
      </c>
    </row>
    <row r="192" spans="1:12">
      <c r="A192" s="1">
        <f>HYPERLINK("https://lsnyc.legalserver.org/matter/dynamic-profile/view/1876016","18-1876016")</f>
        <v>0</v>
      </c>
      <c r="B192" t="s">
        <v>13</v>
      </c>
      <c r="C192" t="s">
        <v>96</v>
      </c>
      <c r="D192" t="s">
        <v>193</v>
      </c>
      <c r="E192">
        <v>595434951</v>
      </c>
      <c r="F192" s="3">
        <v>26359</v>
      </c>
      <c r="G192">
        <v>11225</v>
      </c>
      <c r="H192" s="3">
        <v>43322</v>
      </c>
      <c r="I192" t="s">
        <v>209</v>
      </c>
      <c r="J192" t="s">
        <v>212</v>
      </c>
      <c r="L192">
        <v>0</v>
      </c>
    </row>
    <row r="193" spans="1:12">
      <c r="A193" s="1">
        <f>HYPERLINK("https://lsnyc.legalserver.org/matter/dynamic-profile/view/1887838","19-1887838")</f>
        <v>0</v>
      </c>
      <c r="B193" t="s">
        <v>13</v>
      </c>
      <c r="C193" t="s">
        <v>96</v>
      </c>
      <c r="D193" t="s">
        <v>193</v>
      </c>
      <c r="E193">
        <v>595434951</v>
      </c>
      <c r="F193" s="3">
        <v>26359</v>
      </c>
      <c r="G193">
        <v>11225</v>
      </c>
      <c r="H193" s="3">
        <v>43322</v>
      </c>
      <c r="I193" t="s">
        <v>210</v>
      </c>
      <c r="J193" t="s">
        <v>212</v>
      </c>
      <c r="L193" t="s">
        <v>234</v>
      </c>
    </row>
    <row r="194" spans="1:12">
      <c r="A194" s="1">
        <f>HYPERLINK("https://lsnyc.legalserver.org/matter/dynamic-profile/view/1876793","18-1876793")</f>
        <v>0</v>
      </c>
      <c r="B194" t="s">
        <v>13</v>
      </c>
      <c r="C194" t="s">
        <v>97</v>
      </c>
      <c r="D194" t="s">
        <v>194</v>
      </c>
      <c r="E194">
        <v>866917307</v>
      </c>
      <c r="F194" s="3">
        <v>30054</v>
      </c>
      <c r="G194">
        <v>11216</v>
      </c>
      <c r="H194" s="3">
        <v>43333</v>
      </c>
      <c r="I194" t="s">
        <v>209</v>
      </c>
      <c r="J194" t="s">
        <v>212</v>
      </c>
      <c r="L194">
        <v>0</v>
      </c>
    </row>
    <row r="195" spans="1:12">
      <c r="A195" s="1">
        <f>HYPERLINK("https://lsnyc.legalserver.org/matter/dynamic-profile/view/1876797","18-1876797")</f>
        <v>0</v>
      </c>
      <c r="B195" t="s">
        <v>13</v>
      </c>
      <c r="C195" t="s">
        <v>97</v>
      </c>
      <c r="D195" t="s">
        <v>194</v>
      </c>
      <c r="E195">
        <v>866917307</v>
      </c>
      <c r="F195" s="3">
        <v>30054</v>
      </c>
      <c r="G195">
        <v>11216</v>
      </c>
      <c r="H195" s="3">
        <v>43333</v>
      </c>
      <c r="I195" t="s">
        <v>210</v>
      </c>
      <c r="J195" t="s">
        <v>212</v>
      </c>
      <c r="L195" t="s">
        <v>236</v>
      </c>
    </row>
    <row r="196" spans="1:12">
      <c r="A196" s="1">
        <f>HYPERLINK("https://lsnyc.legalserver.org/matter/dynamic-profile/view/1876080","18-1876080")</f>
        <v>0</v>
      </c>
      <c r="B196" t="s">
        <v>13</v>
      </c>
      <c r="C196" t="s">
        <v>98</v>
      </c>
      <c r="D196" t="s">
        <v>195</v>
      </c>
      <c r="E196">
        <v>260110246</v>
      </c>
      <c r="F196" s="3">
        <v>21615</v>
      </c>
      <c r="G196">
        <v>11213</v>
      </c>
      <c r="H196" s="3">
        <v>43339</v>
      </c>
      <c r="I196" t="s">
        <v>210</v>
      </c>
      <c r="J196" t="s">
        <v>212</v>
      </c>
      <c r="K196" t="s">
        <v>226</v>
      </c>
      <c r="L196" t="s">
        <v>235</v>
      </c>
    </row>
    <row r="197" spans="1:12">
      <c r="A197" s="1">
        <f>HYPERLINK("https://lsnyc.legalserver.org/matter/dynamic-profile/view/1885016","18-1885016")</f>
        <v>0</v>
      </c>
      <c r="B197" t="s">
        <v>13</v>
      </c>
      <c r="C197" t="s">
        <v>98</v>
      </c>
      <c r="D197" t="s">
        <v>195</v>
      </c>
      <c r="E197">
        <v>260110246</v>
      </c>
      <c r="F197" s="3">
        <v>21615</v>
      </c>
      <c r="G197">
        <v>11213</v>
      </c>
      <c r="H197" s="3">
        <v>43339</v>
      </c>
      <c r="I197" t="s">
        <v>209</v>
      </c>
      <c r="J197" t="s">
        <v>212</v>
      </c>
      <c r="L197">
        <v>0</v>
      </c>
    </row>
    <row r="198" spans="1:12">
      <c r="A198" s="1">
        <f>HYPERLINK("https://lsnyc.legalserver.org/matter/dynamic-profile/view/1885019","18-1885019")</f>
        <v>0</v>
      </c>
      <c r="B198" t="s">
        <v>13</v>
      </c>
      <c r="C198" t="s">
        <v>98</v>
      </c>
      <c r="D198" t="s">
        <v>195</v>
      </c>
      <c r="E198">
        <v>260110246</v>
      </c>
      <c r="F198" s="3">
        <v>21615</v>
      </c>
      <c r="G198">
        <v>11213</v>
      </c>
      <c r="H198" s="3">
        <v>43339</v>
      </c>
      <c r="I198" t="s">
        <v>210</v>
      </c>
      <c r="J198" t="s">
        <v>212</v>
      </c>
      <c r="L198" t="s">
        <v>234</v>
      </c>
    </row>
    <row r="199" spans="1:12">
      <c r="A199" s="1">
        <f>HYPERLINK("https://lsnyc.legalserver.org/matter/dynamic-profile/view/1874212","18-1874212")</f>
        <v>0</v>
      </c>
      <c r="B199" t="s">
        <v>13</v>
      </c>
      <c r="C199" t="s">
        <v>99</v>
      </c>
      <c r="D199" t="s">
        <v>196</v>
      </c>
      <c r="E199">
        <v>583315312</v>
      </c>
      <c r="F199" s="3">
        <v>27280</v>
      </c>
      <c r="G199">
        <v>11215</v>
      </c>
      <c r="H199" s="3">
        <v>43467</v>
      </c>
      <c r="I199" t="s">
        <v>210</v>
      </c>
      <c r="J199" t="s">
        <v>214</v>
      </c>
      <c r="K199" t="s">
        <v>231</v>
      </c>
      <c r="L199" t="s">
        <v>237</v>
      </c>
    </row>
    <row r="200" spans="1:12">
      <c r="A200" s="1">
        <f>HYPERLINK("https://lsnyc.legalserver.org/matter/dynamic-profile/view/1874218","18-1874218")</f>
        <v>0</v>
      </c>
      <c r="B200" t="s">
        <v>13</v>
      </c>
      <c r="C200" t="s">
        <v>99</v>
      </c>
      <c r="D200" t="s">
        <v>196</v>
      </c>
      <c r="E200">
        <v>583315312</v>
      </c>
      <c r="F200" s="3">
        <v>27280</v>
      </c>
      <c r="G200">
        <v>11215</v>
      </c>
      <c r="H200" s="3">
        <v>43467</v>
      </c>
      <c r="I200" t="s">
        <v>210</v>
      </c>
      <c r="J200" t="s">
        <v>212</v>
      </c>
      <c r="K200" t="s">
        <v>231</v>
      </c>
      <c r="L200" t="s">
        <v>238</v>
      </c>
    </row>
    <row r="201" spans="1:12">
      <c r="A201" s="1">
        <f>HYPERLINK("https://lsnyc.legalserver.org/matter/dynamic-profile/view/1882922","18-1882922")</f>
        <v>0</v>
      </c>
      <c r="B201" t="s">
        <v>13</v>
      </c>
      <c r="C201" t="s">
        <v>100</v>
      </c>
      <c r="D201" t="s">
        <v>197</v>
      </c>
      <c r="E201">
        <v>51448078</v>
      </c>
      <c r="F201" s="3">
        <v>15289</v>
      </c>
      <c r="G201">
        <v>10034</v>
      </c>
      <c r="H201" s="3">
        <v>43417</v>
      </c>
      <c r="I201" t="s">
        <v>209</v>
      </c>
      <c r="J201" t="s">
        <v>212</v>
      </c>
      <c r="L201">
        <v>0</v>
      </c>
    </row>
    <row r="202" spans="1:12">
      <c r="A202" s="1">
        <f>HYPERLINK("https://lsnyc.legalserver.org/matter/dynamic-profile/view/1883034","18-1883034")</f>
        <v>0</v>
      </c>
      <c r="B202" t="s">
        <v>13</v>
      </c>
      <c r="C202" t="s">
        <v>100</v>
      </c>
      <c r="D202" t="s">
        <v>197</v>
      </c>
      <c r="E202">
        <v>51448078</v>
      </c>
      <c r="F202" s="3">
        <v>15289</v>
      </c>
      <c r="G202">
        <v>10034</v>
      </c>
      <c r="H202" s="3">
        <v>43417</v>
      </c>
      <c r="I202" t="s">
        <v>209</v>
      </c>
      <c r="J202" t="s">
        <v>212</v>
      </c>
      <c r="L202" t="s">
        <v>238</v>
      </c>
    </row>
    <row r="203" spans="1:12">
      <c r="A203" s="1">
        <f>HYPERLINK("https://lsnyc.legalserver.org/matter/dynamic-profile/view/1899775","19-1899775")</f>
        <v>0</v>
      </c>
      <c r="B203" t="s">
        <v>13</v>
      </c>
      <c r="C203" t="s">
        <v>101</v>
      </c>
      <c r="D203" t="s">
        <v>198</v>
      </c>
      <c r="E203">
        <v>157088925</v>
      </c>
      <c r="F203" s="3">
        <v>26308</v>
      </c>
      <c r="G203">
        <v>11217</v>
      </c>
      <c r="H203" s="3">
        <v>43599</v>
      </c>
      <c r="I203" t="s">
        <v>210</v>
      </c>
      <c r="J203" t="s">
        <v>212</v>
      </c>
      <c r="L203">
        <v>0</v>
      </c>
    </row>
    <row r="204" spans="1:12">
      <c r="A204" s="1">
        <f>HYPERLINK("https://lsnyc.legalserver.org/matter/dynamic-profile/view/1899781","19-1899781")</f>
        <v>0</v>
      </c>
      <c r="B204" t="s">
        <v>13</v>
      </c>
      <c r="C204" t="s">
        <v>101</v>
      </c>
      <c r="D204" t="s">
        <v>198</v>
      </c>
      <c r="E204">
        <v>157088925</v>
      </c>
      <c r="F204" s="3">
        <v>26308</v>
      </c>
      <c r="G204">
        <v>11217</v>
      </c>
      <c r="H204" s="3">
        <v>43599</v>
      </c>
      <c r="I204" t="s">
        <v>210</v>
      </c>
      <c r="J204" t="s">
        <v>212</v>
      </c>
      <c r="L204">
        <v>0</v>
      </c>
    </row>
    <row r="205" spans="1:12">
      <c r="A205" s="1">
        <f>HYPERLINK("https://lsnyc.legalserver.org/matter/dynamic-profile/view/1888450","19-1888450")</f>
        <v>0</v>
      </c>
      <c r="B205" t="s">
        <v>13</v>
      </c>
      <c r="C205" t="s">
        <v>102</v>
      </c>
      <c r="D205" t="s">
        <v>199</v>
      </c>
      <c r="E205">
        <v>112749224</v>
      </c>
      <c r="F205" s="3">
        <v>31951</v>
      </c>
      <c r="G205">
        <v>11208</v>
      </c>
      <c r="H205" s="3">
        <v>43482</v>
      </c>
      <c r="I205" t="s">
        <v>210</v>
      </c>
      <c r="J205" t="s">
        <v>212</v>
      </c>
      <c r="K205" t="s">
        <v>232</v>
      </c>
      <c r="L205" t="s">
        <v>237</v>
      </c>
    </row>
    <row r="206" spans="1:12">
      <c r="A206" s="1">
        <f>HYPERLINK("https://lsnyc.legalserver.org/matter/dynamic-profile/view/1895160","19-1895160")</f>
        <v>0</v>
      </c>
      <c r="B206" t="s">
        <v>13</v>
      </c>
      <c r="C206" t="s">
        <v>102</v>
      </c>
      <c r="D206" t="s">
        <v>199</v>
      </c>
      <c r="E206">
        <v>112749224</v>
      </c>
      <c r="F206" s="3">
        <v>31951</v>
      </c>
      <c r="G206">
        <v>11208</v>
      </c>
      <c r="H206" s="3">
        <v>43482</v>
      </c>
      <c r="I206" t="s">
        <v>210</v>
      </c>
      <c r="J206" t="s">
        <v>212</v>
      </c>
      <c r="K206" t="s">
        <v>232</v>
      </c>
      <c r="L206" t="s">
        <v>238</v>
      </c>
    </row>
    <row r="207" spans="1:12">
      <c r="A207" s="1">
        <f>HYPERLINK("https://lsnyc.legalserver.org/matter/dynamic-profile/view/1876259","18-1876259")</f>
        <v>0</v>
      </c>
      <c r="B207" t="s">
        <v>13</v>
      </c>
      <c r="C207" t="s">
        <v>103</v>
      </c>
      <c r="D207" t="s">
        <v>200</v>
      </c>
      <c r="E207">
        <v>69561544</v>
      </c>
      <c r="F207" s="3">
        <v>22473</v>
      </c>
      <c r="G207">
        <v>11221</v>
      </c>
      <c r="H207" s="3">
        <v>43332</v>
      </c>
      <c r="I207" t="s">
        <v>210</v>
      </c>
      <c r="J207" t="s">
        <v>213</v>
      </c>
      <c r="K207" t="s">
        <v>233</v>
      </c>
      <c r="L207" t="s">
        <v>237</v>
      </c>
    </row>
    <row r="208" spans="1:12">
      <c r="A208" s="1">
        <f>HYPERLINK("https://lsnyc.legalserver.org/matter/dynamic-profile/view/1876272","18-1876272")</f>
        <v>0</v>
      </c>
      <c r="B208" t="s">
        <v>13</v>
      </c>
      <c r="C208" t="s">
        <v>103</v>
      </c>
      <c r="D208" t="s">
        <v>200</v>
      </c>
      <c r="E208">
        <v>69561544</v>
      </c>
      <c r="F208" s="3">
        <v>22473</v>
      </c>
      <c r="G208">
        <v>11221</v>
      </c>
      <c r="H208" s="3">
        <v>43332</v>
      </c>
      <c r="I208" t="s">
        <v>209</v>
      </c>
      <c r="J208" t="s">
        <v>212</v>
      </c>
      <c r="L208">
        <v>0</v>
      </c>
    </row>
    <row r="209" spans="1:12">
      <c r="A209" s="1">
        <f>HYPERLINK("https://lsnyc.legalserver.org/matter/dynamic-profile/view/1878601","18-1878601")</f>
        <v>0</v>
      </c>
      <c r="B209" t="s">
        <v>13</v>
      </c>
      <c r="C209" t="s">
        <v>103</v>
      </c>
      <c r="D209" t="s">
        <v>200</v>
      </c>
      <c r="E209">
        <v>69561544</v>
      </c>
      <c r="F209" s="3">
        <v>22473</v>
      </c>
      <c r="G209">
        <v>11221</v>
      </c>
      <c r="H209" s="3">
        <v>43332</v>
      </c>
      <c r="I209" t="s">
        <v>210</v>
      </c>
      <c r="J209" t="s">
        <v>212</v>
      </c>
      <c r="L209" t="s">
        <v>234</v>
      </c>
    </row>
    <row r="210" spans="1:12">
      <c r="A210" s="1">
        <f>HYPERLINK("https://lsnyc.legalserver.org/matter/dynamic-profile/view/1878609","18-1878609")</f>
        <v>0</v>
      </c>
      <c r="B210" t="s">
        <v>13</v>
      </c>
      <c r="C210" t="s">
        <v>103</v>
      </c>
      <c r="D210" t="s">
        <v>200</v>
      </c>
      <c r="E210">
        <v>69561544</v>
      </c>
      <c r="F210" s="3">
        <v>22473</v>
      </c>
      <c r="G210">
        <v>11221</v>
      </c>
      <c r="H210" s="3">
        <v>43332</v>
      </c>
      <c r="I210" t="s">
        <v>210</v>
      </c>
      <c r="J210" t="s">
        <v>212</v>
      </c>
      <c r="L210" t="s">
        <v>235</v>
      </c>
    </row>
    <row r="211" spans="1:12">
      <c r="A211" s="1">
        <f>HYPERLINK("https://lsnyc.legalserver.org/matter/dynamic-profile/view/1890807","19-1890807")</f>
        <v>0</v>
      </c>
      <c r="B211" t="s">
        <v>13</v>
      </c>
      <c r="C211" t="s">
        <v>104</v>
      </c>
      <c r="D211" t="s">
        <v>201</v>
      </c>
      <c r="E211">
        <v>134287924</v>
      </c>
      <c r="F211" s="3">
        <v>13295</v>
      </c>
      <c r="G211">
        <v>11235</v>
      </c>
      <c r="H211" s="3">
        <v>43536</v>
      </c>
      <c r="I211" t="s">
        <v>210</v>
      </c>
      <c r="J211" t="s">
        <v>212</v>
      </c>
      <c r="L211" t="s">
        <v>234</v>
      </c>
    </row>
    <row r="212" spans="1:12">
      <c r="A212" s="1">
        <f>HYPERLINK("https://lsnyc.legalserver.org/matter/dynamic-profile/view/1890808","19-1890808")</f>
        <v>0</v>
      </c>
      <c r="B212" t="s">
        <v>13</v>
      </c>
      <c r="C212" t="s">
        <v>104</v>
      </c>
      <c r="D212" t="s">
        <v>201</v>
      </c>
      <c r="E212">
        <v>134287924</v>
      </c>
      <c r="F212" s="3">
        <v>13295</v>
      </c>
      <c r="G212">
        <v>11235</v>
      </c>
      <c r="H212" s="3">
        <v>43536</v>
      </c>
      <c r="I212" t="s">
        <v>209</v>
      </c>
      <c r="J212" t="s">
        <v>212</v>
      </c>
      <c r="L212" t="s">
        <v>234</v>
      </c>
    </row>
    <row r="213" spans="1:12">
      <c r="A213" s="1">
        <f>HYPERLINK("https://lsnyc.legalserver.org/matter/dynamic-profile/view/1890810","19-1890810")</f>
        <v>0</v>
      </c>
      <c r="B213" t="s">
        <v>13</v>
      </c>
      <c r="C213" t="s">
        <v>104</v>
      </c>
      <c r="D213" t="s">
        <v>201</v>
      </c>
      <c r="E213">
        <v>134287924</v>
      </c>
      <c r="F213" s="3">
        <v>13295</v>
      </c>
      <c r="G213">
        <v>11235</v>
      </c>
      <c r="H213" s="3">
        <v>43536</v>
      </c>
      <c r="I213" t="s">
        <v>209</v>
      </c>
      <c r="J213" t="s">
        <v>212</v>
      </c>
      <c r="L213">
        <v>0</v>
      </c>
    </row>
    <row r="214" spans="1:12">
      <c r="A214" s="1">
        <f>HYPERLINK("https://lsnyc.legalserver.org/matter/dynamic-profile/view/1899835","19-1899835")</f>
        <v>0</v>
      </c>
      <c r="B214" t="s">
        <v>13</v>
      </c>
      <c r="C214" t="s">
        <v>105</v>
      </c>
      <c r="D214" t="s">
        <v>202</v>
      </c>
      <c r="E214">
        <v>403118022</v>
      </c>
      <c r="F214" s="3">
        <v>23283</v>
      </c>
      <c r="G214">
        <v>11217</v>
      </c>
      <c r="H214" s="3">
        <v>43600</v>
      </c>
      <c r="I214" t="s">
        <v>210</v>
      </c>
      <c r="J214" t="s">
        <v>212</v>
      </c>
      <c r="L214">
        <v>0</v>
      </c>
    </row>
    <row r="215" spans="1:12">
      <c r="A215" s="1">
        <f>HYPERLINK("https://lsnyc.legalserver.org/matter/dynamic-profile/view/1899861","19-1899861")</f>
        <v>0</v>
      </c>
      <c r="B215" t="s">
        <v>13</v>
      </c>
      <c r="C215" t="s">
        <v>105</v>
      </c>
      <c r="D215" t="s">
        <v>202</v>
      </c>
      <c r="E215">
        <v>403118022</v>
      </c>
      <c r="F215" s="3">
        <v>23283</v>
      </c>
      <c r="G215">
        <v>11217</v>
      </c>
      <c r="H215" s="3">
        <v>43600</v>
      </c>
      <c r="I215" t="s">
        <v>210</v>
      </c>
      <c r="J215" t="s">
        <v>212</v>
      </c>
      <c r="L215">
        <v>0</v>
      </c>
    </row>
    <row r="216" spans="1:12">
      <c r="A216" s="1">
        <f>HYPERLINK("https://lsnyc.legalserver.org/matter/dynamic-profile/view/1880379","18-1880379")</f>
        <v>0</v>
      </c>
      <c r="B216" t="s">
        <v>13</v>
      </c>
      <c r="C216" t="s">
        <v>106</v>
      </c>
      <c r="D216" t="s">
        <v>203</v>
      </c>
      <c r="F216" s="3">
        <v>24961</v>
      </c>
      <c r="G216">
        <v>11207</v>
      </c>
      <c r="H216" s="3">
        <v>43388</v>
      </c>
      <c r="I216" t="s">
        <v>210</v>
      </c>
      <c r="J216" t="s">
        <v>212</v>
      </c>
      <c r="L216" t="s">
        <v>238</v>
      </c>
    </row>
    <row r="217" spans="1:12">
      <c r="A217" s="1">
        <f>HYPERLINK("https://lsnyc.legalserver.org/matter/dynamic-profile/view/1883573","18-1883573")</f>
        <v>0</v>
      </c>
      <c r="B217" t="s">
        <v>13</v>
      </c>
      <c r="C217" t="s">
        <v>106</v>
      </c>
      <c r="D217" t="s">
        <v>203</v>
      </c>
      <c r="F217" s="3">
        <v>24961</v>
      </c>
      <c r="G217">
        <v>11207</v>
      </c>
      <c r="H217" s="3">
        <v>43388</v>
      </c>
      <c r="I217" t="s">
        <v>210</v>
      </c>
      <c r="J217" t="s">
        <v>212</v>
      </c>
      <c r="L217" t="s">
        <v>238</v>
      </c>
    </row>
    <row r="218" spans="1:12">
      <c r="A218" s="1">
        <f>HYPERLINK("https://lsnyc.legalserver.org/matter/dynamic-profile/view/1890563","19-1890563")</f>
        <v>0</v>
      </c>
      <c r="B218" t="s">
        <v>13</v>
      </c>
      <c r="C218" t="s">
        <v>107</v>
      </c>
      <c r="D218" t="s">
        <v>204</v>
      </c>
      <c r="E218">
        <v>99841491</v>
      </c>
      <c r="F218" s="3">
        <v>34883</v>
      </c>
      <c r="G218">
        <v>10453</v>
      </c>
      <c r="H218" s="3">
        <v>43556</v>
      </c>
      <c r="I218" t="s">
        <v>209</v>
      </c>
      <c r="J218" t="s">
        <v>212</v>
      </c>
      <c r="L218">
        <v>0</v>
      </c>
    </row>
    <row r="219" spans="1:12">
      <c r="A219" s="1">
        <f>HYPERLINK("https://lsnyc.legalserver.org/matter/dynamic-profile/view/1890570","19-1890570")</f>
        <v>0</v>
      </c>
      <c r="B219" t="s">
        <v>13</v>
      </c>
      <c r="C219" t="s">
        <v>107</v>
      </c>
      <c r="D219" t="s">
        <v>204</v>
      </c>
      <c r="E219">
        <v>99841491</v>
      </c>
      <c r="F219" s="3">
        <v>34883</v>
      </c>
      <c r="G219">
        <v>10453</v>
      </c>
      <c r="H219" s="3">
        <v>43556</v>
      </c>
      <c r="I219" t="s">
        <v>210</v>
      </c>
      <c r="J219" t="s">
        <v>212</v>
      </c>
      <c r="K219" t="s">
        <v>216</v>
      </c>
      <c r="L219" t="s">
        <v>235</v>
      </c>
    </row>
    <row r="220" spans="1:12">
      <c r="A220" s="1">
        <f>HYPERLINK("https://lsnyc.legalserver.org/matter/dynamic-profile/view/1890574","19-1890574")</f>
        <v>0</v>
      </c>
      <c r="B220" t="s">
        <v>13</v>
      </c>
      <c r="C220" t="s">
        <v>107</v>
      </c>
      <c r="D220" t="s">
        <v>204</v>
      </c>
      <c r="E220">
        <v>99841491</v>
      </c>
      <c r="F220" s="3">
        <v>34883</v>
      </c>
      <c r="G220">
        <v>10453</v>
      </c>
      <c r="H220" s="3">
        <v>43556</v>
      </c>
      <c r="I220" t="s">
        <v>210</v>
      </c>
      <c r="J220" t="s">
        <v>212</v>
      </c>
      <c r="L220" t="s">
        <v>234</v>
      </c>
    </row>
    <row r="221" spans="1:12">
      <c r="A221" s="1">
        <f>HYPERLINK("https://lsnyc.legalserver.org/matter/dynamic-profile/view/1879893","18-1879893")</f>
        <v>0</v>
      </c>
      <c r="B221" t="s">
        <v>13</v>
      </c>
      <c r="C221" t="s">
        <v>108</v>
      </c>
      <c r="D221" t="s">
        <v>205</v>
      </c>
      <c r="E221">
        <v>117688378</v>
      </c>
      <c r="F221" s="3">
        <v>30882</v>
      </c>
      <c r="G221">
        <v>11207</v>
      </c>
      <c r="H221" s="3">
        <v>43405</v>
      </c>
      <c r="I221" t="s">
        <v>209</v>
      </c>
      <c r="J221" t="s">
        <v>212</v>
      </c>
      <c r="L221">
        <v>0</v>
      </c>
    </row>
    <row r="222" spans="1:12">
      <c r="A222" s="1">
        <f>HYPERLINK("https://lsnyc.legalserver.org/matter/dynamic-profile/view/1879900","18-1879900")</f>
        <v>0</v>
      </c>
      <c r="B222" t="s">
        <v>13</v>
      </c>
      <c r="C222" t="s">
        <v>108</v>
      </c>
      <c r="D222" t="s">
        <v>205</v>
      </c>
      <c r="E222">
        <v>117688378</v>
      </c>
      <c r="F222" s="3">
        <v>30882</v>
      </c>
      <c r="G222">
        <v>11207</v>
      </c>
      <c r="H222" s="3">
        <v>43282</v>
      </c>
      <c r="I222" t="s">
        <v>209</v>
      </c>
      <c r="J222" t="s">
        <v>212</v>
      </c>
      <c r="L222">
        <v>0</v>
      </c>
    </row>
    <row r="223" spans="1:12">
      <c r="A223" s="1">
        <f>HYPERLINK("https://lsnyc.legalserver.org/matter/dynamic-profile/view/1879904","18-1879904")</f>
        <v>0</v>
      </c>
      <c r="B223" t="s">
        <v>13</v>
      </c>
      <c r="C223" t="s">
        <v>108</v>
      </c>
      <c r="D223" t="s">
        <v>205</v>
      </c>
      <c r="E223">
        <v>117688378</v>
      </c>
      <c r="F223" s="3">
        <v>30882</v>
      </c>
      <c r="G223">
        <v>11207</v>
      </c>
      <c r="H223" s="3">
        <v>43282</v>
      </c>
      <c r="I223" t="s">
        <v>210</v>
      </c>
      <c r="J223" t="s">
        <v>212</v>
      </c>
      <c r="L223" t="s">
        <v>234</v>
      </c>
    </row>
    <row r="224" spans="1:12">
      <c r="A224" s="1">
        <f>HYPERLINK("https://lsnyc.legalserver.org/matter/dynamic-profile/view/1879910","18-1879910")</f>
        <v>0</v>
      </c>
      <c r="B224" t="s">
        <v>13</v>
      </c>
      <c r="C224" t="s">
        <v>108</v>
      </c>
      <c r="D224" t="s">
        <v>205</v>
      </c>
      <c r="E224">
        <v>117688378</v>
      </c>
      <c r="F224" s="3">
        <v>30882</v>
      </c>
      <c r="G224">
        <v>11207</v>
      </c>
      <c r="H224" s="3">
        <v>43405</v>
      </c>
      <c r="I224" t="s">
        <v>211</v>
      </c>
      <c r="J224" t="s">
        <v>212</v>
      </c>
      <c r="L224" t="s">
        <v>234</v>
      </c>
    </row>
    <row r="225" spans="1:12">
      <c r="A225" s="1">
        <f>HYPERLINK("https://lsnyc.legalserver.org/matter/dynamic-profile/view/1879912","18-1879912")</f>
        <v>0</v>
      </c>
      <c r="B225" t="s">
        <v>13</v>
      </c>
      <c r="C225" t="s">
        <v>108</v>
      </c>
      <c r="D225" t="s">
        <v>205</v>
      </c>
      <c r="E225">
        <v>117688378</v>
      </c>
      <c r="F225" s="3">
        <v>30882</v>
      </c>
      <c r="G225">
        <v>11207</v>
      </c>
      <c r="H225" s="3">
        <v>43405</v>
      </c>
      <c r="I225" t="s">
        <v>210</v>
      </c>
      <c r="J225" t="s">
        <v>212</v>
      </c>
      <c r="L225" t="s">
        <v>239</v>
      </c>
    </row>
    <row r="226" spans="1:12">
      <c r="A226" s="1">
        <f>HYPERLINK("https://lsnyc.legalserver.org/matter/dynamic-profile/view/1895840","19-1895840")</f>
        <v>0</v>
      </c>
      <c r="B226" t="s">
        <v>13</v>
      </c>
      <c r="C226" t="s">
        <v>109</v>
      </c>
      <c r="D226" t="s">
        <v>205</v>
      </c>
      <c r="E226">
        <v>134466941</v>
      </c>
      <c r="F226" s="3">
        <v>21093</v>
      </c>
      <c r="G226">
        <v>11691</v>
      </c>
      <c r="H226" s="3">
        <v>43558</v>
      </c>
      <c r="I226" t="s">
        <v>210</v>
      </c>
      <c r="J226" t="s">
        <v>212</v>
      </c>
      <c r="L226" t="s">
        <v>234</v>
      </c>
    </row>
    <row r="227" spans="1:12">
      <c r="A227" s="1">
        <f>HYPERLINK("https://lsnyc.legalserver.org/matter/dynamic-profile/view/1895844","19-1895844")</f>
        <v>0</v>
      </c>
      <c r="B227" t="s">
        <v>13</v>
      </c>
      <c r="C227" t="s">
        <v>109</v>
      </c>
      <c r="D227" t="s">
        <v>205</v>
      </c>
      <c r="E227">
        <v>134466941</v>
      </c>
      <c r="F227" s="3">
        <v>21093</v>
      </c>
      <c r="G227">
        <v>11691</v>
      </c>
      <c r="H227" s="3">
        <v>43558</v>
      </c>
      <c r="I227" t="s">
        <v>209</v>
      </c>
      <c r="J227" t="s">
        <v>212</v>
      </c>
      <c r="L227">
        <v>0</v>
      </c>
    </row>
    <row r="228" spans="1:12">
      <c r="A228" s="1">
        <f>HYPERLINK("https://lsnyc.legalserver.org/matter/dynamic-profile/view/1876744","18-1876744")</f>
        <v>0</v>
      </c>
      <c r="B228" t="s">
        <v>13</v>
      </c>
      <c r="C228" t="s">
        <v>110</v>
      </c>
      <c r="D228" t="s">
        <v>206</v>
      </c>
      <c r="E228">
        <v>141845048</v>
      </c>
      <c r="F228" s="3">
        <v>32011</v>
      </c>
      <c r="G228">
        <v>11216</v>
      </c>
      <c r="H228" s="3">
        <v>43333</v>
      </c>
      <c r="I228" t="s">
        <v>209</v>
      </c>
      <c r="J228" t="s">
        <v>212</v>
      </c>
      <c r="L228">
        <v>0</v>
      </c>
    </row>
    <row r="229" spans="1:12">
      <c r="A229" s="1">
        <f>HYPERLINK("https://lsnyc.legalserver.org/matter/dynamic-profile/view/1876746","18-1876746")</f>
        <v>0</v>
      </c>
      <c r="B229" t="s">
        <v>13</v>
      </c>
      <c r="C229" t="s">
        <v>110</v>
      </c>
      <c r="D229" t="s">
        <v>206</v>
      </c>
      <c r="E229">
        <v>141845048</v>
      </c>
      <c r="F229" s="3">
        <v>32011</v>
      </c>
      <c r="G229">
        <v>11216</v>
      </c>
      <c r="H229" s="3">
        <v>43333</v>
      </c>
      <c r="I229" t="s">
        <v>210</v>
      </c>
      <c r="J229" t="s">
        <v>212</v>
      </c>
      <c r="L229" t="s">
        <v>236</v>
      </c>
    </row>
    <row r="230" spans="1:12">
      <c r="A230" s="1">
        <f>HYPERLINK("https://lsnyc.legalserver.org/matter/dynamic-profile/view/1891556","19-1891556")</f>
        <v>0</v>
      </c>
      <c r="B230" t="s">
        <v>13</v>
      </c>
      <c r="C230" t="s">
        <v>44</v>
      </c>
      <c r="D230" t="s">
        <v>207</v>
      </c>
      <c r="F230" s="3">
        <v>16250</v>
      </c>
      <c r="G230">
        <v>11233</v>
      </c>
      <c r="H230" s="3">
        <v>43516</v>
      </c>
      <c r="I230" t="s">
        <v>209</v>
      </c>
      <c r="J230" t="s">
        <v>212</v>
      </c>
      <c r="L230">
        <v>0</v>
      </c>
    </row>
    <row r="231" spans="1:12">
      <c r="A231" s="1">
        <f>HYPERLINK("https://lsnyc.legalserver.org/matter/dynamic-profile/view/1891802","19-1891802")</f>
        <v>0</v>
      </c>
      <c r="B231" t="s">
        <v>13</v>
      </c>
      <c r="C231" t="s">
        <v>44</v>
      </c>
      <c r="D231" t="s">
        <v>207</v>
      </c>
      <c r="F231" s="3">
        <v>16250</v>
      </c>
      <c r="G231">
        <v>11233</v>
      </c>
      <c r="H231" s="3">
        <v>43516</v>
      </c>
      <c r="I231" t="s">
        <v>209</v>
      </c>
      <c r="J231" t="s">
        <v>212</v>
      </c>
      <c r="L231">
        <v>0</v>
      </c>
    </row>
    <row r="232" spans="1:12">
      <c r="A232" s="1">
        <f>HYPERLINK("https://lsnyc.legalserver.org/matter/dynamic-profile/view/1876806","18-1876806")</f>
        <v>0</v>
      </c>
      <c r="B232" t="s">
        <v>13</v>
      </c>
      <c r="C232" t="s">
        <v>111</v>
      </c>
      <c r="D232" t="s">
        <v>208</v>
      </c>
      <c r="E232">
        <v>534178320</v>
      </c>
      <c r="F232" s="3">
        <v>32655</v>
      </c>
      <c r="G232">
        <v>11216</v>
      </c>
      <c r="H232" s="3">
        <v>43320</v>
      </c>
      <c r="I232" t="s">
        <v>209</v>
      </c>
      <c r="J232" t="s">
        <v>212</v>
      </c>
      <c r="L232">
        <v>0</v>
      </c>
    </row>
    <row r="233" spans="1:12">
      <c r="A233" s="1">
        <f>HYPERLINK("https://lsnyc.legalserver.org/matter/dynamic-profile/view/1876808","18-1876808")</f>
        <v>0</v>
      </c>
      <c r="B233" t="s">
        <v>13</v>
      </c>
      <c r="C233" t="s">
        <v>111</v>
      </c>
      <c r="D233" t="s">
        <v>208</v>
      </c>
      <c r="E233">
        <v>534178320</v>
      </c>
      <c r="F233" s="3">
        <v>32655</v>
      </c>
      <c r="G233">
        <v>11216</v>
      </c>
      <c r="H233" s="3">
        <v>43320</v>
      </c>
      <c r="I233" t="s">
        <v>210</v>
      </c>
      <c r="J233" t="s">
        <v>212</v>
      </c>
      <c r="L233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2019-07-08T16:42:44Z</dcterms:created>
  <dcterms:modified xsi:type="dcterms:W3CDTF">2019-07-08T16:42:44Z</dcterms:modified>
</cp:coreProperties>
</file>