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<sst xmlns="http://schemas.openxmlformats.org/spreadsheetml/2006/main" count="650" uniqueCount="205">
  <si>
    <t>Hyperlinked Case #</t>
  </si>
  <si>
    <t>Office</t>
  </si>
  <si>
    <t>Primary Advocate</t>
  </si>
  <si>
    <t>Client Name</t>
  </si>
  <si>
    <t>Special Legal Problem Code</t>
  </si>
  <si>
    <t>Level of Service</t>
  </si>
  <si>
    <t>Needs DHCI?</t>
  </si>
  <si>
    <t>Exclude due to Income?</t>
  </si>
  <si>
    <t>Needs Substantial Activity?</t>
  </si>
  <si>
    <t>Country of Origin</t>
  </si>
  <si>
    <t>Language</t>
  </si>
  <si>
    <t>Outcome To Report</t>
  </si>
  <si>
    <t>HRA Case Coding</t>
  </si>
  <si>
    <t>IOI Was client apprehended at border? (IOI 2&amp;3)</t>
  </si>
  <si>
    <t>BkLS</t>
  </si>
  <si>
    <t>BxLS</t>
  </si>
  <si>
    <t>LSU</t>
  </si>
  <si>
    <t>QLS</t>
  </si>
  <si>
    <t>SILS</t>
  </si>
  <si>
    <t>MLS</t>
  </si>
  <si>
    <t>Taylor, Stephanie</t>
  </si>
  <si>
    <t>Guiral Cuervo, Carolina</t>
  </si>
  <si>
    <t>Sahai, Chelsea</t>
  </si>
  <si>
    <t>Heine, Isabel</t>
  </si>
  <si>
    <t>Kim, Jennie</t>
  </si>
  <si>
    <t>Cardenas, Lizeth</t>
  </si>
  <si>
    <t>Madrid, Andrea</t>
  </si>
  <si>
    <t>Patel, Kinjal</t>
  </si>
  <si>
    <t>Rosario Rodriguez, Luis</t>
  </si>
  <si>
    <t>Singh, Ermela</t>
  </si>
  <si>
    <t>Ramos, Kathryn</t>
  </si>
  <si>
    <t>Mattessich, Sandra</t>
  </si>
  <si>
    <t>Alba, Sarah</t>
  </si>
  <si>
    <t>Urizar, Ana</t>
  </si>
  <si>
    <t>Barrow, Jennifer</t>
  </si>
  <si>
    <t>Chua, Janice</t>
  </si>
  <si>
    <t>Kim, Jae Young</t>
  </si>
  <si>
    <t>Morales-Robinson, Ana</t>
  </si>
  <si>
    <t>Ventura, Lynn</t>
  </si>
  <si>
    <t>Guerra, Yolanda</t>
  </si>
  <si>
    <t>Edwards, Zamara</t>
  </si>
  <si>
    <t>Solis-Silva, Perla</t>
  </si>
  <si>
    <t>Vitale, Soo Kyung</t>
  </si>
  <si>
    <t>Olmedo Zaracay, Katherine</t>
  </si>
  <si>
    <t>Vasquez Maisela, Ana Celina</t>
  </si>
  <si>
    <t>Pelmantier, Altagracia</t>
  </si>
  <si>
    <t>Guzman, Ronnie</t>
  </si>
  <si>
    <t>Ladi, Marcial</t>
  </si>
  <si>
    <t>Medina Jorge, Verania</t>
  </si>
  <si>
    <t>Skuratov, Dmitrii A</t>
  </si>
  <si>
    <t>Imrose, Wasi</t>
  </si>
  <si>
    <t>Alas Vega, Gabriela Ivania</t>
  </si>
  <si>
    <t>Miranda Cardenas, Fernando</t>
  </si>
  <si>
    <t>Orellana, Victor</t>
  </si>
  <si>
    <t>Roque, Ramona</t>
  </si>
  <si>
    <t>Anguisaca, Darwin</t>
  </si>
  <si>
    <t>Arzu Madrid, Isieny</t>
  </si>
  <si>
    <t>Garcia, Amparo Milady</t>
  </si>
  <si>
    <t>Donadello, Giordano</t>
  </si>
  <si>
    <t>Lucero Campos, Belkis Elena</t>
  </si>
  <si>
    <t>Gallego Abad, Felipe</t>
  </si>
  <si>
    <t>Burton, Lijhaun Deondre</t>
  </si>
  <si>
    <t>Mejia Moran, Liam</t>
  </si>
  <si>
    <t>Li, Chunling</t>
  </si>
  <si>
    <t>Perez, Angel R</t>
  </si>
  <si>
    <t>Martinez, Jenny</t>
  </si>
  <si>
    <t>Georges, Agnes</t>
  </si>
  <si>
    <t>Blanco Landaverde, Miguel Fernando</t>
  </si>
  <si>
    <t>Abdallah, Mihad</t>
  </si>
  <si>
    <t>Antonio Martinez, Perla</t>
  </si>
  <si>
    <t>Baniro, Sarah</t>
  </si>
  <si>
    <t>Lache, Milena</t>
  </si>
  <si>
    <t>De Jesus, Jeanette</t>
  </si>
  <si>
    <t>Gonzalez, Camila</t>
  </si>
  <si>
    <t>Escalante, Melissa Gertrudis</t>
  </si>
  <si>
    <t>Sanchez, Yola</t>
  </si>
  <si>
    <t>Savitckii, Andrei A</t>
  </si>
  <si>
    <t>Magloire, Ghislaine</t>
  </si>
  <si>
    <t>Bernardez Flores, Kandy Jahira</t>
  </si>
  <si>
    <t>Bernardes, Marcelo</t>
  </si>
  <si>
    <t>Munoz, Fernando</t>
  </si>
  <si>
    <t>Pena Soto, Yocaira D</t>
  </si>
  <si>
    <t>Soto Peguero, Concepcion</t>
  </si>
  <si>
    <t>Colon-Miguel, Cintia</t>
  </si>
  <si>
    <t>Garcia, Agripina</t>
  </si>
  <si>
    <t>Benito, Blanca J</t>
  </si>
  <si>
    <t>Zamora, Carlos</t>
  </si>
  <si>
    <t>Da Costa, Amalia</t>
  </si>
  <si>
    <t>Zelaya Bernardez, Loammy Yadira</t>
  </si>
  <si>
    <t>Castillo, Guadalupe</t>
  </si>
  <si>
    <t>Kapllani, Evangjelia</t>
  </si>
  <si>
    <t>Orozco Martinez, Karen Maryori</t>
  </si>
  <si>
    <t>Mieses, Virginia</t>
  </si>
  <si>
    <t>Francis Garth, Jaden</t>
  </si>
  <si>
    <t>Harvey, Yasmin</t>
  </si>
  <si>
    <t>Polanco, Cesar</t>
  </si>
  <si>
    <t>Ba, Biba</t>
  </si>
  <si>
    <t>Chiji, Chinonso Kingsley</t>
  </si>
  <si>
    <t>Ahmed, Shoaib</t>
  </si>
  <si>
    <t>Ewuola, Adebukola</t>
  </si>
  <si>
    <t>Martinez, Sandra</t>
  </si>
  <si>
    <t>Wang, Quan</t>
  </si>
  <si>
    <t>Gamboa Estrada, Cherry A.</t>
  </si>
  <si>
    <t>Velasquez Martinez, Terma M.</t>
  </si>
  <si>
    <t>Gamboa Velasquez, Keilyn A.</t>
  </si>
  <si>
    <t>Gamboa Velasquez, Keiry C.</t>
  </si>
  <si>
    <t>Planas, Leonardo</t>
  </si>
  <si>
    <t>Flores, Martin</t>
  </si>
  <si>
    <t>Hernandez Rivera, Jose Angel</t>
  </si>
  <si>
    <t>Ballesteros Bernardez, Genesis</t>
  </si>
  <si>
    <t>Ballesteros Bernardez, Jordan</t>
  </si>
  <si>
    <t>Nunez, Nikesha</t>
  </si>
  <si>
    <t>Benitez, Sonia</t>
  </si>
  <si>
    <t>Jastrzebski, Piotr</t>
  </si>
  <si>
    <t>Nunez, Marcia Patricia</t>
  </si>
  <si>
    <t>Adekoya, Olabode</t>
  </si>
  <si>
    <t>Garcia, Adriana</t>
  </si>
  <si>
    <t>Gonzalez del Jesus, Maria Altagracia</t>
  </si>
  <si>
    <t>Rendon Monroy, Fernando</t>
  </si>
  <si>
    <t>Lewis Thomas, Rochell Ieisha</t>
  </si>
  <si>
    <t>Castillo Garcia, Keisy Yoliveth</t>
  </si>
  <si>
    <t>Orazbayev, Darkhan</t>
  </si>
  <si>
    <t>N/A</t>
  </si>
  <si>
    <t>I-360 VAWA Self-Petition</t>
  </si>
  <si>
    <t>N-400</t>
  </si>
  <si>
    <t>G-639</t>
  </si>
  <si>
    <t>I-914A</t>
  </si>
  <si>
    <t>Removal Defense</t>
  </si>
  <si>
    <t>I-192</t>
  </si>
  <si>
    <t>I-589 Affirmative</t>
  </si>
  <si>
    <t>I-765</t>
  </si>
  <si>
    <t>SIJS Guardianship Proceeding</t>
  </si>
  <si>
    <t>I-131 Advanced Parole</t>
  </si>
  <si>
    <t>N-565</t>
  </si>
  <si>
    <t>I-824</t>
  </si>
  <si>
    <t>DS-260</t>
  </si>
  <si>
    <t>I-90</t>
  </si>
  <si>
    <t>I-821</t>
  </si>
  <si>
    <t>I-485 Affirmative</t>
  </si>
  <si>
    <t>I-751</t>
  </si>
  <si>
    <t>I-130 (spouse)</t>
  </si>
  <si>
    <t>I-589 Defensive</t>
  </si>
  <si>
    <t>I-918</t>
  </si>
  <si>
    <t>I-929</t>
  </si>
  <si>
    <t>Representation - State Court</t>
  </si>
  <si>
    <t>Hold For Review</t>
  </si>
  <si>
    <t>Representation - Admin. Agency</t>
  </si>
  <si>
    <t>Advice</t>
  </si>
  <si>
    <t>Representation—EOIR</t>
  </si>
  <si>
    <t>Needs DHCI Form</t>
  </si>
  <si>
    <t>Needs Income Waiver</t>
  </si>
  <si>
    <t>El Salvador</t>
  </si>
  <si>
    <t>Ecuador</t>
  </si>
  <si>
    <t>Dominican Republic</t>
  </si>
  <si>
    <t>Mexico</t>
  </si>
  <si>
    <t>Honduras</t>
  </si>
  <si>
    <t>Italy</t>
  </si>
  <si>
    <t>Jamaica</t>
  </si>
  <si>
    <t>China</t>
  </si>
  <si>
    <t>Haiti</t>
  </si>
  <si>
    <t>Nigeria</t>
  </si>
  <si>
    <t>Colombia</t>
  </si>
  <si>
    <t>United States of America</t>
  </si>
  <si>
    <t>Russia</t>
  </si>
  <si>
    <t>Albania</t>
  </si>
  <si>
    <t>Nicaragua</t>
  </si>
  <si>
    <t>United Kingdom</t>
  </si>
  <si>
    <t>Cote d'Ivoire (Ivory Coast)</t>
  </si>
  <si>
    <t>Bangladesh</t>
  </si>
  <si>
    <t>Cuba</t>
  </si>
  <si>
    <t>Belize</t>
  </si>
  <si>
    <t>Poland</t>
  </si>
  <si>
    <t>Spanish</t>
  </si>
  <si>
    <t>Tagalog</t>
  </si>
  <si>
    <t>Russian</t>
  </si>
  <si>
    <t>English</t>
  </si>
  <si>
    <t>Italian</t>
  </si>
  <si>
    <t>Mandarin</t>
  </si>
  <si>
    <t>French</t>
  </si>
  <si>
    <t>Chinese/Mandarin</t>
  </si>
  <si>
    <t>Polish</t>
  </si>
  <si>
    <t>Application Submitted</t>
  </si>
  <si>
    <t>Advice Given</t>
  </si>
  <si>
    <t>T2-SIJS</t>
  </si>
  <si>
    <t>T1-CIT</t>
  </si>
  <si>
    <t>T1-OTH_G639</t>
  </si>
  <si>
    <t>T2-HO_I914</t>
  </si>
  <si>
    <t>Something is wrong</t>
  </si>
  <si>
    <t>T2-RD</t>
  </si>
  <si>
    <t>T2-OTH_I-192</t>
  </si>
  <si>
    <t>T2-AR</t>
  </si>
  <si>
    <t>T1-EAD</t>
  </si>
  <si>
    <t>T1-TRV</t>
  </si>
  <si>
    <t>B -ADVI</t>
  </si>
  <si>
    <t>T1-OTH_I824</t>
  </si>
  <si>
    <t>T1-CON</t>
  </si>
  <si>
    <t>T1-GCR</t>
  </si>
  <si>
    <t>T1-TPS</t>
  </si>
  <si>
    <t>T1-AOS</t>
  </si>
  <si>
    <t>T1-MAR</t>
  </si>
  <si>
    <t>T2-REPO_CRIM</t>
  </si>
  <si>
    <t>T1-FAM</t>
  </si>
  <si>
    <t>T2-HO_I929</t>
  </si>
  <si>
    <t>Yes</t>
  </si>
  <si>
    <t>No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</si>
</sst>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82"/>
  <sheetViews>
    <sheetView tabSelected="1" workbookViewId="0"/>
  </sheetViews>
  <sheetFormatPr defaultRowHeight="15"/>
  <cols>
    <col min="1" max="1" width="20.7109375" style="1" customWidth="1"/>
    <col min="2" max="2" width="19.7109375" customWidth="1"/>
    <col min="3" max="64" width="30.7109375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s="1">
        <f>HYPERLINK("https://lsnyc.legalserver.org/matter/dynamic-profile/view/1915822","19-1915822")</f>
        <v>0</v>
      </c>
      <c r="B2" t="s">
        <v>14</v>
      </c>
      <c r="C2" t="s">
        <v>20</v>
      </c>
      <c r="D2" t="s">
        <v>43</v>
      </c>
      <c r="E2" t="s">
        <v>122</v>
      </c>
      <c r="F2" t="s">
        <v>144</v>
      </c>
      <c r="J2" t="s">
        <v>151</v>
      </c>
      <c r="K2" t="s">
        <v>172</v>
      </c>
      <c r="L2" t="s">
        <v>181</v>
      </c>
      <c r="M2" t="s">
        <v>183</v>
      </c>
      <c r="N2" t="s">
        <v>203</v>
      </c>
    </row>
    <row r="3" spans="1:14">
      <c r="A3" s="1">
        <f>HYPERLINK("https://lsnyc.legalserver.org/matter/dynamic-profile/view/1915447","19-1915447")</f>
        <v>0</v>
      </c>
      <c r="B3" t="s">
        <v>15</v>
      </c>
      <c r="C3" t="s">
        <v>21</v>
      </c>
      <c r="D3" t="s">
        <v>44</v>
      </c>
      <c r="E3" t="s">
        <v>123</v>
      </c>
      <c r="F3" t="s">
        <v>145</v>
      </c>
      <c r="G3" t="s">
        <v>149</v>
      </c>
      <c r="J3" t="s">
        <v>152</v>
      </c>
      <c r="K3" t="s">
        <v>172</v>
      </c>
      <c r="M3" t="s">
        <v>145</v>
      </c>
    </row>
    <row r="4" spans="1:14">
      <c r="A4" s="1">
        <f>HYPERLINK("https://lsnyc.legalserver.org/matter/dynamic-profile/view/1915453","19-1915453")</f>
        <v>0</v>
      </c>
      <c r="B4" t="s">
        <v>16</v>
      </c>
      <c r="C4" t="s">
        <v>22</v>
      </c>
      <c r="D4" t="s">
        <v>45</v>
      </c>
      <c r="E4" t="s">
        <v>124</v>
      </c>
      <c r="F4" t="s">
        <v>146</v>
      </c>
      <c r="J4" t="s">
        <v>153</v>
      </c>
      <c r="K4" t="s">
        <v>172</v>
      </c>
      <c r="M4" t="s">
        <v>184</v>
      </c>
      <c r="N4" t="s">
        <v>204</v>
      </c>
    </row>
    <row r="5" spans="1:14">
      <c r="A5" s="1">
        <f>HYPERLINK("https://lsnyc.legalserver.org/matter/dynamic-profile/view/1915459","19-1915459")</f>
        <v>0</v>
      </c>
      <c r="B5" t="s">
        <v>15</v>
      </c>
      <c r="C5" t="s">
        <v>23</v>
      </c>
      <c r="D5" t="s">
        <v>46</v>
      </c>
      <c r="E5" t="s">
        <v>125</v>
      </c>
      <c r="G5" t="s">
        <v>149</v>
      </c>
      <c r="K5" t="s">
        <v>172</v>
      </c>
      <c r="M5" t="s">
        <v>185</v>
      </c>
    </row>
    <row r="6" spans="1:14">
      <c r="A6" s="1">
        <f>HYPERLINK("https://lsnyc.legalserver.org/matter/dynamic-profile/view/1915498","19-1915498")</f>
        <v>0</v>
      </c>
      <c r="B6" t="s">
        <v>17</v>
      </c>
      <c r="C6" t="s">
        <v>24</v>
      </c>
      <c r="D6" t="s">
        <v>47</v>
      </c>
      <c r="E6" t="s">
        <v>126</v>
      </c>
      <c r="G6" t="s">
        <v>149</v>
      </c>
      <c r="K6" t="s">
        <v>173</v>
      </c>
      <c r="M6" t="s">
        <v>186</v>
      </c>
    </row>
    <row r="7" spans="1:14">
      <c r="A7" s="1">
        <f>HYPERLINK("https://lsnyc.legalserver.org/matter/dynamic-profile/view/1915345","19-1915345")</f>
        <v>0</v>
      </c>
      <c r="B7" t="s">
        <v>16</v>
      </c>
      <c r="C7" t="s">
        <v>22</v>
      </c>
      <c r="D7" t="s">
        <v>48</v>
      </c>
      <c r="G7" t="s">
        <v>149</v>
      </c>
      <c r="J7" t="s">
        <v>153</v>
      </c>
      <c r="K7" t="s">
        <v>172</v>
      </c>
      <c r="M7" t="s">
        <v>187</v>
      </c>
    </row>
    <row r="8" spans="1:14">
      <c r="A8" s="1">
        <f>HYPERLINK("https://lsnyc.legalserver.org/matter/dynamic-profile/view/1915415","19-1915415")</f>
        <v>0</v>
      </c>
      <c r="B8" t="s">
        <v>16</v>
      </c>
      <c r="C8" t="s">
        <v>25</v>
      </c>
      <c r="D8" t="s">
        <v>49</v>
      </c>
      <c r="F8" t="s">
        <v>145</v>
      </c>
      <c r="K8" t="s">
        <v>174</v>
      </c>
      <c r="M8" t="s">
        <v>145</v>
      </c>
    </row>
    <row r="9" spans="1:14">
      <c r="A9" s="1">
        <f>HYPERLINK("https://lsnyc.legalserver.org/matter/dynamic-profile/view/1915439","19-1915439")</f>
        <v>0</v>
      </c>
      <c r="B9" t="s">
        <v>17</v>
      </c>
      <c r="C9" t="s">
        <v>24</v>
      </c>
      <c r="D9" t="s">
        <v>50</v>
      </c>
      <c r="E9" t="s">
        <v>122</v>
      </c>
      <c r="G9" t="s">
        <v>149</v>
      </c>
      <c r="K9" t="s">
        <v>175</v>
      </c>
      <c r="M9" t="s">
        <v>183</v>
      </c>
    </row>
    <row r="10" spans="1:14">
      <c r="A10" s="1">
        <f>HYPERLINK("https://lsnyc.legalserver.org/matter/dynamic-profile/view/1915441","19-1915441")</f>
        <v>0</v>
      </c>
      <c r="B10" t="s">
        <v>17</v>
      </c>
      <c r="C10" t="s">
        <v>24</v>
      </c>
      <c r="D10" t="s">
        <v>51</v>
      </c>
      <c r="E10" t="s">
        <v>127</v>
      </c>
      <c r="J10" t="s">
        <v>151</v>
      </c>
      <c r="K10" t="s">
        <v>172</v>
      </c>
      <c r="M10" t="s">
        <v>188</v>
      </c>
    </row>
    <row r="11" spans="1:14">
      <c r="A11" s="1">
        <f>HYPERLINK("https://lsnyc.legalserver.org/matter/dynamic-profile/view/1916544","19-1916544")</f>
        <v>0</v>
      </c>
      <c r="B11" t="s">
        <v>17</v>
      </c>
      <c r="C11" t="s">
        <v>26</v>
      </c>
      <c r="D11" t="s">
        <v>52</v>
      </c>
      <c r="E11" t="s">
        <v>128</v>
      </c>
      <c r="G11" t="s">
        <v>149</v>
      </c>
      <c r="J11" t="s">
        <v>154</v>
      </c>
      <c r="K11" t="s">
        <v>172</v>
      </c>
      <c r="M11" t="s">
        <v>189</v>
      </c>
    </row>
    <row r="12" spans="1:14">
      <c r="A12" s="1">
        <f>HYPERLINK("https://lsnyc.legalserver.org/matter/dynamic-profile/view/1913083","19-1913083")</f>
        <v>0</v>
      </c>
      <c r="B12" t="s">
        <v>18</v>
      </c>
      <c r="C12" t="s">
        <v>27</v>
      </c>
      <c r="D12" t="s">
        <v>53</v>
      </c>
      <c r="G12" t="s">
        <v>149</v>
      </c>
      <c r="K12" t="s">
        <v>172</v>
      </c>
      <c r="M12" t="s">
        <v>187</v>
      </c>
    </row>
    <row r="13" spans="1:14">
      <c r="A13" s="1">
        <f>HYPERLINK("https://lsnyc.legalserver.org/matter/dynamic-profile/view/1915227","19-1915227")</f>
        <v>0</v>
      </c>
      <c r="B13" t="s">
        <v>16</v>
      </c>
      <c r="C13" t="s">
        <v>25</v>
      </c>
      <c r="D13" t="s">
        <v>54</v>
      </c>
      <c r="F13" t="s">
        <v>145</v>
      </c>
      <c r="J13" t="s">
        <v>155</v>
      </c>
      <c r="K13" t="s">
        <v>172</v>
      </c>
      <c r="M13" t="s">
        <v>145</v>
      </c>
      <c r="N13" t="s">
        <v>203</v>
      </c>
    </row>
    <row r="14" spans="1:14">
      <c r="A14" s="1">
        <f>HYPERLINK("https://lsnyc.legalserver.org/matter/dynamic-profile/view/1915248","19-1915248")</f>
        <v>0</v>
      </c>
      <c r="B14" t="s">
        <v>16</v>
      </c>
      <c r="C14" t="s">
        <v>25</v>
      </c>
      <c r="D14" t="s">
        <v>55</v>
      </c>
      <c r="F14" t="s">
        <v>145</v>
      </c>
      <c r="J14" t="s">
        <v>152</v>
      </c>
      <c r="K14" t="s">
        <v>175</v>
      </c>
      <c r="M14" t="s">
        <v>145</v>
      </c>
    </row>
    <row r="15" spans="1:14">
      <c r="A15" s="1">
        <f>HYPERLINK("https://lsnyc.legalserver.org/matter/dynamic-profile/view/1915260","19-1915260")</f>
        <v>0</v>
      </c>
      <c r="B15" t="s">
        <v>15</v>
      </c>
      <c r="C15" t="s">
        <v>28</v>
      </c>
      <c r="D15" t="s">
        <v>56</v>
      </c>
      <c r="E15" t="s">
        <v>129</v>
      </c>
      <c r="G15" t="s">
        <v>149</v>
      </c>
      <c r="J15" t="s">
        <v>155</v>
      </c>
      <c r="K15" t="s">
        <v>172</v>
      </c>
      <c r="M15" t="s">
        <v>190</v>
      </c>
    </row>
    <row r="16" spans="1:14">
      <c r="A16" s="1">
        <f>HYPERLINK("https://lsnyc.legalserver.org/matter/dynamic-profile/view/1915282","19-1915282")</f>
        <v>0</v>
      </c>
      <c r="B16" t="s">
        <v>15</v>
      </c>
      <c r="C16" t="s">
        <v>28</v>
      </c>
      <c r="D16" t="s">
        <v>57</v>
      </c>
      <c r="E16" t="s">
        <v>130</v>
      </c>
      <c r="G16" t="s">
        <v>149</v>
      </c>
      <c r="J16" t="s">
        <v>153</v>
      </c>
      <c r="K16" t="s">
        <v>172</v>
      </c>
      <c r="M16" t="s">
        <v>191</v>
      </c>
    </row>
    <row r="17" spans="1:14">
      <c r="A17" s="1">
        <f>HYPERLINK("https://lsnyc.legalserver.org/matter/dynamic-profile/view/1915287","19-1915287")</f>
        <v>0</v>
      </c>
      <c r="B17" t="s">
        <v>15</v>
      </c>
      <c r="C17" t="s">
        <v>28</v>
      </c>
      <c r="D17" t="s">
        <v>58</v>
      </c>
      <c r="E17" t="s">
        <v>130</v>
      </c>
      <c r="G17" t="s">
        <v>149</v>
      </c>
      <c r="J17" t="s">
        <v>156</v>
      </c>
      <c r="K17" t="s">
        <v>176</v>
      </c>
      <c r="M17" t="s">
        <v>191</v>
      </c>
    </row>
    <row r="18" spans="1:14">
      <c r="A18" s="1">
        <f>HYPERLINK("https://lsnyc.legalserver.org/matter/dynamic-profile/view/1915326","19-1915326")</f>
        <v>0</v>
      </c>
      <c r="B18" t="s">
        <v>15</v>
      </c>
      <c r="C18" t="s">
        <v>23</v>
      </c>
      <c r="D18" t="s">
        <v>59</v>
      </c>
      <c r="E18" t="s">
        <v>130</v>
      </c>
      <c r="G18" t="s">
        <v>149</v>
      </c>
      <c r="K18" t="s">
        <v>172</v>
      </c>
      <c r="M18" t="s">
        <v>191</v>
      </c>
    </row>
    <row r="19" spans="1:14">
      <c r="A19" s="1">
        <f>HYPERLINK("https://lsnyc.legalserver.org/matter/dynamic-profile/view/1915328","19-1915328")</f>
        <v>0</v>
      </c>
      <c r="B19" t="s">
        <v>17</v>
      </c>
      <c r="C19" t="s">
        <v>24</v>
      </c>
      <c r="D19" t="s">
        <v>60</v>
      </c>
      <c r="E19" t="s">
        <v>131</v>
      </c>
      <c r="K19" t="s">
        <v>175</v>
      </c>
      <c r="M19" t="s">
        <v>187</v>
      </c>
    </row>
    <row r="20" spans="1:14">
      <c r="A20" s="1">
        <f>HYPERLINK("https://lsnyc.legalserver.org/matter/dynamic-profile/view/1915336","19-1915336")</f>
        <v>0</v>
      </c>
      <c r="B20" t="s">
        <v>17</v>
      </c>
      <c r="C20" t="s">
        <v>24</v>
      </c>
      <c r="D20" t="s">
        <v>61</v>
      </c>
      <c r="E20" t="s">
        <v>130</v>
      </c>
      <c r="J20" t="s">
        <v>157</v>
      </c>
      <c r="K20" t="s">
        <v>175</v>
      </c>
      <c r="M20" t="s">
        <v>191</v>
      </c>
    </row>
    <row r="21" spans="1:14">
      <c r="A21" s="1">
        <f>HYPERLINK("https://lsnyc.legalserver.org/matter/dynamic-profile/view/1915377","19-1915377")</f>
        <v>0</v>
      </c>
      <c r="B21" t="s">
        <v>18</v>
      </c>
      <c r="C21" t="s">
        <v>27</v>
      </c>
      <c r="D21" t="s">
        <v>62</v>
      </c>
      <c r="G21" t="s">
        <v>149</v>
      </c>
      <c r="H21" t="s">
        <v>150</v>
      </c>
      <c r="K21" t="s">
        <v>175</v>
      </c>
      <c r="M21" t="s">
        <v>187</v>
      </c>
    </row>
    <row r="22" spans="1:14">
      <c r="A22" s="1">
        <f>HYPERLINK("https://lsnyc.legalserver.org/matter/dynamic-profile/view/1915139","19-1915139")</f>
        <v>0</v>
      </c>
      <c r="B22" t="s">
        <v>16</v>
      </c>
      <c r="C22" t="s">
        <v>25</v>
      </c>
      <c r="D22" t="s">
        <v>63</v>
      </c>
      <c r="F22" t="s">
        <v>145</v>
      </c>
      <c r="J22" t="s">
        <v>158</v>
      </c>
      <c r="K22" t="s">
        <v>177</v>
      </c>
      <c r="M22" t="s">
        <v>145</v>
      </c>
    </row>
    <row r="23" spans="1:14">
      <c r="A23" s="1">
        <f>HYPERLINK("https://lsnyc.legalserver.org/matter/dynamic-profile/view/1915181","19-1915181")</f>
        <v>0</v>
      </c>
      <c r="B23" t="s">
        <v>16</v>
      </c>
      <c r="C23" t="s">
        <v>25</v>
      </c>
      <c r="D23" t="s">
        <v>64</v>
      </c>
      <c r="F23" t="s">
        <v>145</v>
      </c>
      <c r="K23" t="s">
        <v>172</v>
      </c>
      <c r="M23" t="s">
        <v>145</v>
      </c>
    </row>
    <row r="24" spans="1:14">
      <c r="A24" s="1">
        <f>HYPERLINK("https://lsnyc.legalserver.org/matter/dynamic-profile/view/1915198","19-1915198")</f>
        <v>0</v>
      </c>
      <c r="B24" t="s">
        <v>17</v>
      </c>
      <c r="C24" t="s">
        <v>24</v>
      </c>
      <c r="D24" t="s">
        <v>47</v>
      </c>
      <c r="E24" t="s">
        <v>132</v>
      </c>
      <c r="F24" t="s">
        <v>146</v>
      </c>
      <c r="K24" t="s">
        <v>173</v>
      </c>
      <c r="M24" t="s">
        <v>192</v>
      </c>
    </row>
    <row r="25" spans="1:14">
      <c r="A25" s="1">
        <f>HYPERLINK("https://lsnyc.legalserver.org/matter/dynamic-profile/view/1914994","19-1914994")</f>
        <v>0</v>
      </c>
      <c r="B25" t="s">
        <v>16</v>
      </c>
      <c r="C25" t="s">
        <v>25</v>
      </c>
      <c r="D25" t="s">
        <v>65</v>
      </c>
      <c r="F25" t="s">
        <v>145</v>
      </c>
      <c r="G25" t="s">
        <v>149</v>
      </c>
      <c r="K25" t="s">
        <v>172</v>
      </c>
      <c r="M25" t="s">
        <v>145</v>
      </c>
      <c r="N25" t="s">
        <v>203</v>
      </c>
    </row>
    <row r="26" spans="1:14">
      <c r="A26" s="1">
        <f>HYPERLINK("https://lsnyc.legalserver.org/matter/dynamic-profile/view/1915081","19-1915081")</f>
        <v>0</v>
      </c>
      <c r="B26" t="s">
        <v>19</v>
      </c>
      <c r="C26" t="s">
        <v>29</v>
      </c>
      <c r="D26" t="s">
        <v>66</v>
      </c>
      <c r="E26" t="s">
        <v>133</v>
      </c>
      <c r="F26" t="s">
        <v>146</v>
      </c>
      <c r="J26" t="s">
        <v>159</v>
      </c>
      <c r="K26" t="s">
        <v>175</v>
      </c>
      <c r="M26" t="s">
        <v>184</v>
      </c>
      <c r="N26" t="s">
        <v>204</v>
      </c>
    </row>
    <row r="27" spans="1:14">
      <c r="A27" s="1">
        <f>HYPERLINK("https://lsnyc.legalserver.org/matter/dynamic-profile/view/1915380","19-1915380")</f>
        <v>0</v>
      </c>
      <c r="B27" t="s">
        <v>18</v>
      </c>
      <c r="C27" t="s">
        <v>30</v>
      </c>
      <c r="D27" t="s">
        <v>67</v>
      </c>
      <c r="G27" t="s">
        <v>149</v>
      </c>
      <c r="K27" t="s">
        <v>172</v>
      </c>
      <c r="M27" t="s">
        <v>187</v>
      </c>
    </row>
    <row r="28" spans="1:14">
      <c r="A28" s="1">
        <f>HYPERLINK("https://lsnyc.legalserver.org/matter/dynamic-profile/view/1915384","19-1915384")</f>
        <v>0</v>
      </c>
      <c r="B28" t="s">
        <v>18</v>
      </c>
      <c r="C28" t="s">
        <v>30</v>
      </c>
      <c r="D28" t="s">
        <v>68</v>
      </c>
      <c r="G28" t="s">
        <v>149</v>
      </c>
      <c r="M28" t="s">
        <v>187</v>
      </c>
    </row>
    <row r="29" spans="1:14">
      <c r="A29" s="1">
        <f>HYPERLINK("https://lsnyc.legalserver.org/matter/dynamic-profile/view/1915387","19-1915387")</f>
        <v>0</v>
      </c>
      <c r="B29" t="s">
        <v>18</v>
      </c>
      <c r="C29" t="s">
        <v>30</v>
      </c>
      <c r="D29" t="s">
        <v>69</v>
      </c>
      <c r="G29" t="s">
        <v>149</v>
      </c>
      <c r="K29" t="s">
        <v>172</v>
      </c>
      <c r="M29" t="s">
        <v>187</v>
      </c>
    </row>
    <row r="30" spans="1:14">
      <c r="A30" s="1">
        <f>HYPERLINK("https://lsnyc.legalserver.org/matter/dynamic-profile/view/1913727","19-1913727")</f>
        <v>0</v>
      </c>
      <c r="B30" t="s">
        <v>18</v>
      </c>
      <c r="C30" t="s">
        <v>27</v>
      </c>
      <c r="D30" t="s">
        <v>70</v>
      </c>
      <c r="E30" t="s">
        <v>129</v>
      </c>
      <c r="F30" t="s">
        <v>147</v>
      </c>
      <c r="J30" t="s">
        <v>160</v>
      </c>
      <c r="K30" t="s">
        <v>175</v>
      </c>
      <c r="L30" t="s">
        <v>182</v>
      </c>
      <c r="M30" t="s">
        <v>193</v>
      </c>
      <c r="N30" t="s">
        <v>204</v>
      </c>
    </row>
    <row r="31" spans="1:14">
      <c r="A31" s="1">
        <f>HYPERLINK("https://lsnyc.legalserver.org/matter/dynamic-profile/view/1914956","19-1914956")</f>
        <v>0</v>
      </c>
      <c r="B31" t="s">
        <v>17</v>
      </c>
      <c r="C31" t="s">
        <v>31</v>
      </c>
      <c r="D31" t="s">
        <v>71</v>
      </c>
      <c r="E31" t="s">
        <v>134</v>
      </c>
      <c r="G31" t="s">
        <v>149</v>
      </c>
      <c r="J31" t="s">
        <v>161</v>
      </c>
      <c r="K31" t="s">
        <v>172</v>
      </c>
      <c r="M31" t="s">
        <v>194</v>
      </c>
    </row>
    <row r="32" spans="1:14">
      <c r="A32" s="1">
        <f>HYPERLINK("https://lsnyc.legalserver.org/matter/dynamic-profile/view/1914735","19-1914735")</f>
        <v>0</v>
      </c>
      <c r="B32" t="s">
        <v>19</v>
      </c>
      <c r="C32" t="s">
        <v>29</v>
      </c>
      <c r="D32" t="s">
        <v>72</v>
      </c>
      <c r="E32" t="s">
        <v>135</v>
      </c>
      <c r="F32" t="s">
        <v>146</v>
      </c>
      <c r="J32" t="s">
        <v>162</v>
      </c>
      <c r="K32" t="s">
        <v>175</v>
      </c>
      <c r="M32" t="s">
        <v>195</v>
      </c>
      <c r="N32" t="s">
        <v>204</v>
      </c>
    </row>
    <row r="33" spans="1:14">
      <c r="A33" s="1">
        <f>HYPERLINK("https://lsnyc.legalserver.org/matter/dynamic-profile/view/1914708","19-1914708")</f>
        <v>0</v>
      </c>
      <c r="B33" t="s">
        <v>14</v>
      </c>
      <c r="C33" t="s">
        <v>32</v>
      </c>
      <c r="D33" t="s">
        <v>73</v>
      </c>
      <c r="F33" t="s">
        <v>145</v>
      </c>
      <c r="H33" t="s">
        <v>150</v>
      </c>
      <c r="J33" t="s">
        <v>152</v>
      </c>
      <c r="K33" t="s">
        <v>172</v>
      </c>
      <c r="M33" t="s">
        <v>145</v>
      </c>
    </row>
    <row r="34" spans="1:14">
      <c r="A34" s="1">
        <f>HYPERLINK("https://lsnyc.legalserver.org/matter/dynamic-profile/view/1914324","19-1914324")</f>
        <v>0</v>
      </c>
      <c r="B34" t="s">
        <v>17</v>
      </c>
      <c r="C34" t="s">
        <v>33</v>
      </c>
      <c r="D34" t="s">
        <v>74</v>
      </c>
      <c r="E34" t="s">
        <v>127</v>
      </c>
      <c r="G34" t="s">
        <v>149</v>
      </c>
      <c r="J34" t="s">
        <v>151</v>
      </c>
      <c r="K34" t="s">
        <v>172</v>
      </c>
      <c r="M34" t="s">
        <v>188</v>
      </c>
    </row>
    <row r="35" spans="1:14">
      <c r="A35" s="1">
        <f>HYPERLINK("https://lsnyc.legalserver.org/matter/dynamic-profile/view/1914494","19-1914494")</f>
        <v>0</v>
      </c>
      <c r="B35" t="s">
        <v>16</v>
      </c>
      <c r="C35" t="s">
        <v>25</v>
      </c>
      <c r="D35" t="s">
        <v>75</v>
      </c>
      <c r="F35" t="s">
        <v>145</v>
      </c>
      <c r="G35" t="s">
        <v>149</v>
      </c>
      <c r="J35" t="s">
        <v>153</v>
      </c>
      <c r="K35" t="s">
        <v>172</v>
      </c>
      <c r="M35" t="s">
        <v>145</v>
      </c>
      <c r="N35" t="s">
        <v>203</v>
      </c>
    </row>
    <row r="36" spans="1:14">
      <c r="A36" s="1">
        <f>HYPERLINK("https://lsnyc.legalserver.org/matter/dynamic-profile/view/1914549","19-1914549")</f>
        <v>0</v>
      </c>
      <c r="B36" t="s">
        <v>16</v>
      </c>
      <c r="C36" t="s">
        <v>25</v>
      </c>
      <c r="D36" t="s">
        <v>76</v>
      </c>
      <c r="F36" t="s">
        <v>145</v>
      </c>
      <c r="J36" t="s">
        <v>163</v>
      </c>
      <c r="K36" t="s">
        <v>174</v>
      </c>
      <c r="M36" t="s">
        <v>145</v>
      </c>
    </row>
    <row r="37" spans="1:14">
      <c r="A37" s="1">
        <f>HYPERLINK("https://lsnyc.legalserver.org/matter/dynamic-profile/view/1914576","19-1914576")</f>
        <v>0</v>
      </c>
      <c r="B37" t="s">
        <v>17</v>
      </c>
      <c r="C37" t="s">
        <v>34</v>
      </c>
      <c r="D37" t="s">
        <v>77</v>
      </c>
      <c r="E37" t="s">
        <v>136</v>
      </c>
      <c r="F37" t="s">
        <v>146</v>
      </c>
      <c r="G37" t="s">
        <v>149</v>
      </c>
      <c r="J37" t="s">
        <v>159</v>
      </c>
      <c r="K37" t="s">
        <v>175</v>
      </c>
      <c r="M37" t="s">
        <v>196</v>
      </c>
    </row>
    <row r="38" spans="1:14">
      <c r="A38" s="1">
        <f>HYPERLINK("https://lsnyc.legalserver.org/matter/dynamic-profile/view/1914891","19-1914891")</f>
        <v>0</v>
      </c>
      <c r="B38" t="s">
        <v>17</v>
      </c>
      <c r="C38" t="s">
        <v>26</v>
      </c>
      <c r="D38" t="s">
        <v>78</v>
      </c>
      <c r="E38" t="s">
        <v>127</v>
      </c>
      <c r="G38" t="s">
        <v>149</v>
      </c>
      <c r="J38" t="s">
        <v>155</v>
      </c>
      <c r="K38" t="s">
        <v>172</v>
      </c>
      <c r="M38" t="s">
        <v>188</v>
      </c>
    </row>
    <row r="39" spans="1:14">
      <c r="A39" s="1">
        <f>HYPERLINK("https://lsnyc.legalserver.org/matter/dynamic-profile/view/1913086","19-1913086")</f>
        <v>0</v>
      </c>
      <c r="B39" t="s">
        <v>16</v>
      </c>
      <c r="C39" t="s">
        <v>25</v>
      </c>
      <c r="D39" t="s">
        <v>79</v>
      </c>
      <c r="F39" t="s">
        <v>145</v>
      </c>
      <c r="K39" t="s">
        <v>175</v>
      </c>
      <c r="M39" t="s">
        <v>145</v>
      </c>
    </row>
    <row r="40" spans="1:14">
      <c r="A40" s="1">
        <f>HYPERLINK("https://lsnyc.legalserver.org/matter/dynamic-profile/view/1914339","19-1914339")</f>
        <v>0</v>
      </c>
      <c r="B40" t="s">
        <v>16</v>
      </c>
      <c r="C40" t="s">
        <v>25</v>
      </c>
      <c r="D40" t="s">
        <v>80</v>
      </c>
      <c r="E40" t="s">
        <v>124</v>
      </c>
      <c r="F40" t="s">
        <v>145</v>
      </c>
      <c r="J40" t="s">
        <v>154</v>
      </c>
      <c r="K40" t="s">
        <v>172</v>
      </c>
      <c r="M40" t="s">
        <v>145</v>
      </c>
      <c r="N40" t="s">
        <v>204</v>
      </c>
    </row>
    <row r="41" spans="1:14">
      <c r="A41" s="1">
        <f>HYPERLINK("https://lsnyc.legalserver.org/matter/dynamic-profile/view/1914343","19-1914343")</f>
        <v>0</v>
      </c>
      <c r="B41" t="s">
        <v>16</v>
      </c>
      <c r="C41" t="s">
        <v>35</v>
      </c>
      <c r="D41" t="s">
        <v>81</v>
      </c>
      <c r="E41" t="s">
        <v>124</v>
      </c>
      <c r="F41" t="s">
        <v>146</v>
      </c>
      <c r="J41" t="s">
        <v>153</v>
      </c>
      <c r="K41" t="s">
        <v>172</v>
      </c>
      <c r="M41" t="s">
        <v>184</v>
      </c>
      <c r="N41" t="s">
        <v>204</v>
      </c>
    </row>
    <row r="42" spans="1:14">
      <c r="A42" s="1">
        <f>HYPERLINK("https://lsnyc.legalserver.org/matter/dynamic-profile/view/1914351","19-1914351")</f>
        <v>0</v>
      </c>
      <c r="B42" t="s">
        <v>16</v>
      </c>
      <c r="C42" t="s">
        <v>25</v>
      </c>
      <c r="D42" t="s">
        <v>82</v>
      </c>
      <c r="F42" t="s">
        <v>145</v>
      </c>
      <c r="J42" t="s">
        <v>153</v>
      </c>
      <c r="K42" t="s">
        <v>172</v>
      </c>
      <c r="M42" t="s">
        <v>145</v>
      </c>
      <c r="N42" t="s">
        <v>204</v>
      </c>
    </row>
    <row r="43" spans="1:14">
      <c r="A43" s="1">
        <f>HYPERLINK("https://lsnyc.legalserver.org/matter/dynamic-profile/view/1914392","19-1914392")</f>
        <v>0</v>
      </c>
      <c r="B43" t="s">
        <v>15</v>
      </c>
      <c r="C43" t="s">
        <v>36</v>
      </c>
      <c r="D43" t="s">
        <v>83</v>
      </c>
      <c r="E43" t="s">
        <v>130</v>
      </c>
      <c r="F43" t="s">
        <v>146</v>
      </c>
      <c r="J43" t="s">
        <v>155</v>
      </c>
      <c r="K43" t="s">
        <v>172</v>
      </c>
      <c r="L43" t="s">
        <v>181</v>
      </c>
      <c r="M43" t="s">
        <v>191</v>
      </c>
      <c r="N43" t="s">
        <v>203</v>
      </c>
    </row>
    <row r="44" spans="1:14">
      <c r="A44" s="1">
        <f>HYPERLINK("https://lsnyc.legalserver.org/matter/dynamic-profile/view/1914464","19-1914464")</f>
        <v>0</v>
      </c>
      <c r="B44" t="s">
        <v>16</v>
      </c>
      <c r="C44" t="s">
        <v>25</v>
      </c>
      <c r="D44" t="s">
        <v>84</v>
      </c>
      <c r="F44" t="s">
        <v>145</v>
      </c>
      <c r="K44" t="s">
        <v>172</v>
      </c>
      <c r="M44" t="s">
        <v>145</v>
      </c>
    </row>
    <row r="45" spans="1:14">
      <c r="A45" s="1">
        <f>HYPERLINK("https://lsnyc.legalserver.org/matter/dynamic-profile/view/1914233","19-1914233")</f>
        <v>0</v>
      </c>
      <c r="B45" t="s">
        <v>16</v>
      </c>
      <c r="C45" t="s">
        <v>37</v>
      </c>
      <c r="D45" t="s">
        <v>85</v>
      </c>
      <c r="E45" t="s">
        <v>123</v>
      </c>
      <c r="F45" t="s">
        <v>145</v>
      </c>
      <c r="J45" t="s">
        <v>154</v>
      </c>
      <c r="K45" t="s">
        <v>172</v>
      </c>
      <c r="M45" t="s">
        <v>145</v>
      </c>
    </row>
    <row r="46" spans="1:14">
      <c r="A46" s="1">
        <f>HYPERLINK("https://lsnyc.legalserver.org/matter/dynamic-profile/view/1914253","19-1914253")</f>
        <v>0</v>
      </c>
      <c r="B46" t="s">
        <v>19</v>
      </c>
      <c r="C46" t="s">
        <v>38</v>
      </c>
      <c r="D46" t="s">
        <v>86</v>
      </c>
      <c r="E46" t="s">
        <v>137</v>
      </c>
      <c r="F46" t="s">
        <v>146</v>
      </c>
      <c r="J46" t="s">
        <v>155</v>
      </c>
      <c r="K46" t="s">
        <v>172</v>
      </c>
      <c r="M46" t="s">
        <v>197</v>
      </c>
      <c r="N46" t="s">
        <v>203</v>
      </c>
    </row>
    <row r="47" spans="1:14">
      <c r="A47" s="1">
        <f>HYPERLINK("https://lsnyc.legalserver.org/matter/dynamic-profile/view/1914303","19-1914303")</f>
        <v>0</v>
      </c>
      <c r="B47" t="s">
        <v>16</v>
      </c>
      <c r="C47" t="s">
        <v>25</v>
      </c>
      <c r="D47" t="s">
        <v>87</v>
      </c>
      <c r="F47" t="s">
        <v>145</v>
      </c>
      <c r="K47" t="s">
        <v>175</v>
      </c>
      <c r="M47" t="s">
        <v>145</v>
      </c>
    </row>
    <row r="48" spans="1:14">
      <c r="A48" s="1">
        <f>HYPERLINK("https://lsnyc.legalserver.org/matter/dynamic-profile/view/1914307","19-1914307")</f>
        <v>0</v>
      </c>
      <c r="B48" t="s">
        <v>15</v>
      </c>
      <c r="C48" t="s">
        <v>21</v>
      </c>
      <c r="D48" t="s">
        <v>88</v>
      </c>
      <c r="E48" t="s">
        <v>127</v>
      </c>
      <c r="F48" t="s">
        <v>148</v>
      </c>
      <c r="J48" t="s">
        <v>155</v>
      </c>
      <c r="K48" t="s">
        <v>172</v>
      </c>
      <c r="M48" t="s">
        <v>188</v>
      </c>
      <c r="N48" t="s">
        <v>203</v>
      </c>
    </row>
    <row r="49" spans="1:14">
      <c r="A49" s="1">
        <f>HYPERLINK("https://lsnyc.legalserver.org/matter/dynamic-profile/view/1914318","19-1914318")</f>
        <v>0</v>
      </c>
      <c r="B49" t="s">
        <v>19</v>
      </c>
      <c r="C49" t="s">
        <v>39</v>
      </c>
      <c r="D49" t="s">
        <v>89</v>
      </c>
      <c r="E49" t="s">
        <v>138</v>
      </c>
      <c r="F49" t="s">
        <v>146</v>
      </c>
      <c r="G49" t="s">
        <v>149</v>
      </c>
      <c r="J49" t="s">
        <v>154</v>
      </c>
      <c r="K49" t="s">
        <v>175</v>
      </c>
      <c r="M49" t="s">
        <v>198</v>
      </c>
    </row>
    <row r="50" spans="1:14">
      <c r="A50" s="1">
        <f>HYPERLINK("https://lsnyc.legalserver.org/matter/dynamic-profile/view/1914099","19-1914099")</f>
        <v>0</v>
      </c>
      <c r="B50" t="s">
        <v>14</v>
      </c>
      <c r="C50" t="s">
        <v>40</v>
      </c>
      <c r="D50" t="s">
        <v>90</v>
      </c>
      <c r="E50" t="s">
        <v>139</v>
      </c>
      <c r="F50" t="s">
        <v>147</v>
      </c>
      <c r="J50" t="s">
        <v>164</v>
      </c>
      <c r="K50" t="s">
        <v>175</v>
      </c>
      <c r="L50" t="s">
        <v>182</v>
      </c>
      <c r="M50" t="s">
        <v>193</v>
      </c>
      <c r="N50" t="s">
        <v>204</v>
      </c>
    </row>
    <row r="51" spans="1:14">
      <c r="A51" s="1">
        <f>HYPERLINK("https://lsnyc.legalserver.org/matter/dynamic-profile/view/1912627","19-1912627")</f>
        <v>0</v>
      </c>
      <c r="B51" t="s">
        <v>18</v>
      </c>
      <c r="C51" t="s">
        <v>41</v>
      </c>
      <c r="D51" t="s">
        <v>91</v>
      </c>
      <c r="G51" t="s">
        <v>149</v>
      </c>
      <c r="J51" t="s">
        <v>165</v>
      </c>
      <c r="K51" t="s">
        <v>172</v>
      </c>
      <c r="M51" t="s">
        <v>187</v>
      </c>
    </row>
    <row r="52" spans="1:14">
      <c r="A52" s="1">
        <f>HYPERLINK("https://lsnyc.legalserver.org/matter/dynamic-profile/view/1914058","19-1914058")</f>
        <v>0</v>
      </c>
      <c r="B52" t="s">
        <v>15</v>
      </c>
      <c r="C52" t="s">
        <v>25</v>
      </c>
      <c r="D52" t="s">
        <v>92</v>
      </c>
      <c r="F52" t="s">
        <v>145</v>
      </c>
      <c r="J52" t="s">
        <v>153</v>
      </c>
      <c r="K52" t="s">
        <v>172</v>
      </c>
      <c r="M52" t="s">
        <v>145</v>
      </c>
      <c r="N52" t="s">
        <v>204</v>
      </c>
    </row>
    <row r="53" spans="1:14">
      <c r="A53" s="1">
        <f>HYPERLINK("https://lsnyc.legalserver.org/matter/dynamic-profile/view/1914439","19-1914439")</f>
        <v>0</v>
      </c>
      <c r="B53" t="s">
        <v>17</v>
      </c>
      <c r="C53" t="s">
        <v>33</v>
      </c>
      <c r="D53" t="s">
        <v>93</v>
      </c>
      <c r="E53" t="s">
        <v>138</v>
      </c>
      <c r="G53" t="s">
        <v>149</v>
      </c>
      <c r="J53" t="s">
        <v>157</v>
      </c>
      <c r="K53" t="s">
        <v>175</v>
      </c>
      <c r="M53" t="s">
        <v>198</v>
      </c>
    </row>
    <row r="54" spans="1:14">
      <c r="A54" s="1">
        <f>HYPERLINK("https://lsnyc.legalserver.org/matter/dynamic-profile/view/1913964","19-1913964")</f>
        <v>0</v>
      </c>
      <c r="B54" t="s">
        <v>17</v>
      </c>
      <c r="C54" t="s">
        <v>33</v>
      </c>
      <c r="D54" t="s">
        <v>94</v>
      </c>
      <c r="E54" t="s">
        <v>130</v>
      </c>
      <c r="G54" t="s">
        <v>149</v>
      </c>
      <c r="J54" t="s">
        <v>166</v>
      </c>
      <c r="K54" t="s">
        <v>175</v>
      </c>
      <c r="M54" t="s">
        <v>191</v>
      </c>
    </row>
    <row r="55" spans="1:14">
      <c r="A55" s="1">
        <f>HYPERLINK("https://lsnyc.legalserver.org/matter/dynamic-profile/view/1913998","19-1913998")</f>
        <v>0</v>
      </c>
      <c r="B55" t="s">
        <v>16</v>
      </c>
      <c r="C55" t="s">
        <v>25</v>
      </c>
      <c r="D55" t="s">
        <v>95</v>
      </c>
      <c r="F55" t="s">
        <v>145</v>
      </c>
      <c r="J55" t="s">
        <v>153</v>
      </c>
      <c r="K55" t="s">
        <v>175</v>
      </c>
      <c r="M55" t="s">
        <v>145</v>
      </c>
      <c r="N55" t="s">
        <v>204</v>
      </c>
    </row>
    <row r="56" spans="1:14">
      <c r="A56" s="1">
        <f>HYPERLINK("https://lsnyc.legalserver.org/matter/dynamic-profile/view/1913780","19-1913780")</f>
        <v>0</v>
      </c>
      <c r="B56" t="s">
        <v>16</v>
      </c>
      <c r="C56" t="s">
        <v>25</v>
      </c>
      <c r="D56" t="s">
        <v>96</v>
      </c>
      <c r="E56" t="s">
        <v>124</v>
      </c>
      <c r="F56" t="s">
        <v>145</v>
      </c>
      <c r="J56" t="s">
        <v>167</v>
      </c>
      <c r="K56" t="s">
        <v>178</v>
      </c>
      <c r="M56" t="s">
        <v>145</v>
      </c>
      <c r="N56" t="s">
        <v>204</v>
      </c>
    </row>
    <row r="57" spans="1:14">
      <c r="A57" s="1">
        <f>HYPERLINK("https://lsnyc.legalserver.org/matter/dynamic-profile/view/1913788","19-1913788")</f>
        <v>0</v>
      </c>
      <c r="B57" t="s">
        <v>15</v>
      </c>
      <c r="C57" t="s">
        <v>23</v>
      </c>
      <c r="D57" t="s">
        <v>97</v>
      </c>
      <c r="E57" t="s">
        <v>138</v>
      </c>
      <c r="G57" t="s">
        <v>149</v>
      </c>
      <c r="K57" t="s">
        <v>175</v>
      </c>
      <c r="M57" t="s">
        <v>198</v>
      </c>
    </row>
    <row r="58" spans="1:14">
      <c r="A58" s="1">
        <f>HYPERLINK("https://lsnyc.legalserver.org/matter/dynamic-profile/view/1913817","19-1913817")</f>
        <v>0</v>
      </c>
      <c r="B58" t="s">
        <v>17</v>
      </c>
      <c r="C58" t="s">
        <v>31</v>
      </c>
      <c r="D58" t="s">
        <v>98</v>
      </c>
      <c r="E58" t="s">
        <v>140</v>
      </c>
      <c r="G58" t="s">
        <v>149</v>
      </c>
      <c r="J58" t="s">
        <v>168</v>
      </c>
      <c r="K58" t="s">
        <v>175</v>
      </c>
      <c r="M58" t="s">
        <v>199</v>
      </c>
    </row>
    <row r="59" spans="1:14">
      <c r="A59" s="1">
        <f>HYPERLINK("https://lsnyc.legalserver.org/matter/dynamic-profile/view/1913822","19-1913822")</f>
        <v>0</v>
      </c>
      <c r="B59" t="s">
        <v>18</v>
      </c>
      <c r="C59" t="s">
        <v>27</v>
      </c>
      <c r="D59" t="s">
        <v>99</v>
      </c>
      <c r="E59" t="s">
        <v>129</v>
      </c>
      <c r="G59" t="s">
        <v>149</v>
      </c>
      <c r="J59" t="s">
        <v>160</v>
      </c>
      <c r="K59" t="s">
        <v>175</v>
      </c>
      <c r="M59" t="s">
        <v>190</v>
      </c>
    </row>
    <row r="60" spans="1:14">
      <c r="A60" s="1">
        <f>HYPERLINK("https://lsnyc.legalserver.org/matter/dynamic-profile/view/1913823","19-1913823")</f>
        <v>0</v>
      </c>
      <c r="B60" t="s">
        <v>17</v>
      </c>
      <c r="C60" t="s">
        <v>31</v>
      </c>
      <c r="D60" t="s">
        <v>100</v>
      </c>
      <c r="E60" t="s">
        <v>130</v>
      </c>
      <c r="G60" t="s">
        <v>149</v>
      </c>
      <c r="K60" t="s">
        <v>172</v>
      </c>
      <c r="M60" t="s">
        <v>191</v>
      </c>
    </row>
    <row r="61" spans="1:14">
      <c r="A61" s="1">
        <f>HYPERLINK("https://lsnyc.legalserver.org/matter/dynamic-profile/view/1913848","19-1913848")</f>
        <v>0</v>
      </c>
      <c r="B61" t="s">
        <v>19</v>
      </c>
      <c r="C61" t="s">
        <v>38</v>
      </c>
      <c r="D61" t="s">
        <v>101</v>
      </c>
      <c r="E61" t="s">
        <v>127</v>
      </c>
      <c r="F61" t="s">
        <v>148</v>
      </c>
      <c r="J61" t="s">
        <v>158</v>
      </c>
      <c r="K61" t="s">
        <v>179</v>
      </c>
      <c r="L61" t="s">
        <v>181</v>
      </c>
      <c r="M61" t="s">
        <v>188</v>
      </c>
      <c r="N61" t="s">
        <v>204</v>
      </c>
    </row>
    <row r="62" spans="1:14">
      <c r="A62" s="1">
        <f>HYPERLINK("https://lsnyc.legalserver.org/matter/dynamic-profile/view/1913853","19-1913853")</f>
        <v>0</v>
      </c>
      <c r="B62" t="s">
        <v>19</v>
      </c>
      <c r="C62" t="s">
        <v>38</v>
      </c>
      <c r="D62" t="s">
        <v>101</v>
      </c>
      <c r="E62" t="s">
        <v>141</v>
      </c>
      <c r="F62" t="s">
        <v>148</v>
      </c>
      <c r="J62" t="s">
        <v>158</v>
      </c>
      <c r="K62" t="s">
        <v>179</v>
      </c>
      <c r="L62" t="s">
        <v>181</v>
      </c>
      <c r="M62" t="s">
        <v>188</v>
      </c>
      <c r="N62" t="s">
        <v>204</v>
      </c>
    </row>
    <row r="63" spans="1:14">
      <c r="A63" s="1">
        <f>HYPERLINK("https://lsnyc.legalserver.org/matter/dynamic-profile/view/1913906","19-1913906")</f>
        <v>0</v>
      </c>
      <c r="B63" t="s">
        <v>19</v>
      </c>
      <c r="C63" t="s">
        <v>29</v>
      </c>
      <c r="D63" t="s">
        <v>102</v>
      </c>
      <c r="E63" t="s">
        <v>141</v>
      </c>
      <c r="F63" t="s">
        <v>148</v>
      </c>
      <c r="J63" t="s">
        <v>155</v>
      </c>
      <c r="K63" t="s">
        <v>172</v>
      </c>
      <c r="M63" t="s">
        <v>188</v>
      </c>
      <c r="N63" t="s">
        <v>203</v>
      </c>
    </row>
    <row r="64" spans="1:14">
      <c r="A64" s="1">
        <f>HYPERLINK("https://lsnyc.legalserver.org/matter/dynamic-profile/view/1913908","19-1913908")</f>
        <v>0</v>
      </c>
      <c r="B64" t="s">
        <v>19</v>
      </c>
      <c r="C64" t="s">
        <v>29</v>
      </c>
      <c r="D64" t="s">
        <v>103</v>
      </c>
      <c r="E64" t="s">
        <v>141</v>
      </c>
      <c r="F64" t="s">
        <v>148</v>
      </c>
      <c r="J64" t="s">
        <v>155</v>
      </c>
      <c r="K64" t="s">
        <v>172</v>
      </c>
      <c r="M64" t="s">
        <v>188</v>
      </c>
      <c r="N64" t="s">
        <v>203</v>
      </c>
    </row>
    <row r="65" spans="1:14">
      <c r="A65" s="1">
        <f>HYPERLINK("https://lsnyc.legalserver.org/matter/dynamic-profile/view/1913910","19-1913910")</f>
        <v>0</v>
      </c>
      <c r="B65" t="s">
        <v>19</v>
      </c>
      <c r="C65" t="s">
        <v>29</v>
      </c>
      <c r="D65" t="s">
        <v>104</v>
      </c>
      <c r="E65" t="s">
        <v>141</v>
      </c>
      <c r="F65" t="s">
        <v>148</v>
      </c>
      <c r="J65" t="s">
        <v>155</v>
      </c>
      <c r="K65" t="s">
        <v>172</v>
      </c>
      <c r="M65" t="s">
        <v>188</v>
      </c>
      <c r="N65" t="s">
        <v>203</v>
      </c>
    </row>
    <row r="66" spans="1:14">
      <c r="A66" s="1">
        <f>HYPERLINK("https://lsnyc.legalserver.org/matter/dynamic-profile/view/1913912","19-1913912")</f>
        <v>0</v>
      </c>
      <c r="B66" t="s">
        <v>19</v>
      </c>
      <c r="C66" t="s">
        <v>29</v>
      </c>
      <c r="D66" t="s">
        <v>105</v>
      </c>
      <c r="E66" t="s">
        <v>141</v>
      </c>
      <c r="F66" t="s">
        <v>148</v>
      </c>
      <c r="J66" t="s">
        <v>155</v>
      </c>
      <c r="K66" t="s">
        <v>172</v>
      </c>
      <c r="M66" t="s">
        <v>188</v>
      </c>
      <c r="N66" t="s">
        <v>203</v>
      </c>
    </row>
    <row r="67" spans="1:14">
      <c r="A67" s="1">
        <f>HYPERLINK("https://lsnyc.legalserver.org/matter/dynamic-profile/view/1913693","19-1913693")</f>
        <v>0</v>
      </c>
      <c r="B67" t="s">
        <v>16</v>
      </c>
      <c r="C67" t="s">
        <v>25</v>
      </c>
      <c r="D67" t="s">
        <v>106</v>
      </c>
      <c r="F67" t="s">
        <v>145</v>
      </c>
      <c r="J67" t="s">
        <v>169</v>
      </c>
      <c r="K67" t="s">
        <v>175</v>
      </c>
      <c r="M67" t="s">
        <v>145</v>
      </c>
    </row>
    <row r="68" spans="1:14">
      <c r="A68" s="1">
        <f>HYPERLINK("https://lsnyc.legalserver.org/matter/dynamic-profile/view/1913708","19-1913708")</f>
        <v>0</v>
      </c>
      <c r="B68" t="s">
        <v>19</v>
      </c>
      <c r="C68" t="s">
        <v>29</v>
      </c>
      <c r="D68" t="s">
        <v>107</v>
      </c>
      <c r="E68" t="s">
        <v>135</v>
      </c>
      <c r="F68" t="s">
        <v>146</v>
      </c>
      <c r="J68" t="s">
        <v>154</v>
      </c>
      <c r="K68" t="s">
        <v>172</v>
      </c>
      <c r="M68" t="s">
        <v>200</v>
      </c>
      <c r="N68" t="s">
        <v>204</v>
      </c>
    </row>
    <row r="69" spans="1:14">
      <c r="A69" s="1">
        <f>HYPERLINK("https://lsnyc.legalserver.org/matter/dynamic-profile/view/1913731","19-1913731")</f>
        <v>0</v>
      </c>
      <c r="B69" t="s">
        <v>17</v>
      </c>
      <c r="C69" t="s">
        <v>42</v>
      </c>
      <c r="D69" t="s">
        <v>108</v>
      </c>
      <c r="E69" t="s">
        <v>130</v>
      </c>
      <c r="G69" t="s">
        <v>149</v>
      </c>
      <c r="J69" t="s">
        <v>155</v>
      </c>
      <c r="K69" t="s">
        <v>172</v>
      </c>
      <c r="M69" t="s">
        <v>191</v>
      </c>
    </row>
    <row r="70" spans="1:14">
      <c r="A70" s="1">
        <f>HYPERLINK("https://lsnyc.legalserver.org/matter/dynamic-profile/view/1913741","19-1913741")</f>
        <v>0</v>
      </c>
      <c r="B70" t="s">
        <v>15</v>
      </c>
      <c r="C70" t="s">
        <v>28</v>
      </c>
      <c r="D70" t="s">
        <v>109</v>
      </c>
      <c r="E70" t="s">
        <v>130</v>
      </c>
      <c r="J70" t="s">
        <v>155</v>
      </c>
      <c r="K70" t="s">
        <v>172</v>
      </c>
      <c r="M70" t="s">
        <v>191</v>
      </c>
    </row>
    <row r="71" spans="1:14">
      <c r="A71" s="1">
        <f>HYPERLINK("https://lsnyc.legalserver.org/matter/dynamic-profile/view/1913748","19-1913748")</f>
        <v>0</v>
      </c>
      <c r="B71" t="s">
        <v>15</v>
      </c>
      <c r="C71" t="s">
        <v>28</v>
      </c>
      <c r="D71" t="s">
        <v>110</v>
      </c>
      <c r="E71" t="s">
        <v>130</v>
      </c>
      <c r="J71" t="s">
        <v>155</v>
      </c>
      <c r="K71" t="s">
        <v>172</v>
      </c>
      <c r="M71" t="s">
        <v>191</v>
      </c>
    </row>
    <row r="72" spans="1:14">
      <c r="A72" s="1">
        <f>HYPERLINK("https://lsnyc.legalserver.org/matter/dynamic-profile/view/1913751","19-1913751")</f>
        <v>0</v>
      </c>
      <c r="B72" t="s">
        <v>15</v>
      </c>
      <c r="C72" t="s">
        <v>28</v>
      </c>
      <c r="D72" t="s">
        <v>111</v>
      </c>
      <c r="E72" t="s">
        <v>127</v>
      </c>
      <c r="J72" t="s">
        <v>170</v>
      </c>
      <c r="K72" t="s">
        <v>175</v>
      </c>
      <c r="M72" t="s">
        <v>188</v>
      </c>
    </row>
    <row r="73" spans="1:14">
      <c r="A73" s="1">
        <f>HYPERLINK("https://lsnyc.legalserver.org/matter/dynamic-profile/view/1913539","19-1913539")</f>
        <v>0</v>
      </c>
      <c r="B73" t="s">
        <v>16</v>
      </c>
      <c r="C73" t="s">
        <v>35</v>
      </c>
      <c r="D73" t="s">
        <v>112</v>
      </c>
      <c r="E73" t="s">
        <v>124</v>
      </c>
      <c r="F73" t="s">
        <v>146</v>
      </c>
      <c r="J73" t="s">
        <v>161</v>
      </c>
      <c r="K73" t="s">
        <v>172</v>
      </c>
      <c r="M73" t="s">
        <v>184</v>
      </c>
      <c r="N73" t="s">
        <v>204</v>
      </c>
    </row>
    <row r="74" spans="1:14">
      <c r="A74" s="1">
        <f>HYPERLINK("https://lsnyc.legalserver.org/matter/dynamic-profile/view/1913557","19-1913557")</f>
        <v>0</v>
      </c>
      <c r="B74" t="s">
        <v>14</v>
      </c>
      <c r="C74" t="s">
        <v>40</v>
      </c>
      <c r="D74" t="s">
        <v>113</v>
      </c>
      <c r="E74" t="s">
        <v>139</v>
      </c>
      <c r="F74" t="s">
        <v>146</v>
      </c>
      <c r="H74" t="s">
        <v>150</v>
      </c>
      <c r="J74" t="s">
        <v>171</v>
      </c>
      <c r="K74" t="s">
        <v>180</v>
      </c>
      <c r="M74" t="s">
        <v>201</v>
      </c>
      <c r="N74" t="s">
        <v>204</v>
      </c>
    </row>
    <row r="75" spans="1:14">
      <c r="A75" s="1">
        <f>HYPERLINK("https://lsnyc.legalserver.org/matter/dynamic-profile/view/1913176","19-1913176")</f>
        <v>0</v>
      </c>
      <c r="B75" t="s">
        <v>16</v>
      </c>
      <c r="C75" t="s">
        <v>22</v>
      </c>
      <c r="D75" t="s">
        <v>114</v>
      </c>
      <c r="E75" t="s">
        <v>142</v>
      </c>
      <c r="F75" t="s">
        <v>145</v>
      </c>
      <c r="J75" t="s">
        <v>155</v>
      </c>
      <c r="K75" t="s">
        <v>172</v>
      </c>
      <c r="M75" t="s">
        <v>145</v>
      </c>
      <c r="N75" t="s">
        <v>203</v>
      </c>
    </row>
    <row r="76" spans="1:14">
      <c r="A76" s="1">
        <f>HYPERLINK("https://lsnyc.legalserver.org/matter/dynamic-profile/view/1913450","19-1913450")</f>
        <v>0</v>
      </c>
      <c r="B76" t="s">
        <v>16</v>
      </c>
      <c r="C76" t="s">
        <v>25</v>
      </c>
      <c r="D76" t="s">
        <v>115</v>
      </c>
      <c r="F76" t="s">
        <v>145</v>
      </c>
      <c r="J76" t="s">
        <v>160</v>
      </c>
      <c r="K76" t="s">
        <v>175</v>
      </c>
      <c r="M76" t="s">
        <v>145</v>
      </c>
      <c r="N76" t="s">
        <v>204</v>
      </c>
    </row>
    <row r="77" spans="1:14">
      <c r="A77" s="1">
        <f>HYPERLINK("https://lsnyc.legalserver.org/matter/dynamic-profile/view/1913461","19-1913461")</f>
        <v>0</v>
      </c>
      <c r="B77" t="s">
        <v>15</v>
      </c>
      <c r="C77" t="s">
        <v>21</v>
      </c>
      <c r="D77" t="s">
        <v>116</v>
      </c>
      <c r="E77" t="s">
        <v>143</v>
      </c>
      <c r="G77" t="s">
        <v>149</v>
      </c>
      <c r="K77" t="s">
        <v>172</v>
      </c>
      <c r="M77" t="s">
        <v>202</v>
      </c>
    </row>
    <row r="78" spans="1:14">
      <c r="A78" s="1">
        <f>HYPERLINK("https://lsnyc.legalserver.org/matter/dynamic-profile/view/1913472","19-1913472")</f>
        <v>0</v>
      </c>
      <c r="B78" t="s">
        <v>16</v>
      </c>
      <c r="C78" t="s">
        <v>25</v>
      </c>
      <c r="D78" t="s">
        <v>117</v>
      </c>
      <c r="F78" t="s">
        <v>145</v>
      </c>
      <c r="J78" t="s">
        <v>153</v>
      </c>
      <c r="K78" t="s">
        <v>172</v>
      </c>
      <c r="M78" t="s">
        <v>145</v>
      </c>
      <c r="N78" t="s">
        <v>204</v>
      </c>
    </row>
    <row r="79" spans="1:14">
      <c r="A79" s="1">
        <f>HYPERLINK("https://lsnyc.legalserver.org/matter/dynamic-profile/view/1913523","19-1913523")</f>
        <v>0</v>
      </c>
      <c r="B79" t="s">
        <v>17</v>
      </c>
      <c r="C79" t="s">
        <v>34</v>
      </c>
      <c r="D79" t="s">
        <v>118</v>
      </c>
      <c r="E79" t="s">
        <v>127</v>
      </c>
      <c r="G79" t="s">
        <v>149</v>
      </c>
      <c r="J79" t="s">
        <v>161</v>
      </c>
      <c r="K79" t="s">
        <v>172</v>
      </c>
      <c r="M79" t="s">
        <v>188</v>
      </c>
    </row>
    <row r="80" spans="1:14">
      <c r="A80" s="1">
        <f>HYPERLINK("https://lsnyc.legalserver.org/matter/dynamic-profile/view/1913656","19-1913656")</f>
        <v>0</v>
      </c>
      <c r="B80" t="s">
        <v>17</v>
      </c>
      <c r="C80" t="s">
        <v>24</v>
      </c>
      <c r="D80" t="s">
        <v>119</v>
      </c>
      <c r="E80" t="s">
        <v>140</v>
      </c>
      <c r="G80" t="s">
        <v>149</v>
      </c>
      <c r="J80" t="s">
        <v>157</v>
      </c>
      <c r="K80" t="s">
        <v>175</v>
      </c>
      <c r="M80" t="s">
        <v>199</v>
      </c>
    </row>
    <row r="81" spans="1:13">
      <c r="A81" s="1">
        <f>HYPERLINK("https://lsnyc.legalserver.org/matter/dynamic-profile/view/1913719","19-1913719")</f>
        <v>0</v>
      </c>
      <c r="B81" t="s">
        <v>18</v>
      </c>
      <c r="C81" t="s">
        <v>27</v>
      </c>
      <c r="D81" t="s">
        <v>120</v>
      </c>
      <c r="G81" t="s">
        <v>149</v>
      </c>
      <c r="K81" t="s">
        <v>172</v>
      </c>
      <c r="M81" t="s">
        <v>187</v>
      </c>
    </row>
    <row r="82" spans="1:13">
      <c r="A82" s="1">
        <f>HYPERLINK("https://lsnyc.legalserver.org/matter/dynamic-profile/view/1913720","19-1913720")</f>
        <v>0</v>
      </c>
      <c r="B82" t="s">
        <v>18</v>
      </c>
      <c r="C82" t="s">
        <v>27</v>
      </c>
      <c r="D82" t="s">
        <v>121</v>
      </c>
      <c r="G82" t="s">
        <v>149</v>
      </c>
      <c r="K82" t="s">
        <v>174</v>
      </c>
      <c r="M82" t="s">
        <v>187</v>
      </c>
    </row>
  </sheetData>
  <conditionalFormatting sqref="E1:E100000">
    <cfRule type="cellIs" dxfId="0" priority="2" operator="equal">
      <formula>"N/A"</formula>
    </cfRule>
  </conditionalFormatting>
  <conditionalFormatting sqref="E1:F100000">
    <cfRule type="cellIs" dxfId="0" priority="1" operator="equal">
      <formula>""</formula>
    </cfRule>
  </conditionalFormatting>
  <conditionalFormatting sqref="F1:F100000">
    <cfRule type="cellIs" dxfId="0" priority="3" operator="equal">
      <formula>"Hold for Review"</formula>
    </cfRule>
  </conditionalFormatting>
  <conditionalFormatting sqref="G1:G100000">
    <cfRule type="cellIs" dxfId="0" priority="4" operator="equal">
      <formula>"Needs DHCI Form"</formula>
    </cfRule>
  </conditionalFormatting>
  <conditionalFormatting sqref="H1:H100000">
    <cfRule type="cellIs" dxfId="0" priority="5" operator="equal">
      <formula>"Needs Income Waiver"</formula>
    </cfRule>
  </conditionalFormatting>
  <conditionalFormatting sqref="I1:I100000">
    <cfRule type="cellIs" dxfId="0" priority="6" operator="equal">
      <formula>"Needs Substantial Activity in FY20"</formula>
    </cfRule>
  </conditionalFormatting>
  <conditionalFormatting sqref="J1:K100000">
    <cfRule type="cellIs" dxfId="0" priority="7" operator="equal">
      <formula>""</formula>
    </cfRule>
  </conditionalFormatting>
  <conditionalFormatting sqref="L1:L100000">
    <cfRule type="cellIs" dxfId="0" priority="8" operator="equal">
      <formula>"*Needs Outcome*"</formula>
    </cfRule>
    <cfRule type="cellIs" dxfId="0" priority="9" operator="equal">
      <formula>"*Needs Outcome Date*"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2019-12-16T15:03:19Z</dcterms:created>
  <dcterms:modified xsi:type="dcterms:W3CDTF">2019-12-16T15:03:19Z</dcterms:modified>
</cp:coreProperties>
</file>