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<sst xmlns="http://schemas.openxmlformats.org/spreadsheetml/2006/main" count="1289" uniqueCount="423">
  <si>
    <t>Hyperlinked Case #</t>
  </si>
  <si>
    <t>Client First Name</t>
  </si>
  <si>
    <t>Client Last Name</t>
  </si>
  <si>
    <t>Date Opened</t>
  </si>
  <si>
    <t>Intake User</t>
  </si>
  <si>
    <t>Primary Assignment</t>
  </si>
  <si>
    <t>Housing Level of Service</t>
  </si>
  <si>
    <t>Kathleen</t>
  </si>
  <si>
    <t>Angela</t>
  </si>
  <si>
    <t>Maria</t>
  </si>
  <si>
    <t>Felix</t>
  </si>
  <si>
    <t>Claudina</t>
  </si>
  <si>
    <t>Jerome</t>
  </si>
  <si>
    <t>Rafael</t>
  </si>
  <si>
    <t>Lourdes</t>
  </si>
  <si>
    <t>Luz</t>
  </si>
  <si>
    <t>Altagracia</t>
  </si>
  <si>
    <t>Violanda</t>
  </si>
  <si>
    <t>Modesta</t>
  </si>
  <si>
    <t>Lilliam</t>
  </si>
  <si>
    <t>Riquilin</t>
  </si>
  <si>
    <t>William</t>
  </si>
  <si>
    <t>Francisca</t>
  </si>
  <si>
    <t>Nancy</t>
  </si>
  <si>
    <t>Cesar</t>
  </si>
  <si>
    <t>Francisco</t>
  </si>
  <si>
    <t>Nilda</t>
  </si>
  <si>
    <t>Michelle</t>
  </si>
  <si>
    <t>Myra</t>
  </si>
  <si>
    <t>Lucy</t>
  </si>
  <si>
    <t>Yesenia</t>
  </si>
  <si>
    <t>Daniella</t>
  </si>
  <si>
    <t>Jose</t>
  </si>
  <si>
    <t>Michael</t>
  </si>
  <si>
    <t>Teresa</t>
  </si>
  <si>
    <t>Eugene</t>
  </si>
  <si>
    <t>Hilda</t>
  </si>
  <si>
    <t>Washington</t>
  </si>
  <si>
    <t>Diego</t>
  </si>
  <si>
    <t>Jacqueline</t>
  </si>
  <si>
    <t>Jennifer</t>
  </si>
  <si>
    <t>Elizabeth</t>
  </si>
  <si>
    <t>Celiana</t>
  </si>
  <si>
    <t>Angelita</t>
  </si>
  <si>
    <t>Raquel</t>
  </si>
  <si>
    <t>Milady</t>
  </si>
  <si>
    <t>Mariana</t>
  </si>
  <si>
    <t>Eudacia</t>
  </si>
  <si>
    <t>Flor</t>
  </si>
  <si>
    <t>Elena</t>
  </si>
  <si>
    <t>Teri</t>
  </si>
  <si>
    <t>Vicente</t>
  </si>
  <si>
    <t>Cindy</t>
  </si>
  <si>
    <t>Luis</t>
  </si>
  <si>
    <t>Teodora</t>
  </si>
  <si>
    <t>Caroline</t>
  </si>
  <si>
    <t>Aimee</t>
  </si>
  <si>
    <t>Santa</t>
  </si>
  <si>
    <t>Georgina</t>
  </si>
  <si>
    <t>Gabriela</t>
  </si>
  <si>
    <t>Pablo</t>
  </si>
  <si>
    <t>Vanessa</t>
  </si>
  <si>
    <t>Ana</t>
  </si>
  <si>
    <t>Anthony</t>
  </si>
  <si>
    <t>Rene</t>
  </si>
  <si>
    <t>Saralyn</t>
  </si>
  <si>
    <t>Yacily</t>
  </si>
  <si>
    <t>Aida</t>
  </si>
  <si>
    <t>Esperanza</t>
  </si>
  <si>
    <t>Walter</t>
  </si>
  <si>
    <t>Yudelka</t>
  </si>
  <si>
    <t>Benito</t>
  </si>
  <si>
    <t>Jane</t>
  </si>
  <si>
    <t>Eva</t>
  </si>
  <si>
    <t>Jessica</t>
  </si>
  <si>
    <t>Lucrecia</t>
  </si>
  <si>
    <t>Estela</t>
  </si>
  <si>
    <t>Zobeida</t>
  </si>
  <si>
    <t>Nidia</t>
  </si>
  <si>
    <t>America</t>
  </si>
  <si>
    <t>Eusebio</t>
  </si>
  <si>
    <t>Andrea</t>
  </si>
  <si>
    <t>Sandra</t>
  </si>
  <si>
    <t>Elaine</t>
  </si>
  <si>
    <t>Sarit</t>
  </si>
  <si>
    <t>Charles</t>
  </si>
  <si>
    <t>Rosa</t>
  </si>
  <si>
    <t>Jorge</t>
  </si>
  <si>
    <t>Glenda</t>
  </si>
  <si>
    <t>Diana</t>
  </si>
  <si>
    <t>Olga</t>
  </si>
  <si>
    <t>Yamit</t>
  </si>
  <si>
    <t>Emmanuel</t>
  </si>
  <si>
    <t>Blanca</t>
  </si>
  <si>
    <t>Alexander</t>
  </si>
  <si>
    <t>Belgica</t>
  </si>
  <si>
    <t>Julia</t>
  </si>
  <si>
    <t>Albita</t>
  </si>
  <si>
    <t>Yajaira</t>
  </si>
  <si>
    <t>Orlando</t>
  </si>
  <si>
    <t>Thomas</t>
  </si>
  <si>
    <t>Gladys</t>
  </si>
  <si>
    <t>Juan</t>
  </si>
  <si>
    <t>Ari</t>
  </si>
  <si>
    <t>Fausto</t>
  </si>
  <si>
    <t>Ydalia</t>
  </si>
  <si>
    <t>Germania</t>
  </si>
  <si>
    <t>Fiordaliza</t>
  </si>
  <si>
    <t>Elvira</t>
  </si>
  <si>
    <t>Felipe</t>
  </si>
  <si>
    <t>Alejandro</t>
  </si>
  <si>
    <t>Nereyda</t>
  </si>
  <si>
    <t>Gloria</t>
  </si>
  <si>
    <t>Alex</t>
  </si>
  <si>
    <t>Neris</t>
  </si>
  <si>
    <t>Candida</t>
  </si>
  <si>
    <t>Norris</t>
  </si>
  <si>
    <t>Mario</t>
  </si>
  <si>
    <t>Tamar</t>
  </si>
  <si>
    <t>Margirita</t>
  </si>
  <si>
    <t>Marina</t>
  </si>
  <si>
    <t>Sophia</t>
  </si>
  <si>
    <t>Joe</t>
  </si>
  <si>
    <t>Carmen</t>
  </si>
  <si>
    <t>ELsa</t>
  </si>
  <si>
    <t>Lena</t>
  </si>
  <si>
    <t>Lucia</t>
  </si>
  <si>
    <t>Gisela</t>
  </si>
  <si>
    <t>Victoria</t>
  </si>
  <si>
    <t>Dirk</t>
  </si>
  <si>
    <t>Richardson</t>
  </si>
  <si>
    <t>Emerson</t>
  </si>
  <si>
    <t>Domingo</t>
  </si>
  <si>
    <t>Miguel</t>
  </si>
  <si>
    <t>Alsacia</t>
  </si>
  <si>
    <t>Mireya</t>
  </si>
  <si>
    <t>Marlene</t>
  </si>
  <si>
    <t>Miladys</t>
  </si>
  <si>
    <t>Ysabel</t>
  </si>
  <si>
    <t>Antonia</t>
  </si>
  <si>
    <t>Ernestina</t>
  </si>
  <si>
    <t>Julio</t>
  </si>
  <si>
    <t>Celenia`</t>
  </si>
  <si>
    <t>Hannah</t>
  </si>
  <si>
    <t>Barbara</t>
  </si>
  <si>
    <t>Mimi</t>
  </si>
  <si>
    <t>Shaka</t>
  </si>
  <si>
    <t>Ilza</t>
  </si>
  <si>
    <t>Darren</t>
  </si>
  <si>
    <t>Josefa</t>
  </si>
  <si>
    <t>Acosta</t>
  </si>
  <si>
    <t>Alcantara</t>
  </si>
  <si>
    <t>Almanzar</t>
  </si>
  <si>
    <t>Barnkow</t>
  </si>
  <si>
    <t>Bravo</t>
  </si>
  <si>
    <t>Burke</t>
  </si>
  <si>
    <t>Castro</t>
  </si>
  <si>
    <t>De la Cruz</t>
  </si>
  <si>
    <t>Del Rosario</t>
  </si>
  <si>
    <t>De Pena</t>
  </si>
  <si>
    <t>Diaz</t>
  </si>
  <si>
    <t>Dominguez</t>
  </si>
  <si>
    <t>Encarnacion</t>
  </si>
  <si>
    <t>Espinal</t>
  </si>
  <si>
    <t>Frias</t>
  </si>
  <si>
    <t>Genao</t>
  </si>
  <si>
    <t>Guzman</t>
  </si>
  <si>
    <t>Hayes</t>
  </si>
  <si>
    <t>Hernandez</t>
  </si>
  <si>
    <t>Javier</t>
  </si>
  <si>
    <t>Jimenez</t>
  </si>
  <si>
    <t>Kercy</t>
  </si>
  <si>
    <t>Lantigua</t>
  </si>
  <si>
    <t>Lopez</t>
  </si>
  <si>
    <t>Luna</t>
  </si>
  <si>
    <t>Martinez</t>
  </si>
  <si>
    <t>Mendez</t>
  </si>
  <si>
    <t>Mercer</t>
  </si>
  <si>
    <t>Minier</t>
  </si>
  <si>
    <t>Molina</t>
  </si>
  <si>
    <t>Neat</t>
  </si>
  <si>
    <t>Ordonez</t>
  </si>
  <si>
    <t>Pacifico</t>
  </si>
  <si>
    <t>Parada</t>
  </si>
  <si>
    <t>Paulino</t>
  </si>
  <si>
    <t>Penalo</t>
  </si>
  <si>
    <t>Peralta</t>
  </si>
  <si>
    <t>Perez</t>
  </si>
  <si>
    <t>Reyes</t>
  </si>
  <si>
    <t>Richmond</t>
  </si>
  <si>
    <t>Rodriguez</t>
  </si>
  <si>
    <t>Taveras</t>
  </si>
  <si>
    <t>Torres</t>
  </si>
  <si>
    <t>Villegas</t>
  </si>
  <si>
    <t>Yearwood</t>
  </si>
  <si>
    <t>Alcindor</t>
  </si>
  <si>
    <t>Anderson</t>
  </si>
  <si>
    <t>Baldayac</t>
  </si>
  <si>
    <t>Baus</t>
  </si>
  <si>
    <t>Carvajal</t>
  </si>
  <si>
    <t>Cordero</t>
  </si>
  <si>
    <t>Cruz</t>
  </si>
  <si>
    <t>Dickey</t>
  </si>
  <si>
    <t>Fendley</t>
  </si>
  <si>
    <t>Fuerte</t>
  </si>
  <si>
    <t>Garcia Collado</t>
  </si>
  <si>
    <t>Gonzalez</t>
  </si>
  <si>
    <t>Harper</t>
  </si>
  <si>
    <t>Mena</t>
  </si>
  <si>
    <t>Millerick</t>
  </si>
  <si>
    <t>Nunez</t>
  </si>
  <si>
    <t>Ortiz</t>
  </si>
  <si>
    <t>Penn</t>
  </si>
  <si>
    <t>Pereyra</t>
  </si>
  <si>
    <t>Pichardo</t>
  </si>
  <si>
    <t>Polanco</t>
  </si>
  <si>
    <t>Ramirez</t>
  </si>
  <si>
    <t>Ramos Ceballos</t>
  </si>
  <si>
    <t>Rivas</t>
  </si>
  <si>
    <t>Rosas</t>
  </si>
  <si>
    <t>Santana</t>
  </si>
  <si>
    <t>Santiago</t>
  </si>
  <si>
    <t>Schiebel</t>
  </si>
  <si>
    <t>Shmueli</t>
  </si>
  <si>
    <t>Storms</t>
  </si>
  <si>
    <t>Tapia</t>
  </si>
  <si>
    <t>Tejeda</t>
  </si>
  <si>
    <t>Toribio</t>
  </si>
  <si>
    <t>Velez</t>
  </si>
  <si>
    <t>Abreu</t>
  </si>
  <si>
    <t>Aleman</t>
  </si>
  <si>
    <t>Alpern Kol</t>
  </si>
  <si>
    <t>Antigua</t>
  </si>
  <si>
    <t>Apolinario</t>
  </si>
  <si>
    <t>Arias</t>
  </si>
  <si>
    <t>Aviles</t>
  </si>
  <si>
    <t>Breytman</t>
  </si>
  <si>
    <t>Cabrera</t>
  </si>
  <si>
    <t>Chapman</t>
  </si>
  <si>
    <t>Collado</t>
  </si>
  <si>
    <t>Dowell</t>
  </si>
  <si>
    <t>Dyer</t>
  </si>
  <si>
    <t>Echevarria</t>
  </si>
  <si>
    <t>Egunen</t>
  </si>
  <si>
    <t>Estrella</t>
  </si>
  <si>
    <t>Federgrun</t>
  </si>
  <si>
    <t>Feliz</t>
  </si>
  <si>
    <t>Ferreira</t>
  </si>
  <si>
    <t>Francis</t>
  </si>
  <si>
    <t>Gomez</t>
  </si>
  <si>
    <t>Gutierrez</t>
  </si>
  <si>
    <t>Herrera</t>
  </si>
  <si>
    <t>Hiciano</t>
  </si>
  <si>
    <t>Hidalgo</t>
  </si>
  <si>
    <t>Igantovich</t>
  </si>
  <si>
    <t>Inoa</t>
  </si>
  <si>
    <t>Jiminian</t>
  </si>
  <si>
    <t>Keene</t>
  </si>
  <si>
    <t>Leger</t>
  </si>
  <si>
    <t>Levi</t>
  </si>
  <si>
    <t>Lightstone</t>
  </si>
  <si>
    <t>Marmolejos</t>
  </si>
  <si>
    <t>Matos</t>
  </si>
  <si>
    <t>McClintock</t>
  </si>
  <si>
    <t>Medina</t>
  </si>
  <si>
    <t>Melendez</t>
  </si>
  <si>
    <t>Mercado</t>
  </si>
  <si>
    <t>Mercedes</t>
  </si>
  <si>
    <t>Montero</t>
  </si>
  <si>
    <t>Munoz</t>
  </si>
  <si>
    <t>Navarro</t>
  </si>
  <si>
    <t>Pause</t>
  </si>
  <si>
    <t>Perdomo</t>
  </si>
  <si>
    <t>Polo</t>
  </si>
  <si>
    <t>Ramos</t>
  </si>
  <si>
    <t>Reynoso</t>
  </si>
  <si>
    <t>Rosavilela</t>
  </si>
  <si>
    <t>Salcedo</t>
  </si>
  <si>
    <t>Sanchez</t>
  </si>
  <si>
    <t>Santos</t>
  </si>
  <si>
    <t>Scholl</t>
  </si>
  <si>
    <t>Schrader</t>
  </si>
  <si>
    <t>Turner</t>
  </si>
  <si>
    <t>Tyler</t>
  </si>
  <si>
    <t>Villar</t>
  </si>
  <si>
    <t>West</t>
  </si>
  <si>
    <t>Zapata</t>
  </si>
  <si>
    <t>05/04/2017</t>
  </si>
  <si>
    <t>04/06/2018</t>
  </si>
  <si>
    <t>08/15/2018</t>
  </si>
  <si>
    <t>10/30/2018</t>
  </si>
  <si>
    <t>12/16/2016</t>
  </si>
  <si>
    <t>12/19/2016</t>
  </si>
  <si>
    <t>03/19/2019</t>
  </si>
  <si>
    <t>05/30/2019</t>
  </si>
  <si>
    <t>06/01/2016</t>
  </si>
  <si>
    <t>02/19/2019</t>
  </si>
  <si>
    <t>12/08/2015</t>
  </si>
  <si>
    <t>06/20/2018</t>
  </si>
  <si>
    <t>12/14/2016</t>
  </si>
  <si>
    <t>02/10/2017</t>
  </si>
  <si>
    <t>05/09/2017</t>
  </si>
  <si>
    <t>03/10/2016</t>
  </si>
  <si>
    <t>05/03/2017</t>
  </si>
  <si>
    <t>08/16/2017</t>
  </si>
  <si>
    <t>02/05/2019</t>
  </si>
  <si>
    <t>05/08/2017</t>
  </si>
  <si>
    <t>01/16/2019</t>
  </si>
  <si>
    <t>11/16/2015</t>
  </si>
  <si>
    <t>06/13/2018</t>
  </si>
  <si>
    <t>06/18/2019</t>
  </si>
  <si>
    <t>01/06/2016</t>
  </si>
  <si>
    <t>12/20/2016</t>
  </si>
  <si>
    <t>02/01/2019</t>
  </si>
  <si>
    <t>09/01/2016</t>
  </si>
  <si>
    <t>07/12/2017</t>
  </si>
  <si>
    <t>07/26/2017</t>
  </si>
  <si>
    <t>04/25/2017</t>
  </si>
  <si>
    <t>01/15/2019</t>
  </si>
  <si>
    <t>04/24/2019</t>
  </si>
  <si>
    <t>03/28/2017</t>
  </si>
  <si>
    <t>02/28/2018</t>
  </si>
  <si>
    <t>05/29/2019</t>
  </si>
  <si>
    <t>04/23/2019</t>
  </si>
  <si>
    <t>02/26/2016</t>
  </si>
  <si>
    <t>11/30/2018</t>
  </si>
  <si>
    <t>03/01/2018</t>
  </si>
  <si>
    <t>01/31/2017</t>
  </si>
  <si>
    <t>05/14/2017</t>
  </si>
  <si>
    <t>10/18/2017</t>
  </si>
  <si>
    <t>05/14/2019</t>
  </si>
  <si>
    <t>03/29/2018</t>
  </si>
  <si>
    <t>04/10/2018</t>
  </si>
  <si>
    <t>03/15/2018</t>
  </si>
  <si>
    <t>05/24/2017</t>
  </si>
  <si>
    <t>01/22/2018</t>
  </si>
  <si>
    <t>10/21/2016</t>
  </si>
  <si>
    <t>05/07/2019</t>
  </si>
  <si>
    <t>05/22/2017</t>
  </si>
  <si>
    <t>06/20/2017</t>
  </si>
  <si>
    <t>05/23/2019</t>
  </si>
  <si>
    <t>03/21/2017</t>
  </si>
  <si>
    <t>04/30/2019</t>
  </si>
  <si>
    <t>03/07/2019</t>
  </si>
  <si>
    <t>07/13/2018</t>
  </si>
  <si>
    <t>08/21/2018</t>
  </si>
  <si>
    <t>08/08/2018</t>
  </si>
  <si>
    <t>08/07/2018</t>
  </si>
  <si>
    <t>01/17/2019</t>
  </si>
  <si>
    <t>05/06/2019</t>
  </si>
  <si>
    <t>05/16/2019</t>
  </si>
  <si>
    <t>12/13/2017</t>
  </si>
  <si>
    <t>01/12/2018</t>
  </si>
  <si>
    <t>07/24/2017</t>
  </si>
  <si>
    <t>06/12/2019</t>
  </si>
  <si>
    <t>03/08/2019</t>
  </si>
  <si>
    <t>06/19/2019</t>
  </si>
  <si>
    <t>06/13/2019</t>
  </si>
  <si>
    <t>04/17/2019</t>
  </si>
  <si>
    <t>05/31/2019</t>
  </si>
  <si>
    <t>03/27/2017</t>
  </si>
  <si>
    <t>03/29/2019</t>
  </si>
  <si>
    <t>04/22/2019</t>
  </si>
  <si>
    <t>12/21/2016</t>
  </si>
  <si>
    <t>10/03/2017</t>
  </si>
  <si>
    <t>03/23/2017</t>
  </si>
  <si>
    <t>02/07/2017</t>
  </si>
  <si>
    <t>02/21/2017</t>
  </si>
  <si>
    <t>05/30/2017</t>
  </si>
  <si>
    <t>09/27/2018</t>
  </si>
  <si>
    <t>06/26/2018</t>
  </si>
  <si>
    <t>11/21/2017</t>
  </si>
  <si>
    <t>10/12/2017</t>
  </si>
  <si>
    <t>06/10/2019</t>
  </si>
  <si>
    <t>04/16/2019</t>
  </si>
  <si>
    <t>03/30/2017</t>
  </si>
  <si>
    <t>05/11/2018</t>
  </si>
  <si>
    <t>03/01/2019</t>
  </si>
  <si>
    <t>04/03/2017</t>
  </si>
  <si>
    <t>10/26/2017</t>
  </si>
  <si>
    <t>10/10/2018</t>
  </si>
  <si>
    <t>08/22/2017</t>
  </si>
  <si>
    <t>05/29/2018</t>
  </si>
  <si>
    <t>01/10/2017</t>
  </si>
  <si>
    <t>10/09/2018</t>
  </si>
  <si>
    <t>10/03/2016</t>
  </si>
  <si>
    <t>01/25/2019</t>
  </si>
  <si>
    <t>03/24/2017</t>
  </si>
  <si>
    <t>04/11/2017</t>
  </si>
  <si>
    <t>09/15/2017</t>
  </si>
  <si>
    <t>12/09/2016</t>
  </si>
  <si>
    <t>12/12/2016</t>
  </si>
  <si>
    <t>10/12/2018</t>
  </si>
  <si>
    <t>01/18/2018</t>
  </si>
  <si>
    <t>01/09/2017</t>
  </si>
  <si>
    <t>02/01/2017</t>
  </si>
  <si>
    <t>Vergeli, Evelyn</t>
  </si>
  <si>
    <t>Garcia, Keiannis</t>
  </si>
  <si>
    <t>Velasquez, Diana</t>
  </si>
  <si>
    <t>Guzman Velazquez, Leida</t>
  </si>
  <si>
    <t>Honan, Thomas</t>
  </si>
  <si>
    <t>McDonald, Susan</t>
  </si>
  <si>
    <t>McCowen, Tamella</t>
  </si>
  <si>
    <t>Dong, Sean</t>
  </si>
  <si>
    <t>Ortega, Luis</t>
  </si>
  <si>
    <t>Shang, Andrea</t>
  </si>
  <si>
    <t>Morales-Robinson, Ana</t>
  </si>
  <si>
    <t>Villanueva, Anthony</t>
  </si>
  <si>
    <t>Hernandez, Jonathan</t>
  </si>
  <si>
    <t>Deolarte, Stephanie</t>
  </si>
  <si>
    <t>Amponsah, Oheneba</t>
  </si>
  <si>
    <t>Pierre, Haenley</t>
  </si>
  <si>
    <t>Garcia, Alexandra</t>
  </si>
  <si>
    <t>Vega, Rita</t>
  </si>
  <si>
    <t>Lee, Soo Hyun</t>
  </si>
  <si>
    <t>Sanchez, Dennis</t>
  </si>
  <si>
    <t>James, Lelia</t>
  </si>
  <si>
    <t>Representation - Admin. Agency</t>
  </si>
  <si>
    <t>Representation - State Court</t>
  </si>
  <si>
    <t>Advice</t>
  </si>
  <si>
    <t>Out-of-Court Advocacy</t>
  </si>
  <si>
    <t>Hold For Review</t>
  </si>
  <si>
    <t>Brief Service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</si>
</sst>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u/>
      <sz val="11"/>
      <color rgb="FF0000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16"/>
  <sheetViews>
    <sheetView tabSelected="1" workbookViewId="0"/>
  </sheetViews>
  <sheetFormatPr defaultRowHeight="15"/>
  <cols>
    <col min="1" max="1" width="20.7109375" style="1" customWidth="1"/>
  </cols>
  <sheetData>
    <row r="1" spans="1: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>
      <c r="A2" s="1">
        <f>HYPERLINK("https://cms.ls-nyc.org/matter/dynamic-profile/view/1834670","17-1834670")</f>
        <v>0</v>
      </c>
      <c r="B2" t="s">
        <v>7</v>
      </c>
      <c r="C2" t="s">
        <v>150</v>
      </c>
      <c r="D2" t="s">
        <v>287</v>
      </c>
      <c r="E2" t="s">
        <v>396</v>
      </c>
      <c r="F2" t="s">
        <v>400</v>
      </c>
      <c r="G2" t="s">
        <v>417</v>
      </c>
    </row>
    <row r="3" spans="1:7">
      <c r="A3" s="1">
        <f>HYPERLINK("https://cms.ls-nyc.org/matter/dynamic-profile/view/1863816","18-1863816")</f>
        <v>0</v>
      </c>
      <c r="B3" t="s">
        <v>7</v>
      </c>
      <c r="C3" t="s">
        <v>150</v>
      </c>
      <c r="D3" t="s">
        <v>288</v>
      </c>
      <c r="E3" t="s">
        <v>397</v>
      </c>
      <c r="F3" t="s">
        <v>400</v>
      </c>
      <c r="G3" t="s">
        <v>417</v>
      </c>
    </row>
    <row r="4" spans="1:7">
      <c r="A4" s="1">
        <f>HYPERLINK("https://cms.ls-nyc.org/matter/dynamic-profile/view/1875137","18-1875137")</f>
        <v>0</v>
      </c>
      <c r="B4" t="s">
        <v>8</v>
      </c>
      <c r="C4" t="s">
        <v>150</v>
      </c>
      <c r="D4" t="s">
        <v>289</v>
      </c>
      <c r="E4" t="s">
        <v>398</v>
      </c>
      <c r="F4" t="s">
        <v>400</v>
      </c>
      <c r="G4" t="s">
        <v>418</v>
      </c>
    </row>
    <row r="5" spans="1:7">
      <c r="A5" s="1">
        <f>HYPERLINK("https://cms.ls-nyc.org/matter/dynamic-profile/view/1881953","18-1881953")</f>
        <v>0</v>
      </c>
      <c r="B5" t="s">
        <v>9</v>
      </c>
      <c r="C5" t="s">
        <v>151</v>
      </c>
      <c r="D5" t="s">
        <v>290</v>
      </c>
      <c r="E5" t="s">
        <v>399</v>
      </c>
      <c r="F5" t="s">
        <v>400</v>
      </c>
      <c r="G5" t="s">
        <v>419</v>
      </c>
    </row>
    <row r="6" spans="1:7">
      <c r="A6" s="1">
        <f>HYPERLINK("https://cms.ls-nyc.org/matter/dynamic-profile/view/0822574","16-0822574")</f>
        <v>0</v>
      </c>
      <c r="B6" t="s">
        <v>10</v>
      </c>
      <c r="C6" t="s">
        <v>152</v>
      </c>
      <c r="D6" t="s">
        <v>291</v>
      </c>
      <c r="E6" t="s">
        <v>396</v>
      </c>
      <c r="F6" t="s">
        <v>400</v>
      </c>
      <c r="G6" t="s">
        <v>417</v>
      </c>
    </row>
    <row r="7" spans="1:7">
      <c r="A7" s="1">
        <f>HYPERLINK("https://cms.ls-nyc.org/matter/dynamic-profile/view/0822673","16-0822673")</f>
        <v>0</v>
      </c>
      <c r="B7" t="s">
        <v>9</v>
      </c>
      <c r="C7" t="s">
        <v>153</v>
      </c>
      <c r="D7" t="s">
        <v>292</v>
      </c>
      <c r="E7" t="s">
        <v>400</v>
      </c>
      <c r="F7" t="s">
        <v>400</v>
      </c>
      <c r="G7" t="s">
        <v>420</v>
      </c>
    </row>
    <row r="8" spans="1:7">
      <c r="A8" s="1">
        <f>HYPERLINK("https://cms.ls-nyc.org/matter/dynamic-profile/view/1894249","19-1894249")</f>
        <v>0</v>
      </c>
      <c r="B8" t="s">
        <v>11</v>
      </c>
      <c r="C8" t="s">
        <v>154</v>
      </c>
      <c r="D8" t="s">
        <v>293</v>
      </c>
      <c r="E8" t="s">
        <v>401</v>
      </c>
      <c r="F8" t="s">
        <v>400</v>
      </c>
      <c r="G8" t="s">
        <v>419</v>
      </c>
    </row>
    <row r="9" spans="1:7">
      <c r="A9" s="1">
        <f>HYPERLINK("https://cms.ls-nyc.org/matter/dynamic-profile/view/1901164","19-1901164")</f>
        <v>0</v>
      </c>
      <c r="B9" t="s">
        <v>12</v>
      </c>
      <c r="C9" t="s">
        <v>155</v>
      </c>
      <c r="D9" t="s">
        <v>294</v>
      </c>
      <c r="E9" t="s">
        <v>397</v>
      </c>
      <c r="F9" t="s">
        <v>400</v>
      </c>
      <c r="G9" t="s">
        <v>421</v>
      </c>
    </row>
    <row r="10" spans="1:7">
      <c r="A10" s="1">
        <f>HYPERLINK("https://cms.ls-nyc.org/matter/dynamic-profile/view/0806919","16-0806919")</f>
        <v>0</v>
      </c>
      <c r="B10" t="s">
        <v>13</v>
      </c>
      <c r="C10" t="s">
        <v>156</v>
      </c>
      <c r="D10" t="s">
        <v>295</v>
      </c>
      <c r="E10" t="s">
        <v>396</v>
      </c>
      <c r="F10" t="s">
        <v>400</v>
      </c>
      <c r="G10" t="s">
        <v>418</v>
      </c>
    </row>
    <row r="11" spans="1:7">
      <c r="A11" s="1">
        <f>HYPERLINK("https://cms.ls-nyc.org/matter/dynamic-profile/view/1891182","19-1891182")</f>
        <v>0</v>
      </c>
      <c r="B11" t="s">
        <v>14</v>
      </c>
      <c r="C11" t="s">
        <v>157</v>
      </c>
      <c r="D11" t="s">
        <v>296</v>
      </c>
      <c r="E11" t="s">
        <v>397</v>
      </c>
      <c r="F11" t="s">
        <v>400</v>
      </c>
      <c r="G11" t="s">
        <v>419</v>
      </c>
    </row>
    <row r="12" spans="1:7">
      <c r="A12" s="1">
        <f>HYPERLINK("https://cms.ls-nyc.org/matter/dynamic-profile/view/1834655","17-1834655")</f>
        <v>0</v>
      </c>
      <c r="B12" t="s">
        <v>15</v>
      </c>
      <c r="C12" t="s">
        <v>158</v>
      </c>
      <c r="D12" t="s">
        <v>287</v>
      </c>
      <c r="E12" t="s">
        <v>396</v>
      </c>
      <c r="F12" t="s">
        <v>400</v>
      </c>
      <c r="G12" t="s">
        <v>420</v>
      </c>
    </row>
    <row r="13" spans="1:7">
      <c r="A13" s="1">
        <f>HYPERLINK("https://cms.ls-nyc.org/matter/dynamic-profile/view/1863789","18-1863789")</f>
        <v>0</v>
      </c>
      <c r="B13" t="s">
        <v>15</v>
      </c>
      <c r="C13" t="s">
        <v>158</v>
      </c>
      <c r="D13" t="s">
        <v>288</v>
      </c>
      <c r="E13" t="s">
        <v>397</v>
      </c>
      <c r="F13" t="s">
        <v>400</v>
      </c>
      <c r="G13" t="s">
        <v>417</v>
      </c>
    </row>
    <row r="14" spans="1:7">
      <c r="A14" s="1">
        <f>HYPERLINK("https://cms.ls-nyc.org/matter/dynamic-profile/view/1834572","17-1834572")</f>
        <v>0</v>
      </c>
      <c r="B14" t="s">
        <v>16</v>
      </c>
      <c r="C14" t="s">
        <v>159</v>
      </c>
      <c r="D14" t="s">
        <v>287</v>
      </c>
      <c r="E14" t="s">
        <v>396</v>
      </c>
      <c r="F14" t="s">
        <v>400</v>
      </c>
      <c r="G14" t="s">
        <v>420</v>
      </c>
    </row>
    <row r="15" spans="1:7">
      <c r="A15" s="1">
        <f>HYPERLINK("https://cms.ls-nyc.org/matter/dynamic-profile/view/1834576","17-1834576")</f>
        <v>0</v>
      </c>
      <c r="B15" t="s">
        <v>16</v>
      </c>
      <c r="C15" t="s">
        <v>159</v>
      </c>
      <c r="D15" t="s">
        <v>287</v>
      </c>
      <c r="E15" t="s">
        <v>396</v>
      </c>
      <c r="F15" t="s">
        <v>400</v>
      </c>
      <c r="G15" t="s">
        <v>418</v>
      </c>
    </row>
    <row r="16" spans="1:7">
      <c r="A16" s="1">
        <f>HYPERLINK("https://cms.ls-nyc.org/matter/dynamic-profile/view/1863799","18-1863799")</f>
        <v>0</v>
      </c>
      <c r="B16" t="s">
        <v>16</v>
      </c>
      <c r="C16" t="s">
        <v>159</v>
      </c>
      <c r="D16" t="s">
        <v>288</v>
      </c>
      <c r="E16" t="s">
        <v>397</v>
      </c>
      <c r="F16" t="s">
        <v>400</v>
      </c>
      <c r="G16" t="s">
        <v>417</v>
      </c>
    </row>
    <row r="17" spans="1:7">
      <c r="A17" s="1">
        <f>HYPERLINK("https://cms.ls-nyc.org/matter/dynamic-profile/view/0793777","15-0793777")</f>
        <v>0</v>
      </c>
      <c r="B17" t="s">
        <v>17</v>
      </c>
      <c r="C17" t="s">
        <v>160</v>
      </c>
      <c r="D17" t="s">
        <v>297</v>
      </c>
      <c r="E17" t="s">
        <v>402</v>
      </c>
      <c r="F17" t="s">
        <v>400</v>
      </c>
      <c r="G17" t="s">
        <v>419</v>
      </c>
    </row>
    <row r="18" spans="1:7">
      <c r="A18" s="1">
        <f>HYPERLINK("https://cms.ls-nyc.org/matter/dynamic-profile/view/1870466","18-1870466")</f>
        <v>0</v>
      </c>
      <c r="B18" t="s">
        <v>18</v>
      </c>
      <c r="C18" t="s">
        <v>161</v>
      </c>
      <c r="D18" t="s">
        <v>298</v>
      </c>
      <c r="E18" t="s">
        <v>397</v>
      </c>
      <c r="F18" t="s">
        <v>400</v>
      </c>
      <c r="G18" t="s">
        <v>422</v>
      </c>
    </row>
    <row r="19" spans="1:7">
      <c r="A19" s="1">
        <f>HYPERLINK("https://cms.ls-nyc.org/matter/dynamic-profile/view/0822317","16-0822317")</f>
        <v>0</v>
      </c>
      <c r="B19" t="s">
        <v>19</v>
      </c>
      <c r="C19" t="s">
        <v>162</v>
      </c>
      <c r="D19" t="s">
        <v>299</v>
      </c>
      <c r="E19" t="s">
        <v>396</v>
      </c>
      <c r="F19" t="s">
        <v>400</v>
      </c>
      <c r="G19" t="s">
        <v>417</v>
      </c>
    </row>
    <row r="20" spans="1:7">
      <c r="A20" s="1">
        <f>HYPERLINK("https://cms.ls-nyc.org/matter/dynamic-profile/view/0827352","17-0827352")</f>
        <v>0</v>
      </c>
      <c r="B20" t="s">
        <v>20</v>
      </c>
      <c r="C20" t="s">
        <v>163</v>
      </c>
      <c r="D20" t="s">
        <v>300</v>
      </c>
      <c r="E20" t="s">
        <v>400</v>
      </c>
      <c r="F20" t="s">
        <v>400</v>
      </c>
      <c r="G20" t="s">
        <v>418</v>
      </c>
    </row>
    <row r="21" spans="1:7">
      <c r="A21" s="1">
        <f>HYPERLINK("https://cms.ls-nyc.org/matter/dynamic-profile/view/0822324","16-0822324")</f>
        <v>0</v>
      </c>
      <c r="B21" t="s">
        <v>21</v>
      </c>
      <c r="C21" t="s">
        <v>164</v>
      </c>
      <c r="D21" t="s">
        <v>299</v>
      </c>
      <c r="E21" t="s">
        <v>396</v>
      </c>
      <c r="F21" t="s">
        <v>400</v>
      </c>
      <c r="G21" t="s">
        <v>417</v>
      </c>
    </row>
    <row r="22" spans="1:7">
      <c r="A22" s="1">
        <f>HYPERLINK("https://cms.ls-nyc.org/matter/dynamic-profile/view/1835019","17-1835019")</f>
        <v>0</v>
      </c>
      <c r="B22" t="s">
        <v>9</v>
      </c>
      <c r="C22" t="s">
        <v>165</v>
      </c>
      <c r="D22" t="s">
        <v>301</v>
      </c>
      <c r="E22" t="s">
        <v>400</v>
      </c>
      <c r="F22" t="s">
        <v>400</v>
      </c>
      <c r="G22" t="s">
        <v>420</v>
      </c>
    </row>
    <row r="23" spans="1:7">
      <c r="A23" s="1">
        <f>HYPERLINK("https://cms.ls-nyc.org/matter/dynamic-profile/view/1863774","18-1863774")</f>
        <v>0</v>
      </c>
      <c r="B23" t="s">
        <v>9</v>
      </c>
      <c r="C23" t="s">
        <v>165</v>
      </c>
      <c r="D23" t="s">
        <v>288</v>
      </c>
      <c r="E23" t="s">
        <v>397</v>
      </c>
      <c r="F23" t="s">
        <v>400</v>
      </c>
      <c r="G23" t="s">
        <v>418</v>
      </c>
    </row>
    <row r="24" spans="1:7">
      <c r="A24" s="1">
        <f>HYPERLINK("https://cms.ls-nyc.org/matter/dynamic-profile/view/0800516","16-0800516")</f>
        <v>0</v>
      </c>
      <c r="B24" t="s">
        <v>22</v>
      </c>
      <c r="C24" t="s">
        <v>166</v>
      </c>
      <c r="D24" t="s">
        <v>302</v>
      </c>
      <c r="E24" t="s">
        <v>402</v>
      </c>
      <c r="F24" t="s">
        <v>400</v>
      </c>
    </row>
    <row r="25" spans="1:7">
      <c r="A25" s="1">
        <f>HYPERLINK("https://cms.ls-nyc.org/matter/dynamic-profile/view/1834512","17-1834512")</f>
        <v>0</v>
      </c>
      <c r="B25" t="s">
        <v>23</v>
      </c>
      <c r="C25" t="s">
        <v>167</v>
      </c>
      <c r="D25" t="s">
        <v>303</v>
      </c>
      <c r="E25" t="s">
        <v>396</v>
      </c>
      <c r="F25" t="s">
        <v>400</v>
      </c>
      <c r="G25" t="s">
        <v>420</v>
      </c>
    </row>
    <row r="26" spans="1:7">
      <c r="A26" s="1">
        <f>HYPERLINK("https://cms.ls-nyc.org/matter/dynamic-profile/view/1843588","17-1843588")</f>
        <v>0</v>
      </c>
      <c r="B26" t="s">
        <v>24</v>
      </c>
      <c r="C26" t="s">
        <v>168</v>
      </c>
      <c r="D26" t="s">
        <v>304</v>
      </c>
      <c r="E26" t="s">
        <v>397</v>
      </c>
      <c r="F26" t="s">
        <v>400</v>
      </c>
      <c r="G26" t="s">
        <v>418</v>
      </c>
    </row>
    <row r="27" spans="1:7">
      <c r="A27" s="1">
        <f>HYPERLINK("https://cms.ls-nyc.org/matter/dynamic-profile/view/1890018","19-1890018")</f>
        <v>0</v>
      </c>
      <c r="B27" t="s">
        <v>25</v>
      </c>
      <c r="C27" t="s">
        <v>169</v>
      </c>
      <c r="D27" t="s">
        <v>305</v>
      </c>
      <c r="E27" t="s">
        <v>397</v>
      </c>
      <c r="F27" t="s">
        <v>400</v>
      </c>
      <c r="G27" t="s">
        <v>419</v>
      </c>
    </row>
    <row r="28" spans="1:7">
      <c r="A28" s="1">
        <f>HYPERLINK("https://cms.ls-nyc.org/matter/dynamic-profile/view/0806931","16-0806931")</f>
        <v>0</v>
      </c>
      <c r="B28" t="s">
        <v>26</v>
      </c>
      <c r="C28" t="s">
        <v>170</v>
      </c>
      <c r="D28" t="s">
        <v>295</v>
      </c>
      <c r="E28" t="s">
        <v>396</v>
      </c>
      <c r="F28" t="s">
        <v>400</v>
      </c>
      <c r="G28" t="s">
        <v>418</v>
      </c>
    </row>
    <row r="29" spans="1:7">
      <c r="A29" s="1">
        <f>HYPERLINK("https://cms.ls-nyc.org/matter/dynamic-profile/view/1834816","17-1834816")</f>
        <v>0</v>
      </c>
      <c r="B29" t="s">
        <v>9</v>
      </c>
      <c r="C29" t="s">
        <v>170</v>
      </c>
      <c r="D29" t="s">
        <v>306</v>
      </c>
      <c r="E29" t="s">
        <v>396</v>
      </c>
      <c r="F29" t="s">
        <v>400</v>
      </c>
      <c r="G29" t="s">
        <v>420</v>
      </c>
    </row>
    <row r="30" spans="1:7">
      <c r="A30" s="1">
        <f>HYPERLINK("https://cms.ls-nyc.org/matter/dynamic-profile/view/1890030","19-1890030")</f>
        <v>0</v>
      </c>
      <c r="B30" t="s">
        <v>27</v>
      </c>
      <c r="C30" t="s">
        <v>171</v>
      </c>
      <c r="D30" t="s">
        <v>305</v>
      </c>
      <c r="E30" t="s">
        <v>397</v>
      </c>
      <c r="F30" t="s">
        <v>400</v>
      </c>
      <c r="G30" t="s">
        <v>419</v>
      </c>
    </row>
    <row r="31" spans="1:7">
      <c r="A31" s="1">
        <f>HYPERLINK("https://cms.ls-nyc.org/matter/dynamic-profile/view/1888152","19-1888152")</f>
        <v>0</v>
      </c>
      <c r="B31" t="s">
        <v>28</v>
      </c>
      <c r="C31" t="s">
        <v>172</v>
      </c>
      <c r="D31" t="s">
        <v>307</v>
      </c>
      <c r="E31" t="s">
        <v>397</v>
      </c>
      <c r="F31" t="s">
        <v>400</v>
      </c>
      <c r="G31" t="s">
        <v>421</v>
      </c>
    </row>
    <row r="32" spans="1:7">
      <c r="A32" s="1">
        <f>HYPERLINK("https://cms.ls-nyc.org/matter/dynamic-profile/view/0792298","15-0792298")</f>
        <v>0</v>
      </c>
      <c r="B32" t="s">
        <v>29</v>
      </c>
      <c r="C32" t="s">
        <v>173</v>
      </c>
      <c r="D32" t="s">
        <v>308</v>
      </c>
      <c r="E32" t="s">
        <v>396</v>
      </c>
      <c r="F32" t="s">
        <v>400</v>
      </c>
      <c r="G32" t="s">
        <v>417</v>
      </c>
    </row>
    <row r="33" spans="1:7">
      <c r="A33" s="1">
        <f>HYPERLINK("https://cms.ls-nyc.org/matter/dynamic-profile/view/1869858","18-1869858")</f>
        <v>0</v>
      </c>
      <c r="B33" t="s">
        <v>30</v>
      </c>
      <c r="C33" t="s">
        <v>173</v>
      </c>
      <c r="D33" t="s">
        <v>309</v>
      </c>
      <c r="E33" t="s">
        <v>397</v>
      </c>
      <c r="F33" t="s">
        <v>400</v>
      </c>
      <c r="G33" t="s">
        <v>418</v>
      </c>
    </row>
    <row r="34" spans="1:7">
      <c r="A34" s="1">
        <f>HYPERLINK("https://cms.ls-nyc.org/matter/dynamic-profile/view/1902651","19-1902651")</f>
        <v>0</v>
      </c>
      <c r="B34" t="s">
        <v>24</v>
      </c>
      <c r="C34" t="s">
        <v>173</v>
      </c>
      <c r="D34" t="s">
        <v>310</v>
      </c>
      <c r="E34" t="s">
        <v>400</v>
      </c>
      <c r="F34" t="s">
        <v>400</v>
      </c>
      <c r="G34" t="s">
        <v>418</v>
      </c>
    </row>
    <row r="35" spans="1:7">
      <c r="A35" s="1">
        <f>HYPERLINK("https://cms.ls-nyc.org/matter/dynamic-profile/view/0795538","16-0795538")</f>
        <v>0</v>
      </c>
      <c r="B35" t="s">
        <v>31</v>
      </c>
      <c r="C35" t="s">
        <v>174</v>
      </c>
      <c r="D35" t="s">
        <v>311</v>
      </c>
      <c r="E35" t="s">
        <v>402</v>
      </c>
      <c r="F35" t="s">
        <v>400</v>
      </c>
      <c r="G35" t="s">
        <v>419</v>
      </c>
    </row>
    <row r="36" spans="1:7">
      <c r="A36" s="1">
        <f>HYPERLINK("https://cms.ls-nyc.org/matter/dynamic-profile/view/0822647","16-0822647")</f>
        <v>0</v>
      </c>
      <c r="B36" t="s">
        <v>32</v>
      </c>
      <c r="C36" t="s">
        <v>175</v>
      </c>
      <c r="D36" t="s">
        <v>292</v>
      </c>
      <c r="E36" t="s">
        <v>396</v>
      </c>
      <c r="F36" t="s">
        <v>400</v>
      </c>
      <c r="G36" t="s">
        <v>417</v>
      </c>
    </row>
    <row r="37" spans="1:7">
      <c r="A37" s="1">
        <f>HYPERLINK("https://cms.ls-nyc.org/matter/dynamic-profile/view/0822773","16-0822773")</f>
        <v>0</v>
      </c>
      <c r="B37" t="s">
        <v>33</v>
      </c>
      <c r="C37" t="s">
        <v>175</v>
      </c>
      <c r="D37" t="s">
        <v>312</v>
      </c>
      <c r="E37" t="s">
        <v>400</v>
      </c>
      <c r="F37" t="s">
        <v>400</v>
      </c>
      <c r="G37" t="s">
        <v>418</v>
      </c>
    </row>
    <row r="38" spans="1:7">
      <c r="A38" s="1">
        <f>HYPERLINK("https://cms.ls-nyc.org/matter/dynamic-profile/view/1889638","19-1889638")</f>
        <v>0</v>
      </c>
      <c r="B38" t="s">
        <v>34</v>
      </c>
      <c r="C38" t="s">
        <v>176</v>
      </c>
      <c r="D38" t="s">
        <v>313</v>
      </c>
      <c r="E38" t="s">
        <v>397</v>
      </c>
      <c r="F38" t="s">
        <v>400</v>
      </c>
      <c r="G38" t="s">
        <v>418</v>
      </c>
    </row>
    <row r="39" spans="1:7">
      <c r="A39" s="1">
        <f>HYPERLINK("https://cms.ls-nyc.org/matter/dynamic-profile/view/0814058","16-0814058")</f>
        <v>0</v>
      </c>
      <c r="B39" t="s">
        <v>35</v>
      </c>
      <c r="C39" t="s">
        <v>177</v>
      </c>
      <c r="D39" t="s">
        <v>314</v>
      </c>
      <c r="E39" t="s">
        <v>403</v>
      </c>
      <c r="F39" t="s">
        <v>400</v>
      </c>
      <c r="G39" t="s">
        <v>419</v>
      </c>
    </row>
    <row r="40" spans="1:7">
      <c r="A40" s="1">
        <f>HYPERLINK("https://cms.ls-nyc.org/matter/dynamic-profile/view/0827345","17-0827345")</f>
        <v>0</v>
      </c>
      <c r="B40" t="s">
        <v>36</v>
      </c>
      <c r="C40" t="s">
        <v>178</v>
      </c>
      <c r="D40" t="s">
        <v>300</v>
      </c>
      <c r="E40" t="s">
        <v>400</v>
      </c>
      <c r="F40" t="s">
        <v>400</v>
      </c>
      <c r="G40" t="s">
        <v>418</v>
      </c>
    </row>
    <row r="41" spans="1:7">
      <c r="A41" s="1">
        <f>HYPERLINK("https://cms.ls-nyc.org/matter/dynamic-profile/view/1840475","17-1840475")</f>
        <v>0</v>
      </c>
      <c r="B41" t="s">
        <v>37</v>
      </c>
      <c r="C41" t="s">
        <v>179</v>
      </c>
      <c r="D41" t="s">
        <v>315</v>
      </c>
      <c r="E41" t="s">
        <v>397</v>
      </c>
      <c r="F41" t="s">
        <v>400</v>
      </c>
      <c r="G41" t="s">
        <v>418</v>
      </c>
    </row>
    <row r="42" spans="1:7">
      <c r="A42" s="1">
        <f>HYPERLINK("https://cms.ls-nyc.org/matter/dynamic-profile/view/1841830","17-1841830")</f>
        <v>0</v>
      </c>
      <c r="B42" t="s">
        <v>38</v>
      </c>
      <c r="C42" t="s">
        <v>179</v>
      </c>
      <c r="D42" t="s">
        <v>316</v>
      </c>
      <c r="E42" t="s">
        <v>397</v>
      </c>
      <c r="F42" t="s">
        <v>400</v>
      </c>
      <c r="G42" t="s">
        <v>418</v>
      </c>
    </row>
    <row r="43" spans="1:7">
      <c r="A43" s="1">
        <f>HYPERLINK("https://cms.ls-nyc.org/matter/dynamic-profile/view/1890906","19-1890906")</f>
        <v>0</v>
      </c>
      <c r="B43" t="s">
        <v>39</v>
      </c>
      <c r="C43" t="s">
        <v>180</v>
      </c>
      <c r="D43" t="s">
        <v>296</v>
      </c>
      <c r="E43" t="s">
        <v>398</v>
      </c>
      <c r="F43" t="s">
        <v>400</v>
      </c>
      <c r="G43" t="s">
        <v>419</v>
      </c>
    </row>
    <row r="44" spans="1:7">
      <c r="A44" s="1">
        <f>HYPERLINK("https://cms.ls-nyc.org/matter/dynamic-profile/view/0806867","16-0806867")</f>
        <v>0</v>
      </c>
      <c r="B44" t="s">
        <v>40</v>
      </c>
      <c r="C44" t="s">
        <v>181</v>
      </c>
      <c r="D44" t="s">
        <v>295</v>
      </c>
      <c r="E44" t="s">
        <v>396</v>
      </c>
      <c r="F44" t="s">
        <v>400</v>
      </c>
      <c r="G44" t="s">
        <v>418</v>
      </c>
    </row>
    <row r="45" spans="1:7">
      <c r="A45" s="1">
        <f>HYPERLINK("https://cms.ls-nyc.org/matter/dynamic-profile/view/1833670","17-1833670")</f>
        <v>0</v>
      </c>
      <c r="B45" t="s">
        <v>28</v>
      </c>
      <c r="C45" t="s">
        <v>182</v>
      </c>
      <c r="D45" t="s">
        <v>317</v>
      </c>
      <c r="E45" t="s">
        <v>396</v>
      </c>
      <c r="F45" t="s">
        <v>400</v>
      </c>
      <c r="G45" t="s">
        <v>418</v>
      </c>
    </row>
    <row r="46" spans="1:7">
      <c r="A46" s="1">
        <f>HYPERLINK("https://cms.ls-nyc.org/matter/dynamic-profile/view/1888054","19-1888054")</f>
        <v>0</v>
      </c>
      <c r="B46" t="s">
        <v>41</v>
      </c>
      <c r="C46" t="s">
        <v>183</v>
      </c>
      <c r="D46" t="s">
        <v>318</v>
      </c>
      <c r="E46" t="s">
        <v>397</v>
      </c>
      <c r="F46" t="s">
        <v>400</v>
      </c>
      <c r="G46" t="s">
        <v>419</v>
      </c>
    </row>
    <row r="47" spans="1:7">
      <c r="A47" s="1">
        <f>HYPERLINK("https://cms.ls-nyc.org/matter/dynamic-profile/view/0806911","16-0806911")</f>
        <v>0</v>
      </c>
      <c r="B47" t="s">
        <v>42</v>
      </c>
      <c r="C47" t="s">
        <v>184</v>
      </c>
      <c r="D47" t="s">
        <v>295</v>
      </c>
      <c r="E47" t="s">
        <v>396</v>
      </c>
      <c r="F47" t="s">
        <v>400</v>
      </c>
      <c r="G47" t="s">
        <v>418</v>
      </c>
    </row>
    <row r="48" spans="1:7">
      <c r="A48" s="1">
        <f>HYPERLINK("https://cms.ls-nyc.org/matter/dynamic-profile/view/1890003","19-1890003")</f>
        <v>0</v>
      </c>
      <c r="B48" t="s">
        <v>43</v>
      </c>
      <c r="C48" t="s">
        <v>185</v>
      </c>
      <c r="D48" t="s">
        <v>305</v>
      </c>
      <c r="E48" t="s">
        <v>397</v>
      </c>
      <c r="F48" t="s">
        <v>400</v>
      </c>
      <c r="G48" t="s">
        <v>419</v>
      </c>
    </row>
    <row r="49" spans="1:7">
      <c r="A49" s="1">
        <f>HYPERLINK("https://cms.ls-nyc.org/matter/dynamic-profile/view/1834629","17-1834629")</f>
        <v>0</v>
      </c>
      <c r="B49" t="s">
        <v>36</v>
      </c>
      <c r="C49" t="s">
        <v>186</v>
      </c>
      <c r="D49" t="s">
        <v>287</v>
      </c>
      <c r="E49" t="s">
        <v>396</v>
      </c>
      <c r="F49" t="s">
        <v>400</v>
      </c>
      <c r="G49" t="s">
        <v>420</v>
      </c>
    </row>
    <row r="50" spans="1:7">
      <c r="A50" s="1">
        <f>HYPERLINK("https://cms.ls-nyc.org/matter/dynamic-profile/view/1834800","17-1834800")</f>
        <v>0</v>
      </c>
      <c r="B50" t="s">
        <v>34</v>
      </c>
      <c r="C50" t="s">
        <v>186</v>
      </c>
      <c r="D50" t="s">
        <v>306</v>
      </c>
      <c r="E50" t="s">
        <v>396</v>
      </c>
      <c r="F50" t="s">
        <v>400</v>
      </c>
      <c r="G50" t="s">
        <v>420</v>
      </c>
    </row>
    <row r="51" spans="1:7">
      <c r="A51" s="1">
        <f>HYPERLINK("https://cms.ls-nyc.org/matter/dynamic-profile/view/1897898","19-1897898")</f>
        <v>0</v>
      </c>
      <c r="B51" t="s">
        <v>44</v>
      </c>
      <c r="C51" t="s">
        <v>186</v>
      </c>
      <c r="D51" t="s">
        <v>319</v>
      </c>
      <c r="E51" t="s">
        <v>397</v>
      </c>
      <c r="F51" t="s">
        <v>400</v>
      </c>
      <c r="G51" t="s">
        <v>418</v>
      </c>
    </row>
    <row r="52" spans="1:7">
      <c r="A52" s="1">
        <f>HYPERLINK("https://cms.ls-nyc.org/matter/dynamic-profile/view/0806925","16-0806925")</f>
        <v>0</v>
      </c>
      <c r="B52" t="s">
        <v>45</v>
      </c>
      <c r="C52" t="s">
        <v>187</v>
      </c>
      <c r="D52" t="s">
        <v>295</v>
      </c>
      <c r="E52" t="s">
        <v>396</v>
      </c>
      <c r="F52" t="s">
        <v>400</v>
      </c>
      <c r="G52" t="s">
        <v>418</v>
      </c>
    </row>
    <row r="53" spans="1:7">
      <c r="A53" s="1">
        <f>HYPERLINK("https://cms.ls-nyc.org/matter/dynamic-profile/view/0827315","17-0827315")</f>
        <v>0</v>
      </c>
      <c r="B53" t="s">
        <v>46</v>
      </c>
      <c r="C53" t="s">
        <v>187</v>
      </c>
      <c r="D53" t="s">
        <v>300</v>
      </c>
      <c r="E53" t="s">
        <v>400</v>
      </c>
      <c r="F53" t="s">
        <v>400</v>
      </c>
      <c r="G53" t="s">
        <v>418</v>
      </c>
    </row>
    <row r="54" spans="1:7">
      <c r="A54" s="1">
        <f>HYPERLINK("https://cms.ls-nyc.org/matter/dynamic-profile/view/0827330","17-0827330")</f>
        <v>0</v>
      </c>
      <c r="B54" t="s">
        <v>47</v>
      </c>
      <c r="C54" t="s">
        <v>187</v>
      </c>
      <c r="D54" t="s">
        <v>300</v>
      </c>
      <c r="E54" t="s">
        <v>400</v>
      </c>
      <c r="F54" t="s">
        <v>400</v>
      </c>
      <c r="G54" t="s">
        <v>418</v>
      </c>
    </row>
    <row r="55" spans="1:7">
      <c r="A55" s="1">
        <f>HYPERLINK("https://cms.ls-nyc.org/matter/dynamic-profile/view/0831337","17-0831337")</f>
        <v>0</v>
      </c>
      <c r="B55" t="s">
        <v>48</v>
      </c>
      <c r="C55" t="s">
        <v>187</v>
      </c>
      <c r="D55" t="s">
        <v>320</v>
      </c>
      <c r="E55" t="s">
        <v>400</v>
      </c>
      <c r="F55" t="s">
        <v>400</v>
      </c>
      <c r="G55" t="s">
        <v>420</v>
      </c>
    </row>
    <row r="56" spans="1:7">
      <c r="A56" s="1">
        <f>HYPERLINK("https://cms.ls-nyc.org/matter/dynamic-profile/view/1860272","18-1860272")</f>
        <v>0</v>
      </c>
      <c r="B56" t="s">
        <v>45</v>
      </c>
      <c r="C56" t="s">
        <v>187</v>
      </c>
      <c r="D56" t="s">
        <v>321</v>
      </c>
      <c r="E56" t="s">
        <v>397</v>
      </c>
      <c r="F56" t="s">
        <v>400</v>
      </c>
      <c r="G56" t="s">
        <v>422</v>
      </c>
    </row>
    <row r="57" spans="1:7">
      <c r="A57" s="1">
        <f>HYPERLINK("https://cms.ls-nyc.org/matter/dynamic-profile/view/1901019","19-1901019")</f>
        <v>0</v>
      </c>
      <c r="B57" t="s">
        <v>47</v>
      </c>
      <c r="C57" t="s">
        <v>187</v>
      </c>
      <c r="D57" t="s">
        <v>322</v>
      </c>
      <c r="E57" t="s">
        <v>397</v>
      </c>
      <c r="F57" t="s">
        <v>400</v>
      </c>
      <c r="G57" t="s">
        <v>420</v>
      </c>
    </row>
    <row r="58" spans="1:7">
      <c r="A58" s="1">
        <f>HYPERLINK("https://cms.ls-nyc.org/matter/dynamic-profile/view/1841822","17-1841822")</f>
        <v>0</v>
      </c>
      <c r="B58" t="s">
        <v>23</v>
      </c>
      <c r="C58" t="s">
        <v>188</v>
      </c>
      <c r="D58" t="s">
        <v>316</v>
      </c>
      <c r="E58" t="s">
        <v>397</v>
      </c>
      <c r="F58" t="s">
        <v>400</v>
      </c>
      <c r="G58" t="s">
        <v>418</v>
      </c>
    </row>
    <row r="59" spans="1:7">
      <c r="A59" s="1">
        <f>HYPERLINK("https://cms.ls-nyc.org/matter/dynamic-profile/view/1897727","19-1897727")</f>
        <v>0</v>
      </c>
      <c r="B59" t="s">
        <v>49</v>
      </c>
      <c r="C59" t="s">
        <v>188</v>
      </c>
      <c r="D59" t="s">
        <v>323</v>
      </c>
      <c r="E59" t="s">
        <v>404</v>
      </c>
      <c r="F59" t="s">
        <v>400</v>
      </c>
      <c r="G59" t="s">
        <v>419</v>
      </c>
    </row>
    <row r="60" spans="1:7">
      <c r="A60" s="1">
        <f>HYPERLINK("https://cms.ls-nyc.org/matter/dynamic-profile/view/0799407","16-0799407")</f>
        <v>0</v>
      </c>
      <c r="B60" t="s">
        <v>50</v>
      </c>
      <c r="C60" t="s">
        <v>189</v>
      </c>
      <c r="D60" t="s">
        <v>324</v>
      </c>
      <c r="E60" t="s">
        <v>405</v>
      </c>
      <c r="F60" t="s">
        <v>400</v>
      </c>
    </row>
    <row r="61" spans="1:7">
      <c r="A61" s="1">
        <f>HYPERLINK("https://cms.ls-nyc.org/matter/dynamic-profile/view/1884394","18-1884394")</f>
        <v>0</v>
      </c>
      <c r="B61" t="s">
        <v>32</v>
      </c>
      <c r="C61" t="s">
        <v>190</v>
      </c>
      <c r="D61" t="s">
        <v>325</v>
      </c>
      <c r="E61" t="s">
        <v>406</v>
      </c>
      <c r="F61" t="s">
        <v>400</v>
      </c>
      <c r="G61" t="s">
        <v>420</v>
      </c>
    </row>
    <row r="62" spans="1:7">
      <c r="A62" s="1">
        <f>HYPERLINK("https://cms.ls-nyc.org/matter/dynamic-profile/view/1860321","18-1860321")</f>
        <v>0</v>
      </c>
      <c r="B62" t="s">
        <v>39</v>
      </c>
      <c r="C62" t="s">
        <v>191</v>
      </c>
      <c r="D62" t="s">
        <v>326</v>
      </c>
      <c r="E62" t="s">
        <v>397</v>
      </c>
      <c r="F62" t="s">
        <v>400</v>
      </c>
      <c r="G62" t="s">
        <v>418</v>
      </c>
    </row>
    <row r="63" spans="1:7">
      <c r="A63" s="1">
        <f>HYPERLINK("https://cms.ls-nyc.org/matter/dynamic-profile/view/0822350","16-0822350")</f>
        <v>0</v>
      </c>
      <c r="B63" t="s">
        <v>51</v>
      </c>
      <c r="C63" t="s">
        <v>192</v>
      </c>
      <c r="D63" t="s">
        <v>299</v>
      </c>
      <c r="E63" t="s">
        <v>396</v>
      </c>
      <c r="F63" t="s">
        <v>400</v>
      </c>
      <c r="G63" t="s">
        <v>417</v>
      </c>
    </row>
    <row r="64" spans="1:7">
      <c r="A64" s="1">
        <f>HYPERLINK("https://cms.ls-nyc.org/matter/dynamic-profile/view/1891226","19-1891226")</f>
        <v>0</v>
      </c>
      <c r="B64" t="s">
        <v>52</v>
      </c>
      <c r="C64" t="s">
        <v>128</v>
      </c>
      <c r="D64" t="s">
        <v>296</v>
      </c>
      <c r="E64" t="s">
        <v>397</v>
      </c>
      <c r="F64" t="s">
        <v>400</v>
      </c>
      <c r="G64" t="s">
        <v>419</v>
      </c>
    </row>
    <row r="65" spans="1:7">
      <c r="A65" s="1">
        <f>HYPERLINK("https://cms.ls-nyc.org/matter/dynamic-profile/view/0826261","17-0826261")</f>
        <v>0</v>
      </c>
      <c r="B65" t="s">
        <v>53</v>
      </c>
      <c r="C65" t="s">
        <v>193</v>
      </c>
      <c r="D65" t="s">
        <v>327</v>
      </c>
      <c r="E65" t="s">
        <v>400</v>
      </c>
      <c r="F65" t="s">
        <v>400</v>
      </c>
      <c r="G65" t="s">
        <v>418</v>
      </c>
    </row>
    <row r="66" spans="1:7">
      <c r="A66" s="1">
        <f>HYPERLINK("https://cms.ls-nyc.org/matter/dynamic-profile/view/1835437","17-1835437")</f>
        <v>0</v>
      </c>
      <c r="B66" t="s">
        <v>54</v>
      </c>
      <c r="C66" t="s">
        <v>194</v>
      </c>
      <c r="D66" t="s">
        <v>328</v>
      </c>
      <c r="E66" t="s">
        <v>400</v>
      </c>
      <c r="F66" t="s">
        <v>400</v>
      </c>
      <c r="G66" t="s">
        <v>420</v>
      </c>
    </row>
    <row r="67" spans="1:7">
      <c r="A67" s="1">
        <f>HYPERLINK("https://cms.ls-nyc.org/matter/dynamic-profile/view/1848948","17-1848948")</f>
        <v>0</v>
      </c>
      <c r="D67" t="s">
        <v>329</v>
      </c>
      <c r="E67" t="s">
        <v>398</v>
      </c>
      <c r="F67" t="s">
        <v>400</v>
      </c>
    </row>
    <row r="68" spans="1:7">
      <c r="A68" s="1">
        <f>HYPERLINK("https://cms.ls-nyc.org/matter/dynamic-profile/view/1899746","19-1899746")</f>
        <v>0</v>
      </c>
      <c r="B68" t="s">
        <v>55</v>
      </c>
      <c r="C68" t="s">
        <v>195</v>
      </c>
      <c r="D68" t="s">
        <v>330</v>
      </c>
      <c r="E68" t="s">
        <v>397</v>
      </c>
      <c r="F68" t="s">
        <v>416</v>
      </c>
      <c r="G68" t="s">
        <v>421</v>
      </c>
    </row>
    <row r="69" spans="1:7">
      <c r="A69" s="1">
        <f>HYPERLINK("https://cms.ls-nyc.org/matter/dynamic-profile/view/1863061","18-1863061")</f>
        <v>0</v>
      </c>
      <c r="B69" t="s">
        <v>56</v>
      </c>
      <c r="C69" t="s">
        <v>196</v>
      </c>
      <c r="D69" t="s">
        <v>331</v>
      </c>
      <c r="E69" t="s">
        <v>397</v>
      </c>
      <c r="F69" t="s">
        <v>416</v>
      </c>
      <c r="G69" t="s">
        <v>418</v>
      </c>
    </row>
    <row r="70" spans="1:7">
      <c r="A70" s="1">
        <f>HYPERLINK("https://cms.ls-nyc.org/matter/dynamic-profile/view/1843585","17-1843585")</f>
        <v>0</v>
      </c>
      <c r="B70" t="s">
        <v>57</v>
      </c>
      <c r="C70" t="s">
        <v>197</v>
      </c>
      <c r="D70" t="s">
        <v>304</v>
      </c>
      <c r="E70" t="s">
        <v>397</v>
      </c>
      <c r="F70" t="s">
        <v>416</v>
      </c>
      <c r="G70" t="s">
        <v>417</v>
      </c>
    </row>
    <row r="71" spans="1:7">
      <c r="A71" s="1">
        <f>HYPERLINK("https://cms.ls-nyc.org/matter/dynamic-profile/view/1864049","18-1864049")</f>
        <v>0</v>
      </c>
      <c r="B71" t="s">
        <v>57</v>
      </c>
      <c r="C71" t="s">
        <v>197</v>
      </c>
      <c r="D71" t="s">
        <v>332</v>
      </c>
      <c r="E71" t="s">
        <v>397</v>
      </c>
      <c r="F71" t="s">
        <v>416</v>
      </c>
      <c r="G71" t="s">
        <v>418</v>
      </c>
    </row>
    <row r="72" spans="1:7">
      <c r="A72" s="1">
        <f>HYPERLINK("https://cms.ls-nyc.org/matter/dynamic-profile/view/1861676","18-1861676")</f>
        <v>0</v>
      </c>
      <c r="B72" t="s">
        <v>58</v>
      </c>
      <c r="C72" t="s">
        <v>198</v>
      </c>
      <c r="D72" t="s">
        <v>333</v>
      </c>
      <c r="E72" t="s">
        <v>407</v>
      </c>
      <c r="F72" t="s">
        <v>416</v>
      </c>
      <c r="G72" t="s">
        <v>418</v>
      </c>
    </row>
    <row r="73" spans="1:7">
      <c r="A73" s="1">
        <f>HYPERLINK("https://cms.ls-nyc.org/matter/dynamic-profile/view/1836411","17-1836411")</f>
        <v>0</v>
      </c>
      <c r="B73" t="s">
        <v>59</v>
      </c>
      <c r="C73" t="s">
        <v>199</v>
      </c>
      <c r="D73" t="s">
        <v>334</v>
      </c>
      <c r="E73" t="s">
        <v>396</v>
      </c>
      <c r="F73" t="s">
        <v>416</v>
      </c>
      <c r="G73" t="s">
        <v>417</v>
      </c>
    </row>
    <row r="74" spans="1:7">
      <c r="A74" s="1">
        <f>HYPERLINK("https://cms.ls-nyc.org/matter/dynamic-profile/view/1856844","18-1856844")</f>
        <v>0</v>
      </c>
      <c r="B74" t="s">
        <v>60</v>
      </c>
      <c r="C74" t="s">
        <v>200</v>
      </c>
      <c r="D74" t="s">
        <v>335</v>
      </c>
      <c r="E74" t="s">
        <v>408</v>
      </c>
      <c r="F74" t="s">
        <v>416</v>
      </c>
      <c r="G74" t="s">
        <v>418</v>
      </c>
    </row>
    <row r="75" spans="1:7">
      <c r="A75" s="1">
        <f>HYPERLINK("https://cms.ls-nyc.org/matter/dynamic-profile/view/1869879","18-1869879")</f>
        <v>0</v>
      </c>
      <c r="B75" t="s">
        <v>61</v>
      </c>
      <c r="C75" t="s">
        <v>201</v>
      </c>
      <c r="D75" t="s">
        <v>309</v>
      </c>
      <c r="E75" t="s">
        <v>397</v>
      </c>
      <c r="F75" t="s">
        <v>416</v>
      </c>
      <c r="G75" t="s">
        <v>418</v>
      </c>
    </row>
    <row r="76" spans="1:7">
      <c r="A76" s="1">
        <f>HYPERLINK("https://cms.ls-nyc.org/matter/dynamic-profile/view/1836398","17-1836398")</f>
        <v>0</v>
      </c>
      <c r="B76" t="s">
        <v>62</v>
      </c>
      <c r="C76" t="s">
        <v>160</v>
      </c>
      <c r="D76" t="s">
        <v>334</v>
      </c>
      <c r="E76" t="s">
        <v>396</v>
      </c>
      <c r="F76" t="s">
        <v>416</v>
      </c>
      <c r="G76" t="s">
        <v>417</v>
      </c>
    </row>
    <row r="77" spans="1:7">
      <c r="A77" s="1">
        <f>HYPERLINK("https://cms.ls-nyc.org/matter/dynamic-profile/view/1899749","19-1899749")</f>
        <v>0</v>
      </c>
      <c r="B77" t="s">
        <v>63</v>
      </c>
      <c r="C77" t="s">
        <v>202</v>
      </c>
      <c r="D77" t="s">
        <v>330</v>
      </c>
      <c r="E77" t="s">
        <v>397</v>
      </c>
      <c r="F77" t="s">
        <v>416</v>
      </c>
      <c r="G77" t="s">
        <v>421</v>
      </c>
    </row>
    <row r="78" spans="1:7">
      <c r="A78" s="1">
        <f>HYPERLINK("https://cms.ls-nyc.org/matter/dynamic-profile/view/0818184","16-0818184")</f>
        <v>0</v>
      </c>
      <c r="B78" t="s">
        <v>64</v>
      </c>
      <c r="C78" t="s">
        <v>163</v>
      </c>
      <c r="D78" t="s">
        <v>336</v>
      </c>
      <c r="E78" t="s">
        <v>409</v>
      </c>
      <c r="F78" t="s">
        <v>416</v>
      </c>
      <c r="G78" t="s">
        <v>420</v>
      </c>
    </row>
    <row r="79" spans="1:7">
      <c r="A79" s="1">
        <f>HYPERLINK("https://cms.ls-nyc.org/matter/dynamic-profile/view/1899126","19-1899126")</f>
        <v>0</v>
      </c>
      <c r="B79" t="s">
        <v>65</v>
      </c>
      <c r="C79" t="s">
        <v>203</v>
      </c>
      <c r="D79" t="s">
        <v>337</v>
      </c>
      <c r="E79" t="s">
        <v>397</v>
      </c>
      <c r="F79" t="s">
        <v>416</v>
      </c>
      <c r="G79" t="s">
        <v>419</v>
      </c>
    </row>
    <row r="80" spans="1:7">
      <c r="A80" s="1">
        <f>HYPERLINK("https://cms.ls-nyc.org/matter/dynamic-profile/view/1836131","17-1836131")</f>
        <v>0</v>
      </c>
      <c r="B80" t="s">
        <v>25</v>
      </c>
      <c r="C80" t="s">
        <v>204</v>
      </c>
      <c r="D80" t="s">
        <v>338</v>
      </c>
      <c r="E80" t="s">
        <v>396</v>
      </c>
      <c r="F80" t="s">
        <v>416</v>
      </c>
      <c r="G80" t="s">
        <v>417</v>
      </c>
    </row>
    <row r="81" spans="1:7">
      <c r="A81" s="1">
        <f>HYPERLINK("https://cms.ls-nyc.org/matter/dynamic-profile/view/1838659","17-1838659")</f>
        <v>0</v>
      </c>
      <c r="B81" t="s">
        <v>66</v>
      </c>
      <c r="C81" t="s">
        <v>204</v>
      </c>
      <c r="D81" t="s">
        <v>339</v>
      </c>
      <c r="E81" t="s">
        <v>397</v>
      </c>
      <c r="F81" t="s">
        <v>416</v>
      </c>
      <c r="G81" t="s">
        <v>417</v>
      </c>
    </row>
    <row r="82" spans="1:7">
      <c r="A82" s="1">
        <f>HYPERLINK("https://cms.ls-nyc.org/matter/dynamic-profile/view/1864117","18-1864117")</f>
        <v>0</v>
      </c>
      <c r="B82" t="s">
        <v>25</v>
      </c>
      <c r="C82" t="s">
        <v>204</v>
      </c>
      <c r="D82" t="s">
        <v>332</v>
      </c>
      <c r="E82" t="s">
        <v>397</v>
      </c>
      <c r="F82" t="s">
        <v>416</v>
      </c>
      <c r="G82" t="s">
        <v>418</v>
      </c>
    </row>
    <row r="83" spans="1:7">
      <c r="A83" s="1">
        <f>HYPERLINK("https://cms.ls-nyc.org/matter/dynamic-profile/view/1864126","18-1864126")</f>
        <v>0</v>
      </c>
      <c r="B83" t="s">
        <v>66</v>
      </c>
      <c r="C83" t="s">
        <v>204</v>
      </c>
      <c r="D83" t="s">
        <v>332</v>
      </c>
      <c r="E83" t="s">
        <v>397</v>
      </c>
      <c r="F83" t="s">
        <v>416</v>
      </c>
      <c r="G83" t="s">
        <v>418</v>
      </c>
    </row>
    <row r="84" spans="1:7">
      <c r="A84" s="1">
        <f>HYPERLINK("https://cms.ls-nyc.org/matter/dynamic-profile/view/1900583","19-1900583")</f>
        <v>0</v>
      </c>
      <c r="B84" t="s">
        <v>67</v>
      </c>
      <c r="C84" t="s">
        <v>205</v>
      </c>
      <c r="D84" t="s">
        <v>340</v>
      </c>
      <c r="E84" t="s">
        <v>397</v>
      </c>
      <c r="F84" t="s">
        <v>416</v>
      </c>
      <c r="G84" t="s">
        <v>419</v>
      </c>
    </row>
    <row r="85" spans="1:7">
      <c r="A85" s="1">
        <f>HYPERLINK("https://cms.ls-nyc.org/matter/dynamic-profile/view/0830528","17-0830528")</f>
        <v>0</v>
      </c>
      <c r="B85" t="s">
        <v>68</v>
      </c>
      <c r="C85" t="s">
        <v>206</v>
      </c>
      <c r="D85" t="s">
        <v>341</v>
      </c>
      <c r="E85" t="s">
        <v>396</v>
      </c>
      <c r="F85" t="s">
        <v>416</v>
      </c>
      <c r="G85" t="s">
        <v>418</v>
      </c>
    </row>
    <row r="86" spans="1:7">
      <c r="A86" s="1">
        <f>HYPERLINK("https://cms.ls-nyc.org/matter/dynamic-profile/view/1836155","17-1836155")</f>
        <v>0</v>
      </c>
      <c r="B86" t="s">
        <v>68</v>
      </c>
      <c r="C86" t="s">
        <v>206</v>
      </c>
      <c r="D86" t="s">
        <v>338</v>
      </c>
      <c r="E86" t="s">
        <v>396</v>
      </c>
      <c r="F86" t="s">
        <v>416</v>
      </c>
      <c r="G86" t="s">
        <v>417</v>
      </c>
    </row>
    <row r="87" spans="1:7">
      <c r="A87" s="1">
        <f>HYPERLINK("https://cms.ls-nyc.org/matter/dynamic-profile/view/1864115","18-1864115")</f>
        <v>0</v>
      </c>
      <c r="B87" t="s">
        <v>68</v>
      </c>
      <c r="C87" t="s">
        <v>206</v>
      </c>
      <c r="D87" t="s">
        <v>332</v>
      </c>
      <c r="E87" t="s">
        <v>397</v>
      </c>
      <c r="F87" t="s">
        <v>416</v>
      </c>
      <c r="G87" t="s">
        <v>418</v>
      </c>
    </row>
    <row r="88" spans="1:7">
      <c r="A88" s="1">
        <f>HYPERLINK("https://cms.ls-nyc.org/matter/dynamic-profile/view/1898437","19-1898437")</f>
        <v>0</v>
      </c>
      <c r="B88" t="s">
        <v>68</v>
      </c>
      <c r="C88" t="s">
        <v>206</v>
      </c>
      <c r="D88" t="s">
        <v>342</v>
      </c>
      <c r="E88" t="s">
        <v>397</v>
      </c>
      <c r="F88" t="s">
        <v>416</v>
      </c>
      <c r="G88" t="s">
        <v>419</v>
      </c>
    </row>
    <row r="89" spans="1:7">
      <c r="A89" s="1">
        <f>HYPERLINK("https://cms.ls-nyc.org/matter/dynamic-profile/view/1893037","19-1893037")</f>
        <v>0</v>
      </c>
      <c r="B89" t="s">
        <v>69</v>
      </c>
      <c r="C89" t="s">
        <v>207</v>
      </c>
      <c r="D89" t="s">
        <v>343</v>
      </c>
      <c r="E89" t="s">
        <v>404</v>
      </c>
      <c r="F89" t="s">
        <v>416</v>
      </c>
    </row>
    <row r="90" spans="1:7">
      <c r="A90" s="1">
        <f>HYPERLINK("https://cms.ls-nyc.org/matter/dynamic-profile/view/1872229","18-1872229")</f>
        <v>0</v>
      </c>
      <c r="B90" t="s">
        <v>9</v>
      </c>
      <c r="C90" t="s">
        <v>168</v>
      </c>
      <c r="D90" t="s">
        <v>344</v>
      </c>
      <c r="E90" t="s">
        <v>397</v>
      </c>
      <c r="F90" t="s">
        <v>416</v>
      </c>
      <c r="G90" t="s">
        <v>418</v>
      </c>
    </row>
    <row r="91" spans="1:7">
      <c r="A91" s="1">
        <f>HYPERLINK("https://cms.ls-nyc.org/matter/dynamic-profile/view/1864044","18-1864044")</f>
        <v>0</v>
      </c>
      <c r="B91" t="s">
        <v>24</v>
      </c>
      <c r="C91" t="s">
        <v>173</v>
      </c>
      <c r="D91" t="s">
        <v>332</v>
      </c>
      <c r="E91" t="s">
        <v>397</v>
      </c>
      <c r="F91" t="s">
        <v>416</v>
      </c>
      <c r="G91" t="s">
        <v>418</v>
      </c>
    </row>
    <row r="92" spans="1:7">
      <c r="A92" s="1">
        <f>HYPERLINK("https://cms.ls-nyc.org/matter/dynamic-profile/view/1875631","18-1875631")</f>
        <v>0</v>
      </c>
      <c r="B92" t="s">
        <v>70</v>
      </c>
      <c r="C92" t="s">
        <v>175</v>
      </c>
      <c r="D92" t="s">
        <v>345</v>
      </c>
      <c r="E92" t="s">
        <v>397</v>
      </c>
      <c r="F92" t="s">
        <v>416</v>
      </c>
      <c r="G92" t="s">
        <v>420</v>
      </c>
    </row>
    <row r="93" spans="1:7">
      <c r="A93" s="1">
        <f>HYPERLINK("https://cms.ls-nyc.org/matter/dynamic-profile/view/1836404","17-1836404")</f>
        <v>0</v>
      </c>
      <c r="B93" t="s">
        <v>71</v>
      </c>
      <c r="C93" t="s">
        <v>208</v>
      </c>
      <c r="D93" t="s">
        <v>334</v>
      </c>
      <c r="E93" t="s">
        <v>396</v>
      </c>
      <c r="F93" t="s">
        <v>416</v>
      </c>
      <c r="G93" t="s">
        <v>417</v>
      </c>
    </row>
    <row r="94" spans="1:7">
      <c r="A94" s="1">
        <f>HYPERLINK("https://cms.ls-nyc.org/matter/dynamic-profile/view/1864054","18-1864054")</f>
        <v>0</v>
      </c>
      <c r="B94" t="s">
        <v>71</v>
      </c>
      <c r="C94" t="s">
        <v>208</v>
      </c>
      <c r="D94" t="s">
        <v>332</v>
      </c>
      <c r="E94" t="s">
        <v>397</v>
      </c>
      <c r="F94" t="s">
        <v>416</v>
      </c>
      <c r="G94" t="s">
        <v>418</v>
      </c>
    </row>
    <row r="95" spans="1:7">
      <c r="A95" s="1">
        <f>HYPERLINK("https://cms.ls-nyc.org/matter/dynamic-profile/view/1874579","18-1874579")</f>
        <v>0</v>
      </c>
      <c r="B95" t="s">
        <v>72</v>
      </c>
      <c r="C95" t="s">
        <v>209</v>
      </c>
      <c r="D95" t="s">
        <v>346</v>
      </c>
      <c r="E95" t="s">
        <v>397</v>
      </c>
      <c r="F95" t="s">
        <v>416</v>
      </c>
      <c r="G95" t="s">
        <v>418</v>
      </c>
    </row>
    <row r="96" spans="1:7">
      <c r="A96" s="1">
        <f>HYPERLINK("https://cms.ls-nyc.org/matter/dynamic-profile/view/1836136","17-1836136")</f>
        <v>0</v>
      </c>
      <c r="B96" t="s">
        <v>73</v>
      </c>
      <c r="C96" t="s">
        <v>210</v>
      </c>
      <c r="D96" t="s">
        <v>338</v>
      </c>
      <c r="E96" t="s">
        <v>396</v>
      </c>
      <c r="F96" t="s">
        <v>416</v>
      </c>
      <c r="G96" t="s">
        <v>417</v>
      </c>
    </row>
    <row r="97" spans="1:7">
      <c r="A97" s="1">
        <f>HYPERLINK("https://cms.ls-nyc.org/matter/dynamic-profile/view/1874448","18-1874448")</f>
        <v>0</v>
      </c>
      <c r="B97" t="s">
        <v>74</v>
      </c>
      <c r="C97" t="s">
        <v>211</v>
      </c>
      <c r="D97" t="s">
        <v>347</v>
      </c>
      <c r="E97" t="s">
        <v>406</v>
      </c>
      <c r="F97" t="s">
        <v>416</v>
      </c>
      <c r="G97" t="s">
        <v>417</v>
      </c>
    </row>
    <row r="98" spans="1:7">
      <c r="A98" s="1">
        <f>HYPERLINK("https://cms.ls-nyc.org/matter/dynamic-profile/view/1836415","17-1836415")</f>
        <v>0</v>
      </c>
      <c r="B98" t="s">
        <v>75</v>
      </c>
      <c r="C98" t="s">
        <v>212</v>
      </c>
      <c r="D98" t="s">
        <v>334</v>
      </c>
      <c r="E98" t="s">
        <v>396</v>
      </c>
      <c r="F98" t="s">
        <v>416</v>
      </c>
      <c r="G98" t="s">
        <v>417</v>
      </c>
    </row>
    <row r="99" spans="1:7">
      <c r="A99" s="1">
        <f>HYPERLINK("https://cms.ls-nyc.org/matter/dynamic-profile/view/1864121","18-1864121")</f>
        <v>0</v>
      </c>
      <c r="B99" t="s">
        <v>75</v>
      </c>
      <c r="C99" t="s">
        <v>212</v>
      </c>
      <c r="D99" t="s">
        <v>332</v>
      </c>
      <c r="E99" t="s">
        <v>397</v>
      </c>
      <c r="F99" t="s">
        <v>416</v>
      </c>
      <c r="G99" t="s">
        <v>418</v>
      </c>
    </row>
    <row r="100" spans="1:7">
      <c r="A100" s="1">
        <f>HYPERLINK("https://cms.ls-nyc.org/matter/dynamic-profile/view/1863004","18-1863004")</f>
        <v>0</v>
      </c>
      <c r="B100" t="s">
        <v>32</v>
      </c>
      <c r="C100" t="s">
        <v>213</v>
      </c>
      <c r="D100" t="s">
        <v>331</v>
      </c>
      <c r="E100" t="s">
        <v>397</v>
      </c>
      <c r="F100" t="s">
        <v>416</v>
      </c>
      <c r="G100" t="s">
        <v>418</v>
      </c>
    </row>
    <row r="101" spans="1:7">
      <c r="A101" s="1">
        <f>HYPERLINK("https://cms.ls-nyc.org/matter/dynamic-profile/view/1888294","19-1888294")</f>
        <v>0</v>
      </c>
      <c r="B101" t="s">
        <v>76</v>
      </c>
      <c r="C101" t="s">
        <v>214</v>
      </c>
      <c r="D101" t="s">
        <v>348</v>
      </c>
      <c r="E101" t="s">
        <v>397</v>
      </c>
      <c r="F101" t="s">
        <v>416</v>
      </c>
      <c r="G101" t="s">
        <v>418</v>
      </c>
    </row>
    <row r="102" spans="1:7">
      <c r="A102" s="1">
        <f>HYPERLINK("https://cms.ls-nyc.org/matter/dynamic-profile/view/1836401","17-1836401")</f>
        <v>0</v>
      </c>
      <c r="B102" t="s">
        <v>77</v>
      </c>
      <c r="C102" t="s">
        <v>215</v>
      </c>
      <c r="D102" t="s">
        <v>334</v>
      </c>
      <c r="E102" t="s">
        <v>396</v>
      </c>
      <c r="F102" t="s">
        <v>416</v>
      </c>
      <c r="G102" t="s">
        <v>417</v>
      </c>
    </row>
    <row r="103" spans="1:7">
      <c r="A103" s="1">
        <f>HYPERLINK("https://cms.ls-nyc.org/matter/dynamic-profile/view/1864083","18-1864083")</f>
        <v>0</v>
      </c>
      <c r="B103" t="s">
        <v>77</v>
      </c>
      <c r="C103" t="s">
        <v>215</v>
      </c>
      <c r="D103" t="s">
        <v>332</v>
      </c>
      <c r="E103" t="s">
        <v>397</v>
      </c>
      <c r="F103" t="s">
        <v>416</v>
      </c>
      <c r="G103" t="s">
        <v>418</v>
      </c>
    </row>
    <row r="104" spans="1:7">
      <c r="A104" s="1">
        <f>HYPERLINK("https://cms.ls-nyc.org/matter/dynamic-profile/view/1843591","17-1843591")</f>
        <v>0</v>
      </c>
      <c r="B104" t="s">
        <v>78</v>
      </c>
      <c r="C104" t="s">
        <v>216</v>
      </c>
      <c r="D104" t="s">
        <v>304</v>
      </c>
      <c r="E104" t="s">
        <v>397</v>
      </c>
      <c r="F104" t="s">
        <v>416</v>
      </c>
      <c r="G104" t="s">
        <v>417</v>
      </c>
    </row>
    <row r="105" spans="1:7">
      <c r="A105" s="1">
        <f>HYPERLINK("https://cms.ls-nyc.org/matter/dynamic-profile/view/1864089","18-1864089")</f>
        <v>0</v>
      </c>
      <c r="B105" t="s">
        <v>78</v>
      </c>
      <c r="C105" t="s">
        <v>216</v>
      </c>
      <c r="D105" t="s">
        <v>332</v>
      </c>
      <c r="E105" t="s">
        <v>397</v>
      </c>
      <c r="F105" t="s">
        <v>416</v>
      </c>
      <c r="G105" t="s">
        <v>418</v>
      </c>
    </row>
    <row r="106" spans="1:7">
      <c r="A106" s="1">
        <f>HYPERLINK("https://cms.ls-nyc.org/matter/dynamic-profile/view/1898973","19-1898973")</f>
        <v>0</v>
      </c>
      <c r="B106" t="s">
        <v>78</v>
      </c>
      <c r="C106" t="s">
        <v>216</v>
      </c>
      <c r="D106" t="s">
        <v>349</v>
      </c>
      <c r="E106" t="s">
        <v>397</v>
      </c>
      <c r="F106" t="s">
        <v>416</v>
      </c>
      <c r="G106" t="s">
        <v>418</v>
      </c>
    </row>
    <row r="107" spans="1:7">
      <c r="A107" s="1">
        <f>HYPERLINK("https://cms.ls-nyc.org/matter/dynamic-profile/view/1861611","18-1861611")</f>
        <v>0</v>
      </c>
      <c r="B107" t="s">
        <v>9</v>
      </c>
      <c r="C107" t="s">
        <v>217</v>
      </c>
      <c r="D107" t="s">
        <v>333</v>
      </c>
      <c r="E107" t="s">
        <v>406</v>
      </c>
      <c r="F107" t="s">
        <v>416</v>
      </c>
      <c r="G107" t="s">
        <v>418</v>
      </c>
    </row>
    <row r="108" spans="1:7">
      <c r="A108" s="1">
        <f>HYPERLINK("https://cms.ls-nyc.org/matter/dynamic-profile/view/1899979","19-1899979")</f>
        <v>0</v>
      </c>
      <c r="B108" t="s">
        <v>79</v>
      </c>
      <c r="C108" t="s">
        <v>188</v>
      </c>
      <c r="D108" t="s">
        <v>350</v>
      </c>
      <c r="E108" t="s">
        <v>399</v>
      </c>
      <c r="F108" t="s">
        <v>416</v>
      </c>
      <c r="G108" t="s">
        <v>419</v>
      </c>
    </row>
    <row r="109" spans="1:7">
      <c r="A109" s="1">
        <f>HYPERLINK("https://cms.ls-nyc.org/matter/dynamic-profile/view/1863069","18-1863069")</f>
        <v>0</v>
      </c>
      <c r="B109" t="s">
        <v>80</v>
      </c>
      <c r="C109" t="s">
        <v>218</v>
      </c>
      <c r="D109" t="s">
        <v>331</v>
      </c>
      <c r="E109" t="s">
        <v>397</v>
      </c>
      <c r="F109" t="s">
        <v>416</v>
      </c>
      <c r="G109" t="s">
        <v>418</v>
      </c>
    </row>
    <row r="110" spans="1:7">
      <c r="A110" s="1">
        <f>HYPERLINK("https://cms.ls-nyc.org/matter/dynamic-profile/view/1843620","17-1843620")</f>
        <v>0</v>
      </c>
      <c r="B110" t="s">
        <v>81</v>
      </c>
      <c r="C110" t="s">
        <v>219</v>
      </c>
      <c r="D110" t="s">
        <v>304</v>
      </c>
      <c r="E110" t="s">
        <v>397</v>
      </c>
      <c r="F110" t="s">
        <v>416</v>
      </c>
      <c r="G110" t="s">
        <v>417</v>
      </c>
    </row>
    <row r="111" spans="1:7">
      <c r="A111" s="1">
        <f>HYPERLINK("https://cms.ls-nyc.org/matter/dynamic-profile/view/1853541","17-1853541")</f>
        <v>0</v>
      </c>
      <c r="B111" t="s">
        <v>62</v>
      </c>
      <c r="C111" t="s">
        <v>220</v>
      </c>
      <c r="D111" t="s">
        <v>351</v>
      </c>
      <c r="E111" t="s">
        <v>397</v>
      </c>
      <c r="F111" t="s">
        <v>416</v>
      </c>
      <c r="G111" t="s">
        <v>418</v>
      </c>
    </row>
    <row r="112" spans="1:7">
      <c r="A112" s="1">
        <f>HYPERLINK("https://cms.ls-nyc.org/matter/dynamic-profile/view/1856034","18-1856034")</f>
        <v>0</v>
      </c>
      <c r="B112" t="s">
        <v>82</v>
      </c>
      <c r="C112" t="s">
        <v>221</v>
      </c>
      <c r="D112" t="s">
        <v>352</v>
      </c>
      <c r="E112" t="s">
        <v>397</v>
      </c>
      <c r="F112" t="s">
        <v>416</v>
      </c>
      <c r="G112" t="s">
        <v>418</v>
      </c>
    </row>
    <row r="113" spans="1:7">
      <c r="A113" s="1">
        <f>HYPERLINK("https://cms.ls-nyc.org/matter/dynamic-profile/view/1841513","17-1841513")</f>
        <v>0</v>
      </c>
      <c r="B113" t="s">
        <v>83</v>
      </c>
      <c r="C113" t="s">
        <v>222</v>
      </c>
      <c r="D113" t="s">
        <v>353</v>
      </c>
      <c r="E113" t="s">
        <v>397</v>
      </c>
      <c r="F113" t="s">
        <v>416</v>
      </c>
      <c r="G113" t="s">
        <v>417</v>
      </c>
    </row>
    <row r="114" spans="1:7">
      <c r="A114" s="1">
        <f>HYPERLINK("https://cms.ls-nyc.org/matter/dynamic-profile/view/1902140","19-1902140")</f>
        <v>0</v>
      </c>
      <c r="B114" t="s">
        <v>84</v>
      </c>
      <c r="C114" t="s">
        <v>223</v>
      </c>
      <c r="D114" t="s">
        <v>354</v>
      </c>
      <c r="E114" t="s">
        <v>410</v>
      </c>
      <c r="F114" t="s">
        <v>416</v>
      </c>
    </row>
    <row r="115" spans="1:7">
      <c r="A115" s="1">
        <f>HYPERLINK("https://cms.ls-nyc.org/matter/dynamic-profile/view/1893170","19-1893170")</f>
        <v>0</v>
      </c>
      <c r="B115" t="s">
        <v>85</v>
      </c>
      <c r="C115" t="s">
        <v>224</v>
      </c>
      <c r="D115" t="s">
        <v>355</v>
      </c>
      <c r="E115" t="s">
        <v>397</v>
      </c>
      <c r="F115" t="s">
        <v>416</v>
      </c>
      <c r="G115" t="s">
        <v>418</v>
      </c>
    </row>
    <row r="116" spans="1:7">
      <c r="A116" s="1">
        <f>HYPERLINK("https://cms.ls-nyc.org/matter/dynamic-profile/view/1902778","19-1902778")</f>
        <v>0</v>
      </c>
      <c r="B116" t="s">
        <v>85</v>
      </c>
      <c r="C116" t="s">
        <v>224</v>
      </c>
      <c r="D116" t="s">
        <v>356</v>
      </c>
      <c r="E116" t="s">
        <v>397</v>
      </c>
      <c r="F116" t="s">
        <v>416</v>
      </c>
      <c r="G116" t="s">
        <v>422</v>
      </c>
    </row>
    <row r="117" spans="1:7">
      <c r="A117" s="1">
        <f>HYPERLINK("https://cms.ls-nyc.org/matter/dynamic-profile/view/1899751","19-1899751")</f>
        <v>0</v>
      </c>
      <c r="B117" t="s">
        <v>86</v>
      </c>
      <c r="C117" t="s">
        <v>225</v>
      </c>
      <c r="D117" t="s">
        <v>330</v>
      </c>
      <c r="E117" t="s">
        <v>397</v>
      </c>
      <c r="F117" t="s">
        <v>416</v>
      </c>
      <c r="G117" t="s">
        <v>419</v>
      </c>
    </row>
    <row r="118" spans="1:7">
      <c r="A118" s="1">
        <f>HYPERLINK("https://cms.ls-nyc.org/matter/dynamic-profile/view/1836130","17-1836130")</f>
        <v>0</v>
      </c>
      <c r="B118" t="s">
        <v>87</v>
      </c>
      <c r="C118" t="s">
        <v>226</v>
      </c>
      <c r="D118" t="s">
        <v>338</v>
      </c>
      <c r="E118" t="s">
        <v>396</v>
      </c>
      <c r="F118" t="s">
        <v>416</v>
      </c>
      <c r="G118" t="s">
        <v>417</v>
      </c>
    </row>
    <row r="119" spans="1:7">
      <c r="A119" s="1">
        <f>HYPERLINK("https://cms.ls-nyc.org/matter/dynamic-profile/view/1864101","18-1864101")</f>
        <v>0</v>
      </c>
      <c r="B119" t="s">
        <v>87</v>
      </c>
      <c r="C119" t="s">
        <v>226</v>
      </c>
      <c r="D119" t="s">
        <v>332</v>
      </c>
      <c r="E119" t="s">
        <v>397</v>
      </c>
      <c r="F119" t="s">
        <v>416</v>
      </c>
      <c r="G119" t="s">
        <v>418</v>
      </c>
    </row>
    <row r="120" spans="1:7">
      <c r="A120" s="1">
        <f>HYPERLINK("https://cms.ls-nyc.org/matter/dynamic-profile/view/1898991","19-1898991")</f>
        <v>0</v>
      </c>
      <c r="B120" t="s">
        <v>87</v>
      </c>
      <c r="C120" t="s">
        <v>226</v>
      </c>
      <c r="D120" t="s">
        <v>349</v>
      </c>
      <c r="E120" t="s">
        <v>397</v>
      </c>
      <c r="F120" t="s">
        <v>416</v>
      </c>
      <c r="G120" t="s">
        <v>418</v>
      </c>
    </row>
    <row r="121" spans="1:7">
      <c r="A121" s="1">
        <f>HYPERLINK("https://cms.ls-nyc.org/matter/dynamic-profile/view/1902376","19-1902376")</f>
        <v>0</v>
      </c>
      <c r="B121" t="s">
        <v>88</v>
      </c>
      <c r="C121" t="s">
        <v>100</v>
      </c>
      <c r="D121" t="s">
        <v>357</v>
      </c>
      <c r="E121" t="s">
        <v>411</v>
      </c>
      <c r="F121" t="s">
        <v>416</v>
      </c>
    </row>
    <row r="122" spans="1:7">
      <c r="A122" s="1">
        <f>HYPERLINK("https://cms.ls-nyc.org/matter/dynamic-profile/view/1863014","18-1863014")</f>
        <v>0</v>
      </c>
      <c r="B122" t="s">
        <v>67</v>
      </c>
      <c r="C122" t="s">
        <v>227</v>
      </c>
      <c r="D122" t="s">
        <v>331</v>
      </c>
      <c r="E122" t="s">
        <v>397</v>
      </c>
      <c r="F122" t="s">
        <v>416</v>
      </c>
      <c r="G122" t="s">
        <v>418</v>
      </c>
    </row>
    <row r="123" spans="1:7">
      <c r="A123" s="1">
        <f>HYPERLINK("https://cms.ls-nyc.org/matter/dynamic-profile/view/1897803","19-1897803")</f>
        <v>0</v>
      </c>
      <c r="B123" t="s">
        <v>89</v>
      </c>
      <c r="C123" t="s">
        <v>228</v>
      </c>
      <c r="D123" t="s">
        <v>323</v>
      </c>
      <c r="E123" t="s">
        <v>397</v>
      </c>
      <c r="F123" t="s">
        <v>416</v>
      </c>
      <c r="G123" t="s">
        <v>418</v>
      </c>
    </row>
    <row r="124" spans="1:7">
      <c r="A124" s="1">
        <f>HYPERLINK("https://cms.ls-nyc.org/matter/dynamic-profile/view/1897224","19-1897224")</f>
        <v>0</v>
      </c>
      <c r="B124" t="s">
        <v>90</v>
      </c>
      <c r="C124" t="s">
        <v>229</v>
      </c>
      <c r="D124" t="s">
        <v>358</v>
      </c>
      <c r="E124" t="s">
        <v>397</v>
      </c>
      <c r="F124" t="s">
        <v>413</v>
      </c>
      <c r="G124" t="s">
        <v>419</v>
      </c>
    </row>
    <row r="125" spans="1:7">
      <c r="A125" s="1">
        <f>HYPERLINK("https://cms.ls-nyc.org/matter/dynamic-profile/view/1901243","19-1901243")</f>
        <v>0</v>
      </c>
      <c r="B125" t="s">
        <v>34</v>
      </c>
      <c r="C125" t="s">
        <v>230</v>
      </c>
      <c r="D125" t="s">
        <v>359</v>
      </c>
      <c r="E125" t="s">
        <v>397</v>
      </c>
      <c r="F125" t="s">
        <v>413</v>
      </c>
      <c r="G125" t="s">
        <v>422</v>
      </c>
    </row>
    <row r="126" spans="1:7">
      <c r="A126" s="1">
        <f>HYPERLINK("https://cms.ls-nyc.org/matter/dynamic-profile/view/0831141","17-0831141")</f>
        <v>0</v>
      </c>
      <c r="B126" t="s">
        <v>91</v>
      </c>
      <c r="C126" t="s">
        <v>231</v>
      </c>
      <c r="D126" t="s">
        <v>360</v>
      </c>
      <c r="E126" t="s">
        <v>396</v>
      </c>
      <c r="F126" t="s">
        <v>413</v>
      </c>
      <c r="G126" t="s">
        <v>420</v>
      </c>
    </row>
    <row r="127" spans="1:7">
      <c r="A127" s="1">
        <f>HYPERLINK("https://cms.ls-nyc.org/matter/dynamic-profile/view/1894881","19-1894881")</f>
        <v>0</v>
      </c>
      <c r="B127" t="s">
        <v>92</v>
      </c>
      <c r="C127" t="s">
        <v>232</v>
      </c>
      <c r="D127" t="s">
        <v>361</v>
      </c>
      <c r="E127" t="s">
        <v>412</v>
      </c>
      <c r="F127" t="s">
        <v>413</v>
      </c>
      <c r="G127" t="s">
        <v>421</v>
      </c>
    </row>
    <row r="128" spans="1:7">
      <c r="A128" s="1">
        <f>HYPERLINK("https://cms.ls-nyc.org/matter/dynamic-profile/view/1897601","19-1897601")</f>
        <v>0</v>
      </c>
      <c r="B128" t="s">
        <v>63</v>
      </c>
      <c r="C128" t="s">
        <v>233</v>
      </c>
      <c r="D128" t="s">
        <v>362</v>
      </c>
      <c r="E128" t="s">
        <v>397</v>
      </c>
      <c r="F128" t="s">
        <v>413</v>
      </c>
      <c r="G128" t="s">
        <v>421</v>
      </c>
    </row>
    <row r="129" spans="1:7">
      <c r="A129" s="1">
        <f>HYPERLINK("https://cms.ls-nyc.org/matter/dynamic-profile/view/0822955","16-0822955")</f>
        <v>0</v>
      </c>
      <c r="B129" t="s">
        <v>9</v>
      </c>
      <c r="C129" t="s">
        <v>234</v>
      </c>
      <c r="D129" t="s">
        <v>363</v>
      </c>
      <c r="E129" t="s">
        <v>396</v>
      </c>
      <c r="F129" t="s">
        <v>413</v>
      </c>
      <c r="G129" t="s">
        <v>418</v>
      </c>
    </row>
    <row r="130" spans="1:7">
      <c r="A130" s="1">
        <f>HYPERLINK("https://cms.ls-nyc.org/matter/dynamic-profile/view/1862977","18-1862977")</f>
        <v>0</v>
      </c>
      <c r="B130" t="s">
        <v>93</v>
      </c>
      <c r="C130" t="s">
        <v>235</v>
      </c>
      <c r="D130" t="s">
        <v>331</v>
      </c>
      <c r="E130" t="s">
        <v>397</v>
      </c>
      <c r="F130" t="s">
        <v>413</v>
      </c>
      <c r="G130" t="s">
        <v>418</v>
      </c>
    </row>
    <row r="131" spans="1:7">
      <c r="A131" s="1">
        <f>HYPERLINK("https://cms.ls-nyc.org/matter/dynamic-profile/view/1900987","19-1900987")</f>
        <v>0</v>
      </c>
      <c r="B131" t="s">
        <v>94</v>
      </c>
      <c r="C131" t="s">
        <v>236</v>
      </c>
      <c r="D131" t="s">
        <v>322</v>
      </c>
      <c r="E131" t="s">
        <v>397</v>
      </c>
      <c r="F131" t="s">
        <v>413</v>
      </c>
      <c r="G131" t="s">
        <v>419</v>
      </c>
    </row>
    <row r="132" spans="1:7">
      <c r="A132" s="1">
        <f>HYPERLINK("https://cms.ls-nyc.org/matter/dynamic-profile/view/1847622","17-1847622")</f>
        <v>0</v>
      </c>
      <c r="B132" t="s">
        <v>95</v>
      </c>
      <c r="C132" t="s">
        <v>237</v>
      </c>
      <c r="D132" t="s">
        <v>364</v>
      </c>
      <c r="E132" t="s">
        <v>397</v>
      </c>
      <c r="F132" t="s">
        <v>413</v>
      </c>
      <c r="G132" t="s">
        <v>418</v>
      </c>
    </row>
    <row r="133" spans="1:7">
      <c r="A133" s="1">
        <f>HYPERLINK("https://cms.ls-nyc.org/matter/dynamic-profile/view/0830911","17-0830911")</f>
        <v>0</v>
      </c>
      <c r="B133" t="s">
        <v>62</v>
      </c>
      <c r="C133" t="s">
        <v>238</v>
      </c>
      <c r="D133" t="s">
        <v>365</v>
      </c>
      <c r="E133" t="s">
        <v>406</v>
      </c>
      <c r="F133" t="s">
        <v>413</v>
      </c>
      <c r="G133" t="s">
        <v>418</v>
      </c>
    </row>
    <row r="134" spans="1:7">
      <c r="A134" s="1">
        <f>HYPERLINK("https://cms.ls-nyc.org/matter/dynamic-profile/view/0826973","17-0826973")</f>
        <v>0</v>
      </c>
      <c r="B134" t="s">
        <v>86</v>
      </c>
      <c r="C134" t="s">
        <v>239</v>
      </c>
      <c r="D134" t="s">
        <v>366</v>
      </c>
      <c r="E134" t="s">
        <v>396</v>
      </c>
      <c r="F134" t="s">
        <v>413</v>
      </c>
      <c r="G134" t="s">
        <v>418</v>
      </c>
    </row>
    <row r="135" spans="1:7">
      <c r="A135" s="1">
        <f>HYPERLINK("https://cms.ls-nyc.org/matter/dynamic-profile/view/0828020","17-0828020")</f>
        <v>0</v>
      </c>
      <c r="B135" t="s">
        <v>96</v>
      </c>
      <c r="C135" t="s">
        <v>160</v>
      </c>
      <c r="D135" t="s">
        <v>367</v>
      </c>
      <c r="E135" t="s">
        <v>396</v>
      </c>
      <c r="F135" t="s">
        <v>413</v>
      </c>
      <c r="G135" t="s">
        <v>418</v>
      </c>
    </row>
    <row r="136" spans="1:7">
      <c r="A136" s="1">
        <f>HYPERLINK("https://cms.ls-nyc.org/matter/dynamic-profile/view/1836743","17-1836743")</f>
        <v>0</v>
      </c>
      <c r="B136" t="s">
        <v>97</v>
      </c>
      <c r="C136" t="s">
        <v>240</v>
      </c>
      <c r="D136" t="s">
        <v>368</v>
      </c>
      <c r="E136" t="s">
        <v>396</v>
      </c>
      <c r="F136" t="s">
        <v>413</v>
      </c>
      <c r="G136" t="s">
        <v>420</v>
      </c>
    </row>
    <row r="137" spans="1:7">
      <c r="A137" s="1">
        <f>HYPERLINK("https://cms.ls-nyc.org/matter/dynamic-profile/view/1838591","17-1838591")</f>
        <v>0</v>
      </c>
      <c r="B137" t="s">
        <v>98</v>
      </c>
      <c r="C137" t="s">
        <v>240</v>
      </c>
      <c r="D137" t="s">
        <v>339</v>
      </c>
      <c r="E137" t="s">
        <v>396</v>
      </c>
      <c r="F137" t="s">
        <v>413</v>
      </c>
      <c r="G137" t="s">
        <v>418</v>
      </c>
    </row>
    <row r="138" spans="1:7">
      <c r="A138" s="1">
        <f>HYPERLINK("https://cms.ls-nyc.org/matter/dynamic-profile/view/1856067","18-1856067")</f>
        <v>0</v>
      </c>
      <c r="B138" t="s">
        <v>99</v>
      </c>
      <c r="C138" t="s">
        <v>240</v>
      </c>
      <c r="D138" t="s">
        <v>352</v>
      </c>
      <c r="E138" t="s">
        <v>397</v>
      </c>
      <c r="F138" t="s">
        <v>413</v>
      </c>
      <c r="G138" t="s">
        <v>418</v>
      </c>
    </row>
    <row r="139" spans="1:7">
      <c r="A139" s="1">
        <f>HYPERLINK("https://cms.ls-nyc.org/matter/dynamic-profile/view/1894909","19-1894909")</f>
        <v>0</v>
      </c>
      <c r="B139" t="s">
        <v>100</v>
      </c>
      <c r="C139" t="s">
        <v>241</v>
      </c>
      <c r="D139" t="s">
        <v>358</v>
      </c>
      <c r="E139" t="s">
        <v>412</v>
      </c>
      <c r="F139" t="s">
        <v>413</v>
      </c>
      <c r="G139" t="s">
        <v>421</v>
      </c>
    </row>
    <row r="140" spans="1:7">
      <c r="A140" s="1">
        <f>HYPERLINK("https://cms.ls-nyc.org/matter/dynamic-profile/view/1878942","18-1878942")</f>
        <v>0</v>
      </c>
      <c r="B140" t="s">
        <v>101</v>
      </c>
      <c r="C140" t="s">
        <v>242</v>
      </c>
      <c r="D140" t="s">
        <v>369</v>
      </c>
      <c r="E140" t="s">
        <v>397</v>
      </c>
      <c r="F140" t="s">
        <v>413</v>
      </c>
      <c r="G140" t="s">
        <v>418</v>
      </c>
    </row>
    <row r="141" spans="1:7">
      <c r="A141" s="1">
        <f>HYPERLINK("https://cms.ls-nyc.org/matter/dynamic-profile/view/1838603","17-1838603")</f>
        <v>0</v>
      </c>
      <c r="B141" t="s">
        <v>16</v>
      </c>
      <c r="C141" t="s">
        <v>243</v>
      </c>
      <c r="D141" t="s">
        <v>339</v>
      </c>
      <c r="E141" t="s">
        <v>396</v>
      </c>
      <c r="F141" t="s">
        <v>413</v>
      </c>
      <c r="G141" t="s">
        <v>420</v>
      </c>
    </row>
    <row r="142" spans="1:7">
      <c r="A142" s="1">
        <f>HYPERLINK("https://cms.ls-nyc.org/matter/dynamic-profile/view/1870937","18-1870937")</f>
        <v>0</v>
      </c>
      <c r="B142" t="s">
        <v>102</v>
      </c>
      <c r="C142" t="s">
        <v>244</v>
      </c>
      <c r="D142" t="s">
        <v>370</v>
      </c>
      <c r="E142" t="s">
        <v>397</v>
      </c>
      <c r="F142" t="s">
        <v>413</v>
      </c>
      <c r="G142" t="s">
        <v>418</v>
      </c>
    </row>
    <row r="143" spans="1:7">
      <c r="A143" s="1">
        <f>HYPERLINK("https://cms.ls-nyc.org/matter/dynamic-profile/view/0831083","17-0831083")</f>
        <v>0</v>
      </c>
      <c r="B143" t="s">
        <v>103</v>
      </c>
      <c r="C143" t="s">
        <v>245</v>
      </c>
      <c r="D143" t="s">
        <v>360</v>
      </c>
      <c r="E143" t="s">
        <v>396</v>
      </c>
      <c r="F143" t="s">
        <v>413</v>
      </c>
      <c r="G143" t="s">
        <v>418</v>
      </c>
    </row>
    <row r="144" spans="1:7">
      <c r="A144" s="1">
        <f>HYPERLINK("https://cms.ls-nyc.org/matter/dynamic-profile/view/0831091","17-0831091")</f>
        <v>0</v>
      </c>
      <c r="B144" t="s">
        <v>103</v>
      </c>
      <c r="C144" t="s">
        <v>245</v>
      </c>
      <c r="D144" t="s">
        <v>360</v>
      </c>
      <c r="E144" t="s">
        <v>396</v>
      </c>
      <c r="F144" t="s">
        <v>413</v>
      </c>
      <c r="G144" t="s">
        <v>420</v>
      </c>
    </row>
    <row r="145" spans="1:7">
      <c r="A145" s="1">
        <f>HYPERLINK("https://cms.ls-nyc.org/matter/dynamic-profile/view/1851670","17-1851670")</f>
        <v>0</v>
      </c>
      <c r="B145" t="s">
        <v>104</v>
      </c>
      <c r="C145" t="s">
        <v>10</v>
      </c>
      <c r="D145" t="s">
        <v>371</v>
      </c>
      <c r="E145" t="s">
        <v>397</v>
      </c>
      <c r="F145" t="s">
        <v>413</v>
      </c>
      <c r="G145" t="s">
        <v>418</v>
      </c>
    </row>
    <row r="146" spans="1:7">
      <c r="A146" s="1">
        <f>HYPERLINK("https://cms.ls-nyc.org/matter/dynamic-profile/view/1856072","18-1856072")</f>
        <v>0</v>
      </c>
      <c r="B146" t="s">
        <v>105</v>
      </c>
      <c r="C146" t="s">
        <v>10</v>
      </c>
      <c r="D146" t="s">
        <v>352</v>
      </c>
      <c r="E146" t="s">
        <v>397</v>
      </c>
      <c r="F146" t="s">
        <v>413</v>
      </c>
      <c r="G146" t="s">
        <v>418</v>
      </c>
    </row>
    <row r="147" spans="1:7">
      <c r="A147" s="1">
        <f>HYPERLINK("https://cms.ls-nyc.org/matter/dynamic-profile/view/1848461","17-1848461")</f>
        <v>0</v>
      </c>
      <c r="B147" t="s">
        <v>106</v>
      </c>
      <c r="C147" t="s">
        <v>246</v>
      </c>
      <c r="D147" t="s">
        <v>372</v>
      </c>
      <c r="E147" t="s">
        <v>397</v>
      </c>
      <c r="F147" t="s">
        <v>413</v>
      </c>
      <c r="G147" t="s">
        <v>418</v>
      </c>
    </row>
    <row r="148" spans="1:7">
      <c r="A148" s="1">
        <f>HYPERLINK("https://cms.ls-nyc.org/matter/dynamic-profile/view/1847647","17-1847647")</f>
        <v>0</v>
      </c>
      <c r="B148" t="s">
        <v>107</v>
      </c>
      <c r="C148" t="s">
        <v>247</v>
      </c>
      <c r="D148" t="s">
        <v>364</v>
      </c>
      <c r="E148" t="s">
        <v>397</v>
      </c>
      <c r="F148" t="s">
        <v>413</v>
      </c>
      <c r="G148" t="s">
        <v>418</v>
      </c>
    </row>
    <row r="149" spans="1:7">
      <c r="A149" s="1">
        <f>HYPERLINK("https://cms.ls-nyc.org/matter/dynamic-profile/view/1838642","17-1838642")</f>
        <v>0</v>
      </c>
      <c r="B149" t="s">
        <v>8</v>
      </c>
      <c r="C149" t="s">
        <v>248</v>
      </c>
      <c r="D149" t="s">
        <v>339</v>
      </c>
      <c r="E149" t="s">
        <v>396</v>
      </c>
      <c r="F149" t="s">
        <v>413</v>
      </c>
      <c r="G149" t="s">
        <v>418</v>
      </c>
    </row>
    <row r="150" spans="1:7">
      <c r="A150" s="1">
        <f>HYPERLINK("https://cms.ls-nyc.org/matter/dynamic-profile/view/1895304","19-1895304")</f>
        <v>0</v>
      </c>
      <c r="B150" t="s">
        <v>108</v>
      </c>
      <c r="C150" t="s">
        <v>249</v>
      </c>
      <c r="D150" t="s">
        <v>361</v>
      </c>
      <c r="E150" t="s">
        <v>413</v>
      </c>
      <c r="F150" t="s">
        <v>413</v>
      </c>
      <c r="G150" t="s">
        <v>422</v>
      </c>
    </row>
    <row r="151" spans="1:7">
      <c r="A151" s="1">
        <f>HYPERLINK("https://cms.ls-nyc.org/matter/dynamic-profile/view/1902040","19-1902040")</f>
        <v>0</v>
      </c>
      <c r="B151" t="s">
        <v>9</v>
      </c>
      <c r="C151" t="s">
        <v>250</v>
      </c>
      <c r="D151" t="s">
        <v>373</v>
      </c>
      <c r="E151" t="s">
        <v>397</v>
      </c>
      <c r="F151" t="s">
        <v>413</v>
      </c>
      <c r="G151" t="s">
        <v>422</v>
      </c>
    </row>
    <row r="152" spans="1:7">
      <c r="A152" s="1">
        <f>HYPERLINK("https://cms.ls-nyc.org/matter/dynamic-profile/view/1897061","19-1897061")</f>
        <v>0</v>
      </c>
      <c r="B152" t="s">
        <v>109</v>
      </c>
      <c r="C152" t="s">
        <v>168</v>
      </c>
      <c r="D152" t="s">
        <v>374</v>
      </c>
      <c r="E152" t="s">
        <v>397</v>
      </c>
      <c r="F152" t="s">
        <v>413</v>
      </c>
      <c r="G152" t="s">
        <v>420</v>
      </c>
    </row>
    <row r="153" spans="1:7">
      <c r="A153" s="1">
        <f>HYPERLINK("https://cms.ls-nyc.org/matter/dynamic-profile/view/1897247","19-1897247")</f>
        <v>0</v>
      </c>
      <c r="B153" t="s">
        <v>110</v>
      </c>
      <c r="C153" t="s">
        <v>168</v>
      </c>
      <c r="D153" t="s">
        <v>358</v>
      </c>
      <c r="E153" t="s">
        <v>397</v>
      </c>
      <c r="F153" t="s">
        <v>413</v>
      </c>
      <c r="G153" t="s">
        <v>419</v>
      </c>
    </row>
    <row r="154" spans="1:7">
      <c r="A154" s="1">
        <f>HYPERLINK("https://cms.ls-nyc.org/matter/dynamic-profile/view/0828022","17-0828022")</f>
        <v>0</v>
      </c>
      <c r="B154" t="s">
        <v>111</v>
      </c>
      <c r="C154" t="s">
        <v>251</v>
      </c>
      <c r="D154" t="s">
        <v>367</v>
      </c>
      <c r="E154" t="s">
        <v>396</v>
      </c>
      <c r="F154" t="s">
        <v>413</v>
      </c>
      <c r="G154" t="s">
        <v>418</v>
      </c>
    </row>
    <row r="155" spans="1:7">
      <c r="A155" s="1">
        <f>HYPERLINK("https://cms.ls-nyc.org/matter/dynamic-profile/view/0831514","17-0831514")</f>
        <v>0</v>
      </c>
      <c r="B155" t="s">
        <v>112</v>
      </c>
      <c r="C155" t="s">
        <v>252</v>
      </c>
      <c r="D155" t="s">
        <v>375</v>
      </c>
      <c r="E155" t="s">
        <v>396</v>
      </c>
      <c r="F155" t="s">
        <v>413</v>
      </c>
      <c r="G155" t="s">
        <v>420</v>
      </c>
    </row>
    <row r="156" spans="1:7">
      <c r="A156" s="1">
        <f>HYPERLINK("https://cms.ls-nyc.org/matter/dynamic-profile/view/1867127","18-1867127")</f>
        <v>0</v>
      </c>
      <c r="B156" t="s">
        <v>9</v>
      </c>
      <c r="C156" t="s">
        <v>253</v>
      </c>
      <c r="D156" t="s">
        <v>376</v>
      </c>
      <c r="E156" t="s">
        <v>397</v>
      </c>
      <c r="F156" t="s">
        <v>413</v>
      </c>
      <c r="G156" t="s">
        <v>418</v>
      </c>
    </row>
    <row r="157" spans="1:7">
      <c r="A157" s="1">
        <f>HYPERLINK("https://cms.ls-nyc.org/matter/dynamic-profile/view/1897191","19-1897191")</f>
        <v>0</v>
      </c>
      <c r="B157" t="s">
        <v>113</v>
      </c>
      <c r="C157" t="s">
        <v>254</v>
      </c>
      <c r="D157" t="s">
        <v>358</v>
      </c>
      <c r="E157" t="s">
        <v>397</v>
      </c>
      <c r="F157" t="s">
        <v>413</v>
      </c>
      <c r="G157" t="s">
        <v>420</v>
      </c>
    </row>
    <row r="158" spans="1:7">
      <c r="A158" s="1">
        <f>HYPERLINK("https://cms.ls-nyc.org/matter/dynamic-profile/view/1847636","17-1847636")</f>
        <v>0</v>
      </c>
      <c r="B158" t="s">
        <v>114</v>
      </c>
      <c r="C158" t="s">
        <v>255</v>
      </c>
      <c r="D158" t="s">
        <v>364</v>
      </c>
      <c r="E158" t="s">
        <v>397</v>
      </c>
      <c r="F158" t="s">
        <v>413</v>
      </c>
      <c r="G158" t="s">
        <v>418</v>
      </c>
    </row>
    <row r="159" spans="1:7">
      <c r="A159" s="1">
        <f>HYPERLINK("https://cms.ls-nyc.org/matter/dynamic-profile/view/0826279","17-0826279")</f>
        <v>0</v>
      </c>
      <c r="B159" t="s">
        <v>115</v>
      </c>
      <c r="C159" t="s">
        <v>170</v>
      </c>
      <c r="D159" t="s">
        <v>327</v>
      </c>
      <c r="E159" t="s">
        <v>396</v>
      </c>
      <c r="F159" t="s">
        <v>413</v>
      </c>
      <c r="G159" t="s">
        <v>418</v>
      </c>
    </row>
    <row r="160" spans="1:7">
      <c r="A160" s="1">
        <f>HYPERLINK("https://cms.ls-nyc.org/matter/dynamic-profile/view/1847633","17-1847633")</f>
        <v>0</v>
      </c>
      <c r="B160" t="s">
        <v>86</v>
      </c>
      <c r="C160" t="s">
        <v>170</v>
      </c>
      <c r="D160" t="s">
        <v>364</v>
      </c>
      <c r="E160" t="s">
        <v>397</v>
      </c>
      <c r="F160" t="s">
        <v>413</v>
      </c>
      <c r="G160" t="s">
        <v>418</v>
      </c>
    </row>
    <row r="161" spans="1:7">
      <c r="A161" s="1">
        <f>HYPERLINK("https://cms.ls-nyc.org/matter/dynamic-profile/view/1892375","19-1892375")</f>
        <v>0</v>
      </c>
      <c r="B161" t="s">
        <v>53</v>
      </c>
      <c r="C161" t="s">
        <v>256</v>
      </c>
      <c r="D161" t="s">
        <v>377</v>
      </c>
      <c r="E161" t="s">
        <v>397</v>
      </c>
      <c r="F161" t="s">
        <v>413</v>
      </c>
      <c r="G161" t="s">
        <v>418</v>
      </c>
    </row>
    <row r="162" spans="1:7">
      <c r="A162" s="1">
        <f>HYPERLINK("https://cms.ls-nyc.org/matter/dynamic-profile/view/0831773","17-0831773")</f>
        <v>0</v>
      </c>
      <c r="B162" t="s">
        <v>116</v>
      </c>
      <c r="C162" t="s">
        <v>257</v>
      </c>
      <c r="D162" t="s">
        <v>378</v>
      </c>
      <c r="E162" t="s">
        <v>414</v>
      </c>
      <c r="F162" t="s">
        <v>413</v>
      </c>
      <c r="G162" t="s">
        <v>418</v>
      </c>
    </row>
    <row r="163" spans="1:7">
      <c r="A163" s="1">
        <f>HYPERLINK("https://cms.ls-nyc.org/matter/dynamic-profile/view/1849707","17-1849707")</f>
        <v>0</v>
      </c>
      <c r="B163" t="s">
        <v>117</v>
      </c>
      <c r="C163" t="s">
        <v>258</v>
      </c>
      <c r="D163" t="s">
        <v>379</v>
      </c>
      <c r="E163" t="s">
        <v>397</v>
      </c>
      <c r="F163" t="s">
        <v>413</v>
      </c>
      <c r="G163" t="s">
        <v>418</v>
      </c>
    </row>
    <row r="164" spans="1:7">
      <c r="A164" s="1">
        <f>HYPERLINK("https://cms.ls-nyc.org/matter/dynamic-profile/view/1836768","17-1836768")</f>
        <v>0</v>
      </c>
      <c r="B164" t="s">
        <v>33</v>
      </c>
      <c r="C164" t="s">
        <v>259</v>
      </c>
      <c r="D164" t="s">
        <v>368</v>
      </c>
      <c r="E164" t="s">
        <v>396</v>
      </c>
      <c r="F164" t="s">
        <v>413</v>
      </c>
      <c r="G164" t="s">
        <v>418</v>
      </c>
    </row>
    <row r="165" spans="1:7">
      <c r="A165" s="1">
        <f>HYPERLINK("https://cms.ls-nyc.org/matter/dynamic-profile/view/0826987","17-0826987")</f>
        <v>0</v>
      </c>
      <c r="B165" t="s">
        <v>118</v>
      </c>
      <c r="C165" t="s">
        <v>260</v>
      </c>
      <c r="D165" t="s">
        <v>366</v>
      </c>
      <c r="E165" t="s">
        <v>396</v>
      </c>
      <c r="F165" t="s">
        <v>413</v>
      </c>
      <c r="G165" t="s">
        <v>418</v>
      </c>
    </row>
    <row r="166" spans="1:7">
      <c r="A166" s="1">
        <f>HYPERLINK("https://cms.ls-nyc.org/matter/dynamic-profile/view/1880120","18-1880120")</f>
        <v>0</v>
      </c>
      <c r="B166" t="s">
        <v>118</v>
      </c>
      <c r="C166" t="s">
        <v>260</v>
      </c>
      <c r="D166" t="s">
        <v>380</v>
      </c>
      <c r="E166" t="s">
        <v>397</v>
      </c>
      <c r="F166" t="s">
        <v>413</v>
      </c>
      <c r="G166" t="s">
        <v>418</v>
      </c>
    </row>
    <row r="167" spans="1:7">
      <c r="A167" s="1">
        <f>HYPERLINK("https://cms.ls-nyc.org/matter/dynamic-profile/view/1878934","18-1878934")</f>
        <v>0</v>
      </c>
      <c r="B167" t="s">
        <v>9</v>
      </c>
      <c r="C167" t="s">
        <v>173</v>
      </c>
      <c r="D167" t="s">
        <v>369</v>
      </c>
      <c r="E167" t="s">
        <v>397</v>
      </c>
      <c r="F167" t="s">
        <v>413</v>
      </c>
      <c r="G167" t="s">
        <v>418</v>
      </c>
    </row>
    <row r="168" spans="1:7">
      <c r="A168" s="1">
        <f>HYPERLINK("https://cms.ls-nyc.org/matter/dynamic-profile/view/1836770","17-1836770")</f>
        <v>0</v>
      </c>
      <c r="B168" t="s">
        <v>8</v>
      </c>
      <c r="C168" t="s">
        <v>261</v>
      </c>
      <c r="D168" t="s">
        <v>368</v>
      </c>
      <c r="E168" t="s">
        <v>396</v>
      </c>
      <c r="F168" t="s">
        <v>413</v>
      </c>
      <c r="G168" t="s">
        <v>418</v>
      </c>
    </row>
    <row r="169" spans="1:7">
      <c r="A169" s="1">
        <f>HYPERLINK("https://cms.ls-nyc.org/matter/dynamic-profile/view/1844116","17-1844116")</f>
        <v>0</v>
      </c>
      <c r="B169" t="s">
        <v>119</v>
      </c>
      <c r="C169" t="s">
        <v>175</v>
      </c>
      <c r="D169" t="s">
        <v>381</v>
      </c>
      <c r="E169" t="s">
        <v>397</v>
      </c>
      <c r="F169" t="s">
        <v>413</v>
      </c>
      <c r="G169" t="s">
        <v>420</v>
      </c>
    </row>
    <row r="170" spans="1:7">
      <c r="A170" s="1">
        <f>HYPERLINK("https://cms.ls-nyc.org/matter/dynamic-profile/view/1856063","18-1856063")</f>
        <v>0</v>
      </c>
      <c r="B170" t="s">
        <v>120</v>
      </c>
      <c r="C170" t="s">
        <v>175</v>
      </c>
      <c r="D170" t="s">
        <v>352</v>
      </c>
      <c r="E170" t="s">
        <v>397</v>
      </c>
      <c r="F170" t="s">
        <v>413</v>
      </c>
      <c r="G170" t="s">
        <v>418</v>
      </c>
    </row>
    <row r="171" spans="1:7">
      <c r="A171" s="1">
        <f>HYPERLINK("https://cms.ls-nyc.org/matter/dynamic-profile/view/1868368","18-1868368")</f>
        <v>0</v>
      </c>
      <c r="B171" t="s">
        <v>32</v>
      </c>
      <c r="C171" t="s">
        <v>175</v>
      </c>
      <c r="D171" t="s">
        <v>382</v>
      </c>
      <c r="E171" t="s">
        <v>397</v>
      </c>
      <c r="F171" t="s">
        <v>413</v>
      </c>
      <c r="G171" t="s">
        <v>418</v>
      </c>
    </row>
    <row r="172" spans="1:7">
      <c r="A172" s="1">
        <f>HYPERLINK("https://cms.ls-nyc.org/matter/dynamic-profile/view/0827033","17-0827033")</f>
        <v>0</v>
      </c>
      <c r="B172" t="s">
        <v>121</v>
      </c>
      <c r="C172" t="s">
        <v>262</v>
      </c>
      <c r="D172" t="s">
        <v>366</v>
      </c>
      <c r="E172" t="s">
        <v>396</v>
      </c>
      <c r="F172" t="s">
        <v>413</v>
      </c>
      <c r="G172" t="s">
        <v>418</v>
      </c>
    </row>
    <row r="173" spans="1:7">
      <c r="A173" s="1">
        <f>HYPERLINK("https://cms.ls-nyc.org/matter/dynamic-profile/view/0824249","17-0824249")</f>
        <v>0</v>
      </c>
      <c r="B173" t="s">
        <v>122</v>
      </c>
      <c r="C173" t="s">
        <v>263</v>
      </c>
      <c r="D173" t="s">
        <v>383</v>
      </c>
      <c r="E173" t="s">
        <v>396</v>
      </c>
      <c r="F173" t="s">
        <v>413</v>
      </c>
      <c r="G173" t="s">
        <v>418</v>
      </c>
    </row>
    <row r="174" spans="1:7">
      <c r="A174" s="1">
        <f>HYPERLINK("https://cms.ls-nyc.org/matter/dynamic-profile/view/0826254","17-0826254")</f>
        <v>0</v>
      </c>
      <c r="B174" t="s">
        <v>123</v>
      </c>
      <c r="C174" t="s">
        <v>264</v>
      </c>
      <c r="D174" t="s">
        <v>327</v>
      </c>
      <c r="E174" t="s">
        <v>396</v>
      </c>
      <c r="F174" t="s">
        <v>413</v>
      </c>
      <c r="G174" t="s">
        <v>418</v>
      </c>
    </row>
    <row r="175" spans="1:7">
      <c r="A175" s="1">
        <f>HYPERLINK("https://cms.ls-nyc.org/matter/dynamic-profile/view/1878909","18-1878909")</f>
        <v>0</v>
      </c>
      <c r="B175" t="s">
        <v>124</v>
      </c>
      <c r="C175" t="s">
        <v>264</v>
      </c>
      <c r="D175" t="s">
        <v>369</v>
      </c>
      <c r="E175" t="s">
        <v>397</v>
      </c>
      <c r="F175" t="s">
        <v>413</v>
      </c>
      <c r="G175" t="s">
        <v>417</v>
      </c>
    </row>
    <row r="176" spans="1:7">
      <c r="A176" s="1">
        <f>HYPERLINK("https://cms.ls-nyc.org/matter/dynamic-profile/view/1879892","18-1879892")</f>
        <v>0</v>
      </c>
      <c r="B176" t="s">
        <v>123</v>
      </c>
      <c r="C176" t="s">
        <v>264</v>
      </c>
      <c r="D176" t="s">
        <v>384</v>
      </c>
      <c r="E176" t="s">
        <v>397</v>
      </c>
      <c r="F176" t="s">
        <v>413</v>
      </c>
      <c r="G176" t="s">
        <v>418</v>
      </c>
    </row>
    <row r="177" spans="1:7">
      <c r="A177" s="1">
        <f>HYPERLINK("https://cms.ls-nyc.org/matter/dynamic-profile/view/0816578","16-0816578")</f>
        <v>0</v>
      </c>
      <c r="B177" t="s">
        <v>125</v>
      </c>
      <c r="C177" t="s">
        <v>265</v>
      </c>
      <c r="D177" t="s">
        <v>385</v>
      </c>
      <c r="E177" t="s">
        <v>415</v>
      </c>
      <c r="F177" t="s">
        <v>413</v>
      </c>
      <c r="G177" t="s">
        <v>418</v>
      </c>
    </row>
    <row r="178" spans="1:7">
      <c r="A178" s="1">
        <f>HYPERLINK("https://cms.ls-nyc.org/matter/dynamic-profile/view/1889042","19-1889042")</f>
        <v>0</v>
      </c>
      <c r="B178" t="s">
        <v>125</v>
      </c>
      <c r="C178" t="s">
        <v>265</v>
      </c>
      <c r="D178" t="s">
        <v>386</v>
      </c>
      <c r="E178" t="s">
        <v>413</v>
      </c>
      <c r="F178" t="s">
        <v>413</v>
      </c>
      <c r="G178" t="s">
        <v>418</v>
      </c>
    </row>
    <row r="179" spans="1:7">
      <c r="A179" s="1">
        <f>HYPERLINK("https://cms.ls-nyc.org/matter/dynamic-profile/view/0826989","17-0826989")</f>
        <v>0</v>
      </c>
      <c r="B179" t="s">
        <v>23</v>
      </c>
      <c r="C179" t="s">
        <v>266</v>
      </c>
      <c r="D179" t="s">
        <v>366</v>
      </c>
      <c r="E179" t="s">
        <v>396</v>
      </c>
      <c r="F179" t="s">
        <v>413</v>
      </c>
      <c r="G179" t="s">
        <v>418</v>
      </c>
    </row>
    <row r="180" spans="1:7">
      <c r="A180" s="1">
        <f>HYPERLINK("https://cms.ls-nyc.org/matter/dynamic-profile/view/0830972","17-0830972")</f>
        <v>0</v>
      </c>
      <c r="B180" t="s">
        <v>126</v>
      </c>
      <c r="C180" t="s">
        <v>267</v>
      </c>
      <c r="D180" t="s">
        <v>387</v>
      </c>
      <c r="E180" t="s">
        <v>396</v>
      </c>
      <c r="F180" t="s">
        <v>413</v>
      </c>
      <c r="G180" t="s">
        <v>418</v>
      </c>
    </row>
    <row r="181" spans="1:7">
      <c r="A181" s="1">
        <f>HYPERLINK("https://cms.ls-nyc.org/matter/dynamic-profile/view/0826241","17-0826241")</f>
        <v>0</v>
      </c>
      <c r="B181" t="s">
        <v>8</v>
      </c>
      <c r="C181" t="s">
        <v>268</v>
      </c>
      <c r="D181" t="s">
        <v>327</v>
      </c>
      <c r="E181" t="s">
        <v>396</v>
      </c>
      <c r="F181" t="s">
        <v>413</v>
      </c>
      <c r="G181" t="s">
        <v>418</v>
      </c>
    </row>
    <row r="182" spans="1:7">
      <c r="A182" s="1">
        <f>HYPERLINK("https://cms.ls-nyc.org/matter/dynamic-profile/view/1880117","18-1880117")</f>
        <v>0</v>
      </c>
      <c r="B182" t="s">
        <v>8</v>
      </c>
      <c r="C182" t="s">
        <v>268</v>
      </c>
      <c r="D182" t="s">
        <v>380</v>
      </c>
      <c r="E182" t="s">
        <v>397</v>
      </c>
      <c r="F182" t="s">
        <v>413</v>
      </c>
      <c r="G182" t="s">
        <v>418</v>
      </c>
    </row>
    <row r="183" spans="1:7">
      <c r="A183" s="1">
        <f>HYPERLINK("https://cms.ls-nyc.org/matter/dynamic-profile/view/0832574","17-0832574")</f>
        <v>0</v>
      </c>
      <c r="B183" t="s">
        <v>127</v>
      </c>
      <c r="C183" t="s">
        <v>269</v>
      </c>
      <c r="D183" t="s">
        <v>388</v>
      </c>
      <c r="E183" t="s">
        <v>396</v>
      </c>
      <c r="F183" t="s">
        <v>413</v>
      </c>
      <c r="G183" t="s">
        <v>418</v>
      </c>
    </row>
    <row r="184" spans="1:7">
      <c r="A184" s="1">
        <f>HYPERLINK("https://cms.ls-nyc.org/matter/dynamic-profile/view/0824327","17-0824327")</f>
        <v>0</v>
      </c>
      <c r="B184" t="s">
        <v>128</v>
      </c>
      <c r="C184" t="s">
        <v>270</v>
      </c>
      <c r="D184" t="s">
        <v>383</v>
      </c>
      <c r="E184" t="s">
        <v>396</v>
      </c>
      <c r="F184" t="s">
        <v>413</v>
      </c>
      <c r="G184" t="s">
        <v>418</v>
      </c>
    </row>
    <row r="185" spans="1:7">
      <c r="A185" s="1">
        <f>HYPERLINK("https://cms.ls-nyc.org/matter/dynamic-profile/view/1879909","18-1879909")</f>
        <v>0</v>
      </c>
      <c r="B185" t="s">
        <v>128</v>
      </c>
      <c r="C185" t="s">
        <v>270</v>
      </c>
      <c r="D185" t="s">
        <v>384</v>
      </c>
      <c r="E185" t="s">
        <v>397</v>
      </c>
      <c r="F185" t="s">
        <v>413</v>
      </c>
      <c r="G185" t="s">
        <v>418</v>
      </c>
    </row>
    <row r="186" spans="1:7">
      <c r="A186" s="1">
        <f>HYPERLINK("https://cms.ls-nyc.org/matter/dynamic-profile/view/0831104","17-0831104")</f>
        <v>0</v>
      </c>
      <c r="B186" t="s">
        <v>129</v>
      </c>
      <c r="C186" t="s">
        <v>271</v>
      </c>
      <c r="D186" t="s">
        <v>360</v>
      </c>
      <c r="E186" t="s">
        <v>396</v>
      </c>
      <c r="F186" t="s">
        <v>413</v>
      </c>
      <c r="G186" t="s">
        <v>418</v>
      </c>
    </row>
    <row r="187" spans="1:7">
      <c r="A187" s="1">
        <f>HYPERLINK("https://cms.ls-nyc.org/matter/dynamic-profile/view/0831108","17-0831108")</f>
        <v>0</v>
      </c>
      <c r="B187" t="s">
        <v>129</v>
      </c>
      <c r="C187" t="s">
        <v>271</v>
      </c>
      <c r="D187" t="s">
        <v>360</v>
      </c>
      <c r="E187" t="s">
        <v>396</v>
      </c>
      <c r="F187" t="s">
        <v>413</v>
      </c>
      <c r="G187" t="s">
        <v>420</v>
      </c>
    </row>
    <row r="188" spans="1:7">
      <c r="A188" s="1">
        <f>HYPERLINK("https://cms.ls-nyc.org/matter/dynamic-profile/view/1846029","17-1846029")</f>
        <v>0</v>
      </c>
      <c r="B188" t="s">
        <v>130</v>
      </c>
      <c r="C188" t="s">
        <v>272</v>
      </c>
      <c r="D188" t="s">
        <v>389</v>
      </c>
      <c r="E188" t="s">
        <v>397</v>
      </c>
      <c r="F188" t="s">
        <v>413</v>
      </c>
      <c r="G188" t="s">
        <v>420</v>
      </c>
    </row>
    <row r="189" spans="1:7">
      <c r="A189" s="1">
        <f>HYPERLINK("https://cms.ls-nyc.org/matter/dynamic-profile/view/0831483","17-0831483")</f>
        <v>0</v>
      </c>
      <c r="B189" t="s">
        <v>131</v>
      </c>
      <c r="C189" t="s">
        <v>187</v>
      </c>
      <c r="D189" t="s">
        <v>375</v>
      </c>
      <c r="E189" t="s">
        <v>396</v>
      </c>
      <c r="F189" t="s">
        <v>413</v>
      </c>
      <c r="G189" t="s">
        <v>418</v>
      </c>
    </row>
    <row r="190" spans="1:7">
      <c r="A190" s="1">
        <f>HYPERLINK("https://cms.ls-nyc.org/matter/dynamic-profile/view/0831484","17-0831484")</f>
        <v>0</v>
      </c>
      <c r="B190" t="s">
        <v>131</v>
      </c>
      <c r="C190" t="s">
        <v>187</v>
      </c>
      <c r="D190" t="s">
        <v>375</v>
      </c>
      <c r="E190" t="s">
        <v>396</v>
      </c>
      <c r="F190" t="s">
        <v>413</v>
      </c>
      <c r="G190" t="s">
        <v>420</v>
      </c>
    </row>
    <row r="191" spans="1:7">
      <c r="A191" s="1">
        <f>HYPERLINK("https://cms.ls-nyc.org/matter/dynamic-profile/view/0832581","17-0832581")</f>
        <v>0</v>
      </c>
      <c r="B191" t="s">
        <v>87</v>
      </c>
      <c r="C191" t="s">
        <v>187</v>
      </c>
      <c r="D191" t="s">
        <v>388</v>
      </c>
      <c r="E191" t="s">
        <v>396</v>
      </c>
      <c r="F191" t="s">
        <v>413</v>
      </c>
      <c r="G191" t="s">
        <v>420</v>
      </c>
    </row>
    <row r="192" spans="1:7">
      <c r="A192" s="1">
        <f>HYPERLINK("https://cms.ls-nyc.org/matter/dynamic-profile/view/0832587","17-0832587")</f>
        <v>0</v>
      </c>
      <c r="B192" t="s">
        <v>87</v>
      </c>
      <c r="C192" t="s">
        <v>187</v>
      </c>
      <c r="D192" t="s">
        <v>388</v>
      </c>
      <c r="E192" t="s">
        <v>396</v>
      </c>
      <c r="F192" t="s">
        <v>413</v>
      </c>
      <c r="G192" t="s">
        <v>420</v>
      </c>
    </row>
    <row r="193" spans="1:7">
      <c r="A193" s="1">
        <f>HYPERLINK("https://cms.ls-nyc.org/matter/dynamic-profile/view/1878956","18-1878956")</f>
        <v>0</v>
      </c>
      <c r="B193" t="s">
        <v>132</v>
      </c>
      <c r="C193" t="s">
        <v>187</v>
      </c>
      <c r="D193" t="s">
        <v>369</v>
      </c>
      <c r="E193" t="s">
        <v>397</v>
      </c>
      <c r="F193" t="s">
        <v>413</v>
      </c>
      <c r="G193" t="s">
        <v>418</v>
      </c>
    </row>
    <row r="194" spans="1:7">
      <c r="A194" s="1">
        <f>HYPERLINK("https://cms.ls-nyc.org/matter/dynamic-profile/view/1879905","18-1879905")</f>
        <v>0</v>
      </c>
      <c r="B194" t="s">
        <v>131</v>
      </c>
      <c r="C194" t="s">
        <v>187</v>
      </c>
      <c r="D194" t="s">
        <v>384</v>
      </c>
      <c r="E194" t="s">
        <v>397</v>
      </c>
      <c r="F194" t="s">
        <v>413</v>
      </c>
      <c r="G194" t="s">
        <v>417</v>
      </c>
    </row>
    <row r="195" spans="1:7">
      <c r="A195" s="1">
        <f>HYPERLINK("https://cms.ls-nyc.org/matter/dynamic-profile/view/0821898","16-0821898")</f>
        <v>0</v>
      </c>
      <c r="B195" t="s">
        <v>133</v>
      </c>
      <c r="C195" t="s">
        <v>273</v>
      </c>
      <c r="D195" t="s">
        <v>390</v>
      </c>
      <c r="E195" t="s">
        <v>396</v>
      </c>
      <c r="F195" t="s">
        <v>413</v>
      </c>
      <c r="G195" t="s">
        <v>418</v>
      </c>
    </row>
    <row r="196" spans="1:7">
      <c r="A196" s="1">
        <f>HYPERLINK("https://cms.ls-nyc.org/matter/dynamic-profile/view/0828029","17-0828029")</f>
        <v>0</v>
      </c>
      <c r="B196" t="s">
        <v>62</v>
      </c>
      <c r="C196" t="s">
        <v>274</v>
      </c>
      <c r="D196" t="s">
        <v>367</v>
      </c>
      <c r="E196" t="s">
        <v>396</v>
      </c>
      <c r="F196" t="s">
        <v>413</v>
      </c>
      <c r="G196" t="s">
        <v>418</v>
      </c>
    </row>
    <row r="197" spans="1:7">
      <c r="A197" s="1">
        <f>HYPERLINK("https://cms.ls-nyc.org/matter/dynamic-profile/view/0830904","17-0830904")</f>
        <v>0</v>
      </c>
      <c r="B197" t="s">
        <v>134</v>
      </c>
      <c r="C197" t="s">
        <v>274</v>
      </c>
      <c r="D197" t="s">
        <v>365</v>
      </c>
      <c r="E197" t="s">
        <v>396</v>
      </c>
      <c r="F197" t="s">
        <v>413</v>
      </c>
      <c r="G197" t="s">
        <v>418</v>
      </c>
    </row>
    <row r="198" spans="1:7">
      <c r="A198" s="1">
        <f>HYPERLINK("https://cms.ls-nyc.org/matter/dynamic-profile/view/1900993","19-1900993")</f>
        <v>0</v>
      </c>
      <c r="B198" t="s">
        <v>135</v>
      </c>
      <c r="C198" t="s">
        <v>275</v>
      </c>
      <c r="D198" t="s">
        <v>322</v>
      </c>
      <c r="E198" t="s">
        <v>397</v>
      </c>
      <c r="F198" t="s">
        <v>413</v>
      </c>
      <c r="G198" t="s">
        <v>418</v>
      </c>
    </row>
    <row r="199" spans="1:7">
      <c r="A199" s="1">
        <f>HYPERLINK("https://cms.ls-nyc.org/matter/dynamic-profile/view/0821880","16-0821880")</f>
        <v>0</v>
      </c>
      <c r="B199" t="s">
        <v>136</v>
      </c>
      <c r="C199" t="s">
        <v>190</v>
      </c>
      <c r="D199" t="s">
        <v>390</v>
      </c>
      <c r="E199" t="s">
        <v>396</v>
      </c>
      <c r="F199" t="s">
        <v>413</v>
      </c>
      <c r="G199" t="s">
        <v>418</v>
      </c>
    </row>
    <row r="200" spans="1:7">
      <c r="A200" s="1">
        <f>HYPERLINK("https://cms.ls-nyc.org/matter/dynamic-profile/view/0821996","16-0821996")</f>
        <v>0</v>
      </c>
      <c r="B200" t="s">
        <v>137</v>
      </c>
      <c r="C200" t="s">
        <v>190</v>
      </c>
      <c r="D200" t="s">
        <v>391</v>
      </c>
      <c r="E200" t="s">
        <v>396</v>
      </c>
      <c r="F200" t="s">
        <v>413</v>
      </c>
      <c r="G200" t="s">
        <v>418</v>
      </c>
    </row>
    <row r="201" spans="1:7">
      <c r="A201" s="1">
        <f>HYPERLINK("https://cms.ls-nyc.org/matter/dynamic-profile/view/0830874","17-0830874")</f>
        <v>0</v>
      </c>
      <c r="B201" t="s">
        <v>138</v>
      </c>
      <c r="C201" t="s">
        <v>190</v>
      </c>
      <c r="D201" t="s">
        <v>365</v>
      </c>
      <c r="E201" t="s">
        <v>396</v>
      </c>
      <c r="F201" t="s">
        <v>413</v>
      </c>
      <c r="G201" t="s">
        <v>418</v>
      </c>
    </row>
    <row r="202" spans="1:7">
      <c r="A202" s="1">
        <f>HYPERLINK("https://cms.ls-nyc.org/matter/dynamic-profile/view/1836760","17-1836760")</f>
        <v>0</v>
      </c>
      <c r="B202" t="s">
        <v>14</v>
      </c>
      <c r="C202" t="s">
        <v>190</v>
      </c>
      <c r="D202" t="s">
        <v>368</v>
      </c>
      <c r="E202" t="s">
        <v>396</v>
      </c>
      <c r="F202" t="s">
        <v>413</v>
      </c>
      <c r="G202" t="s">
        <v>418</v>
      </c>
    </row>
    <row r="203" spans="1:7">
      <c r="A203" s="1">
        <f>HYPERLINK("https://cms.ls-nyc.org/matter/dynamic-profile/view/1880351","18-1880351")</f>
        <v>0</v>
      </c>
      <c r="B203" t="s">
        <v>139</v>
      </c>
      <c r="C203" t="s">
        <v>190</v>
      </c>
      <c r="D203" t="s">
        <v>392</v>
      </c>
      <c r="E203" t="s">
        <v>397</v>
      </c>
      <c r="F203" t="s">
        <v>413</v>
      </c>
      <c r="G203" t="s">
        <v>418</v>
      </c>
    </row>
    <row r="204" spans="1:7">
      <c r="A204" s="1">
        <f>HYPERLINK("https://cms.ls-nyc.org/matter/dynamic-profile/view/1878913","18-1878913")</f>
        <v>0</v>
      </c>
      <c r="B204" t="s">
        <v>140</v>
      </c>
      <c r="C204" t="s">
        <v>276</v>
      </c>
      <c r="D204" t="s">
        <v>369</v>
      </c>
      <c r="E204" t="s">
        <v>397</v>
      </c>
      <c r="F204" t="s">
        <v>413</v>
      </c>
      <c r="G204" t="s">
        <v>418</v>
      </c>
    </row>
    <row r="205" spans="1:7">
      <c r="A205" s="1">
        <f>HYPERLINK("https://cms.ls-nyc.org/matter/dynamic-profile/view/1878954","18-1878954")</f>
        <v>0</v>
      </c>
      <c r="B205" t="s">
        <v>141</v>
      </c>
      <c r="C205" t="s">
        <v>277</v>
      </c>
      <c r="D205" t="s">
        <v>369</v>
      </c>
      <c r="E205" t="s">
        <v>397</v>
      </c>
      <c r="F205" t="s">
        <v>413</v>
      </c>
      <c r="G205" t="s">
        <v>418</v>
      </c>
    </row>
    <row r="206" spans="1:7">
      <c r="A206" s="1">
        <f>HYPERLINK("https://cms.ls-nyc.org/matter/dynamic-profile/view/0830813","17-0830813")</f>
        <v>0</v>
      </c>
      <c r="B206" t="s">
        <v>34</v>
      </c>
      <c r="C206" t="s">
        <v>278</v>
      </c>
      <c r="D206" t="s">
        <v>365</v>
      </c>
      <c r="E206" t="s">
        <v>396</v>
      </c>
      <c r="F206" t="s">
        <v>413</v>
      </c>
      <c r="G206" t="s">
        <v>418</v>
      </c>
    </row>
    <row r="207" spans="1:7">
      <c r="A207" s="1">
        <f>HYPERLINK("https://cms.ls-nyc.org/matter/dynamic-profile/view/1901238","19-1901238")</f>
        <v>0</v>
      </c>
      <c r="B207" t="s">
        <v>101</v>
      </c>
      <c r="C207" t="s">
        <v>278</v>
      </c>
      <c r="D207" t="s">
        <v>359</v>
      </c>
      <c r="E207" t="s">
        <v>397</v>
      </c>
      <c r="F207" t="s">
        <v>413</v>
      </c>
      <c r="G207" t="s">
        <v>422</v>
      </c>
    </row>
    <row r="208" spans="1:7">
      <c r="A208" s="1">
        <f>HYPERLINK("https://cms.ls-nyc.org/matter/dynamic-profile/view/1856450","18-1856450")</f>
        <v>0</v>
      </c>
      <c r="B208" t="s">
        <v>142</v>
      </c>
      <c r="C208" t="s">
        <v>279</v>
      </c>
      <c r="D208" t="s">
        <v>393</v>
      </c>
      <c r="E208" t="s">
        <v>397</v>
      </c>
      <c r="F208" t="s">
        <v>413</v>
      </c>
      <c r="G208" t="s">
        <v>418</v>
      </c>
    </row>
    <row r="209" spans="1:7">
      <c r="A209" s="1">
        <f>HYPERLINK("https://cms.ls-nyc.org/matter/dynamic-profile/view/0824155","17-0824155")</f>
        <v>0</v>
      </c>
      <c r="B209" t="s">
        <v>143</v>
      </c>
      <c r="C209" t="s">
        <v>280</v>
      </c>
      <c r="D209" t="s">
        <v>394</v>
      </c>
      <c r="E209" t="s">
        <v>396</v>
      </c>
      <c r="F209" t="s">
        <v>413</v>
      </c>
      <c r="G209" t="s">
        <v>418</v>
      </c>
    </row>
    <row r="210" spans="1:7">
      <c r="A210" s="1">
        <f>HYPERLINK("https://cms.ls-nyc.org/matter/dynamic-profile/view/0826348","17-0826348")</f>
        <v>0</v>
      </c>
      <c r="B210" t="s">
        <v>144</v>
      </c>
      <c r="C210" t="s">
        <v>281</v>
      </c>
      <c r="D210" t="s">
        <v>395</v>
      </c>
      <c r="E210" t="s">
        <v>396</v>
      </c>
      <c r="F210" t="s">
        <v>413</v>
      </c>
      <c r="G210" t="s">
        <v>418</v>
      </c>
    </row>
    <row r="211" spans="1:7">
      <c r="A211" s="1">
        <f>HYPERLINK("https://cms.ls-nyc.org/matter/dynamic-profile/view/0824221","17-0824221")</f>
        <v>0</v>
      </c>
      <c r="B211" t="s">
        <v>145</v>
      </c>
      <c r="C211" t="s">
        <v>282</v>
      </c>
      <c r="D211" t="s">
        <v>383</v>
      </c>
      <c r="E211" t="s">
        <v>396</v>
      </c>
      <c r="F211" t="s">
        <v>413</v>
      </c>
      <c r="G211" t="s">
        <v>418</v>
      </c>
    </row>
    <row r="212" spans="1:7">
      <c r="A212" s="1">
        <f>HYPERLINK("https://cms.ls-nyc.org/matter/dynamic-profile/view/1881881","18-1881881")</f>
        <v>0</v>
      </c>
      <c r="B212" t="s">
        <v>146</v>
      </c>
      <c r="C212" t="s">
        <v>283</v>
      </c>
      <c r="D212" t="s">
        <v>290</v>
      </c>
      <c r="E212" t="s">
        <v>397</v>
      </c>
      <c r="F212" t="s">
        <v>413</v>
      </c>
      <c r="G212" t="s">
        <v>418</v>
      </c>
    </row>
    <row r="213" spans="1:7">
      <c r="A213" s="1">
        <f>HYPERLINK("https://cms.ls-nyc.org/matter/dynamic-profile/view/1878945","18-1878945")</f>
        <v>0</v>
      </c>
      <c r="B213" t="s">
        <v>147</v>
      </c>
      <c r="C213" t="s">
        <v>284</v>
      </c>
      <c r="D213" t="s">
        <v>369</v>
      </c>
      <c r="E213" t="s">
        <v>397</v>
      </c>
      <c r="F213" t="s">
        <v>413</v>
      </c>
      <c r="G213" t="s">
        <v>418</v>
      </c>
    </row>
    <row r="214" spans="1:7">
      <c r="A214" s="1">
        <f>HYPERLINK("https://cms.ls-nyc.org/matter/dynamic-profile/view/0831069","17-0831069")</f>
        <v>0</v>
      </c>
      <c r="B214" t="s">
        <v>148</v>
      </c>
      <c r="C214" t="s">
        <v>285</v>
      </c>
      <c r="D214" t="s">
        <v>360</v>
      </c>
      <c r="E214" t="s">
        <v>396</v>
      </c>
      <c r="F214" t="s">
        <v>413</v>
      </c>
      <c r="G214" t="s">
        <v>418</v>
      </c>
    </row>
    <row r="215" spans="1:7">
      <c r="A215" s="1">
        <f>HYPERLINK("https://cms.ls-nyc.org/matter/dynamic-profile/view/0831075","17-0831075")</f>
        <v>0</v>
      </c>
      <c r="B215" t="s">
        <v>148</v>
      </c>
      <c r="C215" t="s">
        <v>285</v>
      </c>
      <c r="D215" t="s">
        <v>360</v>
      </c>
      <c r="E215" t="s">
        <v>396</v>
      </c>
      <c r="F215" t="s">
        <v>413</v>
      </c>
      <c r="G215" t="s">
        <v>420</v>
      </c>
    </row>
    <row r="216" spans="1:7">
      <c r="A216" s="1">
        <f>HYPERLINK("https://cms.ls-nyc.org/matter/dynamic-profile/view/1901270","19-1901270")</f>
        <v>0</v>
      </c>
      <c r="B216" t="s">
        <v>149</v>
      </c>
      <c r="C216" t="s">
        <v>286</v>
      </c>
      <c r="D216" t="s">
        <v>359</v>
      </c>
      <c r="E216" t="s">
        <v>413</v>
      </c>
      <c r="F216" t="s">
        <v>413</v>
      </c>
      <c r="G216" t="s">
        <v>422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2019-06-20T17:33:58Z</dcterms:created>
  <dcterms:modified xsi:type="dcterms:W3CDTF">2019-06-20T17:33:58Z</dcterms:modified>
</cp:coreProperties>
</file>