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Data Cleanup LSC or " sheetId="1" r:id="rId1"/>
  </sheets>
  <calcPr calcId="124519" fullCalcOnLoad="1"/>
</workbook>
</file>

<file path=xl/sharedStrings.xml><?xml version="1.0" encoding="utf-8"?>
<sst xmlns="http://schemas.openxmlformats.org/spreadsheetml/2006/main" count="945" uniqueCount="222">
  <si>
    <t>Hyperlinked Case #</t>
  </si>
  <si>
    <t>Assigned Branch/CC</t>
  </si>
  <si>
    <t>Primary Advocate</t>
  </si>
  <si>
    <t>Client Name</t>
  </si>
  <si>
    <t>Close Reason</t>
  </si>
  <si>
    <t>CSR: Is Legal Assistance Documented?</t>
  </si>
  <si>
    <t>CSR: Timely Closing?</t>
  </si>
  <si>
    <t>Citizenship Status</t>
  </si>
  <si>
    <t>Did any Staff Meet Client in Person?</t>
  </si>
  <si>
    <t>Attestation on File?</t>
  </si>
  <si>
    <t>Staff Verified Non-Citizenship Documentation</t>
  </si>
  <si>
    <t>Client Percentage of Poverty</t>
  </si>
  <si>
    <t>LSC Eligible?</t>
  </si>
  <si>
    <t>CSR: Eligible</t>
  </si>
  <si>
    <t>LSC Eligibility Override Reason</t>
  </si>
  <si>
    <t>Primary Funding Code</t>
  </si>
  <si>
    <t>Secondary Funding Codes</t>
  </si>
  <si>
    <t>Date Opened</t>
  </si>
  <si>
    <t>Date Closed</t>
  </si>
  <si>
    <t>BxLS</t>
  </si>
  <si>
    <t>BLS</t>
  </si>
  <si>
    <t>MLS</t>
  </si>
  <si>
    <t>QLS</t>
  </si>
  <si>
    <t>Bateman, Steven</t>
  </si>
  <si>
    <t>Faliks, Sarah</t>
  </si>
  <si>
    <t>Guzman, Michael</t>
  </si>
  <si>
    <t>Heilman, Claire</t>
  </si>
  <si>
    <t>Hernandez-Guzman, Sandra</t>
  </si>
  <si>
    <t>Johnston, Emily</t>
  </si>
  <si>
    <t>Ketcher, Maxine</t>
  </si>
  <si>
    <t>Laureano, Luz</t>
  </si>
  <si>
    <t>Lebro-Lopez, Wanda</t>
  </si>
  <si>
    <t>Mar, Nelson</t>
  </si>
  <si>
    <t>Nacinovich, Anne</t>
  </si>
  <si>
    <t>Nataneli, Rachel</t>
  </si>
  <si>
    <t>Roman, Lurica</t>
  </si>
  <si>
    <t>Bedard, Nancy</t>
  </si>
  <si>
    <t>Diamanti, Anna Maria</t>
  </si>
  <si>
    <t>Gibson, Vicki</t>
  </si>
  <si>
    <t>Black, Rosalind</t>
  </si>
  <si>
    <t>Carlier, Milton</t>
  </si>
  <si>
    <t>McCune, Mary</t>
  </si>
  <si>
    <t>Neff, Adrienne</t>
  </si>
  <si>
    <t>Patel, Roopal</t>
  </si>
  <si>
    <t>Reyes, Nicole</t>
  </si>
  <si>
    <t>Rosner, Julia</t>
  </si>
  <si>
    <t>Shang, Andrea</t>
  </si>
  <si>
    <t>Sun, Dao</t>
  </si>
  <si>
    <t>Trinidad, Lenina</t>
  </si>
  <si>
    <t>Gonzalez, Migdalia</t>
  </si>
  <si>
    <t>Hanmer, Dorothy</t>
  </si>
  <si>
    <t>Katz, Cindy</t>
  </si>
  <si>
    <t>Leipziger, Amy</t>
  </si>
  <si>
    <t>Berbick, Yolanda</t>
  </si>
  <si>
    <t>Paeda, Catia</t>
  </si>
  <si>
    <t>Singletary, Sharon</t>
  </si>
  <si>
    <t>Wilson, Danishea</t>
  </si>
  <si>
    <t>Aguilera Perdomo, Argentina</t>
  </si>
  <si>
    <t>Cisse, Bangary</t>
  </si>
  <si>
    <t>Fabian, Juan</t>
  </si>
  <si>
    <t>Harris-Ramos, Josiah King</t>
  </si>
  <si>
    <t>Samuels, Jason</t>
  </si>
  <si>
    <t>Burgado, Theresa</t>
  </si>
  <si>
    <t>Collins, Carla</t>
  </si>
  <si>
    <t>Espinal, John</t>
  </si>
  <si>
    <t>Smyth, Melissa</t>
  </si>
  <si>
    <t>Alcantara, Maria</t>
  </si>
  <si>
    <t>Jefferson Rogers, Laquita</t>
  </si>
  <si>
    <t>Ortiz Taitt, Rosario</t>
  </si>
  <si>
    <t>Smith, Kedise</t>
  </si>
  <si>
    <t>Beato, Jhon M.</t>
  </si>
  <si>
    <t>Jones, Isaiah</t>
  </si>
  <si>
    <t>McCoy, Stephon Nelson</t>
  </si>
  <si>
    <t>Medina, Heribelt</t>
  </si>
  <si>
    <t>Kaba, Djene</t>
  </si>
  <si>
    <t>Kone, Mariam</t>
  </si>
  <si>
    <t>Quinones, Martin</t>
  </si>
  <si>
    <t>Purcell, Kalisha</t>
  </si>
  <si>
    <t>Alfieri, Elizabeth</t>
  </si>
  <si>
    <t>Maximino, Raquel</t>
  </si>
  <si>
    <t>McHoney, Darell</t>
  </si>
  <si>
    <t>Pena De La Cruz, Yahaira</t>
  </si>
  <si>
    <t>Rodriguez, Carmen</t>
  </si>
  <si>
    <t>Garcia, Marisol</t>
  </si>
  <si>
    <t>Vavallo, Peter</t>
  </si>
  <si>
    <t>Khayinova, Tabassum</t>
  </si>
  <si>
    <t>Ogutu, Naomi</t>
  </si>
  <si>
    <t>Betancourt, David</t>
  </si>
  <si>
    <t>Izquierdo, Natasha</t>
  </si>
  <si>
    <t>Beal, Monique</t>
  </si>
  <si>
    <t>Collins, Serena</t>
  </si>
  <si>
    <t>Flores, Carlos</t>
  </si>
  <si>
    <t>Lewis, Rachel</t>
  </si>
  <si>
    <t>Mejia, Rina</t>
  </si>
  <si>
    <t>Olaya, Suzette</t>
  </si>
  <si>
    <t>Rivera, Alfredo</t>
  </si>
  <si>
    <t>Thiam, Fadhima</t>
  </si>
  <si>
    <t>Cabrera, Pedro</t>
  </si>
  <si>
    <t>Bermudez, Lanette</t>
  </si>
  <si>
    <t>Lambertson, Lori</t>
  </si>
  <si>
    <t>Moscoso, Carmen</t>
  </si>
  <si>
    <t>Bruno, Minerva</t>
  </si>
  <si>
    <t>Corporan, Dayanara</t>
  </si>
  <si>
    <t>Fernandez, Emilio</t>
  </si>
  <si>
    <t>Harewood, Lawrence</t>
  </si>
  <si>
    <t>Jones, Yasmine</t>
  </si>
  <si>
    <t>Santana, Jesus Manuel</t>
  </si>
  <si>
    <t>Turner, Michael</t>
  </si>
  <si>
    <t>Ford, Santra</t>
  </si>
  <si>
    <t>Lincoln, Bruce</t>
  </si>
  <si>
    <t>Wimer, Petra</t>
  </si>
  <si>
    <t>Bodden Sr., Richard A</t>
  </si>
  <si>
    <t>Woods, Tiara</t>
  </si>
  <si>
    <t>Hunt, Hannah</t>
  </si>
  <si>
    <t>Liang, Fuyan</t>
  </si>
  <si>
    <t>B - Limited Action (Brief Service)</t>
  </si>
  <si>
    <t>A - Counsel and Advice</t>
  </si>
  <si>
    <t>H - Administrative Agency Decision</t>
  </si>
  <si>
    <t>L - Extensive Service (not resulting in Settlement of Court or Administrative Action)</t>
  </si>
  <si>
    <t>G - Negotiated Settlement with Litigation</t>
  </si>
  <si>
    <t>No</t>
  </si>
  <si>
    <t>Yes</t>
  </si>
  <si>
    <t>Citizen</t>
  </si>
  <si>
    <t>Non-Citizen</t>
  </si>
  <si>
    <t xml:space="preserve"> </t>
  </si>
  <si>
    <t>4000 LSC - Basic Grant</t>
  </si>
  <si>
    <t>3451 DYCD- IOI- Immigrants Opportunity Initiatives</t>
  </si>
  <si>
    <t>5221 SSUSA-Single Stop USA</t>
  </si>
  <si>
    <t>05/13/2019</t>
  </si>
  <si>
    <t>08/28/2018</t>
  </si>
  <si>
    <t>10/03/2018</t>
  </si>
  <si>
    <t>03/21/2018</t>
  </si>
  <si>
    <t>09/25/2018</t>
  </si>
  <si>
    <t>06/27/2019</t>
  </si>
  <si>
    <t>06/01/2017</t>
  </si>
  <si>
    <t>09/05/2018</t>
  </si>
  <si>
    <t>07/30/2018</t>
  </si>
  <si>
    <t>07/31/2014</t>
  </si>
  <si>
    <t>09/30/2013</t>
  </si>
  <si>
    <t>06/10/2019</t>
  </si>
  <si>
    <t>03/01/2018</t>
  </si>
  <si>
    <t>03/29/2012</t>
  </si>
  <si>
    <t>11/29/2010</t>
  </si>
  <si>
    <t>03/14/2013</t>
  </si>
  <si>
    <t>10/16/2014</t>
  </si>
  <si>
    <t>05/17/2017</t>
  </si>
  <si>
    <t>03/24/2016</t>
  </si>
  <si>
    <t>11/28/2017</t>
  </si>
  <si>
    <t>09/12/2018</t>
  </si>
  <si>
    <t>02/01/2019</t>
  </si>
  <si>
    <t>08/15/2018</t>
  </si>
  <si>
    <t>08/15/2017</t>
  </si>
  <si>
    <t>01/24/2019</t>
  </si>
  <si>
    <t>02/14/2019</t>
  </si>
  <si>
    <t>10/15/2018</t>
  </si>
  <si>
    <t>11/19/2018</t>
  </si>
  <si>
    <t>11/13/2018</t>
  </si>
  <si>
    <t>09/06/2018</t>
  </si>
  <si>
    <t>02/27/2017</t>
  </si>
  <si>
    <t>04/25/2019</t>
  </si>
  <si>
    <t>08/07/2018</t>
  </si>
  <si>
    <t>09/13/2018</t>
  </si>
  <si>
    <t>09/11/2018</t>
  </si>
  <si>
    <t>08/22/2018</t>
  </si>
  <si>
    <t>05/03/2018</t>
  </si>
  <si>
    <t>03/08/2017</t>
  </si>
  <si>
    <t>04/10/2018</t>
  </si>
  <si>
    <t>01/02/2018</t>
  </si>
  <si>
    <t>10/03/2017</t>
  </si>
  <si>
    <t>06/07/2018</t>
  </si>
  <si>
    <t>06/13/2018</t>
  </si>
  <si>
    <t>01/31/2018</t>
  </si>
  <si>
    <t>05/23/2018</t>
  </si>
  <si>
    <t>05/09/2018</t>
  </si>
  <si>
    <t>09/26/2018</t>
  </si>
  <si>
    <t>07/25/2018</t>
  </si>
  <si>
    <t>03/01/2019</t>
  </si>
  <si>
    <t>10/20/2016</t>
  </si>
  <si>
    <t>10/06/2017</t>
  </si>
  <si>
    <t>08/10/2018</t>
  </si>
  <si>
    <t>08/28/2017</t>
  </si>
  <si>
    <t>02/18/2014</t>
  </si>
  <si>
    <t>12/29/2017</t>
  </si>
  <si>
    <t>06/28/2018</t>
  </si>
  <si>
    <t>07/10/2019</t>
  </si>
  <si>
    <t>06/21/2019</t>
  </si>
  <si>
    <t>03/13/2019</t>
  </si>
  <si>
    <t>01/15/2019</t>
  </si>
  <si>
    <t>03/15/2019</t>
  </si>
  <si>
    <t>02/13/2019</t>
  </si>
  <si>
    <t>02/08/2019</t>
  </si>
  <si>
    <t>06/03/2019</t>
  </si>
  <si>
    <t>04/02/2019</t>
  </si>
  <si>
    <t>06/25/2019</t>
  </si>
  <si>
    <t>05/24/2019</t>
  </si>
  <si>
    <t>03/29/2019</t>
  </si>
  <si>
    <t>05/28/2019</t>
  </si>
  <si>
    <t>01/28/2019</t>
  </si>
  <si>
    <t>06/05/2019</t>
  </si>
  <si>
    <t>02/19/2019</t>
  </si>
  <si>
    <t>04/08/2019</t>
  </si>
  <si>
    <t>02/06/2019</t>
  </si>
  <si>
    <t>04/05/2019</t>
  </si>
  <si>
    <t>03/21/2019</t>
  </si>
  <si>
    <t>06/14/2019</t>
  </si>
  <si>
    <t>03/28/2019</t>
  </si>
  <si>
    <t>05/31/2019</t>
  </si>
  <si>
    <t>05/17/2019</t>
  </si>
  <si>
    <t>06/20/2019</t>
  </si>
  <si>
    <t>03/07/2019</t>
  </si>
  <si>
    <t>03/05/2019</t>
  </si>
  <si>
    <t>03/25/2019</t>
  </si>
  <si>
    <t>01/17/2019</t>
  </si>
  <si>
    <t>05/15/2019</t>
  </si>
  <si>
    <t>05/14/2019</t>
  </si>
  <si>
    <t>05/16/2019</t>
  </si>
  <si>
    <t>07/05/2019</t>
  </si>
  <si>
    <t>01/18/2019</t>
  </si>
  <si>
    <t>07/02/2019</t>
  </si>
  <si>
    <t>04/24/2019</t>
  </si>
  <si>
    <t>04/12/2019</t>
  </si>
  <si>
    <t>05/01/2019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</si>
</sst>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cols>
    <col min="1" max="1" width="20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f>HYPERLINK("https://lsnyc.legalserver.org/matter/dynamic-profile/view/1899616","19-1899616")</f>
        <v>0</v>
      </c>
      <c r="B2" t="s">
        <v>19</v>
      </c>
      <c r="C2" t="s">
        <v>23</v>
      </c>
      <c r="D2" t="s">
        <v>53</v>
      </c>
      <c r="E2" t="s">
        <v>115</v>
      </c>
      <c r="F2" t="s">
        <v>120</v>
      </c>
      <c r="G2" t="s">
        <v>121</v>
      </c>
      <c r="H2" t="s">
        <v>122</v>
      </c>
      <c r="I2" t="s">
        <v>120</v>
      </c>
      <c r="J2" t="s">
        <v>121</v>
      </c>
      <c r="K2" t="s">
        <v>124</v>
      </c>
      <c r="L2">
        <v>18.83</v>
      </c>
      <c r="M2" t="s">
        <v>121</v>
      </c>
      <c r="N2" t="s">
        <v>120</v>
      </c>
      <c r="P2" t="s">
        <v>125</v>
      </c>
      <c r="R2" t="s">
        <v>128</v>
      </c>
      <c r="S2" t="s">
        <v>184</v>
      </c>
    </row>
    <row r="3" spans="1:19">
      <c r="A3" s="1">
        <f>HYPERLINK("https://lsnyc.legalserver.org/matter/dynamic-profile/view/1876224","18-1876224")</f>
        <v>0</v>
      </c>
      <c r="B3" t="s">
        <v>19</v>
      </c>
      <c r="C3" t="s">
        <v>24</v>
      </c>
      <c r="D3" t="s">
        <v>54</v>
      </c>
      <c r="E3" t="s">
        <v>116</v>
      </c>
      <c r="F3" t="s">
        <v>121</v>
      </c>
      <c r="G3" t="s">
        <v>120</v>
      </c>
      <c r="H3" t="s">
        <v>122</v>
      </c>
      <c r="I3" t="s">
        <v>121</v>
      </c>
      <c r="J3" t="s">
        <v>121</v>
      </c>
      <c r="K3" t="s">
        <v>124</v>
      </c>
      <c r="L3">
        <v>38.73</v>
      </c>
      <c r="M3" t="s">
        <v>121</v>
      </c>
      <c r="N3" t="s">
        <v>120</v>
      </c>
      <c r="P3" t="s">
        <v>125</v>
      </c>
      <c r="R3" t="s">
        <v>129</v>
      </c>
      <c r="S3" t="s">
        <v>185</v>
      </c>
    </row>
    <row r="4" spans="1:19">
      <c r="A4" s="1">
        <f>HYPERLINK("https://lsnyc.legalserver.org/matter/dynamic-profile/view/1879514","18-1879514")</f>
        <v>0</v>
      </c>
      <c r="B4" t="s">
        <v>19</v>
      </c>
      <c r="C4" t="s">
        <v>25</v>
      </c>
      <c r="D4" t="s">
        <v>55</v>
      </c>
      <c r="E4" t="s">
        <v>117</v>
      </c>
      <c r="F4" t="s">
        <v>121</v>
      </c>
      <c r="G4" t="s">
        <v>121</v>
      </c>
      <c r="H4" t="s">
        <v>122</v>
      </c>
      <c r="I4" t="s">
        <v>121</v>
      </c>
      <c r="J4" t="s">
        <v>124</v>
      </c>
      <c r="K4" t="s">
        <v>124</v>
      </c>
      <c r="L4">
        <v>102.94</v>
      </c>
      <c r="M4" t="s">
        <v>121</v>
      </c>
      <c r="N4" t="s">
        <v>120</v>
      </c>
      <c r="P4" t="s">
        <v>125</v>
      </c>
      <c r="R4" t="s">
        <v>130</v>
      </c>
      <c r="S4" t="s">
        <v>186</v>
      </c>
    </row>
    <row r="5" spans="1:19">
      <c r="A5" s="1">
        <f>HYPERLINK("https://lsnyc.legalserver.org/matter/dynamic-profile/view/1862221","18-1862221")</f>
        <v>0</v>
      </c>
      <c r="B5" t="s">
        <v>19</v>
      </c>
      <c r="C5" t="s">
        <v>25</v>
      </c>
      <c r="D5" t="s">
        <v>56</v>
      </c>
      <c r="E5" t="s">
        <v>115</v>
      </c>
      <c r="F5" t="s">
        <v>121</v>
      </c>
      <c r="G5" t="s">
        <v>120</v>
      </c>
      <c r="H5" t="s">
        <v>122</v>
      </c>
      <c r="I5" t="s">
        <v>120</v>
      </c>
      <c r="J5" t="s">
        <v>121</v>
      </c>
      <c r="K5" t="s">
        <v>124</v>
      </c>
      <c r="L5">
        <v>80.14</v>
      </c>
      <c r="M5" t="s">
        <v>121</v>
      </c>
      <c r="N5" t="s">
        <v>120</v>
      </c>
      <c r="P5" t="s">
        <v>125</v>
      </c>
      <c r="R5" t="s">
        <v>131</v>
      </c>
      <c r="S5" t="s">
        <v>187</v>
      </c>
    </row>
    <row r="6" spans="1:19">
      <c r="A6" s="1">
        <f>HYPERLINK("https://lsnyc.legalserver.org/matter/dynamic-profile/view/1878633","18-1878633")</f>
        <v>0</v>
      </c>
      <c r="B6" t="s">
        <v>19</v>
      </c>
      <c r="C6" t="s">
        <v>26</v>
      </c>
      <c r="D6" t="s">
        <v>57</v>
      </c>
      <c r="E6" t="s">
        <v>116</v>
      </c>
      <c r="F6" t="s">
        <v>121</v>
      </c>
      <c r="G6" t="s">
        <v>120</v>
      </c>
      <c r="H6" t="s">
        <v>123</v>
      </c>
      <c r="I6" t="s">
        <v>120</v>
      </c>
      <c r="J6" t="s">
        <v>124</v>
      </c>
      <c r="K6" t="s">
        <v>121</v>
      </c>
      <c r="L6">
        <v>15.25</v>
      </c>
      <c r="M6" t="s">
        <v>121</v>
      </c>
      <c r="N6" t="s">
        <v>120</v>
      </c>
      <c r="P6" t="s">
        <v>125</v>
      </c>
      <c r="R6" t="s">
        <v>132</v>
      </c>
      <c r="S6" t="s">
        <v>188</v>
      </c>
    </row>
    <row r="7" spans="1:19">
      <c r="A7" s="1">
        <f>HYPERLINK("https://lsnyc.legalserver.org/matter/dynamic-profile/view/1894304","19-1894304")</f>
        <v>0</v>
      </c>
      <c r="B7" t="s">
        <v>19</v>
      </c>
      <c r="C7" t="s">
        <v>27</v>
      </c>
      <c r="D7" t="s">
        <v>58</v>
      </c>
      <c r="E7" t="s">
        <v>116</v>
      </c>
      <c r="F7" t="s">
        <v>121</v>
      </c>
      <c r="G7" t="s">
        <v>121</v>
      </c>
      <c r="H7" t="s">
        <v>122</v>
      </c>
      <c r="I7" t="s">
        <v>121</v>
      </c>
      <c r="J7" t="s">
        <v>120</v>
      </c>
      <c r="K7" t="s">
        <v>124</v>
      </c>
      <c r="L7">
        <v>120.1</v>
      </c>
      <c r="M7" t="s">
        <v>121</v>
      </c>
      <c r="N7" t="s">
        <v>120</v>
      </c>
      <c r="P7" t="s">
        <v>125</v>
      </c>
      <c r="R7" t="s">
        <v>133</v>
      </c>
      <c r="S7" t="s">
        <v>133</v>
      </c>
    </row>
    <row r="8" spans="1:19">
      <c r="A8" s="1">
        <f>HYPERLINK("https://lsnyc.legalserver.org/matter/dynamic-profile/view/1837460","17-1837460")</f>
        <v>0</v>
      </c>
      <c r="B8" t="s">
        <v>19</v>
      </c>
      <c r="C8" t="s">
        <v>27</v>
      </c>
      <c r="D8" t="s">
        <v>59</v>
      </c>
      <c r="E8" t="s">
        <v>115</v>
      </c>
      <c r="F8" t="s">
        <v>121</v>
      </c>
      <c r="G8" t="s">
        <v>120</v>
      </c>
      <c r="H8" t="s">
        <v>122</v>
      </c>
      <c r="I8" t="s">
        <v>121</v>
      </c>
      <c r="J8" t="s">
        <v>121</v>
      </c>
      <c r="K8" t="s">
        <v>124</v>
      </c>
      <c r="L8">
        <v>40.64</v>
      </c>
      <c r="M8" t="s">
        <v>121</v>
      </c>
      <c r="N8" t="s">
        <v>120</v>
      </c>
      <c r="P8" t="s">
        <v>125</v>
      </c>
      <c r="R8" t="s">
        <v>134</v>
      </c>
      <c r="S8" t="s">
        <v>189</v>
      </c>
    </row>
    <row r="9" spans="1:19">
      <c r="A9" s="1">
        <f>HYPERLINK("https://lsnyc.legalserver.org/matter/dynamic-profile/view/1876887","18-1876887")</f>
        <v>0</v>
      </c>
      <c r="B9" t="s">
        <v>19</v>
      </c>
      <c r="C9" t="s">
        <v>28</v>
      </c>
      <c r="D9" t="s">
        <v>60</v>
      </c>
      <c r="E9" t="s">
        <v>115</v>
      </c>
      <c r="F9" t="s">
        <v>121</v>
      </c>
      <c r="G9" t="s">
        <v>120</v>
      </c>
      <c r="H9" t="s">
        <v>122</v>
      </c>
      <c r="I9" t="s">
        <v>121</v>
      </c>
      <c r="J9" t="s">
        <v>121</v>
      </c>
      <c r="K9" t="s">
        <v>124</v>
      </c>
      <c r="L9">
        <v>0</v>
      </c>
      <c r="M9" t="s">
        <v>121</v>
      </c>
      <c r="N9" t="s">
        <v>120</v>
      </c>
      <c r="P9" t="s">
        <v>125</v>
      </c>
      <c r="R9" t="s">
        <v>135</v>
      </c>
      <c r="S9" t="s">
        <v>190</v>
      </c>
    </row>
    <row r="10" spans="1:19">
      <c r="A10" s="1">
        <f>HYPERLINK("https://lsnyc.legalserver.org/matter/dynamic-profile/view/1873608","18-1873608")</f>
        <v>0</v>
      </c>
      <c r="B10" t="s">
        <v>19</v>
      </c>
      <c r="C10" t="s">
        <v>28</v>
      </c>
      <c r="D10" t="s">
        <v>61</v>
      </c>
      <c r="E10" t="s">
        <v>115</v>
      </c>
      <c r="F10" t="s">
        <v>121</v>
      </c>
      <c r="G10" t="s">
        <v>120</v>
      </c>
      <c r="H10" t="s">
        <v>122</v>
      </c>
      <c r="I10" t="s">
        <v>121</v>
      </c>
      <c r="J10" t="s">
        <v>121</v>
      </c>
      <c r="K10" t="s">
        <v>124</v>
      </c>
      <c r="L10">
        <v>109.36</v>
      </c>
      <c r="M10" t="s">
        <v>121</v>
      </c>
      <c r="N10" t="s">
        <v>120</v>
      </c>
      <c r="P10" t="s">
        <v>125</v>
      </c>
      <c r="R10" t="s">
        <v>136</v>
      </c>
      <c r="S10" t="s">
        <v>191</v>
      </c>
    </row>
    <row r="11" spans="1:19">
      <c r="A11" s="1">
        <f>HYPERLINK("https://lsnyc.legalserver.org/matter/dynamic-profile/view/0759199","14-0759199")</f>
        <v>0</v>
      </c>
      <c r="B11" t="s">
        <v>19</v>
      </c>
      <c r="C11" t="s">
        <v>29</v>
      </c>
      <c r="D11" t="s">
        <v>62</v>
      </c>
      <c r="E11" t="s">
        <v>117</v>
      </c>
      <c r="F11" t="s">
        <v>121</v>
      </c>
      <c r="G11" t="s">
        <v>121</v>
      </c>
      <c r="H11" t="s">
        <v>122</v>
      </c>
      <c r="I11" t="s">
        <v>121</v>
      </c>
      <c r="J11" t="s">
        <v>120</v>
      </c>
      <c r="K11" t="s">
        <v>124</v>
      </c>
      <c r="L11">
        <v>125.79</v>
      </c>
      <c r="M11" t="s">
        <v>121</v>
      </c>
      <c r="N11" t="s">
        <v>120</v>
      </c>
      <c r="P11" t="s">
        <v>125</v>
      </c>
      <c r="R11" t="s">
        <v>137</v>
      </c>
      <c r="S11" t="s">
        <v>192</v>
      </c>
    </row>
    <row r="12" spans="1:19">
      <c r="A12" s="1">
        <f>HYPERLINK("https://lsnyc.legalserver.org/matter/dynamic-profile/view/0741483","13-0741483")</f>
        <v>0</v>
      </c>
      <c r="B12" t="s">
        <v>19</v>
      </c>
      <c r="C12" t="s">
        <v>29</v>
      </c>
      <c r="D12" t="s">
        <v>63</v>
      </c>
      <c r="E12" t="s">
        <v>117</v>
      </c>
      <c r="F12" t="s">
        <v>121</v>
      </c>
      <c r="G12" t="s">
        <v>121</v>
      </c>
      <c r="H12" t="s">
        <v>122</v>
      </c>
      <c r="I12" t="s">
        <v>120</v>
      </c>
      <c r="J12" t="s">
        <v>120</v>
      </c>
      <c r="K12" t="s">
        <v>124</v>
      </c>
      <c r="L12">
        <v>15.14</v>
      </c>
      <c r="M12" t="s">
        <v>121</v>
      </c>
      <c r="N12" t="s">
        <v>120</v>
      </c>
      <c r="P12" t="s">
        <v>125</v>
      </c>
      <c r="R12" t="s">
        <v>138</v>
      </c>
      <c r="S12" t="s">
        <v>192</v>
      </c>
    </row>
    <row r="13" spans="1:19">
      <c r="A13" s="1">
        <f>HYPERLINK("https://lsnyc.legalserver.org/matter/dynamic-profile/view/1902093","19-1902093")</f>
        <v>0</v>
      </c>
      <c r="B13" t="s">
        <v>19</v>
      </c>
      <c r="C13" t="s">
        <v>29</v>
      </c>
      <c r="D13" t="s">
        <v>64</v>
      </c>
      <c r="E13" t="s">
        <v>116</v>
      </c>
      <c r="F13" t="s">
        <v>121</v>
      </c>
      <c r="G13" t="s">
        <v>121</v>
      </c>
      <c r="H13" t="s">
        <v>122</v>
      </c>
      <c r="I13" t="s">
        <v>121</v>
      </c>
      <c r="J13" t="s">
        <v>124</v>
      </c>
      <c r="K13" t="s">
        <v>124</v>
      </c>
      <c r="L13">
        <v>0</v>
      </c>
      <c r="M13" t="s">
        <v>121</v>
      </c>
      <c r="N13" t="s">
        <v>120</v>
      </c>
      <c r="P13" t="s">
        <v>125</v>
      </c>
      <c r="R13" t="s">
        <v>139</v>
      </c>
      <c r="S13" t="s">
        <v>193</v>
      </c>
    </row>
    <row r="14" spans="1:19">
      <c r="A14" s="1">
        <f>HYPERLINK("https://lsnyc.legalserver.org/matter/dynamic-profile/view/1860313","18-1860313")</f>
        <v>0</v>
      </c>
      <c r="B14" t="s">
        <v>19</v>
      </c>
      <c r="C14" t="s">
        <v>30</v>
      </c>
      <c r="D14" t="s">
        <v>65</v>
      </c>
      <c r="E14" t="s">
        <v>115</v>
      </c>
      <c r="F14" t="s">
        <v>121</v>
      </c>
      <c r="G14" t="s">
        <v>120</v>
      </c>
      <c r="H14" t="s">
        <v>122</v>
      </c>
      <c r="I14" t="s">
        <v>121</v>
      </c>
      <c r="J14" t="s">
        <v>121</v>
      </c>
      <c r="K14" t="s">
        <v>124</v>
      </c>
      <c r="L14">
        <v>50.49</v>
      </c>
      <c r="M14" t="s">
        <v>121</v>
      </c>
      <c r="N14" t="s">
        <v>120</v>
      </c>
      <c r="P14" t="s">
        <v>125</v>
      </c>
      <c r="R14" t="s">
        <v>140</v>
      </c>
      <c r="S14" t="s">
        <v>194</v>
      </c>
    </row>
    <row r="15" spans="1:19">
      <c r="A15" s="1">
        <f>HYPERLINK("https://lsnyc.legalserver.org/matter/dynamic-profile/view/4000763","X12E-14000763")</f>
        <v>0</v>
      </c>
      <c r="B15" t="s">
        <v>19</v>
      </c>
      <c r="C15" t="s">
        <v>31</v>
      </c>
      <c r="D15" t="s">
        <v>66</v>
      </c>
      <c r="E15" t="s">
        <v>116</v>
      </c>
      <c r="F15" t="s">
        <v>121</v>
      </c>
      <c r="G15" t="s">
        <v>120</v>
      </c>
      <c r="H15" t="s">
        <v>122</v>
      </c>
      <c r="I15" t="s">
        <v>120</v>
      </c>
      <c r="J15" t="s">
        <v>120</v>
      </c>
      <c r="K15" t="s">
        <v>124</v>
      </c>
      <c r="L15">
        <v>14.08</v>
      </c>
      <c r="M15" t="s">
        <v>121</v>
      </c>
      <c r="N15" t="s">
        <v>120</v>
      </c>
      <c r="P15" t="s">
        <v>125</v>
      </c>
      <c r="R15" t="s">
        <v>141</v>
      </c>
      <c r="S15" t="s">
        <v>195</v>
      </c>
    </row>
    <row r="16" spans="1:19">
      <c r="A16" s="1">
        <f>HYPERLINK("https://lsnyc.legalserver.org/matter/dynamic-profile/view/4003120","X10E-14003120")</f>
        <v>0</v>
      </c>
      <c r="B16" t="s">
        <v>19</v>
      </c>
      <c r="C16" t="s">
        <v>31</v>
      </c>
      <c r="D16" t="s">
        <v>67</v>
      </c>
      <c r="E16" t="s">
        <v>116</v>
      </c>
      <c r="F16" t="s">
        <v>121</v>
      </c>
      <c r="G16" t="s">
        <v>120</v>
      </c>
      <c r="H16" t="s">
        <v>122</v>
      </c>
      <c r="I16" t="s">
        <v>120</v>
      </c>
      <c r="J16" t="s">
        <v>120</v>
      </c>
      <c r="K16" t="s">
        <v>124</v>
      </c>
      <c r="L16">
        <v>50</v>
      </c>
      <c r="M16" t="s">
        <v>121</v>
      </c>
      <c r="N16" t="s">
        <v>120</v>
      </c>
      <c r="P16" t="s">
        <v>125</v>
      </c>
      <c r="R16" t="s">
        <v>142</v>
      </c>
      <c r="S16" t="s">
        <v>195</v>
      </c>
    </row>
    <row r="17" spans="1:19">
      <c r="A17" s="1">
        <f>HYPERLINK("https://lsnyc.legalserver.org/matter/dynamic-profile/view/4000697","X12E-14000697")</f>
        <v>0</v>
      </c>
      <c r="B17" t="s">
        <v>19</v>
      </c>
      <c r="C17" t="s">
        <v>31</v>
      </c>
      <c r="D17" t="s">
        <v>68</v>
      </c>
      <c r="E17" t="s">
        <v>116</v>
      </c>
      <c r="F17" t="s">
        <v>121</v>
      </c>
      <c r="G17" t="s">
        <v>120</v>
      </c>
      <c r="H17" t="s">
        <v>122</v>
      </c>
      <c r="I17" t="s">
        <v>120</v>
      </c>
      <c r="J17" t="s">
        <v>120</v>
      </c>
      <c r="K17" t="s">
        <v>124</v>
      </c>
      <c r="L17">
        <v>42.97</v>
      </c>
      <c r="M17" t="s">
        <v>121</v>
      </c>
      <c r="N17" t="s">
        <v>120</v>
      </c>
      <c r="P17" t="s">
        <v>125</v>
      </c>
      <c r="R17" t="s">
        <v>141</v>
      </c>
      <c r="S17" t="s">
        <v>195</v>
      </c>
    </row>
    <row r="18" spans="1:19">
      <c r="A18" s="1">
        <f>HYPERLINK("https://lsnyc.legalserver.org/matter/dynamic-profile/view/0732597","13-0732597")</f>
        <v>0</v>
      </c>
      <c r="B18" t="s">
        <v>19</v>
      </c>
      <c r="C18" t="s">
        <v>31</v>
      </c>
      <c r="D18" t="s">
        <v>69</v>
      </c>
      <c r="E18" t="s">
        <v>116</v>
      </c>
      <c r="F18" t="s">
        <v>121</v>
      </c>
      <c r="G18" t="s">
        <v>120</v>
      </c>
      <c r="H18" t="s">
        <v>123</v>
      </c>
      <c r="I18" t="s">
        <v>120</v>
      </c>
      <c r="J18" t="s">
        <v>124</v>
      </c>
      <c r="K18" t="s">
        <v>121</v>
      </c>
      <c r="L18">
        <v>0</v>
      </c>
      <c r="M18" t="s">
        <v>121</v>
      </c>
      <c r="N18" t="s">
        <v>120</v>
      </c>
      <c r="P18" t="s">
        <v>126</v>
      </c>
      <c r="Q18" t="s">
        <v>125</v>
      </c>
      <c r="R18" t="s">
        <v>143</v>
      </c>
      <c r="S18" t="s">
        <v>196</v>
      </c>
    </row>
    <row r="19" spans="1:19">
      <c r="A19" s="1">
        <f>HYPERLINK("https://lsnyc.legalserver.org/matter/dynamic-profile/view/0759638","14-0759638")</f>
        <v>0</v>
      </c>
      <c r="B19" t="s">
        <v>19</v>
      </c>
      <c r="C19" t="s">
        <v>32</v>
      </c>
      <c r="D19" t="s">
        <v>70</v>
      </c>
      <c r="E19" t="s">
        <v>116</v>
      </c>
      <c r="F19" t="s">
        <v>121</v>
      </c>
      <c r="G19" t="s">
        <v>120</v>
      </c>
      <c r="H19" t="s">
        <v>122</v>
      </c>
      <c r="I19" t="s">
        <v>121</v>
      </c>
      <c r="J19" t="s">
        <v>120</v>
      </c>
      <c r="K19" t="s">
        <v>124</v>
      </c>
      <c r="L19">
        <v>0</v>
      </c>
      <c r="M19" t="s">
        <v>121</v>
      </c>
      <c r="N19" t="s">
        <v>120</v>
      </c>
      <c r="P19" t="s">
        <v>125</v>
      </c>
      <c r="R19" t="s">
        <v>144</v>
      </c>
      <c r="S19" t="s">
        <v>197</v>
      </c>
    </row>
    <row r="20" spans="1:19">
      <c r="A20" s="1">
        <f>HYPERLINK("https://lsnyc.legalserver.org/matter/dynamic-profile/view/1835848","17-1835848")</f>
        <v>0</v>
      </c>
      <c r="B20" t="s">
        <v>19</v>
      </c>
      <c r="C20" t="s">
        <v>32</v>
      </c>
      <c r="D20" t="s">
        <v>71</v>
      </c>
      <c r="E20" t="s">
        <v>115</v>
      </c>
      <c r="F20" t="s">
        <v>121</v>
      </c>
      <c r="G20" t="s">
        <v>120</v>
      </c>
      <c r="H20" t="s">
        <v>122</v>
      </c>
      <c r="I20" t="s">
        <v>121</v>
      </c>
      <c r="J20" t="s">
        <v>121</v>
      </c>
      <c r="K20" t="s">
        <v>124</v>
      </c>
      <c r="L20">
        <v>146.91</v>
      </c>
      <c r="M20" t="s">
        <v>121</v>
      </c>
      <c r="N20" t="s">
        <v>120</v>
      </c>
      <c r="P20" t="s">
        <v>125</v>
      </c>
      <c r="R20" t="s">
        <v>145</v>
      </c>
      <c r="S20" t="s">
        <v>149</v>
      </c>
    </row>
    <row r="21" spans="1:19">
      <c r="A21" s="1">
        <f>HYPERLINK("https://lsnyc.legalserver.org/matter/dynamic-profile/view/0801646","16-0801646")</f>
        <v>0</v>
      </c>
      <c r="B21" t="s">
        <v>19</v>
      </c>
      <c r="C21" t="s">
        <v>32</v>
      </c>
      <c r="D21" t="s">
        <v>72</v>
      </c>
      <c r="E21" t="s">
        <v>118</v>
      </c>
      <c r="F21" t="s">
        <v>121</v>
      </c>
      <c r="G21" t="s">
        <v>121</v>
      </c>
      <c r="H21" t="s">
        <v>122</v>
      </c>
      <c r="I21" t="s">
        <v>121</v>
      </c>
      <c r="J21" t="s">
        <v>121</v>
      </c>
      <c r="K21" t="s">
        <v>124</v>
      </c>
      <c r="L21">
        <v>74.38</v>
      </c>
      <c r="M21" t="s">
        <v>121</v>
      </c>
      <c r="N21" t="s">
        <v>120</v>
      </c>
      <c r="P21" t="s">
        <v>125</v>
      </c>
      <c r="R21" t="s">
        <v>146</v>
      </c>
      <c r="S21" t="s">
        <v>149</v>
      </c>
    </row>
    <row r="22" spans="1:19">
      <c r="A22" s="1">
        <f>HYPERLINK("https://lsnyc.legalserver.org/matter/dynamic-profile/view/1852034","17-1852034")</f>
        <v>0</v>
      </c>
      <c r="B22" t="s">
        <v>19</v>
      </c>
      <c r="C22" t="s">
        <v>32</v>
      </c>
      <c r="D22" t="s">
        <v>73</v>
      </c>
      <c r="E22" t="s">
        <v>115</v>
      </c>
      <c r="F22" t="s">
        <v>121</v>
      </c>
      <c r="G22" t="s">
        <v>120</v>
      </c>
      <c r="H22" t="s">
        <v>122</v>
      </c>
      <c r="I22" t="s">
        <v>121</v>
      </c>
      <c r="J22" t="s">
        <v>124</v>
      </c>
      <c r="K22" t="s">
        <v>124</v>
      </c>
      <c r="L22">
        <v>46.59</v>
      </c>
      <c r="M22" t="s">
        <v>121</v>
      </c>
      <c r="N22" t="s">
        <v>120</v>
      </c>
      <c r="P22" t="s">
        <v>125</v>
      </c>
      <c r="R22" t="s">
        <v>147</v>
      </c>
      <c r="S22" t="s">
        <v>149</v>
      </c>
    </row>
    <row r="23" spans="1:19">
      <c r="A23" s="1">
        <f>HYPERLINK("https://lsnyc.legalserver.org/matter/dynamic-profile/view/1877446","18-1877446")</f>
        <v>0</v>
      </c>
      <c r="B23" t="s">
        <v>19</v>
      </c>
      <c r="C23" t="s">
        <v>33</v>
      </c>
      <c r="D23" t="s">
        <v>74</v>
      </c>
      <c r="E23" t="s">
        <v>115</v>
      </c>
      <c r="F23" t="s">
        <v>121</v>
      </c>
      <c r="G23" t="s">
        <v>120</v>
      </c>
      <c r="H23" t="s">
        <v>123</v>
      </c>
      <c r="I23" t="s">
        <v>121</v>
      </c>
      <c r="J23" t="s">
        <v>124</v>
      </c>
      <c r="K23" t="s">
        <v>121</v>
      </c>
      <c r="L23">
        <v>85.67</v>
      </c>
      <c r="M23" t="s">
        <v>121</v>
      </c>
      <c r="N23" t="s">
        <v>120</v>
      </c>
      <c r="P23" t="s">
        <v>125</v>
      </c>
      <c r="R23" t="s">
        <v>148</v>
      </c>
      <c r="S23" t="s">
        <v>198</v>
      </c>
    </row>
    <row r="24" spans="1:19">
      <c r="A24" s="1">
        <f>HYPERLINK("https://lsnyc.legalserver.org/matter/dynamic-profile/view/1889651","19-1889651")</f>
        <v>0</v>
      </c>
      <c r="B24" t="s">
        <v>19</v>
      </c>
      <c r="C24" t="s">
        <v>33</v>
      </c>
      <c r="D24" t="s">
        <v>75</v>
      </c>
      <c r="F24" t="s">
        <v>120</v>
      </c>
      <c r="G24" t="s">
        <v>121</v>
      </c>
      <c r="H24" t="s">
        <v>122</v>
      </c>
      <c r="I24" t="s">
        <v>120</v>
      </c>
      <c r="J24" t="s">
        <v>121</v>
      </c>
      <c r="K24" t="s">
        <v>124</v>
      </c>
      <c r="L24">
        <v>132.04</v>
      </c>
      <c r="M24" t="s">
        <v>121</v>
      </c>
      <c r="N24" t="s">
        <v>120</v>
      </c>
      <c r="P24" t="s">
        <v>125</v>
      </c>
      <c r="R24" t="s">
        <v>149</v>
      </c>
    </row>
    <row r="25" spans="1:19">
      <c r="A25" s="1">
        <f>HYPERLINK("https://lsnyc.legalserver.org/matter/dynamic-profile/view/1875099","18-1875099")</f>
        <v>0</v>
      </c>
      <c r="B25" t="s">
        <v>19</v>
      </c>
      <c r="C25" t="s">
        <v>33</v>
      </c>
      <c r="D25" t="s">
        <v>76</v>
      </c>
      <c r="E25" t="s">
        <v>115</v>
      </c>
      <c r="F25" t="s">
        <v>121</v>
      </c>
      <c r="G25" t="s">
        <v>120</v>
      </c>
      <c r="H25" t="s">
        <v>122</v>
      </c>
      <c r="I25" t="s">
        <v>121</v>
      </c>
      <c r="J25" t="s">
        <v>121</v>
      </c>
      <c r="K25" t="s">
        <v>124</v>
      </c>
      <c r="L25">
        <v>0</v>
      </c>
      <c r="M25" t="s">
        <v>121</v>
      </c>
      <c r="N25" t="s">
        <v>120</v>
      </c>
      <c r="P25" t="s">
        <v>125</v>
      </c>
      <c r="R25" t="s">
        <v>150</v>
      </c>
      <c r="S25" t="s">
        <v>196</v>
      </c>
    </row>
    <row r="26" spans="1:19">
      <c r="A26" s="1">
        <f>HYPERLINK("https://lsnyc.legalserver.org/matter/dynamic-profile/view/1842058","17-1842058")</f>
        <v>0</v>
      </c>
      <c r="B26" t="s">
        <v>19</v>
      </c>
      <c r="C26" t="s">
        <v>34</v>
      </c>
      <c r="D26" t="s">
        <v>77</v>
      </c>
      <c r="E26" t="s">
        <v>115</v>
      </c>
      <c r="F26" t="s">
        <v>121</v>
      </c>
      <c r="G26" t="s">
        <v>120</v>
      </c>
      <c r="H26" t="s">
        <v>122</v>
      </c>
      <c r="I26" t="s">
        <v>120</v>
      </c>
      <c r="J26" t="s">
        <v>124</v>
      </c>
      <c r="K26" t="s">
        <v>124</v>
      </c>
      <c r="L26">
        <v>126.83</v>
      </c>
      <c r="M26" t="s">
        <v>121</v>
      </c>
      <c r="N26" t="s">
        <v>120</v>
      </c>
      <c r="P26" t="s">
        <v>125</v>
      </c>
      <c r="R26" t="s">
        <v>151</v>
      </c>
      <c r="S26" t="s">
        <v>199</v>
      </c>
    </row>
    <row r="27" spans="1:19">
      <c r="A27" s="1">
        <f>HYPERLINK("https://lsnyc.legalserver.org/matter/dynamic-profile/view/1888858","19-1888858")</f>
        <v>0</v>
      </c>
      <c r="B27" t="s">
        <v>19</v>
      </c>
      <c r="C27" t="s">
        <v>35</v>
      </c>
      <c r="D27" t="s">
        <v>78</v>
      </c>
      <c r="E27" t="s">
        <v>117</v>
      </c>
      <c r="F27" t="s">
        <v>121</v>
      </c>
      <c r="G27" t="s">
        <v>121</v>
      </c>
      <c r="H27" t="s">
        <v>122</v>
      </c>
      <c r="I27" t="s">
        <v>121</v>
      </c>
      <c r="J27" t="s">
        <v>124</v>
      </c>
      <c r="K27" t="s">
        <v>124</v>
      </c>
      <c r="L27">
        <v>0</v>
      </c>
      <c r="M27" t="s">
        <v>121</v>
      </c>
      <c r="N27" t="s">
        <v>120</v>
      </c>
      <c r="P27" t="s">
        <v>125</v>
      </c>
      <c r="R27" t="s">
        <v>152</v>
      </c>
      <c r="S27" t="s">
        <v>200</v>
      </c>
    </row>
    <row r="28" spans="1:19">
      <c r="A28" s="1">
        <f>HYPERLINK("https://lsnyc.legalserver.org/matter/dynamic-profile/view/1890932","19-1890932")</f>
        <v>0</v>
      </c>
      <c r="B28" t="s">
        <v>19</v>
      </c>
      <c r="C28" t="s">
        <v>35</v>
      </c>
      <c r="D28" t="s">
        <v>79</v>
      </c>
      <c r="E28" t="s">
        <v>117</v>
      </c>
      <c r="F28" t="s">
        <v>121</v>
      </c>
      <c r="G28" t="s">
        <v>121</v>
      </c>
      <c r="H28" t="s">
        <v>123</v>
      </c>
      <c r="I28" t="s">
        <v>121</v>
      </c>
      <c r="J28" t="s">
        <v>124</v>
      </c>
      <c r="K28" t="s">
        <v>124</v>
      </c>
      <c r="L28">
        <v>15.92</v>
      </c>
      <c r="M28" t="s">
        <v>121</v>
      </c>
      <c r="N28" t="s">
        <v>120</v>
      </c>
      <c r="P28" t="s">
        <v>125</v>
      </c>
      <c r="R28" t="s">
        <v>153</v>
      </c>
      <c r="S28" t="s">
        <v>200</v>
      </c>
    </row>
    <row r="29" spans="1:19">
      <c r="A29" s="1">
        <f>HYPERLINK("https://lsnyc.legalserver.org/matter/dynamic-profile/view/1880514","18-1880514")</f>
        <v>0</v>
      </c>
      <c r="B29" t="s">
        <v>19</v>
      </c>
      <c r="C29" t="s">
        <v>35</v>
      </c>
      <c r="D29" t="s">
        <v>80</v>
      </c>
      <c r="E29" t="s">
        <v>115</v>
      </c>
      <c r="F29" t="s">
        <v>120</v>
      </c>
      <c r="G29" t="s">
        <v>121</v>
      </c>
      <c r="H29" t="s">
        <v>122</v>
      </c>
      <c r="I29" t="s">
        <v>120</v>
      </c>
      <c r="J29" t="s">
        <v>121</v>
      </c>
      <c r="K29" t="s">
        <v>124</v>
      </c>
      <c r="L29">
        <v>171.32</v>
      </c>
      <c r="M29" t="s">
        <v>121</v>
      </c>
      <c r="N29" t="s">
        <v>120</v>
      </c>
      <c r="P29" t="s">
        <v>125</v>
      </c>
      <c r="R29" t="s">
        <v>154</v>
      </c>
      <c r="S29" t="s">
        <v>201</v>
      </c>
    </row>
    <row r="30" spans="1:19">
      <c r="A30" s="1">
        <f>HYPERLINK("https://lsnyc.legalserver.org/matter/dynamic-profile/view/1883501","18-1883501")</f>
        <v>0</v>
      </c>
      <c r="B30" t="s">
        <v>19</v>
      </c>
      <c r="C30" t="s">
        <v>35</v>
      </c>
      <c r="D30" t="s">
        <v>81</v>
      </c>
      <c r="E30" t="s">
        <v>117</v>
      </c>
      <c r="F30" t="s">
        <v>121</v>
      </c>
      <c r="G30" t="s">
        <v>121</v>
      </c>
      <c r="H30" t="s">
        <v>123</v>
      </c>
      <c r="I30" t="s">
        <v>121</v>
      </c>
      <c r="J30" t="s">
        <v>124</v>
      </c>
      <c r="K30" t="s">
        <v>124</v>
      </c>
      <c r="L30">
        <v>16.52</v>
      </c>
      <c r="M30" t="s">
        <v>121</v>
      </c>
      <c r="N30" t="s">
        <v>120</v>
      </c>
      <c r="P30" t="s">
        <v>125</v>
      </c>
      <c r="R30" t="s">
        <v>155</v>
      </c>
      <c r="S30" t="s">
        <v>202</v>
      </c>
    </row>
    <row r="31" spans="1:19">
      <c r="A31" s="1">
        <f>HYPERLINK("https://lsnyc.legalserver.org/matter/dynamic-profile/view/1882948","18-1882948")</f>
        <v>0</v>
      </c>
      <c r="B31" t="s">
        <v>19</v>
      </c>
      <c r="C31" t="s">
        <v>35</v>
      </c>
      <c r="D31" t="s">
        <v>82</v>
      </c>
      <c r="E31" t="s">
        <v>117</v>
      </c>
      <c r="F31" t="s">
        <v>120</v>
      </c>
      <c r="G31" t="s">
        <v>121</v>
      </c>
      <c r="H31" t="s">
        <v>122</v>
      </c>
      <c r="I31" t="s">
        <v>120</v>
      </c>
      <c r="J31" t="s">
        <v>121</v>
      </c>
      <c r="K31" t="s">
        <v>124</v>
      </c>
      <c r="L31">
        <v>127.22</v>
      </c>
      <c r="M31" t="s">
        <v>121</v>
      </c>
      <c r="N31" t="s">
        <v>120</v>
      </c>
      <c r="P31" t="s">
        <v>125</v>
      </c>
      <c r="R31" t="s">
        <v>156</v>
      </c>
      <c r="S31" t="s">
        <v>203</v>
      </c>
    </row>
    <row r="32" spans="1:19">
      <c r="A32" s="1">
        <f>HYPERLINK("https://lsnyc.legalserver.org/matter/dynamic-profile/view/1876991","18-1876991")</f>
        <v>0</v>
      </c>
      <c r="B32" t="s">
        <v>20</v>
      </c>
      <c r="C32" t="s">
        <v>36</v>
      </c>
      <c r="D32" t="s">
        <v>83</v>
      </c>
      <c r="E32" t="s">
        <v>116</v>
      </c>
      <c r="F32" t="s">
        <v>121</v>
      </c>
      <c r="G32" t="s">
        <v>120</v>
      </c>
      <c r="H32" t="s">
        <v>122</v>
      </c>
      <c r="I32" t="s">
        <v>120</v>
      </c>
      <c r="J32" t="s">
        <v>124</v>
      </c>
      <c r="K32" t="s">
        <v>124</v>
      </c>
      <c r="L32">
        <v>78.73</v>
      </c>
      <c r="M32" t="s">
        <v>121</v>
      </c>
      <c r="N32" t="s">
        <v>120</v>
      </c>
      <c r="P32" t="s">
        <v>125</v>
      </c>
      <c r="Q32" t="s">
        <v>127</v>
      </c>
      <c r="R32" t="s">
        <v>157</v>
      </c>
      <c r="S32" t="s">
        <v>204</v>
      </c>
    </row>
    <row r="33" spans="1:19">
      <c r="A33" s="1">
        <f>HYPERLINK("https://lsnyc.legalserver.org/matter/dynamic-profile/view/0828558","17-0828558")</f>
        <v>0</v>
      </c>
      <c r="B33" t="s">
        <v>20</v>
      </c>
      <c r="C33" t="s">
        <v>37</v>
      </c>
      <c r="D33" t="s">
        <v>84</v>
      </c>
      <c r="E33" t="s">
        <v>116</v>
      </c>
      <c r="F33" t="s">
        <v>121</v>
      </c>
      <c r="G33" t="s">
        <v>120</v>
      </c>
      <c r="H33" t="s">
        <v>123</v>
      </c>
      <c r="I33" t="s">
        <v>120</v>
      </c>
      <c r="J33" t="s">
        <v>124</v>
      </c>
      <c r="K33" t="s">
        <v>121</v>
      </c>
      <c r="L33">
        <v>165.49</v>
      </c>
      <c r="M33" t="s">
        <v>121</v>
      </c>
      <c r="N33" t="s">
        <v>120</v>
      </c>
      <c r="P33" t="s">
        <v>125</v>
      </c>
      <c r="R33" t="s">
        <v>158</v>
      </c>
      <c r="S33" t="s">
        <v>205</v>
      </c>
    </row>
    <row r="34" spans="1:19">
      <c r="A34" s="1">
        <f>HYPERLINK("https://lsnyc.legalserver.org/matter/dynamic-profile/view/1898001","19-1898001")</f>
        <v>0</v>
      </c>
      <c r="B34" t="s">
        <v>20</v>
      </c>
      <c r="C34" t="s">
        <v>38</v>
      </c>
      <c r="D34" t="s">
        <v>85</v>
      </c>
      <c r="E34" t="s">
        <v>115</v>
      </c>
      <c r="F34" t="s">
        <v>121</v>
      </c>
      <c r="G34" t="s">
        <v>121</v>
      </c>
      <c r="H34" t="s">
        <v>123</v>
      </c>
      <c r="I34" t="s">
        <v>121</v>
      </c>
      <c r="J34" t="s">
        <v>124</v>
      </c>
      <c r="K34" t="s">
        <v>121</v>
      </c>
      <c r="L34">
        <v>0</v>
      </c>
      <c r="M34" t="s">
        <v>121</v>
      </c>
      <c r="N34" t="s">
        <v>120</v>
      </c>
      <c r="P34" t="s">
        <v>125</v>
      </c>
      <c r="R34" t="s">
        <v>159</v>
      </c>
      <c r="S34" t="s">
        <v>204</v>
      </c>
    </row>
    <row r="35" spans="1:19">
      <c r="A35" s="1">
        <f>HYPERLINK("https://lsnyc.legalserver.org/matter/dynamic-profile/view/1897949","19-1897949")</f>
        <v>0</v>
      </c>
      <c r="B35" t="s">
        <v>20</v>
      </c>
      <c r="C35" t="s">
        <v>38</v>
      </c>
      <c r="D35" t="s">
        <v>86</v>
      </c>
      <c r="E35" t="s">
        <v>115</v>
      </c>
      <c r="F35" t="s">
        <v>121</v>
      </c>
      <c r="G35" t="s">
        <v>121</v>
      </c>
      <c r="H35" t="s">
        <v>123</v>
      </c>
      <c r="I35" t="s">
        <v>121</v>
      </c>
      <c r="J35" t="s">
        <v>124</v>
      </c>
      <c r="K35" t="s">
        <v>121</v>
      </c>
      <c r="L35">
        <v>79.55</v>
      </c>
      <c r="M35" t="s">
        <v>121</v>
      </c>
      <c r="N35" t="s">
        <v>120</v>
      </c>
      <c r="P35" t="s">
        <v>125</v>
      </c>
      <c r="R35" t="s">
        <v>159</v>
      </c>
      <c r="S35" t="s">
        <v>204</v>
      </c>
    </row>
    <row r="36" spans="1:19">
      <c r="A36" s="1">
        <f>HYPERLINK("https://lsnyc.legalserver.org/matter/dynamic-profile/view/1874493","18-1874493")</f>
        <v>0</v>
      </c>
      <c r="B36" t="s">
        <v>21</v>
      </c>
      <c r="C36" t="s">
        <v>39</v>
      </c>
      <c r="D36" t="s">
        <v>87</v>
      </c>
      <c r="E36" t="s">
        <v>116</v>
      </c>
      <c r="F36" t="s">
        <v>121</v>
      </c>
      <c r="G36" t="s">
        <v>120</v>
      </c>
      <c r="H36" t="s">
        <v>122</v>
      </c>
      <c r="I36" t="s">
        <v>120</v>
      </c>
      <c r="J36" t="s">
        <v>124</v>
      </c>
      <c r="K36" t="s">
        <v>124</v>
      </c>
      <c r="L36">
        <v>114.66</v>
      </c>
      <c r="M36" t="s">
        <v>121</v>
      </c>
      <c r="N36" t="s">
        <v>120</v>
      </c>
      <c r="P36" t="s">
        <v>125</v>
      </c>
      <c r="R36" t="s">
        <v>160</v>
      </c>
      <c r="S36" t="s">
        <v>206</v>
      </c>
    </row>
    <row r="37" spans="1:19">
      <c r="A37" s="1">
        <f>HYPERLINK("https://lsnyc.legalserver.org/matter/dynamic-profile/view/1878181","18-1878181")</f>
        <v>0</v>
      </c>
      <c r="B37" t="s">
        <v>21</v>
      </c>
      <c r="C37" t="s">
        <v>40</v>
      </c>
      <c r="D37" t="s">
        <v>88</v>
      </c>
      <c r="E37" t="s">
        <v>116</v>
      </c>
      <c r="F37" t="s">
        <v>121</v>
      </c>
      <c r="G37" t="s">
        <v>120</v>
      </c>
      <c r="H37" t="s">
        <v>122</v>
      </c>
      <c r="I37" t="s">
        <v>121</v>
      </c>
      <c r="J37" t="s">
        <v>121</v>
      </c>
      <c r="K37" t="s">
        <v>124</v>
      </c>
      <c r="L37">
        <v>102.07</v>
      </c>
      <c r="M37" t="s">
        <v>121</v>
      </c>
      <c r="N37" t="s">
        <v>120</v>
      </c>
      <c r="P37" t="s">
        <v>125</v>
      </c>
      <c r="R37" t="s">
        <v>161</v>
      </c>
      <c r="S37" t="s">
        <v>207</v>
      </c>
    </row>
    <row r="38" spans="1:19">
      <c r="A38" s="1">
        <f>HYPERLINK("https://lsnyc.legalserver.org/matter/dynamic-profile/view/1877342","18-1877342")</f>
        <v>0</v>
      </c>
      <c r="B38" t="s">
        <v>21</v>
      </c>
      <c r="C38" t="s">
        <v>41</v>
      </c>
      <c r="D38" t="s">
        <v>89</v>
      </c>
      <c r="E38" t="s">
        <v>116</v>
      </c>
      <c r="F38" t="s">
        <v>121</v>
      </c>
      <c r="G38" t="s">
        <v>120</v>
      </c>
      <c r="H38" t="s">
        <v>122</v>
      </c>
      <c r="I38" t="s">
        <v>120</v>
      </c>
      <c r="J38" t="s">
        <v>120</v>
      </c>
      <c r="K38" t="s">
        <v>124</v>
      </c>
      <c r="L38">
        <v>107.08</v>
      </c>
      <c r="M38" t="s">
        <v>121</v>
      </c>
      <c r="N38" t="s">
        <v>120</v>
      </c>
      <c r="P38" t="s">
        <v>125</v>
      </c>
      <c r="R38" t="s">
        <v>162</v>
      </c>
      <c r="S38" t="s">
        <v>159</v>
      </c>
    </row>
    <row r="39" spans="1:19">
      <c r="A39" s="1">
        <f>HYPERLINK("https://lsnyc.legalserver.org/matter/dynamic-profile/view/1875786","18-1875786")</f>
        <v>0</v>
      </c>
      <c r="B39" t="s">
        <v>21</v>
      </c>
      <c r="C39" t="s">
        <v>41</v>
      </c>
      <c r="D39" t="s">
        <v>90</v>
      </c>
      <c r="E39" t="s">
        <v>115</v>
      </c>
      <c r="F39" t="s">
        <v>121</v>
      </c>
      <c r="G39" t="s">
        <v>120</v>
      </c>
      <c r="H39" t="s">
        <v>122</v>
      </c>
      <c r="I39" t="s">
        <v>121</v>
      </c>
      <c r="J39" t="s">
        <v>121</v>
      </c>
      <c r="K39" t="s">
        <v>124</v>
      </c>
      <c r="L39">
        <v>0</v>
      </c>
      <c r="M39" t="s">
        <v>121</v>
      </c>
      <c r="N39" t="s">
        <v>120</v>
      </c>
      <c r="P39" t="s">
        <v>125</v>
      </c>
      <c r="R39" t="s">
        <v>163</v>
      </c>
      <c r="S39" t="s">
        <v>208</v>
      </c>
    </row>
    <row r="40" spans="1:19">
      <c r="A40" s="1">
        <f>HYPERLINK("https://lsnyc.legalserver.org/matter/dynamic-profile/view/1866324","18-1866324")</f>
        <v>0</v>
      </c>
      <c r="B40" t="s">
        <v>21</v>
      </c>
      <c r="C40" t="s">
        <v>41</v>
      </c>
      <c r="D40" t="s">
        <v>91</v>
      </c>
      <c r="E40" t="s">
        <v>115</v>
      </c>
      <c r="F40" t="s">
        <v>121</v>
      </c>
      <c r="G40" t="s">
        <v>120</v>
      </c>
      <c r="H40" t="s">
        <v>122</v>
      </c>
      <c r="I40" t="s">
        <v>121</v>
      </c>
      <c r="J40" t="s">
        <v>121</v>
      </c>
      <c r="K40" t="s">
        <v>124</v>
      </c>
      <c r="L40">
        <v>132.06</v>
      </c>
      <c r="M40" t="s">
        <v>121</v>
      </c>
      <c r="N40" t="s">
        <v>120</v>
      </c>
      <c r="P40" t="s">
        <v>125</v>
      </c>
      <c r="R40" t="s">
        <v>164</v>
      </c>
      <c r="S40" t="s">
        <v>209</v>
      </c>
    </row>
    <row r="41" spans="1:19">
      <c r="A41" s="1">
        <f>HYPERLINK("https://lsnyc.legalserver.org/matter/dynamic-profile/view/1875695","18-1875695")</f>
        <v>0</v>
      </c>
      <c r="B41" t="s">
        <v>21</v>
      </c>
      <c r="C41" t="s">
        <v>41</v>
      </c>
      <c r="D41" t="s">
        <v>92</v>
      </c>
      <c r="F41" t="s">
        <v>121</v>
      </c>
      <c r="G41" t="s">
        <v>120</v>
      </c>
      <c r="H41" t="s">
        <v>122</v>
      </c>
      <c r="I41" t="s">
        <v>120</v>
      </c>
      <c r="J41" t="s">
        <v>120</v>
      </c>
      <c r="K41" t="s">
        <v>124</v>
      </c>
      <c r="L41">
        <v>171.33</v>
      </c>
      <c r="M41" t="s">
        <v>121</v>
      </c>
      <c r="N41" t="s">
        <v>120</v>
      </c>
      <c r="P41" t="s">
        <v>125</v>
      </c>
      <c r="R41" t="s">
        <v>163</v>
      </c>
    </row>
    <row r="42" spans="1:19">
      <c r="A42" s="1">
        <f>HYPERLINK("https://lsnyc.legalserver.org/matter/dynamic-profile/view/0829490","17-0829490")</f>
        <v>0</v>
      </c>
      <c r="B42" t="s">
        <v>21</v>
      </c>
      <c r="C42" t="s">
        <v>41</v>
      </c>
      <c r="D42" t="s">
        <v>93</v>
      </c>
      <c r="F42" t="s">
        <v>121</v>
      </c>
      <c r="G42" t="s">
        <v>120</v>
      </c>
      <c r="H42" t="s">
        <v>122</v>
      </c>
      <c r="I42" t="s">
        <v>121</v>
      </c>
      <c r="J42" t="s">
        <v>121</v>
      </c>
      <c r="K42" t="s">
        <v>124</v>
      </c>
      <c r="L42">
        <v>140.06</v>
      </c>
      <c r="M42" t="s">
        <v>121</v>
      </c>
      <c r="N42" t="s">
        <v>120</v>
      </c>
      <c r="P42" t="s">
        <v>125</v>
      </c>
      <c r="R42" t="s">
        <v>165</v>
      </c>
    </row>
    <row r="43" spans="1:19">
      <c r="A43" s="1">
        <f>HYPERLINK("https://lsnyc.legalserver.org/matter/dynamic-profile/view/1864067","18-1864067")</f>
        <v>0</v>
      </c>
      <c r="B43" t="s">
        <v>21</v>
      </c>
      <c r="C43" t="s">
        <v>41</v>
      </c>
      <c r="D43" t="s">
        <v>94</v>
      </c>
      <c r="E43" t="s">
        <v>116</v>
      </c>
      <c r="F43" t="s">
        <v>121</v>
      </c>
      <c r="G43" t="s">
        <v>120</v>
      </c>
      <c r="H43" t="s">
        <v>122</v>
      </c>
      <c r="I43" t="s">
        <v>121</v>
      </c>
      <c r="J43" t="s">
        <v>121</v>
      </c>
      <c r="K43" t="s">
        <v>124</v>
      </c>
      <c r="L43">
        <v>107.08</v>
      </c>
      <c r="M43" t="s">
        <v>121</v>
      </c>
      <c r="N43" t="s">
        <v>120</v>
      </c>
      <c r="P43" t="s">
        <v>125</v>
      </c>
      <c r="R43" t="s">
        <v>166</v>
      </c>
      <c r="S43" t="s">
        <v>210</v>
      </c>
    </row>
    <row r="44" spans="1:19">
      <c r="A44" s="1">
        <f>HYPERLINK("https://lsnyc.legalserver.org/matter/dynamic-profile/view/1877675","18-1877675")</f>
        <v>0</v>
      </c>
      <c r="B44" t="s">
        <v>21</v>
      </c>
      <c r="C44" t="s">
        <v>41</v>
      </c>
      <c r="D44" t="s">
        <v>95</v>
      </c>
      <c r="E44" t="s">
        <v>116</v>
      </c>
      <c r="F44" t="s">
        <v>121</v>
      </c>
      <c r="G44" t="s">
        <v>120</v>
      </c>
      <c r="H44" t="s">
        <v>122</v>
      </c>
      <c r="I44" t="s">
        <v>120</v>
      </c>
      <c r="J44" t="s">
        <v>120</v>
      </c>
      <c r="K44" t="s">
        <v>124</v>
      </c>
      <c r="L44">
        <v>75.12</v>
      </c>
      <c r="M44" t="s">
        <v>121</v>
      </c>
      <c r="N44" t="s">
        <v>120</v>
      </c>
      <c r="P44" t="s">
        <v>125</v>
      </c>
      <c r="R44" t="s">
        <v>161</v>
      </c>
      <c r="S44" t="s">
        <v>210</v>
      </c>
    </row>
    <row r="45" spans="1:19">
      <c r="A45" s="1">
        <f>HYPERLINK("https://lsnyc.legalserver.org/matter/dynamic-profile/view/1854917","18-1854917")</f>
        <v>0</v>
      </c>
      <c r="B45" t="s">
        <v>21</v>
      </c>
      <c r="C45" t="s">
        <v>41</v>
      </c>
      <c r="D45" t="s">
        <v>96</v>
      </c>
      <c r="E45" t="s">
        <v>115</v>
      </c>
      <c r="F45" t="s">
        <v>121</v>
      </c>
      <c r="G45" t="s">
        <v>120</v>
      </c>
      <c r="H45" t="s">
        <v>123</v>
      </c>
      <c r="I45" t="s">
        <v>121</v>
      </c>
      <c r="J45" t="s">
        <v>124</v>
      </c>
      <c r="K45" t="s">
        <v>121</v>
      </c>
      <c r="L45">
        <v>162.6</v>
      </c>
      <c r="M45" t="s">
        <v>121</v>
      </c>
      <c r="N45" t="s">
        <v>120</v>
      </c>
      <c r="P45" t="s">
        <v>125</v>
      </c>
      <c r="R45" t="s">
        <v>167</v>
      </c>
      <c r="S45" t="s">
        <v>211</v>
      </c>
    </row>
    <row r="46" spans="1:19">
      <c r="A46" s="1">
        <f>HYPERLINK("https://lsnyc.legalserver.org/matter/dynamic-profile/view/1847706","17-1847706")</f>
        <v>0</v>
      </c>
      <c r="B46" t="s">
        <v>21</v>
      </c>
      <c r="C46" t="s">
        <v>42</v>
      </c>
      <c r="D46" t="s">
        <v>97</v>
      </c>
      <c r="E46" t="s">
        <v>115</v>
      </c>
      <c r="F46" t="s">
        <v>121</v>
      </c>
      <c r="G46" t="s">
        <v>120</v>
      </c>
      <c r="H46" t="s">
        <v>122</v>
      </c>
      <c r="I46" t="s">
        <v>121</v>
      </c>
      <c r="J46" t="s">
        <v>121</v>
      </c>
      <c r="K46" t="s">
        <v>124</v>
      </c>
      <c r="L46">
        <v>60.44</v>
      </c>
      <c r="M46" t="s">
        <v>121</v>
      </c>
      <c r="N46" t="s">
        <v>120</v>
      </c>
      <c r="P46" t="s">
        <v>125</v>
      </c>
      <c r="R46" t="s">
        <v>168</v>
      </c>
      <c r="S46" t="s">
        <v>133</v>
      </c>
    </row>
    <row r="47" spans="1:19">
      <c r="A47" s="1">
        <f>HYPERLINK("https://lsnyc.legalserver.org/matter/dynamic-profile/view/1875443","18-1875443")</f>
        <v>0</v>
      </c>
      <c r="B47" t="s">
        <v>21</v>
      </c>
      <c r="C47" t="s">
        <v>43</v>
      </c>
      <c r="D47" t="s">
        <v>98</v>
      </c>
      <c r="E47" t="s">
        <v>116</v>
      </c>
      <c r="F47" t="s">
        <v>121</v>
      </c>
      <c r="G47" t="s">
        <v>120</v>
      </c>
      <c r="H47" t="s">
        <v>122</v>
      </c>
      <c r="I47" t="s">
        <v>121</v>
      </c>
      <c r="J47" t="s">
        <v>121</v>
      </c>
      <c r="K47" t="s">
        <v>124</v>
      </c>
      <c r="L47">
        <v>79.08</v>
      </c>
      <c r="M47" t="s">
        <v>121</v>
      </c>
      <c r="N47" t="s">
        <v>120</v>
      </c>
      <c r="P47" t="s">
        <v>125</v>
      </c>
      <c r="R47" t="s">
        <v>150</v>
      </c>
      <c r="S47" t="s">
        <v>195</v>
      </c>
    </row>
    <row r="48" spans="1:19">
      <c r="A48" s="1">
        <f>HYPERLINK("https://lsnyc.legalserver.org/matter/dynamic-profile/view/1862248","18-1862248")</f>
        <v>0</v>
      </c>
      <c r="B48" t="s">
        <v>21</v>
      </c>
      <c r="C48" t="s">
        <v>44</v>
      </c>
      <c r="D48" t="s">
        <v>99</v>
      </c>
      <c r="E48" t="s">
        <v>117</v>
      </c>
      <c r="F48" t="s">
        <v>120</v>
      </c>
      <c r="G48" t="s">
        <v>121</v>
      </c>
      <c r="H48" t="s">
        <v>122</v>
      </c>
      <c r="I48" t="s">
        <v>121</v>
      </c>
      <c r="J48" t="s">
        <v>121</v>
      </c>
      <c r="K48" t="s">
        <v>124</v>
      </c>
      <c r="L48">
        <v>20.21</v>
      </c>
      <c r="M48" t="s">
        <v>121</v>
      </c>
      <c r="N48" t="s">
        <v>120</v>
      </c>
      <c r="P48" t="s">
        <v>125</v>
      </c>
      <c r="R48" t="s">
        <v>131</v>
      </c>
      <c r="S48" t="s">
        <v>212</v>
      </c>
    </row>
    <row r="49" spans="1:19">
      <c r="A49" s="1">
        <f>HYPERLINK("https://lsnyc.legalserver.org/matter/dynamic-profile/view/1869971","18-1869971")</f>
        <v>0</v>
      </c>
      <c r="B49" t="s">
        <v>21</v>
      </c>
      <c r="C49" t="s">
        <v>44</v>
      </c>
      <c r="D49" t="s">
        <v>100</v>
      </c>
      <c r="E49" t="s">
        <v>116</v>
      </c>
      <c r="F49" t="s">
        <v>121</v>
      </c>
      <c r="G49" t="s">
        <v>120</v>
      </c>
      <c r="H49" t="s">
        <v>123</v>
      </c>
      <c r="I49" t="s">
        <v>121</v>
      </c>
      <c r="J49" t="s">
        <v>124</v>
      </c>
      <c r="K49" t="s">
        <v>121</v>
      </c>
      <c r="L49">
        <v>47.45</v>
      </c>
      <c r="M49" t="s">
        <v>121</v>
      </c>
      <c r="N49" t="s">
        <v>120</v>
      </c>
      <c r="P49" t="s">
        <v>125</v>
      </c>
      <c r="R49" t="s">
        <v>169</v>
      </c>
      <c r="S49" t="s">
        <v>213</v>
      </c>
    </row>
    <row r="50" spans="1:19">
      <c r="A50" s="1">
        <f>HYPERLINK("https://lsnyc.legalserver.org/matter/dynamic-profile/view/1873119","18-1873119")</f>
        <v>0</v>
      </c>
      <c r="B50" t="s">
        <v>21</v>
      </c>
      <c r="C50" t="s">
        <v>45</v>
      </c>
      <c r="D50" t="s">
        <v>101</v>
      </c>
      <c r="E50" t="s">
        <v>116</v>
      </c>
      <c r="F50" t="s">
        <v>121</v>
      </c>
      <c r="G50" t="s">
        <v>120</v>
      </c>
      <c r="H50" t="s">
        <v>122</v>
      </c>
      <c r="I50" t="s">
        <v>121</v>
      </c>
      <c r="J50" t="s">
        <v>121</v>
      </c>
      <c r="K50" t="s">
        <v>124</v>
      </c>
      <c r="L50">
        <v>136.33</v>
      </c>
      <c r="M50" t="s">
        <v>121</v>
      </c>
      <c r="N50" t="s">
        <v>120</v>
      </c>
      <c r="P50" t="s">
        <v>125</v>
      </c>
      <c r="R50" t="s">
        <v>170</v>
      </c>
      <c r="S50" t="s">
        <v>214</v>
      </c>
    </row>
    <row r="51" spans="1:19">
      <c r="A51" s="1">
        <f>HYPERLINK("https://lsnyc.legalserver.org/matter/dynamic-profile/view/1857733","18-1857733")</f>
        <v>0</v>
      </c>
      <c r="B51" t="s">
        <v>21</v>
      </c>
      <c r="C51" t="s">
        <v>45</v>
      </c>
      <c r="D51" t="s">
        <v>102</v>
      </c>
      <c r="E51" t="s">
        <v>116</v>
      </c>
      <c r="F51" t="s">
        <v>121</v>
      </c>
      <c r="G51" t="s">
        <v>120</v>
      </c>
      <c r="H51" t="s">
        <v>123</v>
      </c>
      <c r="I51" t="s">
        <v>120</v>
      </c>
      <c r="J51" t="s">
        <v>124</v>
      </c>
      <c r="K51" t="s">
        <v>121</v>
      </c>
      <c r="L51">
        <v>105.69</v>
      </c>
      <c r="M51" t="s">
        <v>121</v>
      </c>
      <c r="N51" t="s">
        <v>120</v>
      </c>
      <c r="P51" t="s">
        <v>125</v>
      </c>
      <c r="R51" t="s">
        <v>171</v>
      </c>
      <c r="S51" t="s">
        <v>191</v>
      </c>
    </row>
    <row r="52" spans="1:19">
      <c r="A52" s="1">
        <f>HYPERLINK("https://lsnyc.legalserver.org/matter/dynamic-profile/view/1874882","18-1874882")</f>
        <v>0</v>
      </c>
      <c r="B52" t="s">
        <v>21</v>
      </c>
      <c r="C52" t="s">
        <v>45</v>
      </c>
      <c r="D52" t="s">
        <v>103</v>
      </c>
      <c r="E52" t="s">
        <v>116</v>
      </c>
      <c r="F52" t="s">
        <v>121</v>
      </c>
      <c r="G52" t="s">
        <v>120</v>
      </c>
      <c r="H52" t="s">
        <v>122</v>
      </c>
      <c r="I52" t="s">
        <v>121</v>
      </c>
      <c r="J52" t="s">
        <v>121</v>
      </c>
      <c r="K52" t="s">
        <v>124</v>
      </c>
      <c r="L52">
        <v>111.2</v>
      </c>
      <c r="M52" t="s">
        <v>121</v>
      </c>
      <c r="N52" t="s">
        <v>120</v>
      </c>
      <c r="P52" t="s">
        <v>125</v>
      </c>
      <c r="R52" t="s">
        <v>172</v>
      </c>
      <c r="S52" t="s">
        <v>191</v>
      </c>
    </row>
    <row r="53" spans="1:19">
      <c r="A53" s="1">
        <f>HYPERLINK("https://lsnyc.legalserver.org/matter/dynamic-profile/view/1866927","18-1866927")</f>
        <v>0</v>
      </c>
      <c r="B53" t="s">
        <v>21</v>
      </c>
      <c r="C53" t="s">
        <v>45</v>
      </c>
      <c r="D53" t="s">
        <v>104</v>
      </c>
      <c r="E53" t="s">
        <v>116</v>
      </c>
      <c r="F53" t="s">
        <v>121</v>
      </c>
      <c r="G53" t="s">
        <v>120</v>
      </c>
      <c r="H53" t="s">
        <v>122</v>
      </c>
      <c r="I53" t="s">
        <v>120</v>
      </c>
      <c r="J53" t="s">
        <v>120</v>
      </c>
      <c r="K53" t="s">
        <v>124</v>
      </c>
      <c r="L53">
        <v>182.26</v>
      </c>
      <c r="M53" t="s">
        <v>121</v>
      </c>
      <c r="N53" t="s">
        <v>120</v>
      </c>
      <c r="P53" t="s">
        <v>125</v>
      </c>
      <c r="R53" t="s">
        <v>173</v>
      </c>
      <c r="S53" t="s">
        <v>215</v>
      </c>
    </row>
    <row r="54" spans="1:19">
      <c r="A54" s="1">
        <f>HYPERLINK("https://lsnyc.legalserver.org/matter/dynamic-profile/view/1878788","18-1878788")</f>
        <v>0</v>
      </c>
      <c r="B54" t="s">
        <v>21</v>
      </c>
      <c r="C54" t="s">
        <v>45</v>
      </c>
      <c r="D54" t="s">
        <v>105</v>
      </c>
      <c r="E54" t="s">
        <v>116</v>
      </c>
      <c r="F54" t="s">
        <v>121</v>
      </c>
      <c r="G54" t="s">
        <v>120</v>
      </c>
      <c r="H54" t="s">
        <v>122</v>
      </c>
      <c r="I54" t="s">
        <v>120</v>
      </c>
      <c r="J54" t="s">
        <v>120</v>
      </c>
      <c r="K54" t="s">
        <v>124</v>
      </c>
      <c r="L54">
        <v>158.7</v>
      </c>
      <c r="M54" t="s">
        <v>121</v>
      </c>
      <c r="N54" t="s">
        <v>120</v>
      </c>
      <c r="P54" t="s">
        <v>125</v>
      </c>
      <c r="R54" t="s">
        <v>174</v>
      </c>
      <c r="S54" t="s">
        <v>213</v>
      </c>
    </row>
    <row r="55" spans="1:19">
      <c r="A55" s="1">
        <f>HYPERLINK("https://lsnyc.legalserver.org/matter/dynamic-profile/view/1870666","18-1870666")</f>
        <v>0</v>
      </c>
      <c r="B55" t="s">
        <v>21</v>
      </c>
      <c r="C55" t="s">
        <v>45</v>
      </c>
      <c r="D55" t="s">
        <v>106</v>
      </c>
      <c r="E55" t="s">
        <v>116</v>
      </c>
      <c r="F55" t="s">
        <v>121</v>
      </c>
      <c r="G55" t="s">
        <v>120</v>
      </c>
      <c r="H55" t="s">
        <v>122</v>
      </c>
      <c r="I55" t="s">
        <v>120</v>
      </c>
      <c r="J55" t="s">
        <v>121</v>
      </c>
      <c r="K55" t="s">
        <v>124</v>
      </c>
      <c r="L55">
        <v>145.81</v>
      </c>
      <c r="M55" t="s">
        <v>121</v>
      </c>
      <c r="N55" t="s">
        <v>120</v>
      </c>
      <c r="P55" t="s">
        <v>125</v>
      </c>
      <c r="R55" t="s">
        <v>175</v>
      </c>
      <c r="S55" t="s">
        <v>215</v>
      </c>
    </row>
    <row r="56" spans="1:19">
      <c r="A56" s="1">
        <f>HYPERLINK("https://lsnyc.legalserver.org/matter/dynamic-profile/view/1892364","19-1892364")</f>
        <v>0</v>
      </c>
      <c r="B56" t="s">
        <v>21</v>
      </c>
      <c r="C56" t="s">
        <v>45</v>
      </c>
      <c r="D56" t="s">
        <v>107</v>
      </c>
      <c r="E56" t="s">
        <v>116</v>
      </c>
      <c r="F56" t="s">
        <v>120</v>
      </c>
      <c r="G56" t="s">
        <v>121</v>
      </c>
      <c r="H56" t="s">
        <v>122</v>
      </c>
      <c r="I56" t="s">
        <v>120</v>
      </c>
      <c r="J56" t="s">
        <v>120</v>
      </c>
      <c r="K56" t="s">
        <v>124</v>
      </c>
      <c r="L56">
        <v>0</v>
      </c>
      <c r="M56" t="s">
        <v>121</v>
      </c>
      <c r="N56" t="s">
        <v>120</v>
      </c>
      <c r="P56" t="s">
        <v>125</v>
      </c>
      <c r="R56" t="s">
        <v>176</v>
      </c>
      <c r="S56" t="s">
        <v>216</v>
      </c>
    </row>
    <row r="57" spans="1:19">
      <c r="A57" s="1">
        <f>HYPERLINK("https://lsnyc.legalserver.org/matter/dynamic-profile/view/0818038","16-0818038")</f>
        <v>0</v>
      </c>
      <c r="B57" t="s">
        <v>21</v>
      </c>
      <c r="C57" t="s">
        <v>46</v>
      </c>
      <c r="D57" t="s">
        <v>108</v>
      </c>
      <c r="E57" t="s">
        <v>119</v>
      </c>
      <c r="F57" t="s">
        <v>121</v>
      </c>
      <c r="G57" t="s">
        <v>120</v>
      </c>
      <c r="H57" t="s">
        <v>122</v>
      </c>
      <c r="I57" t="s">
        <v>121</v>
      </c>
      <c r="J57" t="s">
        <v>121</v>
      </c>
      <c r="K57" t="s">
        <v>124</v>
      </c>
      <c r="L57">
        <v>165.66</v>
      </c>
      <c r="M57" t="s">
        <v>121</v>
      </c>
      <c r="N57" t="s">
        <v>120</v>
      </c>
      <c r="P57" t="s">
        <v>125</v>
      </c>
      <c r="R57" t="s">
        <v>177</v>
      </c>
      <c r="S57" t="s">
        <v>192</v>
      </c>
    </row>
    <row r="58" spans="1:19">
      <c r="A58" s="1">
        <f>HYPERLINK("https://lsnyc.legalserver.org/matter/dynamic-profile/view/1848012","17-1848012")</f>
        <v>0</v>
      </c>
      <c r="B58" t="s">
        <v>21</v>
      </c>
      <c r="C58" t="s">
        <v>47</v>
      </c>
      <c r="D58" t="s">
        <v>109</v>
      </c>
      <c r="E58" t="s">
        <v>115</v>
      </c>
      <c r="F58" t="s">
        <v>121</v>
      </c>
      <c r="G58" t="s">
        <v>120</v>
      </c>
      <c r="H58" t="s">
        <v>122</v>
      </c>
      <c r="I58" t="s">
        <v>121</v>
      </c>
      <c r="J58" t="s">
        <v>121</v>
      </c>
      <c r="K58" t="s">
        <v>124</v>
      </c>
      <c r="L58">
        <v>124.38</v>
      </c>
      <c r="M58" t="s">
        <v>121</v>
      </c>
      <c r="N58" t="s">
        <v>120</v>
      </c>
      <c r="P58" t="s">
        <v>125</v>
      </c>
      <c r="R58" t="s">
        <v>178</v>
      </c>
      <c r="S58" t="s">
        <v>217</v>
      </c>
    </row>
    <row r="59" spans="1:19">
      <c r="A59" s="1">
        <f>HYPERLINK("https://lsnyc.legalserver.org/matter/dynamic-profile/view/1874799","18-1874799")</f>
        <v>0</v>
      </c>
      <c r="B59" t="s">
        <v>21</v>
      </c>
      <c r="C59" t="s">
        <v>48</v>
      </c>
      <c r="D59" t="s">
        <v>110</v>
      </c>
      <c r="E59" t="s">
        <v>116</v>
      </c>
      <c r="F59" t="s">
        <v>121</v>
      </c>
      <c r="G59" t="s">
        <v>120</v>
      </c>
      <c r="H59" t="s">
        <v>122</v>
      </c>
      <c r="I59" t="s">
        <v>120</v>
      </c>
      <c r="J59" t="s">
        <v>120</v>
      </c>
      <c r="K59" t="s">
        <v>124</v>
      </c>
      <c r="L59">
        <v>0</v>
      </c>
      <c r="M59" t="s">
        <v>121</v>
      </c>
      <c r="N59" t="s">
        <v>120</v>
      </c>
      <c r="P59" t="s">
        <v>125</v>
      </c>
      <c r="R59" t="s">
        <v>179</v>
      </c>
      <c r="S59" t="s">
        <v>218</v>
      </c>
    </row>
    <row r="60" spans="1:19">
      <c r="A60" s="1">
        <f>HYPERLINK("https://lsnyc.legalserver.org/matter/dynamic-profile/view/1844594","17-1844594")</f>
        <v>0</v>
      </c>
      <c r="B60" t="s">
        <v>22</v>
      </c>
      <c r="C60" t="s">
        <v>49</v>
      </c>
      <c r="D60" t="s">
        <v>111</v>
      </c>
      <c r="E60" t="s">
        <v>116</v>
      </c>
      <c r="F60" t="s">
        <v>121</v>
      </c>
      <c r="G60" t="s">
        <v>120</v>
      </c>
      <c r="H60" t="s">
        <v>122</v>
      </c>
      <c r="I60" t="s">
        <v>120</v>
      </c>
      <c r="J60" t="s">
        <v>120</v>
      </c>
      <c r="K60" t="s">
        <v>124</v>
      </c>
      <c r="L60">
        <v>96.06</v>
      </c>
      <c r="M60" t="s">
        <v>121</v>
      </c>
      <c r="N60" t="s">
        <v>120</v>
      </c>
      <c r="P60" t="s">
        <v>125</v>
      </c>
      <c r="R60" t="s">
        <v>180</v>
      </c>
      <c r="S60" t="s">
        <v>219</v>
      </c>
    </row>
    <row r="61" spans="1:19">
      <c r="A61" s="1">
        <f>HYPERLINK("https://lsnyc.legalserver.org/matter/dynamic-profile/view/0749570","14-0749570")</f>
        <v>0</v>
      </c>
      <c r="B61" t="s">
        <v>22</v>
      </c>
      <c r="C61" t="s">
        <v>50</v>
      </c>
      <c r="D61" t="s">
        <v>112</v>
      </c>
      <c r="E61" t="s">
        <v>117</v>
      </c>
      <c r="F61" t="s">
        <v>121</v>
      </c>
      <c r="G61" t="s">
        <v>120</v>
      </c>
      <c r="H61" t="s">
        <v>122</v>
      </c>
      <c r="I61" t="s">
        <v>121</v>
      </c>
      <c r="J61" t="s">
        <v>121</v>
      </c>
      <c r="K61" t="s">
        <v>124</v>
      </c>
      <c r="L61">
        <v>52.89</v>
      </c>
      <c r="M61" t="s">
        <v>121</v>
      </c>
      <c r="N61" t="s">
        <v>120</v>
      </c>
      <c r="P61" t="s">
        <v>125</v>
      </c>
      <c r="R61" t="s">
        <v>181</v>
      </c>
      <c r="S61" t="s">
        <v>220</v>
      </c>
    </row>
    <row r="62" spans="1:19">
      <c r="A62" s="1">
        <f>HYPERLINK("https://lsnyc.legalserver.org/matter/dynamic-profile/view/1854844","17-1854844")</f>
        <v>0</v>
      </c>
      <c r="B62" t="s">
        <v>22</v>
      </c>
      <c r="C62" t="s">
        <v>51</v>
      </c>
      <c r="D62" t="s">
        <v>113</v>
      </c>
      <c r="E62" t="s">
        <v>115</v>
      </c>
      <c r="F62" t="s">
        <v>121</v>
      </c>
      <c r="G62" t="s">
        <v>120</v>
      </c>
      <c r="H62" t="s">
        <v>122</v>
      </c>
      <c r="I62" t="s">
        <v>121</v>
      </c>
      <c r="J62" t="s">
        <v>121</v>
      </c>
      <c r="K62" t="s">
        <v>124</v>
      </c>
      <c r="L62">
        <v>110.84</v>
      </c>
      <c r="M62" t="s">
        <v>121</v>
      </c>
      <c r="N62" t="s">
        <v>120</v>
      </c>
      <c r="P62" t="s">
        <v>125</v>
      </c>
      <c r="R62" t="s">
        <v>182</v>
      </c>
      <c r="S62" t="s">
        <v>221</v>
      </c>
    </row>
    <row r="63" spans="1:19">
      <c r="A63" s="1">
        <f>HYPERLINK("https://lsnyc.legalserver.org/matter/dynamic-profile/view/1871162","18-1871162")</f>
        <v>0</v>
      </c>
      <c r="B63" t="s">
        <v>22</v>
      </c>
      <c r="C63" t="s">
        <v>52</v>
      </c>
      <c r="D63" t="s">
        <v>114</v>
      </c>
      <c r="E63" t="s">
        <v>115</v>
      </c>
      <c r="F63" t="s">
        <v>121</v>
      </c>
      <c r="G63" t="s">
        <v>120</v>
      </c>
      <c r="H63" t="s">
        <v>123</v>
      </c>
      <c r="I63" t="s">
        <v>121</v>
      </c>
      <c r="J63" t="s">
        <v>124</v>
      </c>
      <c r="K63" t="s">
        <v>120</v>
      </c>
      <c r="L63">
        <v>98.17</v>
      </c>
      <c r="M63" t="s">
        <v>121</v>
      </c>
      <c r="N63" t="s">
        <v>120</v>
      </c>
      <c r="P63" t="s">
        <v>125</v>
      </c>
      <c r="R63" t="s">
        <v>183</v>
      </c>
      <c r="S6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Data Cleanup LSC or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2019-07-15T16:13:16Z</dcterms:created>
  <dcterms:modified xsi:type="dcterms:W3CDTF">2019-07-15T16:13:16Z</dcterms:modified>
</cp:coreProperties>
</file>