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<sst xmlns="http://schemas.openxmlformats.org/spreadsheetml/2006/main" count="2485" uniqueCount="310">
  <si>
    <t>Hyperlinked Case #</t>
  </si>
  <si>
    <t>Office</t>
  </si>
  <si>
    <t>Primary Advocate</t>
  </si>
  <si>
    <t>Client Name</t>
  </si>
  <si>
    <t>Special Legal Problem Code</t>
  </si>
  <si>
    <t>Level of Service</t>
  </si>
  <si>
    <t>Needs DHCI?</t>
  </si>
  <si>
    <t>Consent form?</t>
  </si>
  <si>
    <t>Exclude due to Income?</t>
  </si>
  <si>
    <t>Deliverable Tally</t>
  </si>
  <si>
    <t>MLS</t>
  </si>
  <si>
    <t>Guerra, Yolanda</t>
  </si>
  <si>
    <t>Ventura, Lynn</t>
  </si>
  <si>
    <t>Singh, Ermela</t>
  </si>
  <si>
    <t>Patel, Roopal</t>
  </si>
  <si>
    <t>Carlier, Milton</t>
  </si>
  <si>
    <t>Martinez-Gunter, Maribel</t>
  </si>
  <si>
    <t>Hernandez, Jacqueline T.</t>
  </si>
  <si>
    <t>Orellana, Nolvin</t>
  </si>
  <si>
    <t>Barry, Alpha B.</t>
  </si>
  <si>
    <t>Crisanto Ordonez, Keylin S.</t>
  </si>
  <si>
    <t>Soliz Crisanto, Joan</t>
  </si>
  <si>
    <t>Crespo, Margarita</t>
  </si>
  <si>
    <t>Dego, Zemeto</t>
  </si>
  <si>
    <t>Castro, Darlin</t>
  </si>
  <si>
    <t>Segovia Castro, Kimberly</t>
  </si>
  <si>
    <t>Nikonov, Denys</t>
  </si>
  <si>
    <t>Mourissa Sam, Shanna</t>
  </si>
  <si>
    <t>Suazo Guity, Maura Alberta</t>
  </si>
  <si>
    <t>Reyes-Ariola, Naomi E</t>
  </si>
  <si>
    <t>Flores-Reyes, Jerome A</t>
  </si>
  <si>
    <t>Reyes-Ariola, Juan Pablo</t>
  </si>
  <si>
    <t>Zelaya, Shairon P.</t>
  </si>
  <si>
    <t>Zelaya Bernardez, Reymond A.</t>
  </si>
  <si>
    <t>Madrid Milla, Edgardo Josue</t>
  </si>
  <si>
    <t>Soliz Crisanto, Deybi E.</t>
  </si>
  <si>
    <t>Villanueva, Edin</t>
  </si>
  <si>
    <t>Villanueva Inestroza, Italo</t>
  </si>
  <si>
    <t>Rivas, Luis</t>
  </si>
  <si>
    <t>Martinez, Khaleb</t>
  </si>
  <si>
    <t>Martinez, Jessica M</t>
  </si>
  <si>
    <t>Norales, Sheilan</t>
  </si>
  <si>
    <t>Norales, Sherry</t>
  </si>
  <si>
    <t>Madrid Quezada, Edgardo Josue</t>
  </si>
  <si>
    <t>Castillo Marin, Maura</t>
  </si>
  <si>
    <t>Suazo Castillo, Glenda D.</t>
  </si>
  <si>
    <t>Suazo Castillo, Melvis S.</t>
  </si>
  <si>
    <t>Suazo Castillo, Nady C.</t>
  </si>
  <si>
    <t>Castillo, Sherler</t>
  </si>
  <si>
    <t>Bermudez Marin, Laureen Yarleth</t>
  </si>
  <si>
    <t>Martinez Marin, Angel Francisco</t>
  </si>
  <si>
    <t>Velasquez, Yachuan P.</t>
  </si>
  <si>
    <t>Madrid Milla, Jonathan Josue</t>
  </si>
  <si>
    <t>Lopez Suazo, Hailyn Yulissa</t>
  </si>
  <si>
    <t>Tiul-Tec, Manuel</t>
  </si>
  <si>
    <t>Tiul-Xol, Aura G</t>
  </si>
  <si>
    <t>Perez, William</t>
  </si>
  <si>
    <t>Villanueva, Dayany M.</t>
  </si>
  <si>
    <t>Rodriguez, Ramon Antonio</t>
  </si>
  <si>
    <t>Sac-Guarchaj, Maria E</t>
  </si>
  <si>
    <t>Sac-Guarchaj, Arleth D</t>
  </si>
  <si>
    <t>Lalin-Millers, Ivan W</t>
  </si>
  <si>
    <t>Pena Millers, Maycol E.</t>
  </si>
  <si>
    <t>Guzman Feliciano, Junior R</t>
  </si>
  <si>
    <t>Burgan, Leon</t>
  </si>
  <si>
    <t>Millers, Kimborly</t>
  </si>
  <si>
    <t>Mai (for Yanzhen He), Jianfang</t>
  </si>
  <si>
    <t>Kaur, Gurkamaljit</t>
  </si>
  <si>
    <t>Muhaidat, Sami A</t>
  </si>
  <si>
    <t>Natt, Dillman</t>
  </si>
  <si>
    <t>Vasquez, Joselin</t>
  </si>
  <si>
    <t>Polanco Acacio, Barney</t>
  </si>
  <si>
    <t>Chen, Baoming</t>
  </si>
  <si>
    <t>Guzman, Johanna</t>
  </si>
  <si>
    <t>Feliz, Edwin</t>
  </si>
  <si>
    <t>Baizan, Graciana E.</t>
  </si>
  <si>
    <t>Galindo, Cecilia</t>
  </si>
  <si>
    <t>Polanco, Ana</t>
  </si>
  <si>
    <t>Rodriguez, Gloria</t>
  </si>
  <si>
    <t>Granda, Freddy</t>
  </si>
  <si>
    <t>Alvarado, Erick</t>
  </si>
  <si>
    <t>Nunez, Edgar</t>
  </si>
  <si>
    <t>Muneton Ramirez, Juan A</t>
  </si>
  <si>
    <t>Traore-Miller, Abibatou</t>
  </si>
  <si>
    <t>Feliz, Sol</t>
  </si>
  <si>
    <t>Nunez, Jose</t>
  </si>
  <si>
    <t>Sushinsky, Svetlana</t>
  </si>
  <si>
    <t>Brown, Carolina</t>
  </si>
  <si>
    <t>Ambrose, George</t>
  </si>
  <si>
    <t>Velasquez, Jesus A</t>
  </si>
  <si>
    <t>Sanchez, Placido</t>
  </si>
  <si>
    <t>Aucapina de Quito, Mirian</t>
  </si>
  <si>
    <t>Mai (for Jiayu Mai), Jianfang</t>
  </si>
  <si>
    <t>Harris, Humberto</t>
  </si>
  <si>
    <t>Lee, Donovan</t>
  </si>
  <si>
    <t>Lu, Sophie</t>
  </si>
  <si>
    <t>Martinez, Jackelin</t>
  </si>
  <si>
    <t>Comacchio, Joseph</t>
  </si>
  <si>
    <t>Green-Ewer, Willona M</t>
  </si>
  <si>
    <t>Abreu de Fuentes, Roxanna</t>
  </si>
  <si>
    <t>Pereaux, Adalgisa</t>
  </si>
  <si>
    <t>Abreu Nunez, David</t>
  </si>
  <si>
    <t>Restrepo Soto, Maria D</t>
  </si>
  <si>
    <t>Lopez Murillo, Jennyfer</t>
  </si>
  <si>
    <t>Lopez Zaldivar, Tania</t>
  </si>
  <si>
    <t>De Jesus, Jeanette</t>
  </si>
  <si>
    <t>Paiva, Maria De F</t>
  </si>
  <si>
    <t>Toribio de Rosario, Yocasta</t>
  </si>
  <si>
    <t>Guzman, Rosa</t>
  </si>
  <si>
    <t>Sochtohom de Bulux, Juana P.</t>
  </si>
  <si>
    <t>Bulux Soch, Yoselin E.</t>
  </si>
  <si>
    <t>Mitchell, Christine</t>
  </si>
  <si>
    <t>Flores, Jeferson D.</t>
  </si>
  <si>
    <t>Alvarez, Isabel</t>
  </si>
  <si>
    <t>Vasquez, Yissel</t>
  </si>
  <si>
    <t>Flores, Martin</t>
  </si>
  <si>
    <t>Dekhterman, Alex</t>
  </si>
  <si>
    <t>Barry, Alpha Boubacar</t>
  </si>
  <si>
    <t>Lovos Monterroza, Daniela Abigail</t>
  </si>
  <si>
    <t>Barrera Lovos, Liseth Del C.</t>
  </si>
  <si>
    <t>Celestin, Guy</t>
  </si>
  <si>
    <t>Morris, Orville O</t>
  </si>
  <si>
    <t>Cruceta, Patzy Jose</t>
  </si>
  <si>
    <t>Guzman Cruceta, Princess</t>
  </si>
  <si>
    <t>Peralta Cruceta, Perla Jane</t>
  </si>
  <si>
    <t>Quezada Lopez, Willianny</t>
  </si>
  <si>
    <t>Quezada Lopez, Wiridiam</t>
  </si>
  <si>
    <t>Zerneno, Guadalupe</t>
  </si>
  <si>
    <t>Redden, Brit</t>
  </si>
  <si>
    <t>Alvarez Enriquez, Abel</t>
  </si>
  <si>
    <t>Ilin, Pavel</t>
  </si>
  <si>
    <t>Doukoure, Ibrahim</t>
  </si>
  <si>
    <t>Izadi, Mohammad</t>
  </si>
  <si>
    <t>Hassin, Ali</t>
  </si>
  <si>
    <t>Lovos, Santos F.</t>
  </si>
  <si>
    <t>Fernandez, Aquiles</t>
  </si>
  <si>
    <t>Zhong, Saiyin</t>
  </si>
  <si>
    <t>Ulybina, Anna</t>
  </si>
  <si>
    <t>Vidal Pastor, Dionila</t>
  </si>
  <si>
    <t>Masesa, Gyslaine</t>
  </si>
  <si>
    <t>Songg, Priscilla</t>
  </si>
  <si>
    <t>Rogers, Owen</t>
  </si>
  <si>
    <t>Bozkurt, Sertac</t>
  </si>
  <si>
    <t>Roveda, Eduardo</t>
  </si>
  <si>
    <t>Poma, Edwin P.</t>
  </si>
  <si>
    <t>Lopez Benitez, Israel</t>
  </si>
  <si>
    <t>Lipovski, Olga</t>
  </si>
  <si>
    <t>Jabour, Myriam</t>
  </si>
  <si>
    <t>Villano, Aureliano</t>
  </si>
  <si>
    <t>Ilomudio, Jolaade S</t>
  </si>
  <si>
    <t>Basdeo, Paul N</t>
  </si>
  <si>
    <t>Zheng, Guifang</t>
  </si>
  <si>
    <t>Martinez, Mattues Eliazar</t>
  </si>
  <si>
    <t>Martinez, Michael A</t>
  </si>
  <si>
    <t>Hernandez, Nalda</t>
  </si>
  <si>
    <t>Zamora, Carlos</t>
  </si>
  <si>
    <t>Vazquez, Adolfo</t>
  </si>
  <si>
    <t>Pashaeva, Alina</t>
  </si>
  <si>
    <t>Mora, Logan</t>
  </si>
  <si>
    <t>Maldonado, Jonathan L</t>
  </si>
  <si>
    <t>Tiozang, Vincent (Helen)</t>
  </si>
  <si>
    <t>Tiozang, Vincent (Solomon)</t>
  </si>
  <si>
    <t>Tiozang, Vincent (Jones)</t>
  </si>
  <si>
    <t>Miller, Jogo</t>
  </si>
  <si>
    <t>Adam, Sharnay</t>
  </si>
  <si>
    <t>Jimenez, Yliana</t>
  </si>
  <si>
    <t>Lin, Fengjin</t>
  </si>
  <si>
    <t>Velchez, Andrea</t>
  </si>
  <si>
    <t>Castillo, Guadalupe</t>
  </si>
  <si>
    <t>Hosokawa, Midori</t>
  </si>
  <si>
    <t>McFarlane, Izabela</t>
  </si>
  <si>
    <t>Gonzalez, Macaria Marbella</t>
  </si>
  <si>
    <t>Flores Maria, Jorge</t>
  </si>
  <si>
    <t>Tineo Nunez, Ramon</t>
  </si>
  <si>
    <t>Kwabiah, Fahhad</t>
  </si>
  <si>
    <t>Cuello, Robelisa</t>
  </si>
  <si>
    <t>Hernandez, Emma G</t>
  </si>
  <si>
    <t>Carreras, Domingo A.</t>
  </si>
  <si>
    <t>Peralta, Maria</t>
  </si>
  <si>
    <t>Velasquez, Jessica</t>
  </si>
  <si>
    <t>Gonzalez, Milena</t>
  </si>
  <si>
    <t>Yacono, Gabriel N</t>
  </si>
  <si>
    <t>Papalotzi-Garcia, Judith</t>
  </si>
  <si>
    <t>Markalson, Roman</t>
  </si>
  <si>
    <t>Taylor, Sathelle K</t>
  </si>
  <si>
    <t>Cabrera, Angelita</t>
  </si>
  <si>
    <t>Chmielewski, Danuta</t>
  </si>
  <si>
    <t>Diaz de Almonte, Samaria A.</t>
  </si>
  <si>
    <t>Castillo, Luis</t>
  </si>
  <si>
    <t>Nunez, Ysabel</t>
  </si>
  <si>
    <t>Contreras, Rufina</t>
  </si>
  <si>
    <t>Idrovo Shindler, Svetlana</t>
  </si>
  <si>
    <t>Deen, Isaac</t>
  </si>
  <si>
    <t>Camacho, Alejandro</t>
  </si>
  <si>
    <t>Aragon, Michelle</t>
  </si>
  <si>
    <t>Wang, Quan</t>
  </si>
  <si>
    <t>Castro, Jazmin</t>
  </si>
  <si>
    <t>Castro, Marjorie</t>
  </si>
  <si>
    <t>Alzaidy, Lawza</t>
  </si>
  <si>
    <t>Doukoure, Mariam Soumahoro</t>
  </si>
  <si>
    <t>Doukoure, Aissatou</t>
  </si>
  <si>
    <t>Doukoure, Kadidia</t>
  </si>
  <si>
    <t>Tomekowou, Jessica</t>
  </si>
  <si>
    <t>Dasse, Laurette</t>
  </si>
  <si>
    <t>Rodriguez, Eulogia</t>
  </si>
  <si>
    <t>Loots, Talia</t>
  </si>
  <si>
    <t>Georges, Agnes</t>
  </si>
  <si>
    <t>Sementsova, Ekaterina</t>
  </si>
  <si>
    <t>Kunene, Sikhumbuzo</t>
  </si>
  <si>
    <t>Diaby, Madala Djibril</t>
  </si>
  <si>
    <t>Parungo, Angelbert</t>
  </si>
  <si>
    <t>Morales, Esperanza</t>
  </si>
  <si>
    <t>Kabore, Evrou</t>
  </si>
  <si>
    <t>Diaby, Lacina</t>
  </si>
  <si>
    <t>Ordonez Rivera, Martha A</t>
  </si>
  <si>
    <t>Lopez, Tania</t>
  </si>
  <si>
    <t>Guzman Montero, Ramon A.</t>
  </si>
  <si>
    <t>Ba, Abou</t>
  </si>
  <si>
    <t>Li, Ning</t>
  </si>
  <si>
    <t>Polanco Estrella, Consuelo A</t>
  </si>
  <si>
    <t>Vidals, Aaron F</t>
  </si>
  <si>
    <t>Ferguson, Cecil D</t>
  </si>
  <si>
    <t>Gray, Delano</t>
  </si>
  <si>
    <t>Moronta, Rosa M.</t>
  </si>
  <si>
    <t>Tiozang  (Solomon), Vincent</t>
  </si>
  <si>
    <t>Tiozang  (Jones), Vincent</t>
  </si>
  <si>
    <t>Barrientos, Eva</t>
  </si>
  <si>
    <t>Thompson, Sherid</t>
  </si>
  <si>
    <t>Hiraldo, Jordani</t>
  </si>
  <si>
    <t>St Sume, Marie</t>
  </si>
  <si>
    <t>Nshimiyimana, Dogon</t>
  </si>
  <si>
    <t>Brim, Russell</t>
  </si>
  <si>
    <t>Estevez, Carmen</t>
  </si>
  <si>
    <t>Choi, Hayung</t>
  </si>
  <si>
    <t>Gutierrez, Brayan</t>
  </si>
  <si>
    <t>Minier, Berenice</t>
  </si>
  <si>
    <t>Wade, Victoria</t>
  </si>
  <si>
    <t>Vargas, Josefina</t>
  </si>
  <si>
    <t>Ramirez, Sandra</t>
  </si>
  <si>
    <t>Hernandez, Iris</t>
  </si>
  <si>
    <t>Gray  (Tajmar), Delano</t>
  </si>
  <si>
    <t>Flores, Ismael</t>
  </si>
  <si>
    <t>Severino, Antonia</t>
  </si>
  <si>
    <t>Gomez, Yanet</t>
  </si>
  <si>
    <t>Rodriguez, Ana</t>
  </si>
  <si>
    <t>Bastardo, Genesis</t>
  </si>
  <si>
    <t>Flores, Raymundo</t>
  </si>
  <si>
    <t>Cornielle, Donna</t>
  </si>
  <si>
    <t>Nkwocha, Michael</t>
  </si>
  <si>
    <t>Ghebreigziabiher, Aregash</t>
  </si>
  <si>
    <t>Dominguez Montes, Andres</t>
  </si>
  <si>
    <t>Kataballi, Daywatti</t>
  </si>
  <si>
    <t>Bravo Bolanos, Heladio</t>
  </si>
  <si>
    <t>Mayen Rodriguez, Xavier</t>
  </si>
  <si>
    <t>Gueye, Sabrina</t>
  </si>
  <si>
    <t>Lopez, Elida</t>
  </si>
  <si>
    <t>I-589 Defensive</t>
  </si>
  <si>
    <t>Removal Defense</t>
  </si>
  <si>
    <t>N/A</t>
  </si>
  <si>
    <t>I-90</t>
  </si>
  <si>
    <t>I-912</t>
  </si>
  <si>
    <t>G-639</t>
  </si>
  <si>
    <t>I-918</t>
  </si>
  <si>
    <t>I-765</t>
  </si>
  <si>
    <t>I-360 SIJS</t>
  </si>
  <si>
    <t>I-589 Affirmative</t>
  </si>
  <si>
    <t>DS-260</t>
  </si>
  <si>
    <t>311 Custody</t>
  </si>
  <si>
    <t>339 Guardianship</t>
  </si>
  <si>
    <t>AOS I-130</t>
  </si>
  <si>
    <t>I-130</t>
  </si>
  <si>
    <t>I-751</t>
  </si>
  <si>
    <t>I-485 Defensive</t>
  </si>
  <si>
    <t>N-400</t>
  </si>
  <si>
    <t>I-290B  Motion to Reopen/Reconsider</t>
  </si>
  <si>
    <t>327 Uncontested Divorce</t>
  </si>
  <si>
    <t>N-600</t>
  </si>
  <si>
    <t>I-821</t>
  </si>
  <si>
    <t>Public Charge</t>
  </si>
  <si>
    <t>314 Relative Custody</t>
  </si>
  <si>
    <t>I-864</t>
  </si>
  <si>
    <t>EOIR-42B</t>
  </si>
  <si>
    <t>I-821D</t>
  </si>
  <si>
    <t>I-131 Humanitarian parole</t>
  </si>
  <si>
    <t>I-485 Affirmative</t>
  </si>
  <si>
    <t>I-192</t>
  </si>
  <si>
    <t>AOS (Not I-130)</t>
  </si>
  <si>
    <t>I-131 Refugee Travel Document</t>
  </si>
  <si>
    <t>I-601</t>
  </si>
  <si>
    <t>N-565</t>
  </si>
  <si>
    <t>I-360 VAWA Self-Petition</t>
  </si>
  <si>
    <t>I-601A</t>
  </si>
  <si>
    <t>I-212</t>
  </si>
  <si>
    <t>Representation—EOIR</t>
  </si>
  <si>
    <t>Representation - Admin. Agency</t>
  </si>
  <si>
    <t>Hold For Review</t>
  </si>
  <si>
    <t>Representation - State Court</t>
  </si>
  <si>
    <t>Brief Service</t>
  </si>
  <si>
    <t>Advice</t>
  </si>
  <si>
    <t>Out-of-Court Advocacy</t>
  </si>
  <si>
    <t>Needs DHCI Form</t>
  </si>
  <si>
    <t>Yes</t>
  </si>
  <si>
    <t>No</t>
  </si>
  <si>
    <t>Needs Income Waiver</t>
  </si>
  <si>
    <t>Tier 2 (minor removal)</t>
  </si>
  <si>
    <t>Tier 2 (other)</t>
  </si>
  <si>
    <t>Tier 1</t>
  </si>
  <si>
    <t>Tier 2 (removal)</t>
  </si>
  <si>
    <t>Needs Cleanup</t>
  </si>
  <si>
    <t>Brief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</si>
</sst>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54"/>
  <sheetViews>
    <sheetView tabSelected="1" workbookViewId="0"/>
  </sheetViews>
  <sheetFormatPr defaultRowHeight="15"/>
  <cols>
    <col min="1" max="1" width="2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f>HYPERLINK("https://lsnyc.legalserver.org/matter/dynamic-profile/view/1903652","19-1903652")</f>
        <v>0</v>
      </c>
      <c r="B2" t="s">
        <v>10</v>
      </c>
      <c r="C2" t="s">
        <v>11</v>
      </c>
      <c r="D2" t="s">
        <v>17</v>
      </c>
      <c r="E2" t="s">
        <v>256</v>
      </c>
      <c r="F2" t="s">
        <v>293</v>
      </c>
      <c r="H2" t="s">
        <v>301</v>
      </c>
      <c r="J2" t="s">
        <v>304</v>
      </c>
    </row>
    <row r="3" spans="1:10">
      <c r="A3" s="1">
        <f>HYPERLINK("https://lsnyc.legalserver.org/matter/dynamic-profile/view/1904265","19-1904265")</f>
        <v>0</v>
      </c>
      <c r="B3" t="s">
        <v>10</v>
      </c>
      <c r="C3" t="s">
        <v>12</v>
      </c>
      <c r="D3" t="s">
        <v>18</v>
      </c>
      <c r="E3" t="s">
        <v>257</v>
      </c>
      <c r="F3" t="s">
        <v>293</v>
      </c>
      <c r="H3" t="s">
        <v>301</v>
      </c>
      <c r="J3" t="s">
        <v>304</v>
      </c>
    </row>
    <row r="4" spans="1:10">
      <c r="A4" s="1">
        <f>HYPERLINK("https://lsnyc.legalserver.org/matter/dynamic-profile/view/1904269","19-1904269")</f>
        <v>0</v>
      </c>
      <c r="B4" t="s">
        <v>10</v>
      </c>
      <c r="C4" t="s">
        <v>12</v>
      </c>
      <c r="D4" t="s">
        <v>18</v>
      </c>
      <c r="E4" t="s">
        <v>256</v>
      </c>
      <c r="F4" t="s">
        <v>293</v>
      </c>
      <c r="H4" t="s">
        <v>301</v>
      </c>
      <c r="J4" t="s">
        <v>304</v>
      </c>
    </row>
    <row r="5" spans="1:10">
      <c r="A5" s="1">
        <f>HYPERLINK("https://lsnyc.legalserver.org/matter/dynamic-profile/view/1904285","19-1904285")</f>
        <v>0</v>
      </c>
      <c r="B5" t="s">
        <v>10</v>
      </c>
      <c r="C5" t="s">
        <v>12</v>
      </c>
      <c r="D5" t="s">
        <v>18</v>
      </c>
      <c r="E5" t="s">
        <v>258</v>
      </c>
      <c r="F5" t="s">
        <v>293</v>
      </c>
      <c r="H5" t="s">
        <v>301</v>
      </c>
      <c r="J5" t="s">
        <v>305</v>
      </c>
    </row>
    <row r="6" spans="1:10">
      <c r="A6" s="1">
        <f>HYPERLINK("https://lsnyc.legalserver.org/matter/dynamic-profile/view/1904296","19-1904296")</f>
        <v>0</v>
      </c>
      <c r="B6" t="s">
        <v>10</v>
      </c>
      <c r="C6" t="s">
        <v>12</v>
      </c>
      <c r="D6" t="s">
        <v>19</v>
      </c>
      <c r="E6" t="s">
        <v>258</v>
      </c>
      <c r="F6" t="s">
        <v>293</v>
      </c>
      <c r="H6" t="s">
        <v>301</v>
      </c>
      <c r="J6" t="s">
        <v>305</v>
      </c>
    </row>
    <row r="7" spans="1:10">
      <c r="A7" s="1">
        <f>HYPERLINK("https://lsnyc.legalserver.org/matter/dynamic-profile/view/1904320","19-1904320")</f>
        <v>0</v>
      </c>
      <c r="B7" t="s">
        <v>10</v>
      </c>
      <c r="C7" t="s">
        <v>12</v>
      </c>
      <c r="D7" t="s">
        <v>20</v>
      </c>
      <c r="E7" t="s">
        <v>257</v>
      </c>
      <c r="F7" t="s">
        <v>293</v>
      </c>
      <c r="H7" t="s">
        <v>301</v>
      </c>
      <c r="J7" t="s">
        <v>304</v>
      </c>
    </row>
    <row r="8" spans="1:10">
      <c r="A8" s="1">
        <f>HYPERLINK("https://lsnyc.legalserver.org/matter/dynamic-profile/view/1904323","19-1904323")</f>
        <v>0</v>
      </c>
      <c r="B8" t="s">
        <v>10</v>
      </c>
      <c r="C8" t="s">
        <v>12</v>
      </c>
      <c r="D8" t="s">
        <v>20</v>
      </c>
      <c r="E8" t="s">
        <v>256</v>
      </c>
      <c r="F8" t="s">
        <v>293</v>
      </c>
      <c r="H8" t="s">
        <v>301</v>
      </c>
      <c r="J8" t="s">
        <v>304</v>
      </c>
    </row>
    <row r="9" spans="1:10">
      <c r="A9" s="1">
        <f>HYPERLINK("https://lsnyc.legalserver.org/matter/dynamic-profile/view/1904336","19-1904336")</f>
        <v>0</v>
      </c>
      <c r="B9" t="s">
        <v>10</v>
      </c>
      <c r="C9" t="s">
        <v>12</v>
      </c>
      <c r="D9" t="s">
        <v>20</v>
      </c>
      <c r="E9" t="s">
        <v>258</v>
      </c>
      <c r="F9" t="s">
        <v>293</v>
      </c>
      <c r="H9" t="s">
        <v>301</v>
      </c>
      <c r="J9" t="s">
        <v>305</v>
      </c>
    </row>
    <row r="10" spans="1:10">
      <c r="A10" s="1">
        <f>HYPERLINK("https://lsnyc.legalserver.org/matter/dynamic-profile/view/1904349","19-1904349")</f>
        <v>0</v>
      </c>
      <c r="B10" t="s">
        <v>10</v>
      </c>
      <c r="C10" t="s">
        <v>12</v>
      </c>
      <c r="D10" t="s">
        <v>21</v>
      </c>
      <c r="E10" t="s">
        <v>257</v>
      </c>
      <c r="F10" t="s">
        <v>293</v>
      </c>
      <c r="H10" t="s">
        <v>301</v>
      </c>
      <c r="J10" t="s">
        <v>304</v>
      </c>
    </row>
    <row r="11" spans="1:10">
      <c r="A11" s="1">
        <f>HYPERLINK("https://lsnyc.legalserver.org/matter/dynamic-profile/view/1904352","19-1904352")</f>
        <v>0</v>
      </c>
      <c r="B11" t="s">
        <v>10</v>
      </c>
      <c r="C11" t="s">
        <v>12</v>
      </c>
      <c r="D11" t="s">
        <v>21</v>
      </c>
      <c r="E11" t="s">
        <v>256</v>
      </c>
      <c r="F11" t="s">
        <v>293</v>
      </c>
      <c r="H11" t="s">
        <v>301</v>
      </c>
      <c r="J11" t="s">
        <v>304</v>
      </c>
    </row>
    <row r="12" spans="1:10">
      <c r="A12" s="1">
        <f>HYPERLINK("https://lsnyc.legalserver.org/matter/dynamic-profile/view/1904353","19-1904353")</f>
        <v>0</v>
      </c>
      <c r="B12" t="s">
        <v>10</v>
      </c>
      <c r="C12" t="s">
        <v>12</v>
      </c>
      <c r="D12" t="s">
        <v>21</v>
      </c>
      <c r="E12" t="s">
        <v>258</v>
      </c>
      <c r="F12" t="s">
        <v>293</v>
      </c>
      <c r="H12" t="s">
        <v>301</v>
      </c>
      <c r="J12" t="s">
        <v>305</v>
      </c>
    </row>
    <row r="13" spans="1:10">
      <c r="A13" s="1">
        <f>HYPERLINK("https://lsnyc.legalserver.org/matter/dynamic-profile/view/1903439","19-1903439")</f>
        <v>0</v>
      </c>
      <c r="B13" t="s">
        <v>10</v>
      </c>
      <c r="C13" t="s">
        <v>11</v>
      </c>
      <c r="D13" t="s">
        <v>22</v>
      </c>
      <c r="E13" t="s">
        <v>259</v>
      </c>
      <c r="F13" t="s">
        <v>294</v>
      </c>
      <c r="H13" t="s">
        <v>301</v>
      </c>
      <c r="J13" t="s">
        <v>306</v>
      </c>
    </row>
    <row r="14" spans="1:10">
      <c r="A14" s="1">
        <f>HYPERLINK("https://lsnyc.legalserver.org/matter/dynamic-profile/view/1903443","19-1903443")</f>
        <v>0</v>
      </c>
      <c r="B14" t="s">
        <v>10</v>
      </c>
      <c r="C14" t="s">
        <v>11</v>
      </c>
      <c r="D14" t="s">
        <v>22</v>
      </c>
      <c r="E14" t="s">
        <v>260</v>
      </c>
      <c r="F14" t="s">
        <v>294</v>
      </c>
      <c r="H14" t="s">
        <v>301</v>
      </c>
      <c r="J14" t="s">
        <v>306</v>
      </c>
    </row>
    <row r="15" spans="1:10">
      <c r="A15" s="1">
        <f>HYPERLINK("https://lsnyc.legalserver.org/matter/dynamic-profile/view/1903180","19-1903180")</f>
        <v>0</v>
      </c>
      <c r="B15" t="s">
        <v>10</v>
      </c>
      <c r="C15" t="s">
        <v>13</v>
      </c>
      <c r="D15" t="s">
        <v>23</v>
      </c>
      <c r="E15" t="s">
        <v>261</v>
      </c>
      <c r="F15" t="s">
        <v>294</v>
      </c>
      <c r="H15" t="s">
        <v>301</v>
      </c>
      <c r="J15" t="s">
        <v>306</v>
      </c>
    </row>
    <row r="16" spans="1:10">
      <c r="A16" s="1">
        <f>HYPERLINK("https://lsnyc.legalserver.org/matter/dynamic-profile/view/1901798","19-1901798")</f>
        <v>0</v>
      </c>
      <c r="B16" t="s">
        <v>10</v>
      </c>
      <c r="C16" t="s">
        <v>14</v>
      </c>
      <c r="D16" t="s">
        <v>24</v>
      </c>
      <c r="E16" t="s">
        <v>256</v>
      </c>
      <c r="F16" t="s">
        <v>293</v>
      </c>
      <c r="H16" t="s">
        <v>301</v>
      </c>
      <c r="J16" t="s">
        <v>307</v>
      </c>
    </row>
    <row r="17" spans="1:10">
      <c r="A17" s="1">
        <f>HYPERLINK("https://lsnyc.legalserver.org/matter/dynamic-profile/view/1901803","19-1901803")</f>
        <v>0</v>
      </c>
      <c r="B17" t="s">
        <v>10</v>
      </c>
      <c r="C17" t="s">
        <v>14</v>
      </c>
      <c r="D17" t="s">
        <v>25</v>
      </c>
      <c r="E17" t="s">
        <v>257</v>
      </c>
      <c r="H17" t="s">
        <v>301</v>
      </c>
      <c r="J17" t="s">
        <v>304</v>
      </c>
    </row>
    <row r="18" spans="1:10">
      <c r="A18" s="1">
        <f>HYPERLINK("https://lsnyc.legalserver.org/matter/dynamic-profile/view/1901805","19-1901805")</f>
        <v>0</v>
      </c>
      <c r="B18" t="s">
        <v>10</v>
      </c>
      <c r="C18" t="s">
        <v>14</v>
      </c>
      <c r="D18" t="s">
        <v>25</v>
      </c>
      <c r="E18" t="s">
        <v>256</v>
      </c>
      <c r="F18" t="s">
        <v>293</v>
      </c>
      <c r="H18" t="s">
        <v>301</v>
      </c>
      <c r="J18" t="s">
        <v>304</v>
      </c>
    </row>
    <row r="19" spans="1:10">
      <c r="A19" s="1">
        <f>HYPERLINK("https://lsnyc.legalserver.org/matter/dynamic-profile/view/1901807","19-1901807")</f>
        <v>0</v>
      </c>
      <c r="B19" t="s">
        <v>10</v>
      </c>
      <c r="C19" t="s">
        <v>14</v>
      </c>
      <c r="D19" t="s">
        <v>25</v>
      </c>
      <c r="E19" t="s">
        <v>262</v>
      </c>
      <c r="F19" t="s">
        <v>294</v>
      </c>
      <c r="H19" t="s">
        <v>301</v>
      </c>
      <c r="J19" t="s">
        <v>305</v>
      </c>
    </row>
    <row r="20" spans="1:10">
      <c r="A20" s="1">
        <f>HYPERLINK("https://lsnyc.legalserver.org/matter/dynamic-profile/view/1901710","19-1901710")</f>
        <v>0</v>
      </c>
      <c r="B20" t="s">
        <v>10</v>
      </c>
      <c r="C20" t="s">
        <v>11</v>
      </c>
      <c r="D20" t="s">
        <v>26</v>
      </c>
      <c r="E20" t="s">
        <v>260</v>
      </c>
      <c r="F20" t="s">
        <v>294</v>
      </c>
      <c r="H20" t="s">
        <v>301</v>
      </c>
      <c r="J20" t="s">
        <v>306</v>
      </c>
    </row>
    <row r="21" spans="1:10">
      <c r="A21" s="1">
        <f>HYPERLINK("https://lsnyc.legalserver.org/matter/dynamic-profile/view/1901667","19-1901667")</f>
        <v>0</v>
      </c>
      <c r="B21" t="s">
        <v>10</v>
      </c>
      <c r="C21" t="s">
        <v>11</v>
      </c>
      <c r="D21" t="s">
        <v>26</v>
      </c>
      <c r="E21" t="s">
        <v>263</v>
      </c>
      <c r="F21" t="s">
        <v>294</v>
      </c>
      <c r="H21" t="s">
        <v>301</v>
      </c>
      <c r="J21" t="s">
        <v>306</v>
      </c>
    </row>
    <row r="22" spans="1:10">
      <c r="A22" s="1">
        <f>HYPERLINK("https://lsnyc.legalserver.org/matter/dynamic-profile/view/1900284","19-1900284")</f>
        <v>0</v>
      </c>
      <c r="B22" t="s">
        <v>10</v>
      </c>
      <c r="C22" t="s">
        <v>13</v>
      </c>
      <c r="D22" t="s">
        <v>27</v>
      </c>
      <c r="E22" t="s">
        <v>257</v>
      </c>
      <c r="F22" t="s">
        <v>293</v>
      </c>
      <c r="H22" t="s">
        <v>301</v>
      </c>
      <c r="J22" t="s">
        <v>307</v>
      </c>
    </row>
    <row r="23" spans="1:10">
      <c r="A23" s="1">
        <f>HYPERLINK("https://lsnyc.legalserver.org/matter/dynamic-profile/view/1900292","19-1900292")</f>
        <v>0</v>
      </c>
      <c r="B23" t="s">
        <v>10</v>
      </c>
      <c r="C23" t="s">
        <v>13</v>
      </c>
      <c r="D23" t="s">
        <v>28</v>
      </c>
      <c r="E23" t="s">
        <v>256</v>
      </c>
      <c r="F23" t="s">
        <v>293</v>
      </c>
      <c r="H23" t="s">
        <v>301</v>
      </c>
      <c r="J23" t="s">
        <v>307</v>
      </c>
    </row>
    <row r="24" spans="1:10">
      <c r="A24" s="1">
        <f>HYPERLINK("https://lsnyc.legalserver.org/matter/dynamic-profile/view/1900227","19-1900227")</f>
        <v>0</v>
      </c>
      <c r="B24" t="s">
        <v>10</v>
      </c>
      <c r="C24" t="s">
        <v>11</v>
      </c>
      <c r="D24" t="s">
        <v>29</v>
      </c>
      <c r="E24" t="s">
        <v>257</v>
      </c>
      <c r="F24" t="s">
        <v>295</v>
      </c>
      <c r="H24" t="s">
        <v>301</v>
      </c>
      <c r="J24" t="s">
        <v>308</v>
      </c>
    </row>
    <row r="25" spans="1:10">
      <c r="A25" s="1">
        <f>HYPERLINK("https://lsnyc.legalserver.org/matter/dynamic-profile/view/1900228","19-1900228")</f>
        <v>0</v>
      </c>
      <c r="B25" t="s">
        <v>10</v>
      </c>
      <c r="C25" t="s">
        <v>11</v>
      </c>
      <c r="D25" t="s">
        <v>30</v>
      </c>
      <c r="E25" t="s">
        <v>257</v>
      </c>
      <c r="F25" t="s">
        <v>295</v>
      </c>
      <c r="H25" t="s">
        <v>301</v>
      </c>
      <c r="J25" t="s">
        <v>308</v>
      </c>
    </row>
    <row r="26" spans="1:10">
      <c r="A26" s="1">
        <f>HYPERLINK("https://lsnyc.legalserver.org/matter/dynamic-profile/view/1900229","19-1900229")</f>
        <v>0</v>
      </c>
      <c r="B26" t="s">
        <v>10</v>
      </c>
      <c r="C26" t="s">
        <v>11</v>
      </c>
      <c r="D26" t="s">
        <v>31</v>
      </c>
      <c r="E26" t="s">
        <v>257</v>
      </c>
      <c r="F26" t="s">
        <v>295</v>
      </c>
      <c r="H26" t="s">
        <v>301</v>
      </c>
      <c r="J26" t="s">
        <v>308</v>
      </c>
    </row>
    <row r="27" spans="1:10">
      <c r="A27" s="1">
        <f>HYPERLINK("https://lsnyc.legalserver.org/matter/dynamic-profile/view/1900237","19-1900237")</f>
        <v>0</v>
      </c>
      <c r="B27" t="s">
        <v>10</v>
      </c>
      <c r="C27" t="s">
        <v>15</v>
      </c>
      <c r="D27" t="s">
        <v>32</v>
      </c>
      <c r="E27" t="s">
        <v>256</v>
      </c>
      <c r="F27" t="s">
        <v>295</v>
      </c>
      <c r="H27" t="s">
        <v>301</v>
      </c>
      <c r="J27" t="s">
        <v>308</v>
      </c>
    </row>
    <row r="28" spans="1:10">
      <c r="A28" s="1">
        <f>HYPERLINK("https://lsnyc.legalserver.org/matter/dynamic-profile/view/1900240","19-1900240")</f>
        <v>0</v>
      </c>
      <c r="B28" t="s">
        <v>10</v>
      </c>
      <c r="C28" t="s">
        <v>15</v>
      </c>
      <c r="D28" t="s">
        <v>33</v>
      </c>
      <c r="E28" t="s">
        <v>256</v>
      </c>
      <c r="F28" t="s">
        <v>295</v>
      </c>
      <c r="H28" t="s">
        <v>301</v>
      </c>
      <c r="J28" t="s">
        <v>308</v>
      </c>
    </row>
    <row r="29" spans="1:10">
      <c r="A29" s="1">
        <f>HYPERLINK("https://lsnyc.legalserver.org/matter/dynamic-profile/view/1900274","19-1900274")</f>
        <v>0</v>
      </c>
      <c r="B29" t="s">
        <v>10</v>
      </c>
      <c r="C29" t="s">
        <v>13</v>
      </c>
      <c r="D29" t="s">
        <v>34</v>
      </c>
      <c r="E29" t="s">
        <v>256</v>
      </c>
      <c r="F29" t="s">
        <v>293</v>
      </c>
      <c r="H29" t="s">
        <v>301</v>
      </c>
      <c r="J29" t="s">
        <v>304</v>
      </c>
    </row>
    <row r="30" spans="1:10">
      <c r="A30" s="1">
        <f>HYPERLINK("https://lsnyc.legalserver.org/matter/dynamic-profile/view/1900275","19-1900275")</f>
        <v>0</v>
      </c>
      <c r="B30" t="s">
        <v>10</v>
      </c>
      <c r="C30" t="s">
        <v>13</v>
      </c>
      <c r="D30" t="s">
        <v>34</v>
      </c>
      <c r="E30" t="s">
        <v>257</v>
      </c>
      <c r="F30" t="s">
        <v>293</v>
      </c>
      <c r="H30" t="s">
        <v>301</v>
      </c>
      <c r="J30" t="s">
        <v>304</v>
      </c>
    </row>
    <row r="31" spans="1:10">
      <c r="A31" s="1">
        <f>HYPERLINK("https://lsnyc.legalserver.org/matter/dynamic-profile/view/1899310","19-1899310")</f>
        <v>0</v>
      </c>
      <c r="B31" t="s">
        <v>10</v>
      </c>
      <c r="C31" t="s">
        <v>12</v>
      </c>
      <c r="D31" t="s">
        <v>35</v>
      </c>
      <c r="E31" t="s">
        <v>264</v>
      </c>
      <c r="G31" t="s">
        <v>300</v>
      </c>
      <c r="J31" t="s">
        <v>305</v>
      </c>
    </row>
    <row r="32" spans="1:10">
      <c r="A32" s="1">
        <f>HYPERLINK("https://lsnyc.legalserver.org/matter/dynamic-profile/view/1899089","19-1899089")</f>
        <v>0</v>
      </c>
      <c r="B32" t="s">
        <v>10</v>
      </c>
      <c r="C32" t="s">
        <v>12</v>
      </c>
      <c r="D32" t="s">
        <v>36</v>
      </c>
      <c r="E32" t="s">
        <v>257</v>
      </c>
      <c r="F32" t="s">
        <v>294</v>
      </c>
      <c r="H32" t="s">
        <v>301</v>
      </c>
      <c r="J32" t="s">
        <v>307</v>
      </c>
    </row>
    <row r="33" spans="1:10">
      <c r="A33" s="1">
        <f>HYPERLINK("https://lsnyc.legalserver.org/matter/dynamic-profile/view/1899100","19-1899100")</f>
        <v>0</v>
      </c>
      <c r="B33" t="s">
        <v>10</v>
      </c>
      <c r="C33" t="s">
        <v>12</v>
      </c>
      <c r="D33" t="s">
        <v>37</v>
      </c>
      <c r="E33" t="s">
        <v>265</v>
      </c>
      <c r="F33" t="s">
        <v>294</v>
      </c>
      <c r="H33" t="s">
        <v>301</v>
      </c>
      <c r="J33" t="s">
        <v>305</v>
      </c>
    </row>
    <row r="34" spans="1:10">
      <c r="A34" s="1">
        <f>HYPERLINK("https://lsnyc.legalserver.org/matter/dynamic-profile/view/1899105","19-1899105")</f>
        <v>0</v>
      </c>
      <c r="B34" t="s">
        <v>10</v>
      </c>
      <c r="C34" t="s">
        <v>12</v>
      </c>
      <c r="D34" t="s">
        <v>37</v>
      </c>
      <c r="E34" t="s">
        <v>258</v>
      </c>
      <c r="F34" t="s">
        <v>293</v>
      </c>
      <c r="H34" t="s">
        <v>301</v>
      </c>
      <c r="J34" t="s">
        <v>305</v>
      </c>
    </row>
    <row r="35" spans="1:10">
      <c r="A35" s="1">
        <f>HYPERLINK("https://lsnyc.legalserver.org/matter/dynamic-profile/view/1899108","19-1899108")</f>
        <v>0</v>
      </c>
      <c r="B35" t="s">
        <v>10</v>
      </c>
      <c r="C35" t="s">
        <v>12</v>
      </c>
      <c r="D35" t="s">
        <v>38</v>
      </c>
      <c r="E35" t="s">
        <v>266</v>
      </c>
      <c r="G35" t="s">
        <v>300</v>
      </c>
      <c r="J35" t="s">
        <v>306</v>
      </c>
    </row>
    <row r="36" spans="1:10">
      <c r="A36" s="1">
        <f>HYPERLINK("https://lsnyc.legalserver.org/matter/dynamic-profile/view/1898819","19-1898819")</f>
        <v>0</v>
      </c>
      <c r="B36" t="s">
        <v>10</v>
      </c>
      <c r="C36" t="s">
        <v>15</v>
      </c>
      <c r="D36" t="s">
        <v>39</v>
      </c>
      <c r="E36" t="s">
        <v>256</v>
      </c>
      <c r="F36" t="s">
        <v>293</v>
      </c>
      <c r="H36" t="s">
        <v>301</v>
      </c>
      <c r="J36" t="s">
        <v>304</v>
      </c>
    </row>
    <row r="37" spans="1:10">
      <c r="A37" s="1">
        <f>HYPERLINK("https://lsnyc.legalserver.org/matter/dynamic-profile/view/1898833","19-1898833")</f>
        <v>0</v>
      </c>
      <c r="B37" t="s">
        <v>10</v>
      </c>
      <c r="C37" t="s">
        <v>15</v>
      </c>
      <c r="D37" t="s">
        <v>40</v>
      </c>
      <c r="E37" t="s">
        <v>256</v>
      </c>
      <c r="F37" t="s">
        <v>293</v>
      </c>
      <c r="H37" t="s">
        <v>301</v>
      </c>
      <c r="J37" t="s">
        <v>307</v>
      </c>
    </row>
    <row r="38" spans="1:10">
      <c r="A38" s="1">
        <f>HYPERLINK("https://lsnyc.legalserver.org/matter/dynamic-profile/view/1898642","19-1898642")</f>
        <v>0</v>
      </c>
      <c r="B38" t="s">
        <v>10</v>
      </c>
      <c r="C38" t="s">
        <v>14</v>
      </c>
      <c r="D38" t="s">
        <v>41</v>
      </c>
      <c r="E38" t="s">
        <v>256</v>
      </c>
      <c r="F38" t="s">
        <v>293</v>
      </c>
      <c r="H38" t="s">
        <v>301</v>
      </c>
      <c r="J38" t="s">
        <v>304</v>
      </c>
    </row>
    <row r="39" spans="1:10">
      <c r="A39" s="1">
        <f>HYPERLINK("https://lsnyc.legalserver.org/matter/dynamic-profile/view/1898651","19-1898651")</f>
        <v>0</v>
      </c>
      <c r="B39" t="s">
        <v>10</v>
      </c>
      <c r="C39" t="s">
        <v>14</v>
      </c>
      <c r="D39" t="s">
        <v>42</v>
      </c>
      <c r="E39" t="s">
        <v>256</v>
      </c>
      <c r="F39" t="s">
        <v>293</v>
      </c>
      <c r="H39" t="s">
        <v>301</v>
      </c>
      <c r="J39" t="s">
        <v>307</v>
      </c>
    </row>
    <row r="40" spans="1:10">
      <c r="A40" s="1">
        <f>HYPERLINK("https://lsnyc.legalserver.org/matter/dynamic-profile/view/1898660","19-1898660")</f>
        <v>0</v>
      </c>
      <c r="B40" t="s">
        <v>10</v>
      </c>
      <c r="C40" t="s">
        <v>13</v>
      </c>
      <c r="D40" t="s">
        <v>43</v>
      </c>
      <c r="E40" t="s">
        <v>257</v>
      </c>
      <c r="F40" t="s">
        <v>294</v>
      </c>
      <c r="H40" t="s">
        <v>301</v>
      </c>
      <c r="J40" t="s">
        <v>307</v>
      </c>
    </row>
    <row r="41" spans="1:10">
      <c r="A41" s="1">
        <f>HYPERLINK("https://lsnyc.legalserver.org/matter/dynamic-profile/view/1898663","19-1898663")</f>
        <v>0</v>
      </c>
      <c r="B41" t="s">
        <v>10</v>
      </c>
      <c r="C41" t="s">
        <v>14</v>
      </c>
      <c r="D41" t="s">
        <v>44</v>
      </c>
      <c r="E41" t="s">
        <v>256</v>
      </c>
      <c r="F41" t="s">
        <v>293</v>
      </c>
      <c r="H41" t="s">
        <v>301</v>
      </c>
      <c r="J41" t="s">
        <v>307</v>
      </c>
    </row>
    <row r="42" spans="1:10">
      <c r="A42" s="1">
        <f>HYPERLINK("https://lsnyc.legalserver.org/matter/dynamic-profile/view/1898708","19-1898708")</f>
        <v>0</v>
      </c>
      <c r="B42" t="s">
        <v>10</v>
      </c>
      <c r="C42" t="s">
        <v>14</v>
      </c>
      <c r="D42" t="s">
        <v>45</v>
      </c>
      <c r="E42" t="s">
        <v>264</v>
      </c>
      <c r="F42" t="s">
        <v>294</v>
      </c>
      <c r="H42" t="s">
        <v>301</v>
      </c>
      <c r="J42" t="s">
        <v>305</v>
      </c>
    </row>
    <row r="43" spans="1:10">
      <c r="A43" s="1">
        <f>HYPERLINK("https://lsnyc.legalserver.org/matter/dynamic-profile/view/1898715","19-1898715")</f>
        <v>0</v>
      </c>
      <c r="B43" t="s">
        <v>10</v>
      </c>
      <c r="C43" t="s">
        <v>14</v>
      </c>
      <c r="D43" t="s">
        <v>45</v>
      </c>
      <c r="E43" t="s">
        <v>256</v>
      </c>
      <c r="F43" t="s">
        <v>293</v>
      </c>
      <c r="H43" t="s">
        <v>301</v>
      </c>
      <c r="J43" t="s">
        <v>304</v>
      </c>
    </row>
    <row r="44" spans="1:10">
      <c r="A44" s="1">
        <f>HYPERLINK("https://lsnyc.legalserver.org/matter/dynamic-profile/view/1898723","19-1898723")</f>
        <v>0</v>
      </c>
      <c r="B44" t="s">
        <v>10</v>
      </c>
      <c r="C44" t="s">
        <v>14</v>
      </c>
      <c r="D44" t="s">
        <v>46</v>
      </c>
      <c r="E44" t="s">
        <v>256</v>
      </c>
      <c r="F44" t="s">
        <v>293</v>
      </c>
      <c r="H44" t="s">
        <v>301</v>
      </c>
      <c r="J44" t="s">
        <v>304</v>
      </c>
    </row>
    <row r="45" spans="1:10">
      <c r="A45" s="1">
        <f>HYPERLINK("https://lsnyc.legalserver.org/matter/dynamic-profile/view/1898725","19-1898725")</f>
        <v>0</v>
      </c>
      <c r="B45" t="s">
        <v>10</v>
      </c>
      <c r="C45" t="s">
        <v>14</v>
      </c>
      <c r="D45" t="s">
        <v>46</v>
      </c>
      <c r="E45" t="s">
        <v>264</v>
      </c>
      <c r="F45" t="s">
        <v>294</v>
      </c>
      <c r="H45" t="s">
        <v>301</v>
      </c>
      <c r="J45" t="s">
        <v>305</v>
      </c>
    </row>
    <row r="46" spans="1:10">
      <c r="A46" s="1">
        <f>HYPERLINK("https://lsnyc.legalserver.org/matter/dynamic-profile/view/1898735","19-1898735")</f>
        <v>0</v>
      </c>
      <c r="B46" t="s">
        <v>10</v>
      </c>
      <c r="C46" t="s">
        <v>14</v>
      </c>
      <c r="D46" t="s">
        <v>47</v>
      </c>
      <c r="E46" t="s">
        <v>264</v>
      </c>
      <c r="F46" t="s">
        <v>294</v>
      </c>
      <c r="G46" t="s">
        <v>300</v>
      </c>
      <c r="J46" t="s">
        <v>305</v>
      </c>
    </row>
    <row r="47" spans="1:10">
      <c r="A47" s="1">
        <f>HYPERLINK("https://lsnyc.legalserver.org/matter/dynamic-profile/view/1898737","19-1898737")</f>
        <v>0</v>
      </c>
      <c r="B47" t="s">
        <v>10</v>
      </c>
      <c r="C47" t="s">
        <v>14</v>
      </c>
      <c r="D47" t="s">
        <v>47</v>
      </c>
      <c r="E47" t="s">
        <v>256</v>
      </c>
      <c r="F47" t="s">
        <v>293</v>
      </c>
      <c r="H47" t="s">
        <v>301</v>
      </c>
      <c r="J47" t="s">
        <v>305</v>
      </c>
    </row>
    <row r="48" spans="1:10">
      <c r="A48" s="1">
        <f>HYPERLINK("https://lsnyc.legalserver.org/matter/dynamic-profile/view/1898587","19-1898587")</f>
        <v>0</v>
      </c>
      <c r="B48" t="s">
        <v>10</v>
      </c>
      <c r="C48" t="s">
        <v>14</v>
      </c>
      <c r="D48" t="s">
        <v>41</v>
      </c>
      <c r="E48" t="s">
        <v>264</v>
      </c>
      <c r="F48" t="s">
        <v>294</v>
      </c>
      <c r="H48" t="s">
        <v>301</v>
      </c>
      <c r="J48" t="s">
        <v>305</v>
      </c>
    </row>
    <row r="49" spans="1:10">
      <c r="A49" s="1">
        <f>HYPERLINK("https://lsnyc.legalserver.org/matter/dynamic-profile/view/1898594","19-1898594")</f>
        <v>0</v>
      </c>
      <c r="B49" t="s">
        <v>10</v>
      </c>
      <c r="C49" t="s">
        <v>14</v>
      </c>
      <c r="D49" t="s">
        <v>48</v>
      </c>
      <c r="E49" t="s">
        <v>264</v>
      </c>
      <c r="F49" t="s">
        <v>294</v>
      </c>
      <c r="G49" t="s">
        <v>300</v>
      </c>
      <c r="J49" t="s">
        <v>305</v>
      </c>
    </row>
    <row r="50" spans="1:10">
      <c r="A50" s="1">
        <f>HYPERLINK("https://lsnyc.legalserver.org/matter/dynamic-profile/view/1898603","19-1898603")</f>
        <v>0</v>
      </c>
      <c r="B50" t="s">
        <v>10</v>
      </c>
      <c r="C50" t="s">
        <v>14</v>
      </c>
      <c r="D50" t="s">
        <v>48</v>
      </c>
      <c r="E50" t="s">
        <v>256</v>
      </c>
      <c r="F50" t="s">
        <v>293</v>
      </c>
      <c r="G50" t="s">
        <v>300</v>
      </c>
      <c r="J50" t="s">
        <v>304</v>
      </c>
    </row>
    <row r="51" spans="1:10">
      <c r="A51" s="1">
        <f>HYPERLINK("https://lsnyc.legalserver.org/matter/dynamic-profile/view/1898487","19-1898487")</f>
        <v>0</v>
      </c>
      <c r="B51" t="s">
        <v>10</v>
      </c>
      <c r="C51" t="s">
        <v>13</v>
      </c>
      <c r="D51" t="s">
        <v>49</v>
      </c>
      <c r="E51" t="s">
        <v>267</v>
      </c>
      <c r="F51" t="s">
        <v>296</v>
      </c>
      <c r="H51" t="s">
        <v>301</v>
      </c>
      <c r="J51" t="s">
        <v>306</v>
      </c>
    </row>
    <row r="52" spans="1:10">
      <c r="A52" s="1">
        <f>HYPERLINK("https://lsnyc.legalserver.org/matter/dynamic-profile/view/1898497","19-1898497")</f>
        <v>0</v>
      </c>
      <c r="B52" t="s">
        <v>10</v>
      </c>
      <c r="C52" t="s">
        <v>13</v>
      </c>
      <c r="D52" t="s">
        <v>50</v>
      </c>
      <c r="E52" t="s">
        <v>267</v>
      </c>
      <c r="F52" t="s">
        <v>296</v>
      </c>
      <c r="H52" t="s">
        <v>301</v>
      </c>
      <c r="J52" t="s">
        <v>306</v>
      </c>
    </row>
    <row r="53" spans="1:10">
      <c r="A53" s="1">
        <f>HYPERLINK("https://lsnyc.legalserver.org/matter/dynamic-profile/view/1898498","19-1898498")</f>
        <v>0</v>
      </c>
      <c r="B53" t="s">
        <v>10</v>
      </c>
      <c r="C53" t="s">
        <v>13</v>
      </c>
      <c r="D53" t="s">
        <v>51</v>
      </c>
      <c r="E53" t="s">
        <v>268</v>
      </c>
      <c r="F53" t="s">
        <v>296</v>
      </c>
      <c r="H53" t="s">
        <v>301</v>
      </c>
      <c r="J53" t="s">
        <v>308</v>
      </c>
    </row>
    <row r="54" spans="1:10">
      <c r="A54" s="1">
        <f>HYPERLINK("https://lsnyc.legalserver.org/matter/dynamic-profile/view/1898500","19-1898500")</f>
        <v>0</v>
      </c>
      <c r="B54" t="s">
        <v>10</v>
      </c>
      <c r="C54" t="s">
        <v>13</v>
      </c>
      <c r="D54" t="s">
        <v>52</v>
      </c>
      <c r="E54" t="s">
        <v>257</v>
      </c>
      <c r="F54" t="s">
        <v>293</v>
      </c>
      <c r="H54" t="s">
        <v>301</v>
      </c>
      <c r="J54" t="s">
        <v>304</v>
      </c>
    </row>
    <row r="55" spans="1:10">
      <c r="A55" s="1">
        <f>HYPERLINK("https://lsnyc.legalserver.org/matter/dynamic-profile/view/1898501","19-1898501")</f>
        <v>0</v>
      </c>
      <c r="B55" t="s">
        <v>10</v>
      </c>
      <c r="C55" t="s">
        <v>13</v>
      </c>
      <c r="D55" t="s">
        <v>53</v>
      </c>
      <c r="E55" t="s">
        <v>256</v>
      </c>
      <c r="F55" t="s">
        <v>293</v>
      </c>
      <c r="H55" t="s">
        <v>301</v>
      </c>
      <c r="J55" t="s">
        <v>304</v>
      </c>
    </row>
    <row r="56" spans="1:10">
      <c r="A56" s="1">
        <f>HYPERLINK("https://lsnyc.legalserver.org/matter/dynamic-profile/view/1898240","19-1898240")</f>
        <v>0</v>
      </c>
      <c r="B56" t="s">
        <v>10</v>
      </c>
      <c r="C56" t="s">
        <v>15</v>
      </c>
      <c r="D56" t="s">
        <v>33</v>
      </c>
      <c r="E56" t="s">
        <v>257</v>
      </c>
      <c r="F56" t="s">
        <v>295</v>
      </c>
      <c r="H56" t="s">
        <v>301</v>
      </c>
      <c r="J56" t="s">
        <v>308</v>
      </c>
    </row>
    <row r="57" spans="1:10">
      <c r="A57" s="1">
        <f>HYPERLINK("https://lsnyc.legalserver.org/matter/dynamic-profile/view/1898254","19-1898254")</f>
        <v>0</v>
      </c>
      <c r="B57" t="s">
        <v>10</v>
      </c>
      <c r="C57" t="s">
        <v>15</v>
      </c>
      <c r="D57" t="s">
        <v>32</v>
      </c>
      <c r="E57" t="s">
        <v>257</v>
      </c>
      <c r="F57" t="s">
        <v>295</v>
      </c>
      <c r="H57" t="s">
        <v>301</v>
      </c>
      <c r="J57" t="s">
        <v>308</v>
      </c>
    </row>
    <row r="58" spans="1:10">
      <c r="A58" s="1">
        <f>HYPERLINK("https://lsnyc.legalserver.org/matter/dynamic-profile/view/1898079","19-1898079")</f>
        <v>0</v>
      </c>
      <c r="B58" t="s">
        <v>10</v>
      </c>
      <c r="C58" t="s">
        <v>11</v>
      </c>
      <c r="D58" t="s">
        <v>54</v>
      </c>
      <c r="E58" t="s">
        <v>257</v>
      </c>
      <c r="F58" t="s">
        <v>295</v>
      </c>
      <c r="H58" t="s">
        <v>301</v>
      </c>
      <c r="J58" t="s">
        <v>308</v>
      </c>
    </row>
    <row r="59" spans="1:10">
      <c r="A59" s="1">
        <f>HYPERLINK("https://lsnyc.legalserver.org/matter/dynamic-profile/view/1898083","19-1898083")</f>
        <v>0</v>
      </c>
      <c r="B59" t="s">
        <v>10</v>
      </c>
      <c r="C59" t="s">
        <v>11</v>
      </c>
      <c r="D59" t="s">
        <v>55</v>
      </c>
      <c r="E59" t="s">
        <v>257</v>
      </c>
      <c r="F59" t="s">
        <v>295</v>
      </c>
      <c r="H59" t="s">
        <v>301</v>
      </c>
      <c r="J59" t="s">
        <v>308</v>
      </c>
    </row>
    <row r="60" spans="1:10">
      <c r="A60" s="1">
        <f>HYPERLINK("https://lsnyc.legalserver.org/matter/dynamic-profile/view/1898122","19-1898122")</f>
        <v>0</v>
      </c>
      <c r="B60" t="s">
        <v>10</v>
      </c>
      <c r="C60" t="s">
        <v>13</v>
      </c>
      <c r="D60" t="s">
        <v>56</v>
      </c>
      <c r="E60" t="s">
        <v>269</v>
      </c>
      <c r="F60" t="s">
        <v>294</v>
      </c>
      <c r="H60" t="s">
        <v>301</v>
      </c>
      <c r="J60" t="s">
        <v>305</v>
      </c>
    </row>
    <row r="61" spans="1:10">
      <c r="A61" s="1">
        <f>HYPERLINK("https://lsnyc.legalserver.org/matter/dynamic-profile/view/1898152","19-1898152")</f>
        <v>0</v>
      </c>
      <c r="B61" t="s">
        <v>10</v>
      </c>
      <c r="C61" t="s">
        <v>12</v>
      </c>
      <c r="D61" t="s">
        <v>35</v>
      </c>
      <c r="E61" t="s">
        <v>257</v>
      </c>
      <c r="F61" t="s">
        <v>293</v>
      </c>
      <c r="H61" t="s">
        <v>301</v>
      </c>
      <c r="J61" t="s">
        <v>304</v>
      </c>
    </row>
    <row r="62" spans="1:10">
      <c r="A62" s="1">
        <f>HYPERLINK("https://lsnyc.legalserver.org/matter/dynamic-profile/view/1898156","19-1898156")</f>
        <v>0</v>
      </c>
      <c r="B62" t="s">
        <v>10</v>
      </c>
      <c r="C62" t="s">
        <v>12</v>
      </c>
      <c r="D62" t="s">
        <v>57</v>
      </c>
      <c r="E62" t="s">
        <v>257</v>
      </c>
      <c r="F62" t="s">
        <v>293</v>
      </c>
      <c r="H62" t="s">
        <v>301</v>
      </c>
      <c r="J62" t="s">
        <v>304</v>
      </c>
    </row>
    <row r="63" spans="1:10">
      <c r="A63" s="1">
        <f>HYPERLINK("https://lsnyc.legalserver.org/matter/dynamic-profile/view/1897997","19-1897997")</f>
        <v>0</v>
      </c>
      <c r="B63" t="s">
        <v>10</v>
      </c>
      <c r="C63" t="s">
        <v>13</v>
      </c>
      <c r="D63" t="s">
        <v>58</v>
      </c>
      <c r="E63" t="s">
        <v>261</v>
      </c>
      <c r="F63" t="s">
        <v>294</v>
      </c>
      <c r="H63" t="s">
        <v>301</v>
      </c>
      <c r="J63" t="s">
        <v>309</v>
      </c>
    </row>
    <row r="64" spans="1:10">
      <c r="A64" s="1">
        <f>HYPERLINK("https://lsnyc.legalserver.org/matter/dynamic-profile/view/1898012","19-1898012")</f>
        <v>0</v>
      </c>
      <c r="B64" t="s">
        <v>10</v>
      </c>
      <c r="C64" t="s">
        <v>11</v>
      </c>
      <c r="D64" t="s">
        <v>59</v>
      </c>
      <c r="E64" t="s">
        <v>257</v>
      </c>
      <c r="F64" t="s">
        <v>297</v>
      </c>
      <c r="H64" t="s">
        <v>301</v>
      </c>
      <c r="J64" t="s">
        <v>309</v>
      </c>
    </row>
    <row r="65" spans="1:10">
      <c r="A65" s="1">
        <f>HYPERLINK("https://lsnyc.legalserver.org/matter/dynamic-profile/view/1898053","19-1898053")</f>
        <v>0</v>
      </c>
      <c r="B65" t="s">
        <v>10</v>
      </c>
      <c r="C65" t="s">
        <v>11</v>
      </c>
      <c r="D65" t="s">
        <v>60</v>
      </c>
      <c r="E65" t="s">
        <v>257</v>
      </c>
      <c r="F65" t="s">
        <v>298</v>
      </c>
      <c r="H65" t="s">
        <v>301</v>
      </c>
      <c r="J65" t="s">
        <v>309</v>
      </c>
    </row>
    <row r="66" spans="1:10">
      <c r="A66" s="1">
        <f>HYPERLINK("https://lsnyc.legalserver.org/matter/dynamic-profile/view/1897860","19-1897860")</f>
        <v>0</v>
      </c>
      <c r="B66" t="s">
        <v>10</v>
      </c>
      <c r="C66" t="s">
        <v>11</v>
      </c>
      <c r="D66" t="s">
        <v>61</v>
      </c>
      <c r="E66" t="s">
        <v>257</v>
      </c>
      <c r="F66" t="s">
        <v>299</v>
      </c>
      <c r="H66" t="s">
        <v>301</v>
      </c>
      <c r="J66" t="s">
        <v>304</v>
      </c>
    </row>
    <row r="67" spans="1:10">
      <c r="A67" s="1">
        <f>HYPERLINK("https://lsnyc.legalserver.org/matter/dynamic-profile/view/1897867","19-1897867")</f>
        <v>0</v>
      </c>
      <c r="B67" t="s">
        <v>10</v>
      </c>
      <c r="C67" t="s">
        <v>11</v>
      </c>
      <c r="D67" t="s">
        <v>62</v>
      </c>
      <c r="E67" t="s">
        <v>257</v>
      </c>
      <c r="F67" t="s">
        <v>299</v>
      </c>
      <c r="H67" t="s">
        <v>301</v>
      </c>
      <c r="J67" t="s">
        <v>304</v>
      </c>
    </row>
    <row r="68" spans="1:10">
      <c r="A68" s="1">
        <f>HYPERLINK("https://lsnyc.legalserver.org/matter/dynamic-profile/view/1897490","19-1897490")</f>
        <v>0</v>
      </c>
      <c r="B68" t="s">
        <v>10</v>
      </c>
      <c r="C68" t="s">
        <v>11</v>
      </c>
      <c r="D68" t="s">
        <v>63</v>
      </c>
      <c r="E68" t="s">
        <v>263</v>
      </c>
      <c r="F68" t="s">
        <v>294</v>
      </c>
      <c r="H68" t="s">
        <v>301</v>
      </c>
      <c r="J68" t="s">
        <v>306</v>
      </c>
    </row>
    <row r="69" spans="1:10">
      <c r="A69" s="1">
        <f>HYPERLINK("https://lsnyc.legalserver.org/matter/dynamic-profile/view/1897215","19-1897215")</f>
        <v>0</v>
      </c>
      <c r="B69" t="s">
        <v>10</v>
      </c>
      <c r="C69" t="s">
        <v>11</v>
      </c>
      <c r="D69" t="s">
        <v>64</v>
      </c>
      <c r="E69" t="s">
        <v>259</v>
      </c>
      <c r="F69" t="s">
        <v>298</v>
      </c>
      <c r="H69" t="s">
        <v>301</v>
      </c>
      <c r="J69" t="s">
        <v>309</v>
      </c>
    </row>
    <row r="70" spans="1:10">
      <c r="A70" s="1">
        <f>HYPERLINK("https://lsnyc.legalserver.org/matter/dynamic-profile/view/1897139","19-1897139")</f>
        <v>0</v>
      </c>
      <c r="B70" t="s">
        <v>10</v>
      </c>
      <c r="C70" t="s">
        <v>11</v>
      </c>
      <c r="D70" t="s">
        <v>65</v>
      </c>
      <c r="E70" t="s">
        <v>257</v>
      </c>
      <c r="F70" t="s">
        <v>299</v>
      </c>
      <c r="H70" t="s">
        <v>301</v>
      </c>
      <c r="J70" t="s">
        <v>307</v>
      </c>
    </row>
    <row r="71" spans="1:10">
      <c r="A71" s="1">
        <f>HYPERLINK("https://lsnyc.legalserver.org/matter/dynamic-profile/view/1897203","19-1897203")</f>
        <v>0</v>
      </c>
      <c r="B71" t="s">
        <v>10</v>
      </c>
      <c r="C71" t="s">
        <v>13</v>
      </c>
      <c r="D71" t="s">
        <v>23</v>
      </c>
      <c r="E71" t="s">
        <v>270</v>
      </c>
      <c r="F71" t="s">
        <v>298</v>
      </c>
      <c r="H71" t="s">
        <v>301</v>
      </c>
      <c r="J71" t="s">
        <v>309</v>
      </c>
    </row>
    <row r="72" spans="1:10">
      <c r="A72" s="1">
        <f>HYPERLINK("https://lsnyc.legalserver.org/matter/dynamic-profile/view/1897101","19-1897101")</f>
        <v>0</v>
      </c>
      <c r="B72" t="s">
        <v>10</v>
      </c>
      <c r="C72" t="s">
        <v>13</v>
      </c>
      <c r="D72" t="s">
        <v>66</v>
      </c>
      <c r="E72" t="s">
        <v>266</v>
      </c>
      <c r="F72" t="s">
        <v>294</v>
      </c>
      <c r="H72" t="s">
        <v>301</v>
      </c>
      <c r="J72" t="s">
        <v>306</v>
      </c>
    </row>
    <row r="73" spans="1:10">
      <c r="A73" s="1">
        <f>HYPERLINK("https://lsnyc.legalserver.org/matter/dynamic-profile/view/1896943","19-1896943")</f>
        <v>0</v>
      </c>
      <c r="B73" t="s">
        <v>10</v>
      </c>
      <c r="C73" t="s">
        <v>11</v>
      </c>
      <c r="D73" t="s">
        <v>67</v>
      </c>
      <c r="E73" t="s">
        <v>263</v>
      </c>
      <c r="F73" t="s">
        <v>294</v>
      </c>
      <c r="H73" t="s">
        <v>301</v>
      </c>
      <c r="J73" t="s">
        <v>306</v>
      </c>
    </row>
    <row r="74" spans="1:10">
      <c r="A74" s="1">
        <f>HYPERLINK("https://lsnyc.legalserver.org/matter/dynamic-profile/view/1896424","19-1896424")</f>
        <v>0</v>
      </c>
      <c r="B74" t="s">
        <v>10</v>
      </c>
      <c r="C74" t="s">
        <v>12</v>
      </c>
      <c r="D74" t="s">
        <v>68</v>
      </c>
      <c r="E74" t="s">
        <v>264</v>
      </c>
      <c r="F74" t="s">
        <v>294</v>
      </c>
      <c r="H74" t="s">
        <v>301</v>
      </c>
      <c r="J74" t="s">
        <v>305</v>
      </c>
    </row>
    <row r="75" spans="1:10">
      <c r="A75" s="1">
        <f>HYPERLINK("https://lsnyc.legalserver.org/matter/dynamic-profile/view/1896430","19-1896430")</f>
        <v>0</v>
      </c>
      <c r="B75" t="s">
        <v>10</v>
      </c>
      <c r="C75" t="s">
        <v>12</v>
      </c>
      <c r="D75" t="s">
        <v>68</v>
      </c>
      <c r="E75" t="s">
        <v>262</v>
      </c>
      <c r="F75" t="s">
        <v>294</v>
      </c>
      <c r="H75" t="s">
        <v>301</v>
      </c>
      <c r="J75" t="s">
        <v>305</v>
      </c>
    </row>
    <row r="76" spans="1:10">
      <c r="A76" s="1">
        <f>HYPERLINK("https://lsnyc.legalserver.org/matter/dynamic-profile/view/1896186","19-1896186")</f>
        <v>0</v>
      </c>
      <c r="B76" t="s">
        <v>10</v>
      </c>
      <c r="C76" t="s">
        <v>14</v>
      </c>
      <c r="D76" t="s">
        <v>48</v>
      </c>
      <c r="E76" t="s">
        <v>257</v>
      </c>
      <c r="F76" t="s">
        <v>293</v>
      </c>
      <c r="H76" t="s">
        <v>301</v>
      </c>
      <c r="J76" t="s">
        <v>304</v>
      </c>
    </row>
    <row r="77" spans="1:10">
      <c r="A77" s="1">
        <f>HYPERLINK("https://lsnyc.legalserver.org/matter/dynamic-profile/view/1896192","19-1896192")</f>
        <v>0</v>
      </c>
      <c r="B77" t="s">
        <v>10</v>
      </c>
      <c r="C77" t="s">
        <v>14</v>
      </c>
      <c r="D77" t="s">
        <v>41</v>
      </c>
      <c r="E77" t="s">
        <v>257</v>
      </c>
      <c r="F77" t="s">
        <v>293</v>
      </c>
      <c r="H77" t="s">
        <v>301</v>
      </c>
      <c r="J77" t="s">
        <v>304</v>
      </c>
    </row>
    <row r="78" spans="1:10">
      <c r="A78" s="1">
        <f>HYPERLINK("https://lsnyc.legalserver.org/matter/dynamic-profile/view/1896232","19-1896232")</f>
        <v>0</v>
      </c>
      <c r="B78" t="s">
        <v>10</v>
      </c>
      <c r="C78" t="s">
        <v>13</v>
      </c>
      <c r="D78" t="s">
        <v>51</v>
      </c>
      <c r="E78" t="s">
        <v>264</v>
      </c>
      <c r="F78" t="s">
        <v>294</v>
      </c>
      <c r="H78" t="s">
        <v>301</v>
      </c>
      <c r="J78" t="s">
        <v>305</v>
      </c>
    </row>
    <row r="79" spans="1:10">
      <c r="A79" s="1">
        <f>HYPERLINK("https://lsnyc.legalserver.org/matter/dynamic-profile/view/1896071","19-1896071")</f>
        <v>0</v>
      </c>
      <c r="B79" t="s">
        <v>10</v>
      </c>
      <c r="C79" t="s">
        <v>16</v>
      </c>
      <c r="D79" t="s">
        <v>69</v>
      </c>
      <c r="G79" t="s">
        <v>300</v>
      </c>
      <c r="J79" t="s">
        <v>308</v>
      </c>
    </row>
    <row r="80" spans="1:10">
      <c r="A80" s="1">
        <f>HYPERLINK("https://lsnyc.legalserver.org/matter/dynamic-profile/view/1895868","19-1895868")</f>
        <v>0</v>
      </c>
      <c r="B80" t="s">
        <v>10</v>
      </c>
      <c r="C80" t="s">
        <v>12</v>
      </c>
      <c r="D80" t="s">
        <v>70</v>
      </c>
      <c r="E80" t="s">
        <v>271</v>
      </c>
      <c r="F80" t="s">
        <v>298</v>
      </c>
      <c r="G80" t="s">
        <v>300</v>
      </c>
      <c r="H80" t="s">
        <v>302</v>
      </c>
      <c r="J80" t="s">
        <v>309</v>
      </c>
    </row>
    <row r="81" spans="1:10">
      <c r="A81" s="1">
        <f>HYPERLINK("https://lsnyc.legalserver.org/matter/dynamic-profile/view/1895905","19-1895905")</f>
        <v>0</v>
      </c>
      <c r="B81" t="s">
        <v>10</v>
      </c>
      <c r="C81" t="s">
        <v>14</v>
      </c>
      <c r="D81" t="s">
        <v>71</v>
      </c>
      <c r="E81" t="s">
        <v>256</v>
      </c>
      <c r="F81" t="s">
        <v>298</v>
      </c>
      <c r="H81" t="s">
        <v>301</v>
      </c>
      <c r="J81" t="s">
        <v>309</v>
      </c>
    </row>
    <row r="82" spans="1:10">
      <c r="A82" s="1">
        <f>HYPERLINK("https://lsnyc.legalserver.org/matter/dynamic-profile/view/1895621","19-1895621")</f>
        <v>0</v>
      </c>
      <c r="B82" t="s">
        <v>10</v>
      </c>
      <c r="C82" t="s">
        <v>13</v>
      </c>
      <c r="D82" t="s">
        <v>72</v>
      </c>
      <c r="E82" t="s">
        <v>261</v>
      </c>
      <c r="F82" t="s">
        <v>294</v>
      </c>
      <c r="H82" t="s">
        <v>301</v>
      </c>
      <c r="J82" t="s">
        <v>306</v>
      </c>
    </row>
    <row r="83" spans="1:10">
      <c r="A83" s="1">
        <f>HYPERLINK("https://lsnyc.legalserver.org/matter/dynamic-profile/view/1895656","19-1895656")</f>
        <v>0</v>
      </c>
      <c r="B83" t="s">
        <v>10</v>
      </c>
      <c r="C83" t="s">
        <v>13</v>
      </c>
      <c r="D83" t="s">
        <v>56</v>
      </c>
      <c r="E83" t="s">
        <v>270</v>
      </c>
      <c r="F83" t="s">
        <v>294</v>
      </c>
      <c r="H83" t="s">
        <v>301</v>
      </c>
      <c r="I83" t="s">
        <v>303</v>
      </c>
      <c r="J83" t="s">
        <v>308</v>
      </c>
    </row>
    <row r="84" spans="1:10">
      <c r="A84" s="1">
        <f>HYPERLINK("https://lsnyc.legalserver.org/matter/dynamic-profile/view/1895426","19-1895426")</f>
        <v>0</v>
      </c>
      <c r="B84" t="s">
        <v>10</v>
      </c>
      <c r="C84" t="s">
        <v>15</v>
      </c>
      <c r="D84" t="s">
        <v>39</v>
      </c>
      <c r="E84" t="s">
        <v>257</v>
      </c>
      <c r="F84" t="s">
        <v>293</v>
      </c>
      <c r="H84" t="s">
        <v>301</v>
      </c>
      <c r="J84" t="s">
        <v>304</v>
      </c>
    </row>
    <row r="85" spans="1:10">
      <c r="A85" s="1">
        <f>HYPERLINK("https://lsnyc.legalserver.org/matter/dynamic-profile/view/1895544","19-1895544")</f>
        <v>0</v>
      </c>
      <c r="B85" t="s">
        <v>10</v>
      </c>
      <c r="C85" t="s">
        <v>13</v>
      </c>
      <c r="D85" t="s">
        <v>51</v>
      </c>
      <c r="E85" t="s">
        <v>257</v>
      </c>
      <c r="F85" t="s">
        <v>293</v>
      </c>
      <c r="H85" t="s">
        <v>301</v>
      </c>
      <c r="J85" t="s">
        <v>304</v>
      </c>
    </row>
    <row r="86" spans="1:10">
      <c r="A86" s="1">
        <f>HYPERLINK("https://lsnyc.legalserver.org/matter/dynamic-profile/view/1895345","19-1895345")</f>
        <v>0</v>
      </c>
      <c r="B86" t="s">
        <v>10</v>
      </c>
      <c r="C86" t="s">
        <v>13</v>
      </c>
      <c r="D86" t="s">
        <v>73</v>
      </c>
      <c r="E86" t="s">
        <v>265</v>
      </c>
      <c r="F86" t="s">
        <v>298</v>
      </c>
      <c r="G86" t="s">
        <v>300</v>
      </c>
      <c r="J86" t="s">
        <v>309</v>
      </c>
    </row>
    <row r="87" spans="1:10">
      <c r="A87" s="1">
        <f>HYPERLINK("https://lsnyc.legalserver.org/matter/dynamic-profile/view/1895195","19-1895195")</f>
        <v>0</v>
      </c>
      <c r="B87" t="s">
        <v>10</v>
      </c>
      <c r="C87" t="s">
        <v>11</v>
      </c>
      <c r="D87" t="s">
        <v>74</v>
      </c>
      <c r="E87" t="s">
        <v>260</v>
      </c>
      <c r="F87" t="s">
        <v>294</v>
      </c>
      <c r="H87" t="s">
        <v>301</v>
      </c>
      <c r="J87" t="s">
        <v>306</v>
      </c>
    </row>
    <row r="88" spans="1:10">
      <c r="A88" s="1">
        <f>HYPERLINK("https://lsnyc.legalserver.org/matter/dynamic-profile/view/1895217","19-1895217")</f>
        <v>0</v>
      </c>
      <c r="B88" t="s">
        <v>10</v>
      </c>
      <c r="C88" t="s">
        <v>12</v>
      </c>
      <c r="D88" t="s">
        <v>37</v>
      </c>
      <c r="E88" t="s">
        <v>257</v>
      </c>
      <c r="F88" t="s">
        <v>293</v>
      </c>
      <c r="H88" t="s">
        <v>301</v>
      </c>
      <c r="J88" t="s">
        <v>304</v>
      </c>
    </row>
    <row r="89" spans="1:10">
      <c r="A89" s="1">
        <f>HYPERLINK("https://lsnyc.legalserver.org/matter/dynamic-profile/view/1895102","19-1895102")</f>
        <v>0</v>
      </c>
      <c r="B89" t="s">
        <v>10</v>
      </c>
      <c r="C89" t="s">
        <v>15</v>
      </c>
      <c r="D89" t="s">
        <v>40</v>
      </c>
      <c r="E89" t="s">
        <v>257</v>
      </c>
      <c r="F89" t="s">
        <v>293</v>
      </c>
      <c r="H89" t="s">
        <v>301</v>
      </c>
      <c r="J89" t="s">
        <v>307</v>
      </c>
    </row>
    <row r="90" spans="1:10">
      <c r="A90" s="1">
        <f>HYPERLINK("https://lsnyc.legalserver.org/matter/dynamic-profile/view/1894911","19-1894911")</f>
        <v>0</v>
      </c>
      <c r="B90" t="s">
        <v>10</v>
      </c>
      <c r="C90" t="s">
        <v>13</v>
      </c>
      <c r="D90" t="s">
        <v>75</v>
      </c>
      <c r="E90" t="s">
        <v>262</v>
      </c>
      <c r="F90" t="s">
        <v>294</v>
      </c>
      <c r="H90" t="s">
        <v>301</v>
      </c>
      <c r="J90" t="s">
        <v>305</v>
      </c>
    </row>
    <row r="91" spans="1:10">
      <c r="A91" s="1">
        <f>HYPERLINK("https://lsnyc.legalserver.org/matter/dynamic-profile/view/1894332","19-1894332")</f>
        <v>0</v>
      </c>
      <c r="B91" t="s">
        <v>10</v>
      </c>
      <c r="C91" t="s">
        <v>11</v>
      </c>
      <c r="D91" t="s">
        <v>76</v>
      </c>
      <c r="E91" t="s">
        <v>260</v>
      </c>
      <c r="F91" t="s">
        <v>297</v>
      </c>
      <c r="H91" t="s">
        <v>301</v>
      </c>
      <c r="J91" t="s">
        <v>309</v>
      </c>
    </row>
    <row r="92" spans="1:10">
      <c r="A92" s="1">
        <f>HYPERLINK("https://lsnyc.legalserver.org/matter/dynamic-profile/view/1894329","19-1894329")</f>
        <v>0</v>
      </c>
      <c r="B92" t="s">
        <v>10</v>
      </c>
      <c r="C92" t="s">
        <v>11</v>
      </c>
      <c r="D92" t="s">
        <v>77</v>
      </c>
      <c r="E92" t="s">
        <v>260</v>
      </c>
      <c r="F92" t="s">
        <v>297</v>
      </c>
      <c r="H92" t="s">
        <v>301</v>
      </c>
      <c r="J92" t="s">
        <v>309</v>
      </c>
    </row>
    <row r="93" spans="1:10">
      <c r="A93" s="1">
        <f>HYPERLINK("https://lsnyc.legalserver.org/matter/dynamic-profile/view/1894096","19-1894096")</f>
        <v>0</v>
      </c>
      <c r="B93" t="s">
        <v>10</v>
      </c>
      <c r="C93" t="s">
        <v>16</v>
      </c>
      <c r="D93" t="s">
        <v>78</v>
      </c>
      <c r="G93" t="s">
        <v>300</v>
      </c>
      <c r="J93" t="s">
        <v>308</v>
      </c>
    </row>
    <row r="94" spans="1:10">
      <c r="A94" s="1">
        <f>HYPERLINK("https://lsnyc.legalserver.org/matter/dynamic-profile/view/1894158","19-1894158")</f>
        <v>0</v>
      </c>
      <c r="B94" t="s">
        <v>10</v>
      </c>
      <c r="C94" t="s">
        <v>11</v>
      </c>
      <c r="D94" t="s">
        <v>79</v>
      </c>
      <c r="E94" t="s">
        <v>272</v>
      </c>
      <c r="F94" t="s">
        <v>293</v>
      </c>
      <c r="H94" t="s">
        <v>301</v>
      </c>
      <c r="J94" t="s">
        <v>307</v>
      </c>
    </row>
    <row r="95" spans="1:10">
      <c r="A95" s="1">
        <f>HYPERLINK("https://lsnyc.legalserver.org/matter/dynamic-profile/view/1893902","19-1893902")</f>
        <v>0</v>
      </c>
      <c r="B95" t="s">
        <v>10</v>
      </c>
      <c r="C95" t="s">
        <v>16</v>
      </c>
      <c r="D95" t="s">
        <v>80</v>
      </c>
      <c r="G95" t="s">
        <v>300</v>
      </c>
      <c r="J95" t="s">
        <v>308</v>
      </c>
    </row>
    <row r="96" spans="1:10">
      <c r="A96" s="1">
        <f>HYPERLINK("https://lsnyc.legalserver.org/matter/dynamic-profile/view/1893781","19-1893781")</f>
        <v>0</v>
      </c>
      <c r="B96" t="s">
        <v>10</v>
      </c>
      <c r="C96" t="s">
        <v>13</v>
      </c>
      <c r="D96" t="s">
        <v>81</v>
      </c>
      <c r="E96" t="s">
        <v>270</v>
      </c>
      <c r="F96" t="s">
        <v>294</v>
      </c>
      <c r="H96" t="s">
        <v>301</v>
      </c>
      <c r="J96" t="s">
        <v>305</v>
      </c>
    </row>
    <row r="97" spans="1:10">
      <c r="A97" s="1">
        <f>HYPERLINK("https://lsnyc.legalserver.org/matter/dynamic-profile/view/1893551","19-1893551")</f>
        <v>0</v>
      </c>
      <c r="B97" t="s">
        <v>10</v>
      </c>
      <c r="C97" t="s">
        <v>13</v>
      </c>
      <c r="D97" t="s">
        <v>82</v>
      </c>
      <c r="E97" t="s">
        <v>257</v>
      </c>
      <c r="F97" t="s">
        <v>298</v>
      </c>
      <c r="G97" t="s">
        <v>300</v>
      </c>
      <c r="J97" t="s">
        <v>309</v>
      </c>
    </row>
    <row r="98" spans="1:10">
      <c r="A98" s="1">
        <f>HYPERLINK("https://lsnyc.legalserver.org/matter/dynamic-profile/view/1893357","19-1893357")</f>
        <v>0</v>
      </c>
      <c r="B98" t="s">
        <v>10</v>
      </c>
      <c r="C98" t="s">
        <v>11</v>
      </c>
      <c r="D98" t="s">
        <v>83</v>
      </c>
      <c r="E98" t="s">
        <v>263</v>
      </c>
      <c r="F98" t="s">
        <v>294</v>
      </c>
      <c r="H98" t="s">
        <v>301</v>
      </c>
      <c r="I98" t="s">
        <v>303</v>
      </c>
      <c r="J98" t="s">
        <v>308</v>
      </c>
    </row>
    <row r="99" spans="1:10">
      <c r="A99" s="1">
        <f>HYPERLINK("https://lsnyc.legalserver.org/matter/dynamic-profile/view/1893171","19-1893171")</f>
        <v>0</v>
      </c>
      <c r="B99" t="s">
        <v>10</v>
      </c>
      <c r="C99" t="s">
        <v>14</v>
      </c>
      <c r="D99" t="s">
        <v>84</v>
      </c>
      <c r="E99" t="s">
        <v>272</v>
      </c>
      <c r="F99" t="s">
        <v>298</v>
      </c>
      <c r="G99" t="s">
        <v>300</v>
      </c>
      <c r="J99" t="s">
        <v>309</v>
      </c>
    </row>
    <row r="100" spans="1:10">
      <c r="A100" s="1">
        <f>HYPERLINK("https://lsnyc.legalserver.org/matter/dynamic-profile/view/1893468","19-1893468")</f>
        <v>0</v>
      </c>
      <c r="B100" t="s">
        <v>10</v>
      </c>
      <c r="C100" t="s">
        <v>14</v>
      </c>
      <c r="D100" t="s">
        <v>85</v>
      </c>
      <c r="E100" t="s">
        <v>273</v>
      </c>
      <c r="F100" t="s">
        <v>298</v>
      </c>
      <c r="H100" t="s">
        <v>301</v>
      </c>
      <c r="J100" t="s">
        <v>309</v>
      </c>
    </row>
    <row r="101" spans="1:10">
      <c r="A101" s="1">
        <f>HYPERLINK("https://lsnyc.legalserver.org/matter/dynamic-profile/view/1892805","19-1892805")</f>
        <v>0</v>
      </c>
      <c r="B101" t="s">
        <v>10</v>
      </c>
      <c r="C101" t="s">
        <v>14</v>
      </c>
      <c r="D101" t="s">
        <v>45</v>
      </c>
      <c r="E101" t="s">
        <v>257</v>
      </c>
      <c r="F101" t="s">
        <v>293</v>
      </c>
      <c r="H101" t="s">
        <v>301</v>
      </c>
      <c r="J101" t="s">
        <v>304</v>
      </c>
    </row>
    <row r="102" spans="1:10">
      <c r="A102" s="1">
        <f>HYPERLINK("https://lsnyc.legalserver.org/matter/dynamic-profile/view/1892809","19-1892809")</f>
        <v>0</v>
      </c>
      <c r="B102" t="s">
        <v>10</v>
      </c>
      <c r="C102" t="s">
        <v>14</v>
      </c>
      <c r="D102" t="s">
        <v>46</v>
      </c>
      <c r="E102" t="s">
        <v>257</v>
      </c>
      <c r="F102" t="s">
        <v>293</v>
      </c>
      <c r="H102" t="s">
        <v>301</v>
      </c>
      <c r="J102" t="s">
        <v>304</v>
      </c>
    </row>
    <row r="103" spans="1:10">
      <c r="A103" s="1">
        <f>HYPERLINK("https://lsnyc.legalserver.org/matter/dynamic-profile/view/1892815","19-1892815")</f>
        <v>0</v>
      </c>
      <c r="B103" t="s">
        <v>10</v>
      </c>
      <c r="C103" t="s">
        <v>14</v>
      </c>
      <c r="D103" t="s">
        <v>47</v>
      </c>
      <c r="E103" t="s">
        <v>257</v>
      </c>
      <c r="F103" t="s">
        <v>293</v>
      </c>
      <c r="H103" t="s">
        <v>301</v>
      </c>
      <c r="J103" t="s">
        <v>304</v>
      </c>
    </row>
    <row r="104" spans="1:10">
      <c r="A104" s="1">
        <f>HYPERLINK("https://lsnyc.legalserver.org/matter/dynamic-profile/view/1892551","19-1892551")</f>
        <v>0</v>
      </c>
      <c r="B104" t="s">
        <v>10</v>
      </c>
      <c r="C104" t="s">
        <v>12</v>
      </c>
      <c r="D104" t="s">
        <v>86</v>
      </c>
      <c r="E104" t="s">
        <v>260</v>
      </c>
      <c r="F104" t="s">
        <v>294</v>
      </c>
      <c r="H104" t="s">
        <v>301</v>
      </c>
      <c r="J104" t="s">
        <v>306</v>
      </c>
    </row>
    <row r="105" spans="1:10">
      <c r="A105" s="1">
        <f>HYPERLINK("https://lsnyc.legalserver.org/matter/dynamic-profile/view/1892343","19-1892343")</f>
        <v>0</v>
      </c>
      <c r="B105" t="s">
        <v>10</v>
      </c>
      <c r="C105" t="s">
        <v>13</v>
      </c>
      <c r="D105" t="s">
        <v>87</v>
      </c>
      <c r="E105" t="s">
        <v>271</v>
      </c>
      <c r="F105" t="s">
        <v>297</v>
      </c>
      <c r="H105" t="s">
        <v>301</v>
      </c>
      <c r="J105" t="s">
        <v>309</v>
      </c>
    </row>
    <row r="106" spans="1:10">
      <c r="A106" s="1">
        <f>HYPERLINK("https://lsnyc.legalserver.org/matter/dynamic-profile/view/1892439","19-1892439")</f>
        <v>0</v>
      </c>
      <c r="B106" t="s">
        <v>10</v>
      </c>
      <c r="C106" t="s">
        <v>13</v>
      </c>
      <c r="D106" t="s">
        <v>75</v>
      </c>
      <c r="E106" t="s">
        <v>261</v>
      </c>
      <c r="F106" t="s">
        <v>294</v>
      </c>
      <c r="H106" t="s">
        <v>301</v>
      </c>
      <c r="J106" t="s">
        <v>306</v>
      </c>
    </row>
    <row r="107" spans="1:10">
      <c r="A107" s="1">
        <f>HYPERLINK("https://lsnyc.legalserver.org/matter/dynamic-profile/view/1892216","19-1892216")</f>
        <v>0</v>
      </c>
      <c r="B107" t="s">
        <v>10</v>
      </c>
      <c r="C107" t="s">
        <v>13</v>
      </c>
      <c r="D107" t="s">
        <v>88</v>
      </c>
      <c r="E107" t="s">
        <v>259</v>
      </c>
      <c r="F107" t="s">
        <v>294</v>
      </c>
      <c r="H107" t="s">
        <v>301</v>
      </c>
      <c r="J107" t="s">
        <v>305</v>
      </c>
    </row>
    <row r="108" spans="1:10">
      <c r="A108" s="1">
        <f>HYPERLINK("https://lsnyc.legalserver.org/matter/dynamic-profile/view/1892260","19-1892260")</f>
        <v>0</v>
      </c>
      <c r="B108" t="s">
        <v>10</v>
      </c>
      <c r="C108" t="s">
        <v>13</v>
      </c>
      <c r="D108" t="s">
        <v>89</v>
      </c>
      <c r="E108" t="s">
        <v>257</v>
      </c>
      <c r="F108" t="s">
        <v>293</v>
      </c>
      <c r="H108" t="s">
        <v>301</v>
      </c>
      <c r="J108" t="s">
        <v>307</v>
      </c>
    </row>
    <row r="109" spans="1:10">
      <c r="A109" s="1">
        <f>HYPERLINK("https://lsnyc.legalserver.org/matter/dynamic-profile/view/1892129","19-1892129")</f>
        <v>0</v>
      </c>
      <c r="B109" t="s">
        <v>10</v>
      </c>
      <c r="C109" t="s">
        <v>14</v>
      </c>
      <c r="D109" t="s">
        <v>90</v>
      </c>
      <c r="E109" t="s">
        <v>259</v>
      </c>
      <c r="F109" t="s">
        <v>298</v>
      </c>
      <c r="G109" t="s">
        <v>300</v>
      </c>
      <c r="J109" t="s">
        <v>309</v>
      </c>
    </row>
    <row r="110" spans="1:10">
      <c r="A110" s="1">
        <f>HYPERLINK("https://lsnyc.legalserver.org/matter/dynamic-profile/view/1892119","19-1892119")</f>
        <v>0</v>
      </c>
      <c r="B110" t="s">
        <v>10</v>
      </c>
      <c r="C110" t="s">
        <v>13</v>
      </c>
      <c r="D110" t="s">
        <v>91</v>
      </c>
      <c r="E110" t="s">
        <v>260</v>
      </c>
      <c r="F110" t="s">
        <v>294</v>
      </c>
      <c r="H110" t="s">
        <v>301</v>
      </c>
      <c r="J110" t="s">
        <v>306</v>
      </c>
    </row>
    <row r="111" spans="1:10">
      <c r="A111" s="1">
        <f>HYPERLINK("https://lsnyc.legalserver.org/matter/dynamic-profile/view/1892105","19-1892105")</f>
        <v>0</v>
      </c>
      <c r="B111" t="s">
        <v>10</v>
      </c>
      <c r="C111" t="s">
        <v>14</v>
      </c>
      <c r="D111" t="s">
        <v>42</v>
      </c>
      <c r="E111" t="s">
        <v>257</v>
      </c>
      <c r="F111" t="s">
        <v>293</v>
      </c>
      <c r="H111" t="s">
        <v>301</v>
      </c>
      <c r="J111" t="s">
        <v>307</v>
      </c>
    </row>
    <row r="112" spans="1:10">
      <c r="A112" s="1">
        <f>HYPERLINK("https://lsnyc.legalserver.org/matter/dynamic-profile/view/1892157","19-1892157")</f>
        <v>0</v>
      </c>
      <c r="B112" t="s">
        <v>10</v>
      </c>
      <c r="C112" t="s">
        <v>13</v>
      </c>
      <c r="D112" t="s">
        <v>92</v>
      </c>
      <c r="E112" t="s">
        <v>266</v>
      </c>
      <c r="F112" t="s">
        <v>294</v>
      </c>
      <c r="H112" t="s">
        <v>301</v>
      </c>
      <c r="J112" t="s">
        <v>306</v>
      </c>
    </row>
    <row r="113" spans="1:10">
      <c r="A113" s="1">
        <f>HYPERLINK("https://lsnyc.legalserver.org/matter/dynamic-profile/view/1891956","19-1891956")</f>
        <v>0</v>
      </c>
      <c r="B113" t="s">
        <v>10</v>
      </c>
      <c r="C113" t="s">
        <v>13</v>
      </c>
      <c r="D113" t="s">
        <v>93</v>
      </c>
      <c r="E113" t="s">
        <v>260</v>
      </c>
      <c r="F113" t="s">
        <v>294</v>
      </c>
      <c r="H113" t="s">
        <v>301</v>
      </c>
      <c r="J113" t="s">
        <v>306</v>
      </c>
    </row>
    <row r="114" spans="1:10">
      <c r="A114" s="1">
        <f>HYPERLINK("https://lsnyc.legalserver.org/matter/dynamic-profile/view/1891981","19-1891981")</f>
        <v>0</v>
      </c>
      <c r="B114" t="s">
        <v>10</v>
      </c>
      <c r="C114" t="s">
        <v>14</v>
      </c>
      <c r="D114" t="s">
        <v>94</v>
      </c>
      <c r="E114" t="s">
        <v>256</v>
      </c>
      <c r="F114" t="s">
        <v>298</v>
      </c>
      <c r="H114" t="s">
        <v>301</v>
      </c>
      <c r="J114" t="s">
        <v>309</v>
      </c>
    </row>
    <row r="115" spans="1:10">
      <c r="A115" s="1">
        <f>HYPERLINK("https://lsnyc.legalserver.org/matter/dynamic-profile/view/1891799","19-1891799")</f>
        <v>0</v>
      </c>
      <c r="B115" t="s">
        <v>10</v>
      </c>
      <c r="C115" t="s">
        <v>14</v>
      </c>
      <c r="D115" t="s">
        <v>95</v>
      </c>
      <c r="E115" t="s">
        <v>262</v>
      </c>
      <c r="F115" t="s">
        <v>298</v>
      </c>
      <c r="G115" t="s">
        <v>300</v>
      </c>
      <c r="J115" t="s">
        <v>309</v>
      </c>
    </row>
    <row r="116" spans="1:10">
      <c r="A116" s="1">
        <f>HYPERLINK("https://lsnyc.legalserver.org/matter/dynamic-profile/view/1891732","19-1891732")</f>
        <v>0</v>
      </c>
      <c r="B116" t="s">
        <v>10</v>
      </c>
      <c r="C116" t="s">
        <v>12</v>
      </c>
      <c r="D116" t="s">
        <v>96</v>
      </c>
      <c r="E116" t="s">
        <v>274</v>
      </c>
      <c r="F116" t="s">
        <v>294</v>
      </c>
      <c r="H116" t="s">
        <v>301</v>
      </c>
      <c r="J116" t="s">
        <v>305</v>
      </c>
    </row>
    <row r="117" spans="1:10">
      <c r="A117" s="1">
        <f>HYPERLINK("https://lsnyc.legalserver.org/matter/dynamic-profile/view/1891828","19-1891828")</f>
        <v>0</v>
      </c>
      <c r="B117" t="s">
        <v>10</v>
      </c>
      <c r="C117" t="s">
        <v>12</v>
      </c>
      <c r="D117" t="s">
        <v>96</v>
      </c>
      <c r="E117" t="s">
        <v>274</v>
      </c>
      <c r="F117" t="s">
        <v>294</v>
      </c>
      <c r="H117" t="s">
        <v>301</v>
      </c>
      <c r="J117" t="s">
        <v>305</v>
      </c>
    </row>
    <row r="118" spans="1:10">
      <c r="A118" s="1">
        <f>HYPERLINK("https://lsnyc.legalserver.org/matter/dynamic-profile/view/1891661","19-1891661")</f>
        <v>0</v>
      </c>
      <c r="B118" t="s">
        <v>10</v>
      </c>
      <c r="C118" t="s">
        <v>14</v>
      </c>
      <c r="D118" t="s">
        <v>97</v>
      </c>
      <c r="E118" t="s">
        <v>265</v>
      </c>
      <c r="F118" t="s">
        <v>298</v>
      </c>
      <c r="G118" t="s">
        <v>300</v>
      </c>
      <c r="J118" t="s">
        <v>309</v>
      </c>
    </row>
    <row r="119" spans="1:10">
      <c r="A119" s="1">
        <f>HYPERLINK("https://lsnyc.legalserver.org/matter/dynamic-profile/view/1891162","19-1891162")</f>
        <v>0</v>
      </c>
      <c r="B119" t="s">
        <v>10</v>
      </c>
      <c r="C119" t="s">
        <v>11</v>
      </c>
      <c r="D119" t="s">
        <v>98</v>
      </c>
      <c r="E119" t="s">
        <v>270</v>
      </c>
      <c r="F119" t="s">
        <v>298</v>
      </c>
      <c r="G119" t="s">
        <v>300</v>
      </c>
      <c r="H119" t="s">
        <v>302</v>
      </c>
      <c r="I119" t="s">
        <v>303</v>
      </c>
      <c r="J119" t="s">
        <v>308</v>
      </c>
    </row>
    <row r="120" spans="1:10">
      <c r="A120" s="1">
        <f>HYPERLINK("https://lsnyc.legalserver.org/matter/dynamic-profile/view/1891231","19-1891231")</f>
        <v>0</v>
      </c>
      <c r="B120" t="s">
        <v>10</v>
      </c>
      <c r="C120" t="s">
        <v>11</v>
      </c>
      <c r="D120" t="s">
        <v>76</v>
      </c>
      <c r="E120" t="s">
        <v>259</v>
      </c>
      <c r="F120" t="s">
        <v>297</v>
      </c>
      <c r="H120" t="s">
        <v>301</v>
      </c>
      <c r="J120" t="s">
        <v>309</v>
      </c>
    </row>
    <row r="121" spans="1:10">
      <c r="A121" s="1">
        <f>HYPERLINK("https://lsnyc.legalserver.org/matter/dynamic-profile/view/1891255","19-1891255")</f>
        <v>0</v>
      </c>
      <c r="B121" t="s">
        <v>10</v>
      </c>
      <c r="C121" t="s">
        <v>11</v>
      </c>
      <c r="D121" t="s">
        <v>77</v>
      </c>
      <c r="E121" t="s">
        <v>259</v>
      </c>
      <c r="F121" t="s">
        <v>297</v>
      </c>
      <c r="H121" t="s">
        <v>301</v>
      </c>
      <c r="J121" t="s">
        <v>309</v>
      </c>
    </row>
    <row r="122" spans="1:10">
      <c r="A122" s="1">
        <f>HYPERLINK("https://lsnyc.legalserver.org/matter/dynamic-profile/view/1891187","19-1891187")</f>
        <v>0</v>
      </c>
      <c r="B122" t="s">
        <v>10</v>
      </c>
      <c r="C122" t="s">
        <v>11</v>
      </c>
      <c r="D122" t="s">
        <v>99</v>
      </c>
      <c r="E122" t="s">
        <v>275</v>
      </c>
      <c r="F122" t="s">
        <v>296</v>
      </c>
      <c r="H122" t="s">
        <v>301</v>
      </c>
      <c r="J122" t="s">
        <v>306</v>
      </c>
    </row>
    <row r="123" spans="1:10">
      <c r="A123" s="1">
        <f>HYPERLINK("https://lsnyc.legalserver.org/matter/dynamic-profile/view/1890859","19-1890859")</f>
        <v>0</v>
      </c>
      <c r="B123" t="s">
        <v>10</v>
      </c>
      <c r="C123" t="s">
        <v>13</v>
      </c>
      <c r="D123" t="s">
        <v>93</v>
      </c>
      <c r="E123" t="s">
        <v>273</v>
      </c>
      <c r="F123" t="s">
        <v>294</v>
      </c>
      <c r="H123" t="s">
        <v>301</v>
      </c>
      <c r="J123" t="s">
        <v>306</v>
      </c>
    </row>
    <row r="124" spans="1:10">
      <c r="A124" s="1">
        <f>HYPERLINK("https://lsnyc.legalserver.org/matter/dynamic-profile/view/1890393","19-1890393")</f>
        <v>0</v>
      </c>
      <c r="B124" t="s">
        <v>10</v>
      </c>
      <c r="C124" t="s">
        <v>13</v>
      </c>
      <c r="D124" t="s">
        <v>100</v>
      </c>
      <c r="E124" t="s">
        <v>260</v>
      </c>
      <c r="F124" t="s">
        <v>297</v>
      </c>
      <c r="G124" t="s">
        <v>300</v>
      </c>
      <c r="J124" t="s">
        <v>309</v>
      </c>
    </row>
    <row r="125" spans="1:10">
      <c r="A125" s="1">
        <f>HYPERLINK("https://lsnyc.legalserver.org/matter/dynamic-profile/view/1890450","19-1890450")</f>
        <v>0</v>
      </c>
      <c r="B125" t="s">
        <v>10</v>
      </c>
      <c r="C125" t="s">
        <v>13</v>
      </c>
      <c r="D125" t="s">
        <v>89</v>
      </c>
      <c r="E125" t="s">
        <v>256</v>
      </c>
      <c r="F125" t="s">
        <v>293</v>
      </c>
      <c r="H125" t="s">
        <v>301</v>
      </c>
      <c r="J125" t="s">
        <v>307</v>
      </c>
    </row>
    <row r="126" spans="1:10">
      <c r="A126" s="1">
        <f>HYPERLINK("https://lsnyc.legalserver.org/matter/dynamic-profile/view/1890484","19-1890484")</f>
        <v>0</v>
      </c>
      <c r="B126" t="s">
        <v>10</v>
      </c>
      <c r="C126" t="s">
        <v>13</v>
      </c>
      <c r="D126" t="s">
        <v>100</v>
      </c>
      <c r="E126" t="s">
        <v>273</v>
      </c>
      <c r="F126" t="s">
        <v>297</v>
      </c>
      <c r="G126" t="s">
        <v>300</v>
      </c>
      <c r="J126" t="s">
        <v>309</v>
      </c>
    </row>
    <row r="127" spans="1:10">
      <c r="A127" s="1">
        <f>HYPERLINK("https://lsnyc.legalserver.org/matter/dynamic-profile/view/1890085","19-1890085")</f>
        <v>0</v>
      </c>
      <c r="B127" t="s">
        <v>10</v>
      </c>
      <c r="C127" t="s">
        <v>13</v>
      </c>
      <c r="D127" t="s">
        <v>100</v>
      </c>
      <c r="E127" t="s">
        <v>259</v>
      </c>
      <c r="F127" t="s">
        <v>298</v>
      </c>
      <c r="G127" t="s">
        <v>300</v>
      </c>
      <c r="J127" t="s">
        <v>309</v>
      </c>
    </row>
    <row r="128" spans="1:10">
      <c r="A128" s="1">
        <f>HYPERLINK("https://lsnyc.legalserver.org/matter/dynamic-profile/view/1890149","19-1890149")</f>
        <v>0</v>
      </c>
      <c r="B128" t="s">
        <v>10</v>
      </c>
      <c r="C128" t="s">
        <v>13</v>
      </c>
      <c r="D128" t="s">
        <v>93</v>
      </c>
      <c r="E128" t="s">
        <v>259</v>
      </c>
      <c r="F128" t="s">
        <v>294</v>
      </c>
      <c r="H128" t="s">
        <v>301</v>
      </c>
      <c r="J128" t="s">
        <v>306</v>
      </c>
    </row>
    <row r="129" spans="1:10">
      <c r="A129" s="1">
        <f>HYPERLINK("https://lsnyc.legalserver.org/matter/dynamic-profile/view/1890316","19-1890316")</f>
        <v>0</v>
      </c>
      <c r="B129" t="s">
        <v>10</v>
      </c>
      <c r="C129" t="s">
        <v>13</v>
      </c>
      <c r="D129" t="s">
        <v>91</v>
      </c>
      <c r="E129" t="s">
        <v>259</v>
      </c>
      <c r="F129" t="s">
        <v>294</v>
      </c>
      <c r="H129" t="s">
        <v>301</v>
      </c>
      <c r="J129" t="s">
        <v>306</v>
      </c>
    </row>
    <row r="130" spans="1:10">
      <c r="A130" s="1">
        <f>HYPERLINK("https://lsnyc.legalserver.org/matter/dynamic-profile/view/1890027","19-1890027")</f>
        <v>0</v>
      </c>
      <c r="B130" t="s">
        <v>10</v>
      </c>
      <c r="C130" t="s">
        <v>13</v>
      </c>
      <c r="D130" t="s">
        <v>101</v>
      </c>
      <c r="E130" t="s">
        <v>257</v>
      </c>
      <c r="F130" t="s">
        <v>298</v>
      </c>
      <c r="G130" t="s">
        <v>300</v>
      </c>
      <c r="J130" t="s">
        <v>309</v>
      </c>
    </row>
    <row r="131" spans="1:10">
      <c r="A131" s="1">
        <f>HYPERLINK("https://lsnyc.legalserver.org/matter/dynamic-profile/view/1889975","19-1889975")</f>
        <v>0</v>
      </c>
      <c r="B131" t="s">
        <v>10</v>
      </c>
      <c r="C131" t="s">
        <v>13</v>
      </c>
      <c r="D131" t="s">
        <v>102</v>
      </c>
      <c r="E131" t="s">
        <v>276</v>
      </c>
      <c r="F131" t="s">
        <v>294</v>
      </c>
      <c r="H131" t="s">
        <v>301</v>
      </c>
      <c r="J131" t="s">
        <v>306</v>
      </c>
    </row>
    <row r="132" spans="1:10">
      <c r="A132" s="1">
        <f>HYPERLINK("https://lsnyc.legalserver.org/matter/dynamic-profile/view/1889523","19-1889523")</f>
        <v>0</v>
      </c>
      <c r="B132" t="s">
        <v>10</v>
      </c>
      <c r="C132" t="s">
        <v>11</v>
      </c>
      <c r="D132" t="s">
        <v>103</v>
      </c>
      <c r="E132" t="s">
        <v>270</v>
      </c>
      <c r="F132" t="s">
        <v>295</v>
      </c>
      <c r="H132" t="s">
        <v>301</v>
      </c>
      <c r="J132" t="s">
        <v>308</v>
      </c>
    </row>
    <row r="133" spans="1:10">
      <c r="A133" s="1">
        <f>HYPERLINK("https://lsnyc.legalserver.org/matter/dynamic-profile/view/1889271","19-1889271")</f>
        <v>0</v>
      </c>
      <c r="B133" t="s">
        <v>10</v>
      </c>
      <c r="C133" t="s">
        <v>12</v>
      </c>
      <c r="D133" t="s">
        <v>104</v>
      </c>
      <c r="E133" t="s">
        <v>277</v>
      </c>
      <c r="F133" t="s">
        <v>294</v>
      </c>
      <c r="H133" t="s">
        <v>301</v>
      </c>
      <c r="J133" t="s">
        <v>306</v>
      </c>
    </row>
    <row r="134" spans="1:10">
      <c r="A134" s="1">
        <f>HYPERLINK("https://lsnyc.legalserver.org/matter/dynamic-profile/view/1889362","19-1889362")</f>
        <v>0</v>
      </c>
      <c r="B134" t="s">
        <v>10</v>
      </c>
      <c r="C134" t="s">
        <v>12</v>
      </c>
      <c r="D134" t="s">
        <v>104</v>
      </c>
      <c r="E134" t="s">
        <v>263</v>
      </c>
      <c r="F134" t="s">
        <v>294</v>
      </c>
      <c r="H134" t="s">
        <v>301</v>
      </c>
      <c r="J134" t="s">
        <v>306</v>
      </c>
    </row>
    <row r="135" spans="1:10">
      <c r="A135" s="1">
        <f>HYPERLINK("https://lsnyc.legalserver.org/matter/dynamic-profile/view/1889157","19-1889157")</f>
        <v>0</v>
      </c>
      <c r="B135" t="s">
        <v>10</v>
      </c>
      <c r="C135" t="s">
        <v>13</v>
      </c>
      <c r="D135" t="s">
        <v>105</v>
      </c>
      <c r="E135" t="s">
        <v>270</v>
      </c>
      <c r="F135" t="s">
        <v>294</v>
      </c>
      <c r="H135" t="s">
        <v>301</v>
      </c>
      <c r="J135" t="s">
        <v>306</v>
      </c>
    </row>
    <row r="136" spans="1:10">
      <c r="A136" s="1">
        <f>HYPERLINK("https://lsnyc.legalserver.org/matter/dynamic-profile/view/1889205","19-1889205")</f>
        <v>0</v>
      </c>
      <c r="B136" t="s">
        <v>10</v>
      </c>
      <c r="C136" t="s">
        <v>12</v>
      </c>
      <c r="D136" t="s">
        <v>106</v>
      </c>
      <c r="E136" t="s">
        <v>273</v>
      </c>
      <c r="F136" t="s">
        <v>294</v>
      </c>
      <c r="H136" t="s">
        <v>301</v>
      </c>
      <c r="J136" t="s">
        <v>306</v>
      </c>
    </row>
    <row r="137" spans="1:10">
      <c r="A137" s="1">
        <f>HYPERLINK("https://lsnyc.legalserver.org/matter/dynamic-profile/view/1889019","19-1889019")</f>
        <v>0</v>
      </c>
      <c r="B137" t="s">
        <v>10</v>
      </c>
      <c r="C137" t="s">
        <v>12</v>
      </c>
      <c r="D137" t="s">
        <v>107</v>
      </c>
      <c r="E137" t="s">
        <v>278</v>
      </c>
      <c r="F137" t="s">
        <v>298</v>
      </c>
      <c r="G137" t="s">
        <v>300</v>
      </c>
      <c r="H137" t="s">
        <v>302</v>
      </c>
      <c r="J137" t="s">
        <v>309</v>
      </c>
    </row>
    <row r="138" spans="1:10">
      <c r="A138" s="1">
        <f>HYPERLINK("https://lsnyc.legalserver.org/matter/dynamic-profile/view/1889044","19-1889044")</f>
        <v>0</v>
      </c>
      <c r="B138" t="s">
        <v>10</v>
      </c>
      <c r="C138" t="s">
        <v>13</v>
      </c>
      <c r="D138" t="s">
        <v>108</v>
      </c>
      <c r="E138" t="s">
        <v>262</v>
      </c>
      <c r="F138" t="s">
        <v>298</v>
      </c>
      <c r="G138" t="s">
        <v>300</v>
      </c>
      <c r="J138" t="s">
        <v>309</v>
      </c>
    </row>
    <row r="139" spans="1:10">
      <c r="A139" s="1">
        <f>HYPERLINK("https://lsnyc.legalserver.org/matter/dynamic-profile/view/1888848","19-1888848")</f>
        <v>0</v>
      </c>
      <c r="B139" t="s">
        <v>10</v>
      </c>
      <c r="C139" t="s">
        <v>12</v>
      </c>
      <c r="D139" t="s">
        <v>109</v>
      </c>
      <c r="E139" t="s">
        <v>256</v>
      </c>
      <c r="F139" t="s">
        <v>293</v>
      </c>
      <c r="H139" t="s">
        <v>301</v>
      </c>
      <c r="J139" t="s">
        <v>307</v>
      </c>
    </row>
    <row r="140" spans="1:10">
      <c r="A140" s="1">
        <f>HYPERLINK("https://lsnyc.legalserver.org/matter/dynamic-profile/view/1888861","19-1888861")</f>
        <v>0</v>
      </c>
      <c r="B140" t="s">
        <v>10</v>
      </c>
      <c r="C140" t="s">
        <v>12</v>
      </c>
      <c r="D140" t="s">
        <v>110</v>
      </c>
      <c r="E140" t="s">
        <v>256</v>
      </c>
      <c r="F140" t="s">
        <v>293</v>
      </c>
      <c r="H140" t="s">
        <v>301</v>
      </c>
      <c r="J140" t="s">
        <v>304</v>
      </c>
    </row>
    <row r="141" spans="1:10">
      <c r="A141" s="1">
        <f>HYPERLINK("https://lsnyc.legalserver.org/matter/dynamic-profile/view/1888836","19-1888836")</f>
        <v>0</v>
      </c>
      <c r="B141" t="s">
        <v>10</v>
      </c>
      <c r="C141" t="s">
        <v>13</v>
      </c>
      <c r="D141" t="s">
        <v>111</v>
      </c>
      <c r="E141" t="s">
        <v>260</v>
      </c>
      <c r="F141" t="s">
        <v>294</v>
      </c>
      <c r="H141" t="s">
        <v>301</v>
      </c>
      <c r="J141" t="s">
        <v>306</v>
      </c>
    </row>
    <row r="142" spans="1:10">
      <c r="A142" s="1">
        <f>HYPERLINK("https://lsnyc.legalserver.org/matter/dynamic-profile/view/1888622","19-1888622")</f>
        <v>0</v>
      </c>
      <c r="B142" t="s">
        <v>10</v>
      </c>
      <c r="C142" t="s">
        <v>12</v>
      </c>
      <c r="D142" t="s">
        <v>112</v>
      </c>
      <c r="E142" t="s">
        <v>256</v>
      </c>
      <c r="F142" t="s">
        <v>293</v>
      </c>
      <c r="H142" t="s">
        <v>301</v>
      </c>
      <c r="J142" t="s">
        <v>304</v>
      </c>
    </row>
    <row r="143" spans="1:10">
      <c r="A143" s="1">
        <f>HYPERLINK("https://lsnyc.legalserver.org/matter/dynamic-profile/view/1888632","19-1888632")</f>
        <v>0</v>
      </c>
      <c r="B143" t="s">
        <v>10</v>
      </c>
      <c r="C143" t="s">
        <v>12</v>
      </c>
      <c r="D143" t="s">
        <v>113</v>
      </c>
      <c r="E143" t="s">
        <v>257</v>
      </c>
      <c r="F143" t="s">
        <v>293</v>
      </c>
      <c r="H143" t="s">
        <v>301</v>
      </c>
      <c r="J143" t="s">
        <v>307</v>
      </c>
    </row>
    <row r="144" spans="1:10">
      <c r="A144" s="1">
        <f>HYPERLINK("https://lsnyc.legalserver.org/matter/dynamic-profile/view/1888322","19-1888322")</f>
        <v>0</v>
      </c>
      <c r="B144" t="s">
        <v>10</v>
      </c>
      <c r="C144" t="s">
        <v>13</v>
      </c>
      <c r="D144" t="s">
        <v>114</v>
      </c>
      <c r="E144" t="s">
        <v>262</v>
      </c>
      <c r="F144" t="s">
        <v>297</v>
      </c>
      <c r="H144" t="s">
        <v>301</v>
      </c>
      <c r="J144" t="s">
        <v>309</v>
      </c>
    </row>
    <row r="145" spans="1:10">
      <c r="A145" s="1">
        <f>HYPERLINK("https://lsnyc.legalserver.org/matter/dynamic-profile/view/1888276","19-1888276")</f>
        <v>0</v>
      </c>
      <c r="B145" t="s">
        <v>10</v>
      </c>
      <c r="C145" t="s">
        <v>12</v>
      </c>
      <c r="D145" t="s">
        <v>36</v>
      </c>
      <c r="E145" t="s">
        <v>256</v>
      </c>
      <c r="F145" t="s">
        <v>293</v>
      </c>
      <c r="H145" t="s">
        <v>301</v>
      </c>
      <c r="J145" t="s">
        <v>307</v>
      </c>
    </row>
    <row r="146" spans="1:10">
      <c r="A146" s="1">
        <f>HYPERLINK("https://lsnyc.legalserver.org/matter/dynamic-profile/view/1888283","19-1888283")</f>
        <v>0</v>
      </c>
      <c r="B146" t="s">
        <v>10</v>
      </c>
      <c r="C146" t="s">
        <v>12</v>
      </c>
      <c r="D146" t="s">
        <v>57</v>
      </c>
      <c r="E146" t="s">
        <v>256</v>
      </c>
      <c r="F146" t="s">
        <v>293</v>
      </c>
      <c r="H146" t="s">
        <v>301</v>
      </c>
      <c r="J146" t="s">
        <v>304</v>
      </c>
    </row>
    <row r="147" spans="1:10">
      <c r="A147" s="1">
        <f>HYPERLINK("https://lsnyc.legalserver.org/matter/dynamic-profile/view/1888387","19-1888387")</f>
        <v>0</v>
      </c>
      <c r="B147" t="s">
        <v>10</v>
      </c>
      <c r="C147" t="s">
        <v>13</v>
      </c>
      <c r="D147" t="s">
        <v>115</v>
      </c>
      <c r="E147" t="s">
        <v>270</v>
      </c>
      <c r="F147" t="s">
        <v>294</v>
      </c>
      <c r="H147" t="s">
        <v>301</v>
      </c>
      <c r="J147" t="s">
        <v>305</v>
      </c>
    </row>
    <row r="148" spans="1:10">
      <c r="A148" s="1">
        <f>HYPERLINK("https://lsnyc.legalserver.org/matter/dynamic-profile/view/1888254","19-1888254")</f>
        <v>0</v>
      </c>
      <c r="B148" t="s">
        <v>10</v>
      </c>
      <c r="C148" t="s">
        <v>13</v>
      </c>
      <c r="D148" t="s">
        <v>116</v>
      </c>
      <c r="E148" t="s">
        <v>270</v>
      </c>
      <c r="F148" t="s">
        <v>298</v>
      </c>
      <c r="G148" t="s">
        <v>300</v>
      </c>
      <c r="J148" t="s">
        <v>309</v>
      </c>
    </row>
    <row r="149" spans="1:10">
      <c r="A149" s="1">
        <f>HYPERLINK("https://lsnyc.legalserver.org/matter/dynamic-profile/view/1888162","19-1888162")</f>
        <v>0</v>
      </c>
      <c r="B149" t="s">
        <v>10</v>
      </c>
      <c r="C149" t="s">
        <v>12</v>
      </c>
      <c r="D149" t="s">
        <v>117</v>
      </c>
      <c r="E149" t="s">
        <v>265</v>
      </c>
      <c r="F149" t="s">
        <v>294</v>
      </c>
      <c r="H149" t="s">
        <v>301</v>
      </c>
      <c r="J149" t="s">
        <v>305</v>
      </c>
    </row>
    <row r="150" spans="1:10">
      <c r="A150" s="1">
        <f>HYPERLINK("https://lsnyc.legalserver.org/matter/dynamic-profile/view/1888175","19-1888175")</f>
        <v>0</v>
      </c>
      <c r="B150" t="s">
        <v>10</v>
      </c>
      <c r="C150" t="s">
        <v>12</v>
      </c>
      <c r="D150" t="s">
        <v>118</v>
      </c>
      <c r="E150" t="s">
        <v>257</v>
      </c>
      <c r="F150" t="s">
        <v>293</v>
      </c>
      <c r="H150" t="s">
        <v>301</v>
      </c>
      <c r="J150" t="s">
        <v>304</v>
      </c>
    </row>
    <row r="151" spans="1:10">
      <c r="A151" s="1">
        <f>HYPERLINK("https://lsnyc.legalserver.org/matter/dynamic-profile/view/1888187","19-1888187")</f>
        <v>0</v>
      </c>
      <c r="B151" t="s">
        <v>10</v>
      </c>
      <c r="C151" t="s">
        <v>12</v>
      </c>
      <c r="D151" t="s">
        <v>118</v>
      </c>
      <c r="E151" t="s">
        <v>279</v>
      </c>
      <c r="F151" t="s">
        <v>296</v>
      </c>
      <c r="H151" t="s">
        <v>301</v>
      </c>
      <c r="J151" t="s">
        <v>308</v>
      </c>
    </row>
    <row r="152" spans="1:10">
      <c r="A152" s="1">
        <f>HYPERLINK("https://lsnyc.legalserver.org/matter/dynamic-profile/view/1888226","19-1888226")</f>
        <v>0</v>
      </c>
      <c r="B152" t="s">
        <v>10</v>
      </c>
      <c r="C152" t="s">
        <v>12</v>
      </c>
      <c r="D152" t="s">
        <v>119</v>
      </c>
      <c r="E152" t="s">
        <v>256</v>
      </c>
      <c r="F152" t="s">
        <v>293</v>
      </c>
      <c r="H152" t="s">
        <v>301</v>
      </c>
      <c r="J152" t="s">
        <v>307</v>
      </c>
    </row>
    <row r="153" spans="1:10">
      <c r="A153" s="1">
        <f>HYPERLINK("https://lsnyc.legalserver.org/matter/dynamic-profile/view/1888257","19-1888257")</f>
        <v>0</v>
      </c>
      <c r="B153" t="s">
        <v>10</v>
      </c>
      <c r="C153" t="s">
        <v>14</v>
      </c>
      <c r="D153" t="s">
        <v>120</v>
      </c>
      <c r="E153" t="s">
        <v>280</v>
      </c>
      <c r="F153" t="s">
        <v>298</v>
      </c>
      <c r="H153" t="s">
        <v>301</v>
      </c>
      <c r="J153" t="s">
        <v>309</v>
      </c>
    </row>
    <row r="154" spans="1:10">
      <c r="A154" s="1">
        <f>HYPERLINK("https://lsnyc.legalserver.org/matter/dynamic-profile/view/1887996","19-1887996")</f>
        <v>0</v>
      </c>
      <c r="B154" t="s">
        <v>10</v>
      </c>
      <c r="C154" t="s">
        <v>11</v>
      </c>
      <c r="D154" t="s">
        <v>121</v>
      </c>
      <c r="E154" t="s">
        <v>281</v>
      </c>
      <c r="F154" t="s">
        <v>293</v>
      </c>
      <c r="H154" t="s">
        <v>301</v>
      </c>
      <c r="J154" t="s">
        <v>307</v>
      </c>
    </row>
    <row r="155" spans="1:10">
      <c r="A155" s="1">
        <f>HYPERLINK("https://lsnyc.legalserver.org/matter/dynamic-profile/view/1887636","19-1887636")</f>
        <v>0</v>
      </c>
      <c r="B155" t="s">
        <v>10</v>
      </c>
      <c r="C155" t="s">
        <v>11</v>
      </c>
      <c r="D155" t="s">
        <v>122</v>
      </c>
      <c r="E155" t="s">
        <v>259</v>
      </c>
      <c r="F155" t="s">
        <v>297</v>
      </c>
      <c r="G155" t="s">
        <v>300</v>
      </c>
      <c r="H155" t="s">
        <v>302</v>
      </c>
      <c r="J155" t="s">
        <v>309</v>
      </c>
    </row>
    <row r="156" spans="1:10">
      <c r="A156" s="1">
        <f>HYPERLINK("https://lsnyc.legalserver.org/matter/dynamic-profile/view/1887644","19-1887644")</f>
        <v>0</v>
      </c>
      <c r="B156" t="s">
        <v>10</v>
      </c>
      <c r="C156" t="s">
        <v>11</v>
      </c>
      <c r="D156" t="s">
        <v>123</v>
      </c>
      <c r="E156" t="s">
        <v>259</v>
      </c>
      <c r="F156" t="s">
        <v>297</v>
      </c>
      <c r="G156" t="s">
        <v>300</v>
      </c>
      <c r="H156" t="s">
        <v>302</v>
      </c>
      <c r="J156" t="s">
        <v>309</v>
      </c>
    </row>
    <row r="157" spans="1:10">
      <c r="A157" s="1">
        <f>HYPERLINK("https://lsnyc.legalserver.org/matter/dynamic-profile/view/1887650","19-1887650")</f>
        <v>0</v>
      </c>
      <c r="B157" t="s">
        <v>10</v>
      </c>
      <c r="C157" t="s">
        <v>11</v>
      </c>
      <c r="D157" t="s">
        <v>124</v>
      </c>
      <c r="E157" t="s">
        <v>259</v>
      </c>
      <c r="F157" t="s">
        <v>297</v>
      </c>
      <c r="G157" t="s">
        <v>300</v>
      </c>
      <c r="H157" t="s">
        <v>302</v>
      </c>
      <c r="J157" t="s">
        <v>309</v>
      </c>
    </row>
    <row r="158" spans="1:10">
      <c r="A158" s="1">
        <f>HYPERLINK("https://lsnyc.legalserver.org/matter/dynamic-profile/view/1887619","19-1887619")</f>
        <v>0</v>
      </c>
      <c r="B158" t="s">
        <v>10</v>
      </c>
      <c r="C158" t="s">
        <v>13</v>
      </c>
      <c r="D158" t="s">
        <v>125</v>
      </c>
      <c r="E158" t="s">
        <v>276</v>
      </c>
      <c r="F158" t="s">
        <v>294</v>
      </c>
      <c r="H158" t="s">
        <v>301</v>
      </c>
      <c r="J158" t="s">
        <v>306</v>
      </c>
    </row>
    <row r="159" spans="1:10">
      <c r="A159" s="1">
        <f>HYPERLINK("https://lsnyc.legalserver.org/matter/dynamic-profile/view/1887633","19-1887633")</f>
        <v>0</v>
      </c>
      <c r="B159" t="s">
        <v>10</v>
      </c>
      <c r="C159" t="s">
        <v>13</v>
      </c>
      <c r="D159" t="s">
        <v>126</v>
      </c>
      <c r="E159" t="s">
        <v>276</v>
      </c>
      <c r="F159" t="s">
        <v>294</v>
      </c>
      <c r="H159" t="s">
        <v>301</v>
      </c>
      <c r="J159" t="s">
        <v>306</v>
      </c>
    </row>
    <row r="160" spans="1:10">
      <c r="A160" s="1">
        <f>HYPERLINK("https://lsnyc.legalserver.org/matter/dynamic-profile/view/1887496","19-1887496")</f>
        <v>0</v>
      </c>
      <c r="B160" t="s">
        <v>10</v>
      </c>
      <c r="C160" t="s">
        <v>14</v>
      </c>
      <c r="D160" t="s">
        <v>127</v>
      </c>
      <c r="E160" t="s">
        <v>262</v>
      </c>
      <c r="F160" t="s">
        <v>298</v>
      </c>
      <c r="G160" t="s">
        <v>300</v>
      </c>
      <c r="J160" t="s">
        <v>309</v>
      </c>
    </row>
    <row r="161" spans="1:10">
      <c r="A161" s="1">
        <f>HYPERLINK("https://lsnyc.legalserver.org/matter/dynamic-profile/view/1887165","19-1887165")</f>
        <v>0</v>
      </c>
      <c r="B161" t="s">
        <v>10</v>
      </c>
      <c r="C161" t="s">
        <v>14</v>
      </c>
      <c r="D161" t="s">
        <v>128</v>
      </c>
      <c r="E161" t="s">
        <v>270</v>
      </c>
      <c r="F161" t="s">
        <v>298</v>
      </c>
      <c r="G161" t="s">
        <v>300</v>
      </c>
      <c r="H161" t="s">
        <v>302</v>
      </c>
      <c r="J161" t="s">
        <v>309</v>
      </c>
    </row>
    <row r="162" spans="1:10">
      <c r="A162" s="1">
        <f>HYPERLINK("https://lsnyc.legalserver.org/matter/dynamic-profile/view/1887090","19-1887090")</f>
        <v>0</v>
      </c>
      <c r="B162" t="s">
        <v>10</v>
      </c>
      <c r="C162" t="s">
        <v>11</v>
      </c>
      <c r="D162" t="s">
        <v>129</v>
      </c>
      <c r="E162" t="s">
        <v>282</v>
      </c>
      <c r="F162" t="s">
        <v>294</v>
      </c>
      <c r="H162" t="s">
        <v>301</v>
      </c>
      <c r="J162" t="s">
        <v>308</v>
      </c>
    </row>
    <row r="163" spans="1:10">
      <c r="A163" s="1">
        <f>HYPERLINK("https://lsnyc.legalserver.org/matter/dynamic-profile/view/1887091","19-1887091")</f>
        <v>0</v>
      </c>
      <c r="B163" t="s">
        <v>10</v>
      </c>
      <c r="C163" t="s">
        <v>11</v>
      </c>
      <c r="D163" t="s">
        <v>129</v>
      </c>
      <c r="E163" t="s">
        <v>263</v>
      </c>
      <c r="F163" t="s">
        <v>294</v>
      </c>
      <c r="H163" t="s">
        <v>301</v>
      </c>
      <c r="J163" t="s">
        <v>306</v>
      </c>
    </row>
    <row r="164" spans="1:10">
      <c r="A164" s="1">
        <f>HYPERLINK("https://lsnyc.legalserver.org/matter/dynamic-profile/view/1887036","19-1887036")</f>
        <v>0</v>
      </c>
      <c r="B164" t="s">
        <v>10</v>
      </c>
      <c r="C164" t="s">
        <v>12</v>
      </c>
      <c r="D164" t="s">
        <v>130</v>
      </c>
      <c r="E164" t="s">
        <v>257</v>
      </c>
      <c r="F164" t="s">
        <v>293</v>
      </c>
      <c r="H164" t="s">
        <v>301</v>
      </c>
      <c r="J164" t="s">
        <v>307</v>
      </c>
    </row>
    <row r="165" spans="1:10">
      <c r="A165" s="1">
        <f>HYPERLINK("https://lsnyc.legalserver.org/matter/dynamic-profile/view/1887076","19-1887076")</f>
        <v>0</v>
      </c>
      <c r="B165" t="s">
        <v>10</v>
      </c>
      <c r="C165" t="s">
        <v>14</v>
      </c>
      <c r="D165" t="s">
        <v>44</v>
      </c>
      <c r="E165" t="s">
        <v>257</v>
      </c>
      <c r="F165" t="s">
        <v>295</v>
      </c>
      <c r="H165" t="s">
        <v>301</v>
      </c>
      <c r="J165" t="s">
        <v>308</v>
      </c>
    </row>
    <row r="166" spans="1:10">
      <c r="A166" s="1">
        <f>HYPERLINK("https://lsnyc.legalserver.org/matter/dynamic-profile/view/1886945","19-1886945")</f>
        <v>0</v>
      </c>
      <c r="B166" t="s">
        <v>10</v>
      </c>
      <c r="C166" t="s">
        <v>12</v>
      </c>
      <c r="D166" t="s">
        <v>131</v>
      </c>
      <c r="E166" t="s">
        <v>283</v>
      </c>
      <c r="F166" t="s">
        <v>294</v>
      </c>
      <c r="H166" t="s">
        <v>301</v>
      </c>
      <c r="J166" t="s">
        <v>306</v>
      </c>
    </row>
    <row r="167" spans="1:10">
      <c r="A167" s="1">
        <f>HYPERLINK("https://lsnyc.legalserver.org/matter/dynamic-profile/view/1886952","19-1886952")</f>
        <v>0</v>
      </c>
      <c r="B167" t="s">
        <v>10</v>
      </c>
      <c r="C167" t="s">
        <v>12</v>
      </c>
      <c r="D167" t="s">
        <v>132</v>
      </c>
      <c r="E167" t="s">
        <v>256</v>
      </c>
      <c r="F167" t="s">
        <v>293</v>
      </c>
      <c r="H167" t="s">
        <v>301</v>
      </c>
      <c r="J167" t="s">
        <v>307</v>
      </c>
    </row>
    <row r="168" spans="1:10">
      <c r="A168" s="1">
        <f>HYPERLINK("https://lsnyc.legalserver.org/matter/dynamic-profile/view/1886838","19-1886838")</f>
        <v>0</v>
      </c>
      <c r="B168" t="s">
        <v>10</v>
      </c>
      <c r="C168" t="s">
        <v>14</v>
      </c>
      <c r="D168" t="s">
        <v>133</v>
      </c>
      <c r="E168" t="s">
        <v>270</v>
      </c>
      <c r="F168" t="s">
        <v>298</v>
      </c>
      <c r="H168" t="s">
        <v>301</v>
      </c>
      <c r="J168" t="s">
        <v>309</v>
      </c>
    </row>
    <row r="169" spans="1:10">
      <c r="A169" s="1">
        <f>HYPERLINK("https://lsnyc.legalserver.org/matter/dynamic-profile/view/1886850","19-1886850")</f>
        <v>0</v>
      </c>
      <c r="B169" t="s">
        <v>10</v>
      </c>
      <c r="C169" t="s">
        <v>12</v>
      </c>
      <c r="D169" t="s">
        <v>134</v>
      </c>
      <c r="E169" t="s">
        <v>263</v>
      </c>
      <c r="F169" t="s">
        <v>294</v>
      </c>
      <c r="H169" t="s">
        <v>301</v>
      </c>
      <c r="J169" t="s">
        <v>306</v>
      </c>
    </row>
    <row r="170" spans="1:10">
      <c r="A170" s="1">
        <f>HYPERLINK("https://lsnyc.legalserver.org/matter/dynamic-profile/view/1886860","19-1886860")</f>
        <v>0</v>
      </c>
      <c r="B170" t="s">
        <v>10</v>
      </c>
      <c r="C170" t="s">
        <v>12</v>
      </c>
      <c r="D170" t="s">
        <v>134</v>
      </c>
      <c r="E170" t="s">
        <v>277</v>
      </c>
      <c r="F170" t="s">
        <v>294</v>
      </c>
      <c r="H170" t="s">
        <v>301</v>
      </c>
      <c r="J170" t="s">
        <v>306</v>
      </c>
    </row>
    <row r="171" spans="1:10">
      <c r="A171" s="1">
        <f>HYPERLINK("https://lsnyc.legalserver.org/matter/dynamic-profile/view/1886601","18-1886601")</f>
        <v>0</v>
      </c>
      <c r="B171" t="s">
        <v>10</v>
      </c>
      <c r="C171" t="s">
        <v>13</v>
      </c>
      <c r="D171" t="s">
        <v>135</v>
      </c>
      <c r="E171" t="s">
        <v>265</v>
      </c>
      <c r="F171" t="s">
        <v>298</v>
      </c>
      <c r="G171" t="s">
        <v>300</v>
      </c>
      <c r="I171" t="s">
        <v>303</v>
      </c>
      <c r="J171" t="s">
        <v>308</v>
      </c>
    </row>
    <row r="172" spans="1:10">
      <c r="A172" s="1">
        <f>HYPERLINK("https://lsnyc.legalserver.org/matter/dynamic-profile/view/1886525","18-1886525")</f>
        <v>0</v>
      </c>
      <c r="B172" t="s">
        <v>10</v>
      </c>
      <c r="C172" t="s">
        <v>13</v>
      </c>
      <c r="D172" t="s">
        <v>136</v>
      </c>
      <c r="E172" t="s">
        <v>260</v>
      </c>
      <c r="F172" t="s">
        <v>294</v>
      </c>
      <c r="H172" t="s">
        <v>301</v>
      </c>
      <c r="J172" t="s">
        <v>306</v>
      </c>
    </row>
    <row r="173" spans="1:10">
      <c r="A173" s="1">
        <f>HYPERLINK("https://lsnyc.legalserver.org/matter/dynamic-profile/view/1886429","18-1886429")</f>
        <v>0</v>
      </c>
      <c r="B173" t="s">
        <v>10</v>
      </c>
      <c r="C173" t="s">
        <v>13</v>
      </c>
      <c r="D173" t="s">
        <v>53</v>
      </c>
      <c r="E173" t="s">
        <v>257</v>
      </c>
      <c r="F173" t="s">
        <v>293</v>
      </c>
      <c r="H173" t="s">
        <v>301</v>
      </c>
      <c r="J173" t="s">
        <v>304</v>
      </c>
    </row>
    <row r="174" spans="1:10">
      <c r="A174" s="1">
        <f>HYPERLINK("https://lsnyc.legalserver.org/matter/dynamic-profile/view/1886002","18-1886002")</f>
        <v>0</v>
      </c>
      <c r="B174" t="s">
        <v>10</v>
      </c>
      <c r="C174" t="s">
        <v>13</v>
      </c>
      <c r="D174" t="s">
        <v>137</v>
      </c>
      <c r="E174" t="s">
        <v>265</v>
      </c>
      <c r="F174" t="s">
        <v>298</v>
      </c>
      <c r="G174" t="s">
        <v>300</v>
      </c>
      <c r="J174" t="s">
        <v>309</v>
      </c>
    </row>
    <row r="175" spans="1:10">
      <c r="A175" s="1">
        <f>HYPERLINK("https://lsnyc.legalserver.org/matter/dynamic-profile/view/1886047","18-1886047")</f>
        <v>0</v>
      </c>
      <c r="B175" t="s">
        <v>10</v>
      </c>
      <c r="C175" t="s">
        <v>13</v>
      </c>
      <c r="D175" t="s">
        <v>138</v>
      </c>
      <c r="E175" t="s">
        <v>265</v>
      </c>
      <c r="F175" t="s">
        <v>297</v>
      </c>
      <c r="G175" t="s">
        <v>300</v>
      </c>
      <c r="J175" t="s">
        <v>309</v>
      </c>
    </row>
    <row r="176" spans="1:10">
      <c r="A176" s="1">
        <f>HYPERLINK("https://lsnyc.legalserver.org/matter/dynamic-profile/view/1885855","18-1885855")</f>
        <v>0</v>
      </c>
      <c r="B176" t="s">
        <v>10</v>
      </c>
      <c r="C176" t="s">
        <v>14</v>
      </c>
      <c r="D176" t="s">
        <v>139</v>
      </c>
      <c r="E176" t="s">
        <v>265</v>
      </c>
      <c r="F176" t="s">
        <v>298</v>
      </c>
      <c r="G176" t="s">
        <v>300</v>
      </c>
      <c r="J176" t="s">
        <v>309</v>
      </c>
    </row>
    <row r="177" spans="1:10">
      <c r="A177" s="1">
        <f>HYPERLINK("https://lsnyc.legalserver.org/matter/dynamic-profile/view/1885428","18-1885428")</f>
        <v>0</v>
      </c>
      <c r="B177" t="s">
        <v>10</v>
      </c>
      <c r="C177" t="s">
        <v>13</v>
      </c>
      <c r="D177" t="s">
        <v>28</v>
      </c>
      <c r="E177" t="s">
        <v>257</v>
      </c>
      <c r="F177" t="s">
        <v>293</v>
      </c>
      <c r="H177" t="s">
        <v>301</v>
      </c>
      <c r="J177" t="s">
        <v>307</v>
      </c>
    </row>
    <row r="178" spans="1:10">
      <c r="A178" s="1">
        <f>HYPERLINK("https://lsnyc.legalserver.org/matter/dynamic-profile/view/1885105","18-1885105")</f>
        <v>0</v>
      </c>
      <c r="B178" t="s">
        <v>10</v>
      </c>
      <c r="C178" t="s">
        <v>14</v>
      </c>
      <c r="D178" t="s">
        <v>140</v>
      </c>
      <c r="E178" t="s">
        <v>257</v>
      </c>
      <c r="F178" t="s">
        <v>298</v>
      </c>
      <c r="G178" t="s">
        <v>300</v>
      </c>
      <c r="J178" t="s">
        <v>309</v>
      </c>
    </row>
    <row r="179" spans="1:10">
      <c r="A179" s="1">
        <f>HYPERLINK("https://lsnyc.legalserver.org/matter/dynamic-profile/view/1884971","18-1884971")</f>
        <v>0</v>
      </c>
      <c r="B179" t="s">
        <v>10</v>
      </c>
      <c r="C179" t="s">
        <v>14</v>
      </c>
      <c r="D179" t="s">
        <v>141</v>
      </c>
      <c r="E179" t="s">
        <v>259</v>
      </c>
      <c r="F179" t="s">
        <v>298</v>
      </c>
      <c r="H179" t="s">
        <v>301</v>
      </c>
      <c r="J179" t="s">
        <v>309</v>
      </c>
    </row>
    <row r="180" spans="1:10">
      <c r="A180" s="1">
        <f>HYPERLINK("https://lsnyc.legalserver.org/matter/dynamic-profile/view/1885035","18-1885035")</f>
        <v>0</v>
      </c>
      <c r="B180" t="s">
        <v>10</v>
      </c>
      <c r="C180" t="s">
        <v>13</v>
      </c>
      <c r="D180" t="s">
        <v>142</v>
      </c>
      <c r="E180" t="s">
        <v>257</v>
      </c>
      <c r="F180" t="s">
        <v>293</v>
      </c>
      <c r="H180" t="s">
        <v>301</v>
      </c>
      <c r="J180" t="s">
        <v>307</v>
      </c>
    </row>
    <row r="181" spans="1:10">
      <c r="A181" s="1">
        <f>HYPERLINK("https://lsnyc.legalserver.org/matter/dynamic-profile/view/1884703","18-1884703")</f>
        <v>0</v>
      </c>
      <c r="B181" t="s">
        <v>10</v>
      </c>
      <c r="C181" t="s">
        <v>14</v>
      </c>
      <c r="D181" t="s">
        <v>143</v>
      </c>
      <c r="F181" t="s">
        <v>298</v>
      </c>
      <c r="G181" t="s">
        <v>300</v>
      </c>
      <c r="J181" t="s">
        <v>309</v>
      </c>
    </row>
    <row r="182" spans="1:10">
      <c r="A182" s="1">
        <f>HYPERLINK("https://lsnyc.legalserver.org/matter/dynamic-profile/view/1884390","18-1884390")</f>
        <v>0</v>
      </c>
      <c r="B182" t="s">
        <v>10</v>
      </c>
      <c r="C182" t="s">
        <v>12</v>
      </c>
      <c r="D182" t="s">
        <v>144</v>
      </c>
      <c r="E182" t="s">
        <v>271</v>
      </c>
      <c r="F182" t="s">
        <v>294</v>
      </c>
      <c r="H182" t="s">
        <v>301</v>
      </c>
      <c r="J182" t="s">
        <v>306</v>
      </c>
    </row>
    <row r="183" spans="1:10">
      <c r="A183" s="1">
        <f>HYPERLINK("https://lsnyc.legalserver.org/matter/dynamic-profile/view/1884315","18-1884315")</f>
        <v>0</v>
      </c>
      <c r="B183" t="s">
        <v>10</v>
      </c>
      <c r="C183" t="s">
        <v>14</v>
      </c>
      <c r="D183" t="s">
        <v>145</v>
      </c>
      <c r="E183" t="s">
        <v>257</v>
      </c>
      <c r="F183" t="s">
        <v>298</v>
      </c>
      <c r="H183" t="s">
        <v>301</v>
      </c>
      <c r="J183" t="s">
        <v>309</v>
      </c>
    </row>
    <row r="184" spans="1:10">
      <c r="A184" s="1">
        <f>HYPERLINK("https://lsnyc.legalserver.org/matter/dynamic-profile/view/1884217","18-1884217")</f>
        <v>0</v>
      </c>
      <c r="B184" t="s">
        <v>10</v>
      </c>
      <c r="C184" t="s">
        <v>12</v>
      </c>
      <c r="D184" t="s">
        <v>146</v>
      </c>
      <c r="E184" t="s">
        <v>284</v>
      </c>
      <c r="F184" t="s">
        <v>297</v>
      </c>
      <c r="H184" t="s">
        <v>301</v>
      </c>
      <c r="J184" t="s">
        <v>309</v>
      </c>
    </row>
    <row r="185" spans="1:10">
      <c r="A185" s="1">
        <f>HYPERLINK("https://lsnyc.legalserver.org/matter/dynamic-profile/view/1884096","18-1884096")</f>
        <v>0</v>
      </c>
      <c r="B185" t="s">
        <v>10</v>
      </c>
      <c r="C185" t="s">
        <v>13</v>
      </c>
      <c r="D185" t="s">
        <v>147</v>
      </c>
      <c r="E185" t="s">
        <v>271</v>
      </c>
      <c r="F185" t="s">
        <v>298</v>
      </c>
      <c r="G185" t="s">
        <v>300</v>
      </c>
      <c r="J185" t="s">
        <v>309</v>
      </c>
    </row>
    <row r="186" spans="1:10">
      <c r="A186" s="1">
        <f>HYPERLINK("https://lsnyc.legalserver.org/matter/dynamic-profile/view/1883998","18-1883998")</f>
        <v>0</v>
      </c>
      <c r="B186" t="s">
        <v>10</v>
      </c>
      <c r="C186" t="s">
        <v>13</v>
      </c>
      <c r="D186" t="s">
        <v>148</v>
      </c>
      <c r="E186" t="s">
        <v>265</v>
      </c>
      <c r="F186" t="s">
        <v>297</v>
      </c>
      <c r="H186" t="s">
        <v>301</v>
      </c>
      <c r="J186" t="s">
        <v>309</v>
      </c>
    </row>
    <row r="187" spans="1:10">
      <c r="A187" s="1">
        <f>HYPERLINK("https://lsnyc.legalserver.org/matter/dynamic-profile/view/1883801","18-1883801")</f>
        <v>0</v>
      </c>
      <c r="B187" t="s">
        <v>10</v>
      </c>
      <c r="C187" t="s">
        <v>13</v>
      </c>
      <c r="D187" t="s">
        <v>149</v>
      </c>
      <c r="E187" t="s">
        <v>261</v>
      </c>
      <c r="F187" t="s">
        <v>294</v>
      </c>
      <c r="H187" t="s">
        <v>301</v>
      </c>
      <c r="J187" t="s">
        <v>309</v>
      </c>
    </row>
    <row r="188" spans="1:10">
      <c r="A188" s="1">
        <f>HYPERLINK("https://lsnyc.legalserver.org/matter/dynamic-profile/view/1883646","18-1883646")</f>
        <v>0</v>
      </c>
      <c r="B188" t="s">
        <v>10</v>
      </c>
      <c r="C188" t="s">
        <v>13</v>
      </c>
      <c r="D188" t="s">
        <v>111</v>
      </c>
      <c r="E188" t="s">
        <v>259</v>
      </c>
      <c r="F188" t="s">
        <v>294</v>
      </c>
      <c r="H188" t="s">
        <v>301</v>
      </c>
      <c r="J188" t="s">
        <v>306</v>
      </c>
    </row>
    <row r="189" spans="1:10">
      <c r="A189" s="1">
        <f>HYPERLINK("https://lsnyc.legalserver.org/matter/dynamic-profile/view/1883250","18-1883250")</f>
        <v>0</v>
      </c>
      <c r="B189" t="s">
        <v>10</v>
      </c>
      <c r="C189" t="s">
        <v>13</v>
      </c>
      <c r="D189" t="s">
        <v>150</v>
      </c>
      <c r="E189" t="s">
        <v>260</v>
      </c>
      <c r="F189" t="s">
        <v>294</v>
      </c>
      <c r="H189" t="s">
        <v>301</v>
      </c>
      <c r="J189" t="s">
        <v>305</v>
      </c>
    </row>
    <row r="190" spans="1:10">
      <c r="A190" s="1">
        <f>HYPERLINK("https://lsnyc.legalserver.org/matter/dynamic-profile/view/1883274","18-1883274")</f>
        <v>0</v>
      </c>
      <c r="B190" t="s">
        <v>10</v>
      </c>
      <c r="C190" t="s">
        <v>13</v>
      </c>
      <c r="D190" t="s">
        <v>142</v>
      </c>
      <c r="E190" t="s">
        <v>256</v>
      </c>
      <c r="F190" t="s">
        <v>293</v>
      </c>
      <c r="H190" t="s">
        <v>301</v>
      </c>
      <c r="J190" t="s">
        <v>307</v>
      </c>
    </row>
    <row r="191" spans="1:10">
      <c r="A191" s="1">
        <f>HYPERLINK("https://lsnyc.legalserver.org/matter/dynamic-profile/view/1883292","18-1883292")</f>
        <v>0</v>
      </c>
      <c r="B191" t="s">
        <v>10</v>
      </c>
      <c r="C191" t="s">
        <v>13</v>
      </c>
      <c r="D191" t="s">
        <v>72</v>
      </c>
      <c r="E191" t="s">
        <v>262</v>
      </c>
      <c r="F191" t="s">
        <v>297</v>
      </c>
      <c r="H191" t="s">
        <v>301</v>
      </c>
      <c r="J191" t="s">
        <v>309</v>
      </c>
    </row>
    <row r="192" spans="1:10">
      <c r="A192" s="1">
        <f>HYPERLINK("https://lsnyc.legalserver.org/matter/dynamic-profile/view/1883181","18-1883181")</f>
        <v>0</v>
      </c>
      <c r="B192" t="s">
        <v>10</v>
      </c>
      <c r="C192" t="s">
        <v>14</v>
      </c>
      <c r="D192" t="s">
        <v>151</v>
      </c>
      <c r="E192" t="s">
        <v>259</v>
      </c>
      <c r="F192" t="s">
        <v>298</v>
      </c>
      <c r="G192" t="s">
        <v>300</v>
      </c>
      <c r="H192" t="s">
        <v>302</v>
      </c>
      <c r="J192" t="s">
        <v>309</v>
      </c>
    </row>
    <row r="193" spans="1:10">
      <c r="A193" s="1">
        <f>HYPERLINK("https://lsnyc.legalserver.org/matter/dynamic-profile/view/1883009","18-1883009")</f>
        <v>0</v>
      </c>
      <c r="B193" t="s">
        <v>10</v>
      </c>
      <c r="C193" t="s">
        <v>12</v>
      </c>
      <c r="D193" t="s">
        <v>152</v>
      </c>
      <c r="E193" t="s">
        <v>260</v>
      </c>
      <c r="F193" t="s">
        <v>294</v>
      </c>
      <c r="H193" t="s">
        <v>301</v>
      </c>
      <c r="J193" t="s">
        <v>306</v>
      </c>
    </row>
    <row r="194" spans="1:10">
      <c r="A194" s="1">
        <f>HYPERLINK("https://lsnyc.legalserver.org/matter/dynamic-profile/view/1883023","18-1883023")</f>
        <v>0</v>
      </c>
      <c r="B194" t="s">
        <v>10</v>
      </c>
      <c r="C194" t="s">
        <v>12</v>
      </c>
      <c r="D194" t="s">
        <v>153</v>
      </c>
      <c r="E194" t="s">
        <v>260</v>
      </c>
      <c r="F194" t="s">
        <v>294</v>
      </c>
      <c r="H194" t="s">
        <v>301</v>
      </c>
      <c r="J194" t="s">
        <v>306</v>
      </c>
    </row>
    <row r="195" spans="1:10">
      <c r="A195" s="1">
        <f>HYPERLINK("https://lsnyc.legalserver.org/matter/dynamic-profile/view/1883005","18-1883005")</f>
        <v>0</v>
      </c>
      <c r="B195" t="s">
        <v>10</v>
      </c>
      <c r="C195" t="s">
        <v>12</v>
      </c>
      <c r="D195" t="s">
        <v>152</v>
      </c>
      <c r="E195" t="s">
        <v>285</v>
      </c>
      <c r="F195" t="s">
        <v>294</v>
      </c>
      <c r="H195" t="s">
        <v>301</v>
      </c>
      <c r="J195" t="s">
        <v>305</v>
      </c>
    </row>
    <row r="196" spans="1:10">
      <c r="A196" s="1">
        <f>HYPERLINK("https://lsnyc.legalserver.org/matter/dynamic-profile/view/1883022","18-1883022")</f>
        <v>0</v>
      </c>
      <c r="B196" t="s">
        <v>10</v>
      </c>
      <c r="C196" t="s">
        <v>12</v>
      </c>
      <c r="D196" t="s">
        <v>153</v>
      </c>
      <c r="E196" t="s">
        <v>285</v>
      </c>
      <c r="F196" t="s">
        <v>294</v>
      </c>
      <c r="H196" t="s">
        <v>301</v>
      </c>
      <c r="J196" t="s">
        <v>305</v>
      </c>
    </row>
    <row r="197" spans="1:10">
      <c r="A197" s="1">
        <f>HYPERLINK("https://lsnyc.legalserver.org/matter/dynamic-profile/view/1882862","18-1882862")</f>
        <v>0</v>
      </c>
      <c r="B197" t="s">
        <v>10</v>
      </c>
      <c r="C197" t="s">
        <v>12</v>
      </c>
      <c r="D197" t="s">
        <v>119</v>
      </c>
      <c r="E197" t="s">
        <v>257</v>
      </c>
      <c r="F197" t="s">
        <v>293</v>
      </c>
      <c r="H197" t="s">
        <v>301</v>
      </c>
      <c r="J197" t="s">
        <v>307</v>
      </c>
    </row>
    <row r="198" spans="1:10">
      <c r="A198" s="1">
        <f>HYPERLINK("https://lsnyc.legalserver.org/matter/dynamic-profile/view/1882871","18-1882871")</f>
        <v>0</v>
      </c>
      <c r="B198" t="s">
        <v>10</v>
      </c>
      <c r="C198" t="s">
        <v>12</v>
      </c>
      <c r="D198" t="s">
        <v>112</v>
      </c>
      <c r="E198" t="s">
        <v>257</v>
      </c>
      <c r="F198" t="s">
        <v>293</v>
      </c>
      <c r="H198" t="s">
        <v>301</v>
      </c>
      <c r="J198" t="s">
        <v>304</v>
      </c>
    </row>
    <row r="199" spans="1:10">
      <c r="A199" s="1">
        <f>HYPERLINK("https://lsnyc.legalserver.org/matter/dynamic-profile/view/1882637","18-1882637")</f>
        <v>0</v>
      </c>
      <c r="B199" t="s">
        <v>10</v>
      </c>
      <c r="C199" t="s">
        <v>12</v>
      </c>
      <c r="D199" t="s">
        <v>154</v>
      </c>
      <c r="E199" t="s">
        <v>260</v>
      </c>
      <c r="F199" t="s">
        <v>294</v>
      </c>
      <c r="H199" t="s">
        <v>301</v>
      </c>
      <c r="J199" t="s">
        <v>306</v>
      </c>
    </row>
    <row r="200" spans="1:10">
      <c r="A200" s="1">
        <f>HYPERLINK("https://lsnyc.legalserver.org/matter/dynamic-profile/view/1882612","18-1882612")</f>
        <v>0</v>
      </c>
      <c r="B200" t="s">
        <v>10</v>
      </c>
      <c r="C200" t="s">
        <v>12</v>
      </c>
      <c r="D200" t="s">
        <v>155</v>
      </c>
      <c r="E200" t="s">
        <v>277</v>
      </c>
      <c r="F200" t="s">
        <v>294</v>
      </c>
      <c r="H200" t="s">
        <v>301</v>
      </c>
      <c r="J200" t="s">
        <v>306</v>
      </c>
    </row>
    <row r="201" spans="1:10">
      <c r="A201" s="1">
        <f>HYPERLINK("https://lsnyc.legalserver.org/matter/dynamic-profile/view/1882691","18-1882691")</f>
        <v>0</v>
      </c>
      <c r="B201" t="s">
        <v>10</v>
      </c>
      <c r="C201" t="s">
        <v>12</v>
      </c>
      <c r="D201" t="s">
        <v>155</v>
      </c>
      <c r="E201" t="s">
        <v>263</v>
      </c>
      <c r="F201" t="s">
        <v>294</v>
      </c>
      <c r="H201" t="s">
        <v>301</v>
      </c>
      <c r="J201" t="s">
        <v>306</v>
      </c>
    </row>
    <row r="202" spans="1:10">
      <c r="A202" s="1">
        <f>HYPERLINK("https://lsnyc.legalserver.org/matter/dynamic-profile/view/1882537","18-1882537")</f>
        <v>0</v>
      </c>
      <c r="B202" t="s">
        <v>10</v>
      </c>
      <c r="C202" t="s">
        <v>14</v>
      </c>
      <c r="D202" t="s">
        <v>156</v>
      </c>
      <c r="E202" t="s">
        <v>259</v>
      </c>
      <c r="F202" t="s">
        <v>298</v>
      </c>
      <c r="G202" t="s">
        <v>300</v>
      </c>
      <c r="H202" t="s">
        <v>302</v>
      </c>
      <c r="J202" t="s">
        <v>309</v>
      </c>
    </row>
    <row r="203" spans="1:10">
      <c r="A203" s="1">
        <f>HYPERLINK("https://lsnyc.legalserver.org/matter/dynamic-profile/view/1882147","18-1882147")</f>
        <v>0</v>
      </c>
      <c r="B203" t="s">
        <v>10</v>
      </c>
      <c r="C203" t="s">
        <v>14</v>
      </c>
      <c r="D203" t="s">
        <v>157</v>
      </c>
      <c r="E203" t="s">
        <v>271</v>
      </c>
      <c r="F203" t="s">
        <v>298</v>
      </c>
      <c r="G203" t="s">
        <v>300</v>
      </c>
      <c r="H203" t="s">
        <v>302</v>
      </c>
      <c r="J203" t="s">
        <v>309</v>
      </c>
    </row>
    <row r="204" spans="1:10">
      <c r="A204" s="1">
        <f>HYPERLINK("https://lsnyc.legalserver.org/matter/dynamic-profile/view/1882170","18-1882170")</f>
        <v>0</v>
      </c>
      <c r="B204" t="s">
        <v>10</v>
      </c>
      <c r="C204" t="s">
        <v>14</v>
      </c>
      <c r="D204" t="s">
        <v>158</v>
      </c>
      <c r="E204" t="s">
        <v>284</v>
      </c>
      <c r="F204" t="s">
        <v>298</v>
      </c>
      <c r="G204" t="s">
        <v>300</v>
      </c>
      <c r="H204" t="s">
        <v>302</v>
      </c>
      <c r="J204" t="s">
        <v>309</v>
      </c>
    </row>
    <row r="205" spans="1:10">
      <c r="A205" s="1">
        <f>HYPERLINK("https://lsnyc.legalserver.org/matter/dynamic-profile/view/1882173","18-1882173")</f>
        <v>0</v>
      </c>
      <c r="B205" t="s">
        <v>10</v>
      </c>
      <c r="C205" t="s">
        <v>14</v>
      </c>
      <c r="D205" t="s">
        <v>159</v>
      </c>
      <c r="E205" t="s">
        <v>284</v>
      </c>
      <c r="F205" t="s">
        <v>298</v>
      </c>
      <c r="G205" t="s">
        <v>300</v>
      </c>
      <c r="H205" t="s">
        <v>302</v>
      </c>
      <c r="J205" t="s">
        <v>309</v>
      </c>
    </row>
    <row r="206" spans="1:10">
      <c r="A206" s="1">
        <f>HYPERLINK("https://lsnyc.legalserver.org/matter/dynamic-profile/view/1882150","18-1882150")</f>
        <v>0</v>
      </c>
      <c r="B206" t="s">
        <v>10</v>
      </c>
      <c r="C206" t="s">
        <v>11</v>
      </c>
      <c r="D206" t="s">
        <v>160</v>
      </c>
      <c r="E206" t="s">
        <v>270</v>
      </c>
      <c r="F206" t="s">
        <v>294</v>
      </c>
      <c r="H206" t="s">
        <v>301</v>
      </c>
      <c r="J206" t="s">
        <v>306</v>
      </c>
    </row>
    <row r="207" spans="1:10">
      <c r="A207" s="1">
        <f>HYPERLINK("https://lsnyc.legalserver.org/matter/dynamic-profile/view/1882167","18-1882167")</f>
        <v>0</v>
      </c>
      <c r="B207" t="s">
        <v>10</v>
      </c>
      <c r="C207" t="s">
        <v>11</v>
      </c>
      <c r="D207" t="s">
        <v>161</v>
      </c>
      <c r="E207" t="s">
        <v>270</v>
      </c>
      <c r="F207" t="s">
        <v>294</v>
      </c>
      <c r="H207" t="s">
        <v>301</v>
      </c>
      <c r="J207" t="s">
        <v>306</v>
      </c>
    </row>
    <row r="208" spans="1:10">
      <c r="A208" s="1">
        <f>HYPERLINK("https://lsnyc.legalserver.org/matter/dynamic-profile/view/1882168","18-1882168")</f>
        <v>0</v>
      </c>
      <c r="B208" t="s">
        <v>10</v>
      </c>
      <c r="C208" t="s">
        <v>11</v>
      </c>
      <c r="D208" t="s">
        <v>162</v>
      </c>
      <c r="E208" t="s">
        <v>270</v>
      </c>
      <c r="F208" t="s">
        <v>294</v>
      </c>
      <c r="H208" t="s">
        <v>301</v>
      </c>
      <c r="J208" t="s">
        <v>306</v>
      </c>
    </row>
    <row r="209" spans="1:10">
      <c r="A209" s="1">
        <f>HYPERLINK("https://lsnyc.legalserver.org/matter/dynamic-profile/view/1882050","18-1882050")</f>
        <v>0</v>
      </c>
      <c r="B209" t="s">
        <v>10</v>
      </c>
      <c r="C209" t="s">
        <v>11</v>
      </c>
      <c r="D209" t="s">
        <v>163</v>
      </c>
      <c r="E209" t="s">
        <v>280</v>
      </c>
      <c r="F209" t="s">
        <v>294</v>
      </c>
      <c r="H209" t="s">
        <v>301</v>
      </c>
      <c r="J209" t="s">
        <v>306</v>
      </c>
    </row>
    <row r="210" spans="1:10">
      <c r="A210" s="1">
        <f>HYPERLINK("https://lsnyc.legalserver.org/matter/dynamic-profile/view/1881521","18-1881521")</f>
        <v>0</v>
      </c>
      <c r="B210" t="s">
        <v>10</v>
      </c>
      <c r="C210" t="s">
        <v>14</v>
      </c>
      <c r="D210" t="s">
        <v>164</v>
      </c>
      <c r="E210" t="s">
        <v>259</v>
      </c>
      <c r="F210" t="s">
        <v>298</v>
      </c>
      <c r="G210" t="s">
        <v>300</v>
      </c>
      <c r="J210" t="s">
        <v>309</v>
      </c>
    </row>
    <row r="211" spans="1:10">
      <c r="A211" s="1">
        <f>HYPERLINK("https://lsnyc.legalserver.org/matter/dynamic-profile/view/1881560","18-1881560")</f>
        <v>0</v>
      </c>
      <c r="B211" t="s">
        <v>10</v>
      </c>
      <c r="C211" t="s">
        <v>14</v>
      </c>
      <c r="D211" t="s">
        <v>165</v>
      </c>
      <c r="E211" t="s">
        <v>273</v>
      </c>
      <c r="F211" t="s">
        <v>298</v>
      </c>
      <c r="H211" t="s">
        <v>301</v>
      </c>
      <c r="J211" t="s">
        <v>309</v>
      </c>
    </row>
    <row r="212" spans="1:10">
      <c r="A212" s="1">
        <f>HYPERLINK("https://lsnyc.legalserver.org/matter/dynamic-profile/view/1881110","18-1881110")</f>
        <v>0</v>
      </c>
      <c r="B212" t="s">
        <v>10</v>
      </c>
      <c r="C212" t="s">
        <v>13</v>
      </c>
      <c r="D212" t="s">
        <v>52</v>
      </c>
      <c r="E212" t="s">
        <v>256</v>
      </c>
      <c r="F212" t="s">
        <v>293</v>
      </c>
      <c r="H212" t="s">
        <v>301</v>
      </c>
      <c r="J212" t="s">
        <v>304</v>
      </c>
    </row>
    <row r="213" spans="1:10">
      <c r="A213" s="1">
        <f>HYPERLINK("https://lsnyc.legalserver.org/matter/dynamic-profile/view/1881020","18-1881020")</f>
        <v>0</v>
      </c>
      <c r="B213" t="s">
        <v>10</v>
      </c>
      <c r="C213" t="s">
        <v>14</v>
      </c>
      <c r="D213" t="s">
        <v>166</v>
      </c>
      <c r="F213" t="s">
        <v>298</v>
      </c>
      <c r="G213" t="s">
        <v>300</v>
      </c>
      <c r="J213" t="s">
        <v>309</v>
      </c>
    </row>
    <row r="214" spans="1:10">
      <c r="A214" s="1">
        <f>HYPERLINK("https://lsnyc.legalserver.org/matter/dynamic-profile/view/1880857","18-1880857")</f>
        <v>0</v>
      </c>
      <c r="B214" t="s">
        <v>10</v>
      </c>
      <c r="C214" t="s">
        <v>12</v>
      </c>
      <c r="D214" t="s">
        <v>167</v>
      </c>
      <c r="E214" t="s">
        <v>270</v>
      </c>
      <c r="F214" t="s">
        <v>298</v>
      </c>
      <c r="G214" t="s">
        <v>300</v>
      </c>
      <c r="I214" t="s">
        <v>303</v>
      </c>
      <c r="J214" t="s">
        <v>308</v>
      </c>
    </row>
    <row r="215" spans="1:10">
      <c r="A215" s="1">
        <f>HYPERLINK("https://lsnyc.legalserver.org/matter/dynamic-profile/view/1880452","18-1880452")</f>
        <v>0</v>
      </c>
      <c r="B215" t="s">
        <v>10</v>
      </c>
      <c r="C215" t="s">
        <v>11</v>
      </c>
      <c r="D215" t="s">
        <v>163</v>
      </c>
      <c r="E215" t="s">
        <v>270</v>
      </c>
      <c r="F215" t="s">
        <v>294</v>
      </c>
      <c r="H215" t="s">
        <v>301</v>
      </c>
      <c r="J215" t="s">
        <v>306</v>
      </c>
    </row>
    <row r="216" spans="1:10">
      <c r="A216" s="1">
        <f>HYPERLINK("https://lsnyc.legalserver.org/matter/dynamic-profile/view/1880381","18-1880381")</f>
        <v>0</v>
      </c>
      <c r="B216" t="s">
        <v>10</v>
      </c>
      <c r="C216" t="s">
        <v>12</v>
      </c>
      <c r="D216" t="s">
        <v>154</v>
      </c>
      <c r="E216" t="s">
        <v>263</v>
      </c>
      <c r="F216" t="s">
        <v>294</v>
      </c>
      <c r="H216" t="s">
        <v>301</v>
      </c>
      <c r="J216" t="s">
        <v>306</v>
      </c>
    </row>
    <row r="217" spans="1:10">
      <c r="A217" s="1">
        <f>HYPERLINK("https://lsnyc.legalserver.org/matter/dynamic-profile/view/1880371","18-1880371")</f>
        <v>0</v>
      </c>
      <c r="B217" t="s">
        <v>10</v>
      </c>
      <c r="C217" t="s">
        <v>13</v>
      </c>
      <c r="D217" t="s">
        <v>50</v>
      </c>
      <c r="E217" t="s">
        <v>264</v>
      </c>
      <c r="F217" t="s">
        <v>294</v>
      </c>
      <c r="H217" t="s">
        <v>301</v>
      </c>
      <c r="J217" t="s">
        <v>305</v>
      </c>
    </row>
    <row r="218" spans="1:10">
      <c r="A218" s="1">
        <f>HYPERLINK("https://lsnyc.legalserver.org/matter/dynamic-profile/view/1880376","18-1880376")</f>
        <v>0</v>
      </c>
      <c r="B218" t="s">
        <v>10</v>
      </c>
      <c r="C218" t="s">
        <v>13</v>
      </c>
      <c r="D218" t="s">
        <v>49</v>
      </c>
      <c r="E218" t="s">
        <v>264</v>
      </c>
      <c r="F218" t="s">
        <v>294</v>
      </c>
      <c r="H218" t="s">
        <v>301</v>
      </c>
      <c r="J218" t="s">
        <v>305</v>
      </c>
    </row>
    <row r="219" spans="1:10">
      <c r="A219" s="1">
        <f>HYPERLINK("https://lsnyc.legalserver.org/matter/dynamic-profile/view/1880063","18-1880063")</f>
        <v>0</v>
      </c>
      <c r="B219" t="s">
        <v>10</v>
      </c>
      <c r="C219" t="s">
        <v>11</v>
      </c>
      <c r="D219" t="s">
        <v>168</v>
      </c>
      <c r="E219" t="s">
        <v>261</v>
      </c>
      <c r="F219" t="s">
        <v>297</v>
      </c>
      <c r="H219" t="s">
        <v>301</v>
      </c>
      <c r="J219" t="s">
        <v>309</v>
      </c>
    </row>
    <row r="220" spans="1:10">
      <c r="A220" s="1">
        <f>HYPERLINK("https://lsnyc.legalserver.org/matter/dynamic-profile/view/1879913","18-1879913")</f>
        <v>0</v>
      </c>
      <c r="B220" t="s">
        <v>10</v>
      </c>
      <c r="C220" t="s">
        <v>13</v>
      </c>
      <c r="D220" t="s">
        <v>169</v>
      </c>
      <c r="E220" t="s">
        <v>259</v>
      </c>
      <c r="F220" t="s">
        <v>297</v>
      </c>
      <c r="H220" t="s">
        <v>301</v>
      </c>
      <c r="J220" t="s">
        <v>309</v>
      </c>
    </row>
    <row r="221" spans="1:10">
      <c r="A221" s="1">
        <f>HYPERLINK("https://lsnyc.legalserver.org/matter/dynamic-profile/view/1879981","18-1879981")</f>
        <v>0</v>
      </c>
      <c r="B221" t="s">
        <v>10</v>
      </c>
      <c r="C221" t="s">
        <v>13</v>
      </c>
      <c r="D221" t="s">
        <v>150</v>
      </c>
      <c r="E221" t="s">
        <v>286</v>
      </c>
      <c r="F221" t="s">
        <v>294</v>
      </c>
      <c r="H221" t="s">
        <v>301</v>
      </c>
      <c r="J221" t="s">
        <v>305</v>
      </c>
    </row>
    <row r="222" spans="1:10">
      <c r="A222" s="1">
        <f>HYPERLINK("https://lsnyc.legalserver.org/matter/dynamic-profile/view/1879747","18-1879747")</f>
        <v>0</v>
      </c>
      <c r="B222" t="s">
        <v>10</v>
      </c>
      <c r="C222" t="s">
        <v>13</v>
      </c>
      <c r="D222" t="s">
        <v>170</v>
      </c>
      <c r="E222" t="s">
        <v>271</v>
      </c>
      <c r="F222" t="s">
        <v>298</v>
      </c>
      <c r="G222" t="s">
        <v>300</v>
      </c>
      <c r="J222" t="s">
        <v>309</v>
      </c>
    </row>
    <row r="223" spans="1:10">
      <c r="A223" s="1">
        <f>HYPERLINK("https://lsnyc.legalserver.org/matter/dynamic-profile/view/1879629","18-1879629")</f>
        <v>0</v>
      </c>
      <c r="B223" t="s">
        <v>10</v>
      </c>
      <c r="C223" t="s">
        <v>11</v>
      </c>
      <c r="D223" t="s">
        <v>171</v>
      </c>
      <c r="E223" t="s">
        <v>273</v>
      </c>
      <c r="F223" t="s">
        <v>297</v>
      </c>
      <c r="G223" t="s">
        <v>300</v>
      </c>
      <c r="H223" t="s">
        <v>302</v>
      </c>
      <c r="J223" t="s">
        <v>309</v>
      </c>
    </row>
    <row r="224" spans="1:10">
      <c r="A224" s="1">
        <f>HYPERLINK("https://lsnyc.legalserver.org/matter/dynamic-profile/view/1879656","18-1879656")</f>
        <v>0</v>
      </c>
      <c r="B224" t="s">
        <v>10</v>
      </c>
      <c r="C224" t="s">
        <v>13</v>
      </c>
      <c r="D224" t="s">
        <v>172</v>
      </c>
      <c r="E224" t="s">
        <v>270</v>
      </c>
      <c r="F224" t="s">
        <v>294</v>
      </c>
      <c r="H224" t="s">
        <v>301</v>
      </c>
      <c r="J224" t="s">
        <v>306</v>
      </c>
    </row>
    <row r="225" spans="1:10">
      <c r="A225" s="1">
        <f>HYPERLINK("https://lsnyc.legalserver.org/matter/dynamic-profile/view/1879365","18-1879365")</f>
        <v>0</v>
      </c>
      <c r="B225" t="s">
        <v>10</v>
      </c>
      <c r="C225" t="s">
        <v>13</v>
      </c>
      <c r="D225" t="s">
        <v>173</v>
      </c>
      <c r="E225" t="s">
        <v>260</v>
      </c>
      <c r="F225" t="s">
        <v>294</v>
      </c>
      <c r="H225" t="s">
        <v>301</v>
      </c>
      <c r="J225" t="s">
        <v>306</v>
      </c>
    </row>
    <row r="226" spans="1:10">
      <c r="A226" s="1">
        <f>HYPERLINK("https://lsnyc.legalserver.org/matter/dynamic-profile/view/1879123","18-1879123")</f>
        <v>0</v>
      </c>
      <c r="B226" t="s">
        <v>10</v>
      </c>
      <c r="C226" t="s">
        <v>13</v>
      </c>
      <c r="D226" t="s">
        <v>174</v>
      </c>
      <c r="E226" t="s">
        <v>259</v>
      </c>
      <c r="F226" t="s">
        <v>294</v>
      </c>
      <c r="H226" t="s">
        <v>301</v>
      </c>
      <c r="J226" t="s">
        <v>306</v>
      </c>
    </row>
    <row r="227" spans="1:10">
      <c r="A227" s="1">
        <f>HYPERLINK("https://lsnyc.legalserver.org/matter/dynamic-profile/view/1878864","18-1878864")</f>
        <v>0</v>
      </c>
      <c r="B227" t="s">
        <v>10</v>
      </c>
      <c r="C227" t="s">
        <v>11</v>
      </c>
      <c r="D227" t="s">
        <v>175</v>
      </c>
      <c r="E227" t="s">
        <v>266</v>
      </c>
      <c r="F227" t="s">
        <v>297</v>
      </c>
      <c r="H227" t="s">
        <v>301</v>
      </c>
      <c r="J227" t="s">
        <v>309</v>
      </c>
    </row>
    <row r="228" spans="1:10">
      <c r="A228" s="1">
        <f>HYPERLINK("https://lsnyc.legalserver.org/matter/dynamic-profile/view/1878971","18-1878971")</f>
        <v>0</v>
      </c>
      <c r="B228" t="s">
        <v>10</v>
      </c>
      <c r="C228" t="s">
        <v>13</v>
      </c>
      <c r="D228" t="s">
        <v>173</v>
      </c>
      <c r="E228" t="s">
        <v>273</v>
      </c>
      <c r="F228" t="s">
        <v>298</v>
      </c>
      <c r="H228" t="s">
        <v>301</v>
      </c>
      <c r="J228" t="s">
        <v>309</v>
      </c>
    </row>
    <row r="229" spans="1:10">
      <c r="A229" s="1">
        <f>HYPERLINK("https://lsnyc.legalserver.org/matter/dynamic-profile/view/1878964","18-1878964")</f>
        <v>0</v>
      </c>
      <c r="B229" t="s">
        <v>10</v>
      </c>
      <c r="C229" t="s">
        <v>11</v>
      </c>
      <c r="D229" t="s">
        <v>176</v>
      </c>
      <c r="E229" t="s">
        <v>263</v>
      </c>
      <c r="F229" t="s">
        <v>294</v>
      </c>
      <c r="H229" t="s">
        <v>301</v>
      </c>
      <c r="J229" t="s">
        <v>306</v>
      </c>
    </row>
    <row r="230" spans="1:10">
      <c r="A230" s="1">
        <f>HYPERLINK("https://lsnyc.legalserver.org/matter/dynamic-profile/view/1878878","18-1878878")</f>
        <v>0</v>
      </c>
      <c r="B230" t="s">
        <v>10</v>
      </c>
      <c r="C230" t="s">
        <v>11</v>
      </c>
      <c r="D230" t="s">
        <v>175</v>
      </c>
      <c r="E230" t="s">
        <v>269</v>
      </c>
      <c r="F230" t="s">
        <v>294</v>
      </c>
      <c r="H230" t="s">
        <v>301</v>
      </c>
      <c r="J230" t="s">
        <v>306</v>
      </c>
    </row>
    <row r="231" spans="1:10">
      <c r="A231" s="1">
        <f>HYPERLINK("https://lsnyc.legalserver.org/matter/dynamic-profile/view/1878695","18-1878695")</f>
        <v>0</v>
      </c>
      <c r="B231" t="s">
        <v>10</v>
      </c>
      <c r="C231" t="s">
        <v>12</v>
      </c>
      <c r="D231" t="s">
        <v>177</v>
      </c>
      <c r="E231" t="s">
        <v>263</v>
      </c>
      <c r="F231" t="s">
        <v>297</v>
      </c>
      <c r="H231" t="s">
        <v>301</v>
      </c>
      <c r="J231" t="s">
        <v>309</v>
      </c>
    </row>
    <row r="232" spans="1:10">
      <c r="A232" s="1">
        <f>HYPERLINK("https://lsnyc.legalserver.org/matter/dynamic-profile/view/1878731","18-1878731")</f>
        <v>0</v>
      </c>
      <c r="B232" t="s">
        <v>10</v>
      </c>
      <c r="C232" t="s">
        <v>12</v>
      </c>
      <c r="D232" t="s">
        <v>177</v>
      </c>
      <c r="E232" t="s">
        <v>260</v>
      </c>
      <c r="F232" t="s">
        <v>297</v>
      </c>
      <c r="H232" t="s">
        <v>301</v>
      </c>
      <c r="J232" t="s">
        <v>309</v>
      </c>
    </row>
    <row r="233" spans="1:10">
      <c r="A233" s="1">
        <f>HYPERLINK("https://lsnyc.legalserver.org/matter/dynamic-profile/view/1878538","18-1878538")</f>
        <v>0</v>
      </c>
      <c r="B233" t="s">
        <v>10</v>
      </c>
      <c r="C233" t="s">
        <v>11</v>
      </c>
      <c r="D233" t="s">
        <v>178</v>
      </c>
      <c r="E233" t="s">
        <v>266</v>
      </c>
      <c r="F233" t="s">
        <v>298</v>
      </c>
      <c r="H233" t="s">
        <v>301</v>
      </c>
      <c r="J233" t="s">
        <v>309</v>
      </c>
    </row>
    <row r="234" spans="1:10">
      <c r="A234" s="1">
        <f>HYPERLINK("https://lsnyc.legalserver.org/matter/dynamic-profile/view/1878315","18-1878315")</f>
        <v>0</v>
      </c>
      <c r="B234" t="s">
        <v>10</v>
      </c>
      <c r="C234" t="s">
        <v>11</v>
      </c>
      <c r="D234" t="s">
        <v>179</v>
      </c>
      <c r="E234" t="s">
        <v>269</v>
      </c>
      <c r="F234" t="s">
        <v>297</v>
      </c>
      <c r="H234" t="s">
        <v>301</v>
      </c>
      <c r="J234" t="s">
        <v>309</v>
      </c>
    </row>
    <row r="235" spans="1:10">
      <c r="A235" s="1">
        <f>HYPERLINK("https://lsnyc.legalserver.org/matter/dynamic-profile/view/1878215","18-1878215")</f>
        <v>0</v>
      </c>
      <c r="B235" t="s">
        <v>10</v>
      </c>
      <c r="C235" t="s">
        <v>12</v>
      </c>
      <c r="D235" t="s">
        <v>180</v>
      </c>
      <c r="E235" t="s">
        <v>260</v>
      </c>
      <c r="F235" t="s">
        <v>297</v>
      </c>
      <c r="H235" t="s">
        <v>301</v>
      </c>
      <c r="J235" t="s">
        <v>309</v>
      </c>
    </row>
    <row r="236" spans="1:10">
      <c r="A236" s="1">
        <f>HYPERLINK("https://lsnyc.legalserver.org/matter/dynamic-profile/view/1878977","18-1878977")</f>
        <v>0</v>
      </c>
      <c r="B236" t="s">
        <v>10</v>
      </c>
      <c r="C236" t="s">
        <v>11</v>
      </c>
      <c r="D236" t="s">
        <v>181</v>
      </c>
      <c r="E236" t="s">
        <v>260</v>
      </c>
      <c r="F236" t="s">
        <v>294</v>
      </c>
      <c r="H236" t="s">
        <v>301</v>
      </c>
      <c r="J236" t="s">
        <v>306</v>
      </c>
    </row>
    <row r="237" spans="1:10">
      <c r="A237" s="1">
        <f>HYPERLINK("https://lsnyc.legalserver.org/matter/dynamic-profile/view/1877863","18-1877863")</f>
        <v>0</v>
      </c>
      <c r="B237" t="s">
        <v>10</v>
      </c>
      <c r="C237" t="s">
        <v>12</v>
      </c>
      <c r="D237" t="s">
        <v>132</v>
      </c>
      <c r="E237" t="s">
        <v>257</v>
      </c>
      <c r="F237" t="s">
        <v>293</v>
      </c>
      <c r="H237" t="s">
        <v>301</v>
      </c>
      <c r="J237" t="s">
        <v>307</v>
      </c>
    </row>
    <row r="238" spans="1:10">
      <c r="A238" s="1">
        <f>HYPERLINK("https://lsnyc.legalserver.org/matter/dynamic-profile/view/1877893","18-1877893")</f>
        <v>0</v>
      </c>
      <c r="B238" t="s">
        <v>10</v>
      </c>
      <c r="C238" t="s">
        <v>14</v>
      </c>
      <c r="D238" t="s">
        <v>182</v>
      </c>
      <c r="E238" t="s">
        <v>284</v>
      </c>
      <c r="F238" t="s">
        <v>294</v>
      </c>
      <c r="H238" t="s">
        <v>301</v>
      </c>
      <c r="J238" t="s">
        <v>306</v>
      </c>
    </row>
    <row r="239" spans="1:10">
      <c r="A239" s="1">
        <f>HYPERLINK("https://lsnyc.legalserver.org/matter/dynamic-profile/view/1877898","18-1877898")</f>
        <v>0</v>
      </c>
      <c r="B239" t="s">
        <v>10</v>
      </c>
      <c r="C239" t="s">
        <v>14</v>
      </c>
      <c r="D239" t="s">
        <v>182</v>
      </c>
      <c r="E239" t="s">
        <v>263</v>
      </c>
      <c r="F239" t="s">
        <v>294</v>
      </c>
      <c r="J239" t="s">
        <v>306</v>
      </c>
    </row>
    <row r="240" spans="1:10">
      <c r="A240" s="1">
        <f>HYPERLINK("https://lsnyc.legalserver.org/matter/dynamic-profile/view/1877903","18-1877903")</f>
        <v>0</v>
      </c>
      <c r="B240" t="s">
        <v>10</v>
      </c>
      <c r="C240" t="s">
        <v>14</v>
      </c>
      <c r="D240" t="s">
        <v>182</v>
      </c>
      <c r="E240" t="s">
        <v>260</v>
      </c>
      <c r="F240" t="s">
        <v>294</v>
      </c>
      <c r="J240" t="s">
        <v>306</v>
      </c>
    </row>
    <row r="241" spans="1:10">
      <c r="A241" s="1">
        <f>HYPERLINK("https://lsnyc.legalserver.org/matter/dynamic-profile/view/1877811","18-1877811")</f>
        <v>0</v>
      </c>
      <c r="B241" t="s">
        <v>10</v>
      </c>
      <c r="C241" t="s">
        <v>13</v>
      </c>
      <c r="D241" t="s">
        <v>183</v>
      </c>
      <c r="E241" t="s">
        <v>270</v>
      </c>
      <c r="F241" t="s">
        <v>298</v>
      </c>
      <c r="G241" t="s">
        <v>300</v>
      </c>
      <c r="I241" t="s">
        <v>303</v>
      </c>
      <c r="J241" t="s">
        <v>308</v>
      </c>
    </row>
    <row r="242" spans="1:10">
      <c r="A242" s="1">
        <f>HYPERLINK("https://lsnyc.legalserver.org/matter/dynamic-profile/view/1877701","18-1877701")</f>
        <v>0</v>
      </c>
      <c r="B242" t="s">
        <v>10</v>
      </c>
      <c r="C242" t="s">
        <v>13</v>
      </c>
      <c r="D242" t="s">
        <v>184</v>
      </c>
      <c r="E242" t="s">
        <v>259</v>
      </c>
      <c r="F242" t="s">
        <v>298</v>
      </c>
      <c r="G242" t="s">
        <v>300</v>
      </c>
      <c r="J242" t="s">
        <v>309</v>
      </c>
    </row>
    <row r="243" spans="1:10">
      <c r="A243" s="1">
        <f>HYPERLINK("https://lsnyc.legalserver.org/matter/dynamic-profile/view/1877477","18-1877477")</f>
        <v>0</v>
      </c>
      <c r="B243" t="s">
        <v>10</v>
      </c>
      <c r="C243" t="s">
        <v>13</v>
      </c>
      <c r="D243" t="s">
        <v>185</v>
      </c>
      <c r="E243" t="s">
        <v>270</v>
      </c>
      <c r="F243" t="s">
        <v>298</v>
      </c>
      <c r="H243" t="s">
        <v>301</v>
      </c>
      <c r="J243" t="s">
        <v>309</v>
      </c>
    </row>
    <row r="244" spans="1:10">
      <c r="A244" s="1">
        <f>HYPERLINK("https://lsnyc.legalserver.org/matter/dynamic-profile/view/1877330","18-1877330")</f>
        <v>0</v>
      </c>
      <c r="B244" t="s">
        <v>10</v>
      </c>
      <c r="C244" t="s">
        <v>11</v>
      </c>
      <c r="D244" t="s">
        <v>186</v>
      </c>
      <c r="E244" t="s">
        <v>276</v>
      </c>
      <c r="F244" t="s">
        <v>298</v>
      </c>
      <c r="H244" t="s">
        <v>301</v>
      </c>
      <c r="J244" t="s">
        <v>309</v>
      </c>
    </row>
    <row r="245" spans="1:10">
      <c r="A245" s="1">
        <f>HYPERLINK("https://lsnyc.legalserver.org/matter/dynamic-profile/view/1877171","18-1877171")</f>
        <v>0</v>
      </c>
      <c r="B245" t="s">
        <v>10</v>
      </c>
      <c r="C245" t="s">
        <v>11</v>
      </c>
      <c r="D245" t="s">
        <v>178</v>
      </c>
      <c r="E245" t="s">
        <v>269</v>
      </c>
      <c r="F245" t="s">
        <v>294</v>
      </c>
      <c r="H245" t="s">
        <v>301</v>
      </c>
      <c r="J245" t="s">
        <v>306</v>
      </c>
    </row>
    <row r="246" spans="1:10">
      <c r="A246" s="1">
        <f>HYPERLINK("https://lsnyc.legalserver.org/matter/dynamic-profile/view/1877218","18-1877218")</f>
        <v>0</v>
      </c>
      <c r="B246" t="s">
        <v>10</v>
      </c>
      <c r="C246" t="s">
        <v>11</v>
      </c>
      <c r="D246" t="s">
        <v>187</v>
      </c>
      <c r="E246" t="s">
        <v>259</v>
      </c>
      <c r="F246" t="s">
        <v>297</v>
      </c>
      <c r="H246" t="s">
        <v>301</v>
      </c>
      <c r="J246" t="s">
        <v>309</v>
      </c>
    </row>
    <row r="247" spans="1:10">
      <c r="A247" s="1">
        <f>HYPERLINK("https://lsnyc.legalserver.org/matter/dynamic-profile/view/1877038","18-1877038")</f>
        <v>0</v>
      </c>
      <c r="B247" t="s">
        <v>10</v>
      </c>
      <c r="C247" t="s">
        <v>11</v>
      </c>
      <c r="D247" t="s">
        <v>188</v>
      </c>
      <c r="E247" t="s">
        <v>261</v>
      </c>
      <c r="F247" t="s">
        <v>297</v>
      </c>
      <c r="H247" t="s">
        <v>301</v>
      </c>
      <c r="J247" t="s">
        <v>309</v>
      </c>
    </row>
    <row r="248" spans="1:10">
      <c r="A248" s="1">
        <f>HYPERLINK("https://lsnyc.legalserver.org/matter/dynamic-profile/view/1877048","18-1877048")</f>
        <v>0</v>
      </c>
      <c r="B248" t="s">
        <v>10</v>
      </c>
      <c r="C248" t="s">
        <v>14</v>
      </c>
      <c r="D248" t="s">
        <v>24</v>
      </c>
      <c r="E248" t="s">
        <v>257</v>
      </c>
      <c r="F248" t="s">
        <v>297</v>
      </c>
      <c r="H248" t="s">
        <v>301</v>
      </c>
      <c r="J248" t="s">
        <v>309</v>
      </c>
    </row>
    <row r="249" spans="1:10">
      <c r="A249" s="1">
        <f>HYPERLINK("https://lsnyc.legalserver.org/matter/dynamic-profile/view/1876752","18-1876752")</f>
        <v>0</v>
      </c>
      <c r="B249" t="s">
        <v>10</v>
      </c>
      <c r="C249" t="s">
        <v>11</v>
      </c>
      <c r="D249" t="s">
        <v>189</v>
      </c>
      <c r="E249" t="s">
        <v>262</v>
      </c>
      <c r="F249" t="s">
        <v>298</v>
      </c>
      <c r="G249" t="s">
        <v>300</v>
      </c>
      <c r="H249" t="s">
        <v>302</v>
      </c>
      <c r="J249" t="s">
        <v>309</v>
      </c>
    </row>
    <row r="250" spans="1:10">
      <c r="A250" s="1">
        <f>HYPERLINK("https://lsnyc.legalserver.org/matter/dynamic-profile/view/1876702","18-1876702")</f>
        <v>0</v>
      </c>
      <c r="B250" t="s">
        <v>10</v>
      </c>
      <c r="C250" t="s">
        <v>11</v>
      </c>
      <c r="D250" t="s">
        <v>190</v>
      </c>
      <c r="E250" t="s">
        <v>257</v>
      </c>
      <c r="F250" t="s">
        <v>298</v>
      </c>
      <c r="G250" t="s">
        <v>300</v>
      </c>
      <c r="H250" t="s">
        <v>302</v>
      </c>
      <c r="J250" t="s">
        <v>309</v>
      </c>
    </row>
    <row r="251" spans="1:10">
      <c r="A251" s="1">
        <f>HYPERLINK("https://lsnyc.legalserver.org/matter/dynamic-profile/view/1876717","18-1876717")</f>
        <v>0</v>
      </c>
      <c r="B251" t="s">
        <v>10</v>
      </c>
      <c r="C251" t="s">
        <v>11</v>
      </c>
      <c r="D251" t="s">
        <v>191</v>
      </c>
      <c r="E251" t="s">
        <v>260</v>
      </c>
      <c r="F251" t="s">
        <v>294</v>
      </c>
      <c r="H251" t="s">
        <v>301</v>
      </c>
      <c r="J251" t="s">
        <v>306</v>
      </c>
    </row>
    <row r="252" spans="1:10">
      <c r="A252" s="1">
        <f>HYPERLINK("https://lsnyc.legalserver.org/matter/dynamic-profile/view/1876660","18-1876660")</f>
        <v>0</v>
      </c>
      <c r="B252" t="s">
        <v>10</v>
      </c>
      <c r="C252" t="s">
        <v>11</v>
      </c>
      <c r="D252" t="s">
        <v>191</v>
      </c>
      <c r="E252" t="s">
        <v>273</v>
      </c>
      <c r="F252" t="s">
        <v>294</v>
      </c>
      <c r="H252" t="s">
        <v>301</v>
      </c>
      <c r="J252" t="s">
        <v>306</v>
      </c>
    </row>
    <row r="253" spans="1:10">
      <c r="A253" s="1">
        <f>HYPERLINK("https://lsnyc.legalserver.org/matter/dynamic-profile/view/1876424","18-1876424")</f>
        <v>0</v>
      </c>
      <c r="B253" t="s">
        <v>10</v>
      </c>
      <c r="C253" t="s">
        <v>12</v>
      </c>
      <c r="D253" t="s">
        <v>192</v>
      </c>
      <c r="E253" t="s">
        <v>260</v>
      </c>
      <c r="F253" t="s">
        <v>294</v>
      </c>
      <c r="H253" t="s">
        <v>301</v>
      </c>
      <c r="J253" t="s">
        <v>306</v>
      </c>
    </row>
    <row r="254" spans="1:10">
      <c r="A254" s="1">
        <f>HYPERLINK("https://lsnyc.legalserver.org/matter/dynamic-profile/view/1876422","18-1876422")</f>
        <v>0</v>
      </c>
      <c r="B254" t="s">
        <v>10</v>
      </c>
      <c r="C254" t="s">
        <v>12</v>
      </c>
      <c r="D254" t="s">
        <v>192</v>
      </c>
      <c r="E254" t="s">
        <v>263</v>
      </c>
      <c r="F254" t="s">
        <v>294</v>
      </c>
      <c r="H254" t="s">
        <v>301</v>
      </c>
      <c r="J254" t="s">
        <v>306</v>
      </c>
    </row>
    <row r="255" spans="1:10">
      <c r="A255" s="1">
        <f>HYPERLINK("https://lsnyc.legalserver.org/matter/dynamic-profile/view/1876425","18-1876425")</f>
        <v>0</v>
      </c>
      <c r="B255" t="s">
        <v>10</v>
      </c>
      <c r="C255" t="s">
        <v>13</v>
      </c>
      <c r="D255" t="s">
        <v>173</v>
      </c>
      <c r="E255" t="s">
        <v>259</v>
      </c>
      <c r="F255" t="s">
        <v>294</v>
      </c>
      <c r="H255" t="s">
        <v>301</v>
      </c>
      <c r="J255" t="s">
        <v>306</v>
      </c>
    </row>
    <row r="256" spans="1:10">
      <c r="A256" s="1">
        <f>HYPERLINK("https://lsnyc.legalserver.org/matter/dynamic-profile/view/1876301","18-1876301")</f>
        <v>0</v>
      </c>
      <c r="B256" t="s">
        <v>10</v>
      </c>
      <c r="C256" t="s">
        <v>12</v>
      </c>
      <c r="D256" t="s">
        <v>180</v>
      </c>
      <c r="E256" t="s">
        <v>259</v>
      </c>
      <c r="F256" t="s">
        <v>297</v>
      </c>
      <c r="H256" t="s">
        <v>301</v>
      </c>
      <c r="J256" t="s">
        <v>309</v>
      </c>
    </row>
    <row r="257" spans="1:10">
      <c r="A257" s="1">
        <f>HYPERLINK("https://lsnyc.legalserver.org/matter/dynamic-profile/view/1875013","18-1875013")</f>
        <v>0</v>
      </c>
      <c r="B257" t="s">
        <v>10</v>
      </c>
      <c r="C257" t="s">
        <v>11</v>
      </c>
      <c r="D257" t="s">
        <v>193</v>
      </c>
      <c r="E257" t="s">
        <v>262</v>
      </c>
      <c r="F257" t="s">
        <v>298</v>
      </c>
      <c r="H257" t="s">
        <v>301</v>
      </c>
      <c r="J257" t="s">
        <v>309</v>
      </c>
    </row>
    <row r="258" spans="1:10">
      <c r="A258" s="1">
        <f>HYPERLINK("https://lsnyc.legalserver.org/matter/dynamic-profile/view/1874908","18-1874908")</f>
        <v>0</v>
      </c>
      <c r="B258" t="s">
        <v>10</v>
      </c>
      <c r="C258" t="s">
        <v>12</v>
      </c>
      <c r="D258" t="s">
        <v>194</v>
      </c>
      <c r="E258" t="s">
        <v>269</v>
      </c>
      <c r="F258" t="s">
        <v>293</v>
      </c>
      <c r="H258" t="s">
        <v>301</v>
      </c>
      <c r="J258" t="s">
        <v>306</v>
      </c>
    </row>
    <row r="259" spans="1:10">
      <c r="A259" s="1">
        <f>HYPERLINK("https://lsnyc.legalserver.org/matter/dynamic-profile/view/1874816","18-1874816")</f>
        <v>0</v>
      </c>
      <c r="B259" t="s">
        <v>10</v>
      </c>
      <c r="C259" t="s">
        <v>12</v>
      </c>
      <c r="D259" t="s">
        <v>195</v>
      </c>
      <c r="E259" t="s">
        <v>263</v>
      </c>
      <c r="F259" t="s">
        <v>294</v>
      </c>
      <c r="H259" t="s">
        <v>301</v>
      </c>
      <c r="J259" t="s">
        <v>306</v>
      </c>
    </row>
    <row r="260" spans="1:10">
      <c r="A260" s="1">
        <f>HYPERLINK("https://lsnyc.legalserver.org/matter/dynamic-profile/view/1874808","18-1874808")</f>
        <v>0</v>
      </c>
      <c r="B260" t="s">
        <v>10</v>
      </c>
      <c r="C260" t="s">
        <v>12</v>
      </c>
      <c r="D260" t="s">
        <v>195</v>
      </c>
      <c r="E260" t="s">
        <v>265</v>
      </c>
      <c r="F260" t="s">
        <v>294</v>
      </c>
      <c r="H260" t="s">
        <v>301</v>
      </c>
      <c r="J260" t="s">
        <v>305</v>
      </c>
    </row>
    <row r="261" spans="1:10">
      <c r="A261" s="1">
        <f>HYPERLINK("https://lsnyc.legalserver.org/matter/dynamic-profile/view/1874607","18-1874607")</f>
        <v>0</v>
      </c>
      <c r="B261" t="s">
        <v>10</v>
      </c>
      <c r="C261" t="s">
        <v>11</v>
      </c>
      <c r="D261" t="s">
        <v>196</v>
      </c>
      <c r="E261" t="s">
        <v>287</v>
      </c>
      <c r="F261" t="s">
        <v>298</v>
      </c>
      <c r="G261" t="s">
        <v>300</v>
      </c>
      <c r="H261" t="s">
        <v>302</v>
      </c>
      <c r="J261" t="s">
        <v>309</v>
      </c>
    </row>
    <row r="262" spans="1:10">
      <c r="A262" s="1">
        <f>HYPERLINK("https://lsnyc.legalserver.org/matter/dynamic-profile/view/1874610","18-1874610")</f>
        <v>0</v>
      </c>
      <c r="B262" t="s">
        <v>10</v>
      </c>
      <c r="C262" t="s">
        <v>11</v>
      </c>
      <c r="D262" t="s">
        <v>197</v>
      </c>
      <c r="E262" t="s">
        <v>287</v>
      </c>
      <c r="F262" t="s">
        <v>298</v>
      </c>
      <c r="G262" t="s">
        <v>300</v>
      </c>
      <c r="H262" t="s">
        <v>302</v>
      </c>
      <c r="J262" t="s">
        <v>309</v>
      </c>
    </row>
    <row r="263" spans="1:10">
      <c r="A263" s="1">
        <f>HYPERLINK("https://lsnyc.legalserver.org/matter/dynamic-profile/view/1874559","18-1874559")</f>
        <v>0</v>
      </c>
      <c r="B263" t="s">
        <v>10</v>
      </c>
      <c r="C263" t="s">
        <v>13</v>
      </c>
      <c r="D263" t="s">
        <v>198</v>
      </c>
      <c r="E263" t="s">
        <v>288</v>
      </c>
      <c r="F263" t="s">
        <v>297</v>
      </c>
      <c r="H263" t="s">
        <v>301</v>
      </c>
      <c r="J263" t="s">
        <v>309</v>
      </c>
    </row>
    <row r="264" spans="1:10">
      <c r="A264" s="1">
        <f>HYPERLINK("https://lsnyc.legalserver.org/matter/dynamic-profile/view/1874634","18-1874634")</f>
        <v>0</v>
      </c>
      <c r="B264" t="s">
        <v>10</v>
      </c>
      <c r="C264" t="s">
        <v>12</v>
      </c>
      <c r="D264" t="s">
        <v>118</v>
      </c>
      <c r="E264" t="s">
        <v>256</v>
      </c>
      <c r="F264" t="s">
        <v>293</v>
      </c>
      <c r="H264" t="s">
        <v>301</v>
      </c>
      <c r="J264" t="s">
        <v>304</v>
      </c>
    </row>
    <row r="265" spans="1:10">
      <c r="A265" s="1">
        <f>HYPERLINK("https://lsnyc.legalserver.org/matter/dynamic-profile/view/1877669","18-1877669")</f>
        <v>0</v>
      </c>
      <c r="B265" t="s">
        <v>10</v>
      </c>
      <c r="C265" t="s">
        <v>12</v>
      </c>
      <c r="D265" t="s">
        <v>199</v>
      </c>
      <c r="E265" t="s">
        <v>260</v>
      </c>
      <c r="F265" t="s">
        <v>294</v>
      </c>
      <c r="H265" t="s">
        <v>301</v>
      </c>
      <c r="J265" t="s">
        <v>306</v>
      </c>
    </row>
    <row r="266" spans="1:10">
      <c r="A266" s="1">
        <f>HYPERLINK("https://lsnyc.legalserver.org/matter/dynamic-profile/view/1877672","18-1877672")</f>
        <v>0</v>
      </c>
      <c r="B266" t="s">
        <v>10</v>
      </c>
      <c r="C266" t="s">
        <v>12</v>
      </c>
      <c r="D266" t="s">
        <v>200</v>
      </c>
      <c r="E266" t="s">
        <v>260</v>
      </c>
      <c r="F266" t="s">
        <v>294</v>
      </c>
      <c r="H266" t="s">
        <v>301</v>
      </c>
      <c r="J266" t="s">
        <v>306</v>
      </c>
    </row>
    <row r="267" spans="1:10">
      <c r="A267" s="1">
        <f>HYPERLINK("https://lsnyc.legalserver.org/matter/dynamic-profile/view/1877674","18-1877674")</f>
        <v>0</v>
      </c>
      <c r="B267" t="s">
        <v>10</v>
      </c>
      <c r="C267" t="s">
        <v>12</v>
      </c>
      <c r="D267" t="s">
        <v>201</v>
      </c>
      <c r="E267" t="s">
        <v>260</v>
      </c>
      <c r="F267" t="s">
        <v>294</v>
      </c>
      <c r="H267" t="s">
        <v>301</v>
      </c>
      <c r="J267" t="s">
        <v>306</v>
      </c>
    </row>
    <row r="268" spans="1:10">
      <c r="A268" s="1">
        <f>HYPERLINK("https://lsnyc.legalserver.org/matter/dynamic-profile/view/1874346","18-1874346")</f>
        <v>0</v>
      </c>
      <c r="B268" t="s">
        <v>10</v>
      </c>
      <c r="C268" t="s">
        <v>13</v>
      </c>
      <c r="D268" t="s">
        <v>202</v>
      </c>
      <c r="E268" t="s">
        <v>260</v>
      </c>
      <c r="F268" t="s">
        <v>294</v>
      </c>
      <c r="H268" t="s">
        <v>301</v>
      </c>
      <c r="J268" t="s">
        <v>306</v>
      </c>
    </row>
    <row r="269" spans="1:10">
      <c r="A269" s="1">
        <f>HYPERLINK("https://lsnyc.legalserver.org/matter/dynamic-profile/view/1873517","18-1873517")</f>
        <v>0</v>
      </c>
      <c r="B269" t="s">
        <v>10</v>
      </c>
      <c r="C269" t="s">
        <v>13</v>
      </c>
      <c r="D269" t="s">
        <v>203</v>
      </c>
      <c r="E269" t="s">
        <v>260</v>
      </c>
      <c r="F269" t="s">
        <v>294</v>
      </c>
      <c r="H269" t="s">
        <v>301</v>
      </c>
      <c r="J269" t="s">
        <v>306</v>
      </c>
    </row>
    <row r="270" spans="1:10">
      <c r="A270" s="1">
        <f>HYPERLINK("https://lsnyc.legalserver.org/matter/dynamic-profile/view/1873527","18-1873527")</f>
        <v>0</v>
      </c>
      <c r="B270" t="s">
        <v>10</v>
      </c>
      <c r="C270" t="s">
        <v>13</v>
      </c>
      <c r="D270" t="s">
        <v>204</v>
      </c>
      <c r="E270" t="s">
        <v>260</v>
      </c>
      <c r="F270" t="s">
        <v>294</v>
      </c>
      <c r="H270" t="s">
        <v>301</v>
      </c>
      <c r="J270" t="s">
        <v>306</v>
      </c>
    </row>
    <row r="271" spans="1:10">
      <c r="A271" s="1">
        <f>HYPERLINK("https://lsnyc.legalserver.org/matter/dynamic-profile/view/1873397","18-1873397")</f>
        <v>0</v>
      </c>
      <c r="B271" t="s">
        <v>10</v>
      </c>
      <c r="C271" t="s">
        <v>12</v>
      </c>
      <c r="D271" t="s">
        <v>109</v>
      </c>
      <c r="E271" t="s">
        <v>257</v>
      </c>
      <c r="F271" t="s">
        <v>293</v>
      </c>
      <c r="H271" t="s">
        <v>301</v>
      </c>
      <c r="J271" t="s">
        <v>307</v>
      </c>
    </row>
    <row r="272" spans="1:10">
      <c r="A272" s="1">
        <f>HYPERLINK("https://lsnyc.legalserver.org/matter/dynamic-profile/view/1873407","18-1873407")</f>
        <v>0</v>
      </c>
      <c r="B272" t="s">
        <v>10</v>
      </c>
      <c r="C272" t="s">
        <v>12</v>
      </c>
      <c r="D272" t="s">
        <v>110</v>
      </c>
      <c r="E272" t="s">
        <v>257</v>
      </c>
      <c r="F272" t="s">
        <v>293</v>
      </c>
      <c r="H272" t="s">
        <v>301</v>
      </c>
      <c r="J272" t="s">
        <v>304</v>
      </c>
    </row>
    <row r="273" spans="1:10">
      <c r="A273" s="1">
        <f>HYPERLINK("https://lsnyc.legalserver.org/matter/dynamic-profile/view/1873185","18-1873185")</f>
        <v>0</v>
      </c>
      <c r="B273" t="s">
        <v>10</v>
      </c>
      <c r="C273" t="s">
        <v>13</v>
      </c>
      <c r="D273" t="s">
        <v>89</v>
      </c>
      <c r="E273" t="s">
        <v>265</v>
      </c>
      <c r="F273" t="s">
        <v>298</v>
      </c>
      <c r="H273" t="s">
        <v>301</v>
      </c>
      <c r="J273" t="s">
        <v>309</v>
      </c>
    </row>
    <row r="274" spans="1:10">
      <c r="A274" s="1">
        <f>HYPERLINK("https://lsnyc.legalserver.org/matter/dynamic-profile/view/1873144","18-1873144")</f>
        <v>0</v>
      </c>
      <c r="B274" t="s">
        <v>10</v>
      </c>
      <c r="C274" t="s">
        <v>13</v>
      </c>
      <c r="D274" t="s">
        <v>136</v>
      </c>
      <c r="E274" t="s">
        <v>271</v>
      </c>
      <c r="F274" t="s">
        <v>294</v>
      </c>
      <c r="H274" t="s">
        <v>301</v>
      </c>
      <c r="J274" t="s">
        <v>306</v>
      </c>
    </row>
    <row r="275" spans="1:10">
      <c r="A275" s="1">
        <f>HYPERLINK("https://lsnyc.legalserver.org/matter/dynamic-profile/view/1872875","18-1872875")</f>
        <v>0</v>
      </c>
      <c r="B275" t="s">
        <v>10</v>
      </c>
      <c r="C275" t="s">
        <v>13</v>
      </c>
      <c r="D275" t="s">
        <v>204</v>
      </c>
      <c r="E275" t="s">
        <v>259</v>
      </c>
      <c r="F275" t="s">
        <v>294</v>
      </c>
      <c r="H275" t="s">
        <v>301</v>
      </c>
      <c r="J275" t="s">
        <v>306</v>
      </c>
    </row>
    <row r="276" spans="1:10">
      <c r="A276" s="1">
        <f>HYPERLINK("https://lsnyc.legalserver.org/matter/dynamic-profile/view/1872804","18-1872804")</f>
        <v>0</v>
      </c>
      <c r="B276" t="s">
        <v>10</v>
      </c>
      <c r="C276" t="s">
        <v>13</v>
      </c>
      <c r="D276" t="s">
        <v>43</v>
      </c>
      <c r="E276" t="s">
        <v>256</v>
      </c>
      <c r="F276" t="s">
        <v>293</v>
      </c>
      <c r="H276" t="s">
        <v>301</v>
      </c>
      <c r="J276" t="s">
        <v>307</v>
      </c>
    </row>
    <row r="277" spans="1:10">
      <c r="A277" s="1">
        <f>HYPERLINK("https://lsnyc.legalserver.org/matter/dynamic-profile/view/1872614","18-1872614")</f>
        <v>0</v>
      </c>
      <c r="B277" t="s">
        <v>10</v>
      </c>
      <c r="C277" t="s">
        <v>13</v>
      </c>
      <c r="D277" t="s">
        <v>205</v>
      </c>
      <c r="E277" t="s">
        <v>262</v>
      </c>
      <c r="F277" t="s">
        <v>294</v>
      </c>
      <c r="H277" t="s">
        <v>301</v>
      </c>
      <c r="J277" t="s">
        <v>305</v>
      </c>
    </row>
    <row r="278" spans="1:10">
      <c r="A278" s="1">
        <f>HYPERLINK("https://lsnyc.legalserver.org/matter/dynamic-profile/view/1878258","18-1878258")</f>
        <v>0</v>
      </c>
      <c r="B278" t="s">
        <v>10</v>
      </c>
      <c r="C278" t="s">
        <v>13</v>
      </c>
      <c r="D278" t="s">
        <v>206</v>
      </c>
      <c r="E278" t="s">
        <v>260</v>
      </c>
      <c r="F278" t="s">
        <v>294</v>
      </c>
      <c r="H278" t="s">
        <v>301</v>
      </c>
      <c r="J278" t="s">
        <v>306</v>
      </c>
    </row>
    <row r="279" spans="1:10">
      <c r="A279" s="1">
        <f>HYPERLINK("https://lsnyc.legalserver.org/matter/dynamic-profile/view/1872131","18-1872131")</f>
        <v>0</v>
      </c>
      <c r="B279" t="s">
        <v>10</v>
      </c>
      <c r="C279" t="s">
        <v>13</v>
      </c>
      <c r="D279" t="s">
        <v>206</v>
      </c>
      <c r="E279" t="s">
        <v>289</v>
      </c>
      <c r="F279" t="s">
        <v>294</v>
      </c>
      <c r="H279" t="s">
        <v>301</v>
      </c>
      <c r="J279" t="s">
        <v>306</v>
      </c>
    </row>
    <row r="280" spans="1:10">
      <c r="A280" s="1">
        <f>HYPERLINK("https://lsnyc.legalserver.org/matter/dynamic-profile/view/1871819","18-1871819")</f>
        <v>0</v>
      </c>
      <c r="B280" t="s">
        <v>10</v>
      </c>
      <c r="C280" t="s">
        <v>13</v>
      </c>
      <c r="D280" t="s">
        <v>203</v>
      </c>
      <c r="E280" t="s">
        <v>259</v>
      </c>
      <c r="F280" t="s">
        <v>294</v>
      </c>
      <c r="H280" t="s">
        <v>301</v>
      </c>
      <c r="J280" t="s">
        <v>306</v>
      </c>
    </row>
    <row r="281" spans="1:10">
      <c r="A281" s="1">
        <f>HYPERLINK("https://lsnyc.legalserver.org/matter/dynamic-profile/view/1871507","18-1871507")</f>
        <v>0</v>
      </c>
      <c r="B281" t="s">
        <v>10</v>
      </c>
      <c r="C281" t="s">
        <v>13</v>
      </c>
      <c r="D281" t="s">
        <v>207</v>
      </c>
      <c r="E281" t="s">
        <v>265</v>
      </c>
      <c r="F281" t="s">
        <v>298</v>
      </c>
      <c r="H281" t="s">
        <v>301</v>
      </c>
      <c r="J281" t="s">
        <v>309</v>
      </c>
    </row>
    <row r="282" spans="1:10">
      <c r="A282" s="1">
        <f>HYPERLINK("https://lsnyc.legalserver.org/matter/dynamic-profile/view/1870990","18-1870990")</f>
        <v>0</v>
      </c>
      <c r="B282" t="s">
        <v>10</v>
      </c>
      <c r="C282" t="s">
        <v>13</v>
      </c>
      <c r="D282" t="s">
        <v>208</v>
      </c>
      <c r="E282" t="s">
        <v>290</v>
      </c>
      <c r="F282" t="s">
        <v>297</v>
      </c>
      <c r="H282" t="s">
        <v>301</v>
      </c>
      <c r="J282" t="s">
        <v>309</v>
      </c>
    </row>
    <row r="283" spans="1:10">
      <c r="A283" s="1">
        <f>HYPERLINK("https://lsnyc.legalserver.org/matter/dynamic-profile/view/1870512","18-1870512")</f>
        <v>0</v>
      </c>
      <c r="B283" t="s">
        <v>10</v>
      </c>
      <c r="C283" t="s">
        <v>11</v>
      </c>
      <c r="D283" t="s">
        <v>181</v>
      </c>
      <c r="E283" t="s">
        <v>273</v>
      </c>
      <c r="F283" t="s">
        <v>294</v>
      </c>
      <c r="H283" t="s">
        <v>301</v>
      </c>
      <c r="J283" t="s">
        <v>306</v>
      </c>
    </row>
    <row r="284" spans="1:10">
      <c r="A284" s="1">
        <f>HYPERLINK("https://lsnyc.legalserver.org/matter/dynamic-profile/view/1870271","18-1870271")</f>
        <v>0</v>
      </c>
      <c r="B284" t="s">
        <v>10</v>
      </c>
      <c r="C284" t="s">
        <v>12</v>
      </c>
      <c r="D284" t="s">
        <v>209</v>
      </c>
      <c r="E284" t="s">
        <v>270</v>
      </c>
      <c r="F284" t="s">
        <v>298</v>
      </c>
      <c r="H284" t="s">
        <v>301</v>
      </c>
      <c r="J284" t="s">
        <v>309</v>
      </c>
    </row>
    <row r="285" spans="1:10">
      <c r="A285" s="1">
        <f>HYPERLINK("https://lsnyc.legalserver.org/matter/dynamic-profile/view/1870240","18-1870240")</f>
        <v>0</v>
      </c>
      <c r="B285" t="s">
        <v>10</v>
      </c>
      <c r="C285" t="s">
        <v>12</v>
      </c>
      <c r="D285" t="s">
        <v>117</v>
      </c>
      <c r="E285" t="s">
        <v>257</v>
      </c>
      <c r="F285" t="s">
        <v>293</v>
      </c>
      <c r="H285" t="s">
        <v>301</v>
      </c>
      <c r="J285" t="s">
        <v>304</v>
      </c>
    </row>
    <row r="286" spans="1:10">
      <c r="A286" s="1">
        <f>HYPERLINK("https://lsnyc.legalserver.org/matter/dynamic-profile/view/1869901","18-1869901")</f>
        <v>0</v>
      </c>
      <c r="B286" t="s">
        <v>10</v>
      </c>
      <c r="C286" t="s">
        <v>11</v>
      </c>
      <c r="D286" t="s">
        <v>210</v>
      </c>
      <c r="E286" t="s">
        <v>259</v>
      </c>
      <c r="F286" t="s">
        <v>294</v>
      </c>
      <c r="H286" t="s">
        <v>301</v>
      </c>
      <c r="J286" t="s">
        <v>309</v>
      </c>
    </row>
    <row r="287" spans="1:10">
      <c r="A287" s="1">
        <f>HYPERLINK("https://lsnyc.legalserver.org/matter/dynamic-profile/view/1869547","18-1869547")</f>
        <v>0</v>
      </c>
      <c r="B287" t="s">
        <v>10</v>
      </c>
      <c r="C287" t="s">
        <v>11</v>
      </c>
      <c r="D287" t="s">
        <v>211</v>
      </c>
      <c r="E287" t="s">
        <v>270</v>
      </c>
      <c r="F287" t="s">
        <v>298</v>
      </c>
      <c r="H287" t="s">
        <v>302</v>
      </c>
      <c r="J287" t="s">
        <v>309</v>
      </c>
    </row>
    <row r="288" spans="1:10">
      <c r="A288" s="1">
        <f>HYPERLINK("https://lsnyc.legalserver.org/matter/dynamic-profile/view/1869622","18-1869622")</f>
        <v>0</v>
      </c>
      <c r="B288" t="s">
        <v>10</v>
      </c>
      <c r="C288" t="s">
        <v>12</v>
      </c>
      <c r="D288" t="s">
        <v>212</v>
      </c>
      <c r="E288" t="s">
        <v>273</v>
      </c>
      <c r="F288" t="s">
        <v>294</v>
      </c>
      <c r="H288" t="s">
        <v>301</v>
      </c>
      <c r="J288" t="s">
        <v>306</v>
      </c>
    </row>
    <row r="289" spans="1:10">
      <c r="A289" s="1">
        <f>HYPERLINK("https://lsnyc.legalserver.org/matter/dynamic-profile/view/1869357","18-1869357")</f>
        <v>0</v>
      </c>
      <c r="B289" t="s">
        <v>10</v>
      </c>
      <c r="C289" t="s">
        <v>11</v>
      </c>
      <c r="D289" t="s">
        <v>213</v>
      </c>
      <c r="E289" t="s">
        <v>265</v>
      </c>
      <c r="F289" t="s">
        <v>298</v>
      </c>
      <c r="H289" t="s">
        <v>302</v>
      </c>
      <c r="J289" t="s">
        <v>309</v>
      </c>
    </row>
    <row r="290" spans="1:10">
      <c r="A290" s="1">
        <f>HYPERLINK("https://lsnyc.legalserver.org/matter/dynamic-profile/view/1878918","18-1878918")</f>
        <v>0</v>
      </c>
      <c r="B290" t="s">
        <v>10</v>
      </c>
      <c r="C290" t="s">
        <v>11</v>
      </c>
      <c r="D290" t="s">
        <v>176</v>
      </c>
      <c r="E290" t="s">
        <v>256</v>
      </c>
      <c r="F290" t="s">
        <v>293</v>
      </c>
      <c r="H290" t="s">
        <v>301</v>
      </c>
      <c r="J290" t="s">
        <v>307</v>
      </c>
    </row>
    <row r="291" spans="1:10">
      <c r="A291" s="1">
        <f>HYPERLINK("https://lsnyc.legalserver.org/matter/dynamic-profile/view/1878967","18-1878967")</f>
        <v>0</v>
      </c>
      <c r="B291" t="s">
        <v>10</v>
      </c>
      <c r="C291" t="s">
        <v>11</v>
      </c>
      <c r="D291" t="s">
        <v>17</v>
      </c>
      <c r="E291" t="s">
        <v>265</v>
      </c>
      <c r="F291" t="s">
        <v>293</v>
      </c>
      <c r="J291" t="s">
        <v>305</v>
      </c>
    </row>
    <row r="292" spans="1:10">
      <c r="A292" s="1">
        <f>HYPERLINK("https://lsnyc.legalserver.org/matter/dynamic-profile/view/1867866","18-1867866")</f>
        <v>0</v>
      </c>
      <c r="B292" t="s">
        <v>10</v>
      </c>
      <c r="C292" t="s">
        <v>12</v>
      </c>
      <c r="D292" t="s">
        <v>214</v>
      </c>
      <c r="E292" t="s">
        <v>259</v>
      </c>
      <c r="F292" t="s">
        <v>297</v>
      </c>
      <c r="H292" t="s">
        <v>301</v>
      </c>
      <c r="J292" t="s">
        <v>309</v>
      </c>
    </row>
    <row r="293" spans="1:10">
      <c r="A293" s="1">
        <f>HYPERLINK("https://lsnyc.legalserver.org/matter/dynamic-profile/view/1867716","18-1867716")</f>
        <v>0</v>
      </c>
      <c r="B293" t="s">
        <v>10</v>
      </c>
      <c r="C293" t="s">
        <v>12</v>
      </c>
      <c r="D293" t="s">
        <v>215</v>
      </c>
      <c r="E293" t="s">
        <v>270</v>
      </c>
      <c r="F293" t="s">
        <v>294</v>
      </c>
      <c r="H293" t="s">
        <v>301</v>
      </c>
      <c r="J293" t="s">
        <v>306</v>
      </c>
    </row>
    <row r="294" spans="1:10">
      <c r="A294" s="1">
        <f>HYPERLINK("https://lsnyc.legalserver.org/matter/dynamic-profile/view/1867601","18-1867601")</f>
        <v>0</v>
      </c>
      <c r="B294" t="s">
        <v>10</v>
      </c>
      <c r="C294" t="s">
        <v>12</v>
      </c>
      <c r="D294" t="s">
        <v>216</v>
      </c>
      <c r="E294" t="s">
        <v>259</v>
      </c>
      <c r="F294" t="s">
        <v>294</v>
      </c>
      <c r="H294" t="s">
        <v>301</v>
      </c>
      <c r="J294" t="s">
        <v>306</v>
      </c>
    </row>
    <row r="295" spans="1:10">
      <c r="A295" s="1">
        <f>HYPERLINK("https://lsnyc.legalserver.org/matter/dynamic-profile/view/1867521","18-1867521")</f>
        <v>0</v>
      </c>
      <c r="B295" t="s">
        <v>10</v>
      </c>
      <c r="C295" t="s">
        <v>11</v>
      </c>
      <c r="D295" t="s">
        <v>217</v>
      </c>
      <c r="E295" t="s">
        <v>261</v>
      </c>
      <c r="F295" t="s">
        <v>297</v>
      </c>
      <c r="H295" t="s">
        <v>301</v>
      </c>
      <c r="J295" t="s">
        <v>309</v>
      </c>
    </row>
    <row r="296" spans="1:10">
      <c r="A296" s="1">
        <f>HYPERLINK("https://lsnyc.legalserver.org/matter/dynamic-profile/view/1867428","18-1867428")</f>
        <v>0</v>
      </c>
      <c r="B296" t="s">
        <v>10</v>
      </c>
      <c r="C296" t="s">
        <v>13</v>
      </c>
      <c r="D296" t="s">
        <v>218</v>
      </c>
      <c r="E296" t="s">
        <v>290</v>
      </c>
      <c r="F296" t="s">
        <v>298</v>
      </c>
      <c r="H296" t="s">
        <v>301</v>
      </c>
      <c r="J296" t="s">
        <v>309</v>
      </c>
    </row>
    <row r="297" spans="1:10">
      <c r="A297" s="1">
        <f>HYPERLINK("https://lsnyc.legalserver.org/matter/dynamic-profile/view/1866662","18-1866662")</f>
        <v>0</v>
      </c>
      <c r="B297" t="s">
        <v>10</v>
      </c>
      <c r="C297" t="s">
        <v>11</v>
      </c>
      <c r="D297" t="s">
        <v>219</v>
      </c>
      <c r="E297" t="s">
        <v>259</v>
      </c>
      <c r="F297" t="s">
        <v>297</v>
      </c>
      <c r="H297" t="s">
        <v>301</v>
      </c>
      <c r="J297" t="s">
        <v>309</v>
      </c>
    </row>
    <row r="298" spans="1:10">
      <c r="A298" s="1">
        <f>HYPERLINK("https://lsnyc.legalserver.org/matter/dynamic-profile/view/1866738","18-1866738")</f>
        <v>0</v>
      </c>
      <c r="B298" t="s">
        <v>10</v>
      </c>
      <c r="C298" t="s">
        <v>12</v>
      </c>
      <c r="D298" t="s">
        <v>130</v>
      </c>
      <c r="E298" t="s">
        <v>263</v>
      </c>
      <c r="F298" t="s">
        <v>293</v>
      </c>
      <c r="H298" t="s">
        <v>301</v>
      </c>
      <c r="J298" t="s">
        <v>306</v>
      </c>
    </row>
    <row r="299" spans="1:10">
      <c r="A299" s="1">
        <f>HYPERLINK("https://lsnyc.legalserver.org/matter/dynamic-profile/view/1866583","18-1866583")</f>
        <v>0</v>
      </c>
      <c r="B299" t="s">
        <v>10</v>
      </c>
      <c r="C299" t="s">
        <v>11</v>
      </c>
      <c r="D299" t="s">
        <v>220</v>
      </c>
      <c r="E299" t="s">
        <v>259</v>
      </c>
      <c r="F299" t="s">
        <v>297</v>
      </c>
      <c r="H299" t="s">
        <v>302</v>
      </c>
      <c r="J299" t="s">
        <v>309</v>
      </c>
    </row>
    <row r="300" spans="1:10">
      <c r="A300" s="1">
        <f>HYPERLINK("https://lsnyc.legalserver.org/matter/dynamic-profile/view/1866095","18-1866095")</f>
        <v>0</v>
      </c>
      <c r="B300" t="s">
        <v>10</v>
      </c>
      <c r="C300" t="s">
        <v>11</v>
      </c>
      <c r="D300" t="s">
        <v>221</v>
      </c>
      <c r="E300" t="s">
        <v>259</v>
      </c>
      <c r="F300" t="s">
        <v>297</v>
      </c>
      <c r="H300" t="s">
        <v>301</v>
      </c>
      <c r="J300" t="s">
        <v>309</v>
      </c>
    </row>
    <row r="301" spans="1:10">
      <c r="A301" s="1">
        <f>HYPERLINK("https://lsnyc.legalserver.org/matter/dynamic-profile/view/1865904","18-1865904")</f>
        <v>0</v>
      </c>
      <c r="B301" t="s">
        <v>10</v>
      </c>
      <c r="C301" t="s">
        <v>11</v>
      </c>
      <c r="D301" t="s">
        <v>222</v>
      </c>
      <c r="E301" t="s">
        <v>273</v>
      </c>
      <c r="F301" t="s">
        <v>294</v>
      </c>
      <c r="H301" t="s">
        <v>301</v>
      </c>
      <c r="J301" t="s">
        <v>306</v>
      </c>
    </row>
    <row r="302" spans="1:10">
      <c r="A302" s="1">
        <f>HYPERLINK("https://lsnyc.legalserver.org/matter/dynamic-profile/view/1865540","18-1865540")</f>
        <v>0</v>
      </c>
      <c r="B302" t="s">
        <v>10</v>
      </c>
      <c r="C302" t="s">
        <v>15</v>
      </c>
      <c r="D302" t="s">
        <v>223</v>
      </c>
      <c r="E302" t="s">
        <v>273</v>
      </c>
      <c r="F302" t="s">
        <v>298</v>
      </c>
      <c r="H302" t="s">
        <v>301</v>
      </c>
      <c r="J302" t="s">
        <v>309</v>
      </c>
    </row>
    <row r="303" spans="1:10">
      <c r="A303" s="1">
        <f>HYPERLINK("https://lsnyc.legalserver.org/matter/dynamic-profile/view/1864804","18-1864804")</f>
        <v>0</v>
      </c>
      <c r="B303" t="s">
        <v>10</v>
      </c>
      <c r="C303" t="s">
        <v>11</v>
      </c>
      <c r="D303" t="s">
        <v>224</v>
      </c>
      <c r="E303" t="s">
        <v>261</v>
      </c>
      <c r="F303" t="s">
        <v>297</v>
      </c>
      <c r="H303" t="s">
        <v>301</v>
      </c>
      <c r="J303" t="s">
        <v>309</v>
      </c>
    </row>
    <row r="304" spans="1:10">
      <c r="A304" s="1">
        <f>HYPERLINK("https://lsnyc.legalserver.org/matter/dynamic-profile/view/1864806","18-1864806")</f>
        <v>0</v>
      </c>
      <c r="B304" t="s">
        <v>10</v>
      </c>
      <c r="C304" t="s">
        <v>11</v>
      </c>
      <c r="D304" t="s">
        <v>225</v>
      </c>
      <c r="E304" t="s">
        <v>261</v>
      </c>
      <c r="F304" t="s">
        <v>297</v>
      </c>
      <c r="H304" t="s">
        <v>301</v>
      </c>
      <c r="J304" t="s">
        <v>309</v>
      </c>
    </row>
    <row r="305" spans="1:10">
      <c r="A305" s="1">
        <f>HYPERLINK("https://lsnyc.legalserver.org/matter/dynamic-profile/view/1863959","18-1863959")</f>
        <v>0</v>
      </c>
      <c r="B305" t="s">
        <v>10</v>
      </c>
      <c r="C305" t="s">
        <v>11</v>
      </c>
      <c r="D305" t="s">
        <v>67</v>
      </c>
      <c r="E305" t="s">
        <v>263</v>
      </c>
      <c r="F305" t="s">
        <v>294</v>
      </c>
      <c r="H305" t="s">
        <v>301</v>
      </c>
      <c r="J305" t="s">
        <v>306</v>
      </c>
    </row>
    <row r="306" spans="1:10">
      <c r="A306" s="1">
        <f>HYPERLINK("https://lsnyc.legalserver.org/matter/dynamic-profile/view/1863931","18-1863931")</f>
        <v>0</v>
      </c>
      <c r="B306" t="s">
        <v>10</v>
      </c>
      <c r="C306" t="s">
        <v>12</v>
      </c>
      <c r="D306" t="s">
        <v>192</v>
      </c>
      <c r="E306" t="s">
        <v>284</v>
      </c>
      <c r="F306" t="s">
        <v>294</v>
      </c>
      <c r="H306" t="s">
        <v>301</v>
      </c>
      <c r="J306" t="s">
        <v>306</v>
      </c>
    </row>
    <row r="307" spans="1:10">
      <c r="A307" s="1">
        <f>HYPERLINK("https://lsnyc.legalserver.org/matter/dynamic-profile/view/1863676","18-1863676")</f>
        <v>0</v>
      </c>
      <c r="B307" t="s">
        <v>10</v>
      </c>
      <c r="C307" t="s">
        <v>12</v>
      </c>
      <c r="D307" t="s">
        <v>199</v>
      </c>
      <c r="E307" t="s">
        <v>284</v>
      </c>
      <c r="F307" t="s">
        <v>294</v>
      </c>
      <c r="H307" t="s">
        <v>301</v>
      </c>
      <c r="J307" t="s">
        <v>306</v>
      </c>
    </row>
    <row r="308" spans="1:10">
      <c r="A308" s="1">
        <f>HYPERLINK("https://lsnyc.legalserver.org/matter/dynamic-profile/view/1863683","18-1863683")</f>
        <v>0</v>
      </c>
      <c r="B308" t="s">
        <v>10</v>
      </c>
      <c r="C308" t="s">
        <v>12</v>
      </c>
      <c r="D308" t="s">
        <v>200</v>
      </c>
      <c r="E308" t="s">
        <v>284</v>
      </c>
      <c r="F308" t="s">
        <v>294</v>
      </c>
      <c r="H308" t="s">
        <v>301</v>
      </c>
      <c r="J308" t="s">
        <v>306</v>
      </c>
    </row>
    <row r="309" spans="1:10">
      <c r="A309" s="1">
        <f>HYPERLINK("https://lsnyc.legalserver.org/matter/dynamic-profile/view/1863688","18-1863688")</f>
        <v>0</v>
      </c>
      <c r="B309" t="s">
        <v>10</v>
      </c>
      <c r="C309" t="s">
        <v>12</v>
      </c>
      <c r="D309" t="s">
        <v>201</v>
      </c>
      <c r="E309" t="s">
        <v>284</v>
      </c>
      <c r="F309" t="s">
        <v>294</v>
      </c>
      <c r="H309" t="s">
        <v>301</v>
      </c>
      <c r="J309" t="s">
        <v>306</v>
      </c>
    </row>
    <row r="310" spans="1:10">
      <c r="A310" s="1">
        <f>HYPERLINK("https://lsnyc.legalserver.org/matter/dynamic-profile/view/1863514","18-1863514")</f>
        <v>0</v>
      </c>
      <c r="B310" t="s">
        <v>10</v>
      </c>
      <c r="C310" t="s">
        <v>11</v>
      </c>
      <c r="D310" t="s">
        <v>121</v>
      </c>
      <c r="E310" t="s">
        <v>257</v>
      </c>
      <c r="F310" t="s">
        <v>293</v>
      </c>
      <c r="H310" t="s">
        <v>301</v>
      </c>
      <c r="J310" t="s">
        <v>307</v>
      </c>
    </row>
    <row r="311" spans="1:10">
      <c r="A311" s="1">
        <f>HYPERLINK("https://lsnyc.legalserver.org/matter/dynamic-profile/view/1863293","18-1863293")</f>
        <v>0</v>
      </c>
      <c r="B311" t="s">
        <v>10</v>
      </c>
      <c r="C311" t="s">
        <v>11</v>
      </c>
      <c r="D311" t="s">
        <v>226</v>
      </c>
      <c r="E311" t="s">
        <v>291</v>
      </c>
      <c r="F311" t="s">
        <v>298</v>
      </c>
      <c r="J311" t="s">
        <v>309</v>
      </c>
    </row>
    <row r="312" spans="1:10">
      <c r="A312" s="1">
        <f>HYPERLINK("https://lsnyc.legalserver.org/matter/dynamic-profile/view/1863123","18-1863123")</f>
        <v>0</v>
      </c>
      <c r="B312" t="s">
        <v>10</v>
      </c>
      <c r="C312" t="s">
        <v>12</v>
      </c>
      <c r="D312" t="s">
        <v>227</v>
      </c>
      <c r="E312" t="s">
        <v>259</v>
      </c>
      <c r="F312" t="s">
        <v>294</v>
      </c>
      <c r="H312" t="s">
        <v>301</v>
      </c>
      <c r="J312" t="s">
        <v>309</v>
      </c>
    </row>
    <row r="313" spans="1:10">
      <c r="A313" s="1">
        <f>HYPERLINK("https://lsnyc.legalserver.org/matter/dynamic-profile/view/1862674","18-1862674")</f>
        <v>0</v>
      </c>
      <c r="B313" t="s">
        <v>10</v>
      </c>
      <c r="C313" t="s">
        <v>11</v>
      </c>
      <c r="D313" t="s">
        <v>79</v>
      </c>
      <c r="E313" t="s">
        <v>257</v>
      </c>
      <c r="F313" t="s">
        <v>293</v>
      </c>
      <c r="H313" t="s">
        <v>301</v>
      </c>
      <c r="J313" t="s">
        <v>307</v>
      </c>
    </row>
    <row r="314" spans="1:10">
      <c r="A314" s="1">
        <f>HYPERLINK("https://lsnyc.legalserver.org/matter/dynamic-profile/view/1862604","18-1862604")</f>
        <v>0</v>
      </c>
      <c r="B314" t="s">
        <v>10</v>
      </c>
      <c r="C314" t="s">
        <v>12</v>
      </c>
      <c r="D314" t="s">
        <v>228</v>
      </c>
      <c r="E314" t="s">
        <v>271</v>
      </c>
      <c r="F314" t="s">
        <v>294</v>
      </c>
      <c r="H314" t="s">
        <v>301</v>
      </c>
      <c r="J314" t="s">
        <v>306</v>
      </c>
    </row>
    <row r="315" spans="1:10">
      <c r="A315" s="1">
        <f>HYPERLINK("https://lsnyc.legalserver.org/matter/dynamic-profile/view/1862464","18-1862464")</f>
        <v>0</v>
      </c>
      <c r="B315" t="s">
        <v>10</v>
      </c>
      <c r="C315" t="s">
        <v>12</v>
      </c>
      <c r="D315" t="s">
        <v>229</v>
      </c>
      <c r="E315" t="s">
        <v>276</v>
      </c>
      <c r="F315" t="s">
        <v>294</v>
      </c>
      <c r="H315" t="s">
        <v>301</v>
      </c>
      <c r="J315" t="s">
        <v>306</v>
      </c>
    </row>
    <row r="316" spans="1:10">
      <c r="A316" s="1">
        <f>HYPERLINK("https://lsnyc.legalserver.org/matter/dynamic-profile/view/1862300","18-1862300")</f>
        <v>0</v>
      </c>
      <c r="B316" t="s">
        <v>10</v>
      </c>
      <c r="C316" t="s">
        <v>12</v>
      </c>
      <c r="D316" t="s">
        <v>230</v>
      </c>
      <c r="E316" t="s">
        <v>265</v>
      </c>
      <c r="F316" t="s">
        <v>298</v>
      </c>
      <c r="H316" t="s">
        <v>301</v>
      </c>
      <c r="I316" t="s">
        <v>303</v>
      </c>
      <c r="J316" t="s">
        <v>308</v>
      </c>
    </row>
    <row r="317" spans="1:10">
      <c r="A317" s="1">
        <f>HYPERLINK("https://lsnyc.legalserver.org/matter/dynamic-profile/view/1861849","18-1861849")</f>
        <v>0</v>
      </c>
      <c r="B317" t="s">
        <v>10</v>
      </c>
      <c r="C317" t="s">
        <v>11</v>
      </c>
      <c r="D317" t="s">
        <v>231</v>
      </c>
      <c r="E317" t="s">
        <v>270</v>
      </c>
      <c r="F317" t="s">
        <v>298</v>
      </c>
      <c r="H317" t="s">
        <v>301</v>
      </c>
      <c r="J317" t="s">
        <v>309</v>
      </c>
    </row>
    <row r="318" spans="1:10">
      <c r="A318" s="1">
        <f>HYPERLINK("https://lsnyc.legalserver.org/matter/dynamic-profile/view/1861399","18-1861399")</f>
        <v>0</v>
      </c>
      <c r="B318" t="s">
        <v>10</v>
      </c>
      <c r="C318" t="s">
        <v>11</v>
      </c>
      <c r="D318" t="s">
        <v>176</v>
      </c>
      <c r="E318" t="s">
        <v>257</v>
      </c>
      <c r="F318" t="s">
        <v>293</v>
      </c>
      <c r="H318" t="s">
        <v>301</v>
      </c>
      <c r="J318" t="s">
        <v>307</v>
      </c>
    </row>
    <row r="319" spans="1:10">
      <c r="A319" s="1">
        <f>HYPERLINK("https://lsnyc.legalserver.org/matter/dynamic-profile/view/1861407","18-1861407")</f>
        <v>0</v>
      </c>
      <c r="B319" t="s">
        <v>10</v>
      </c>
      <c r="C319" t="s">
        <v>11</v>
      </c>
      <c r="D319" t="s">
        <v>17</v>
      </c>
      <c r="E319" t="s">
        <v>257</v>
      </c>
      <c r="F319" t="s">
        <v>293</v>
      </c>
      <c r="H319" t="s">
        <v>301</v>
      </c>
      <c r="J319" t="s">
        <v>304</v>
      </c>
    </row>
    <row r="320" spans="1:10">
      <c r="A320" s="1">
        <f>HYPERLINK("https://lsnyc.legalserver.org/matter/dynamic-profile/view/1861308","18-1861308")</f>
        <v>0</v>
      </c>
      <c r="B320" t="s">
        <v>10</v>
      </c>
      <c r="C320" t="s">
        <v>15</v>
      </c>
      <c r="D320" t="s">
        <v>232</v>
      </c>
      <c r="E320" t="s">
        <v>266</v>
      </c>
      <c r="F320" t="s">
        <v>298</v>
      </c>
      <c r="H320" t="s">
        <v>301</v>
      </c>
      <c r="J320" t="s">
        <v>309</v>
      </c>
    </row>
    <row r="321" spans="1:10">
      <c r="A321" s="1">
        <f>HYPERLINK("https://lsnyc.legalserver.org/matter/dynamic-profile/view/1861304","18-1861304")</f>
        <v>0</v>
      </c>
      <c r="B321" t="s">
        <v>10</v>
      </c>
      <c r="C321" t="s">
        <v>15</v>
      </c>
      <c r="D321" t="s">
        <v>232</v>
      </c>
      <c r="E321" t="s">
        <v>266</v>
      </c>
      <c r="F321" t="s">
        <v>298</v>
      </c>
      <c r="H321" t="s">
        <v>301</v>
      </c>
      <c r="J321" t="s">
        <v>309</v>
      </c>
    </row>
    <row r="322" spans="1:10">
      <c r="A322" s="1">
        <f>HYPERLINK("https://lsnyc.legalserver.org/matter/dynamic-profile/view/1861320","18-1861320")</f>
        <v>0</v>
      </c>
      <c r="B322" t="s">
        <v>10</v>
      </c>
      <c r="C322" t="s">
        <v>15</v>
      </c>
      <c r="D322" t="s">
        <v>232</v>
      </c>
      <c r="E322" t="s">
        <v>266</v>
      </c>
      <c r="F322" t="s">
        <v>298</v>
      </c>
      <c r="H322" t="s">
        <v>301</v>
      </c>
      <c r="J322" t="s">
        <v>309</v>
      </c>
    </row>
    <row r="323" spans="1:10">
      <c r="A323" s="1">
        <f>HYPERLINK("https://lsnyc.legalserver.org/matter/dynamic-profile/view/1860795","18-1860795")</f>
        <v>0</v>
      </c>
      <c r="B323" t="s">
        <v>10</v>
      </c>
      <c r="C323" t="s">
        <v>11</v>
      </c>
      <c r="D323" t="s">
        <v>233</v>
      </c>
      <c r="E323" t="s">
        <v>261</v>
      </c>
      <c r="F323" t="s">
        <v>297</v>
      </c>
      <c r="H323" t="s">
        <v>302</v>
      </c>
      <c r="J323" t="s">
        <v>309</v>
      </c>
    </row>
    <row r="324" spans="1:10">
      <c r="A324" s="1">
        <f>HYPERLINK("https://lsnyc.legalserver.org/matter/dynamic-profile/view/1860481","18-1860481")</f>
        <v>0</v>
      </c>
      <c r="B324" t="s">
        <v>10</v>
      </c>
      <c r="C324" t="s">
        <v>11</v>
      </c>
      <c r="D324" t="s">
        <v>234</v>
      </c>
      <c r="E324" t="s">
        <v>265</v>
      </c>
      <c r="F324" t="s">
        <v>294</v>
      </c>
      <c r="H324" t="s">
        <v>301</v>
      </c>
      <c r="J324" t="s">
        <v>305</v>
      </c>
    </row>
    <row r="325" spans="1:10">
      <c r="A325" s="1">
        <f>HYPERLINK("https://lsnyc.legalserver.org/matter/dynamic-profile/view/1860721","18-1860721")</f>
        <v>0</v>
      </c>
      <c r="B325" t="s">
        <v>10</v>
      </c>
      <c r="C325" t="s">
        <v>15</v>
      </c>
      <c r="D325" t="s">
        <v>235</v>
      </c>
      <c r="E325" t="s">
        <v>273</v>
      </c>
      <c r="F325" t="s">
        <v>298</v>
      </c>
      <c r="J325" t="s">
        <v>309</v>
      </c>
    </row>
    <row r="326" spans="1:10">
      <c r="A326" s="1">
        <f>HYPERLINK("https://lsnyc.legalserver.org/matter/dynamic-profile/view/1860364","18-1860364")</f>
        <v>0</v>
      </c>
      <c r="B326" t="s">
        <v>10</v>
      </c>
      <c r="C326" t="s">
        <v>11</v>
      </c>
      <c r="D326" t="s">
        <v>83</v>
      </c>
      <c r="E326" t="s">
        <v>284</v>
      </c>
      <c r="F326" t="s">
        <v>294</v>
      </c>
      <c r="H326" t="s">
        <v>301</v>
      </c>
      <c r="J326" t="s">
        <v>306</v>
      </c>
    </row>
    <row r="327" spans="1:10">
      <c r="A327" s="1">
        <f>HYPERLINK("https://lsnyc.legalserver.org/matter/dynamic-profile/view/1860173","18-1860173")</f>
        <v>0</v>
      </c>
      <c r="B327" t="s">
        <v>10</v>
      </c>
      <c r="C327" t="s">
        <v>11</v>
      </c>
      <c r="D327" t="s">
        <v>236</v>
      </c>
      <c r="E327" t="s">
        <v>257</v>
      </c>
      <c r="F327" t="s">
        <v>293</v>
      </c>
      <c r="H327" t="s">
        <v>301</v>
      </c>
      <c r="J327" t="s">
        <v>305</v>
      </c>
    </row>
    <row r="328" spans="1:10">
      <c r="A328" s="1">
        <f>HYPERLINK("https://lsnyc.legalserver.org/matter/dynamic-profile/view/1860168","18-1860168")</f>
        <v>0</v>
      </c>
      <c r="B328" t="s">
        <v>10</v>
      </c>
      <c r="C328" t="s">
        <v>15</v>
      </c>
      <c r="D328" t="s">
        <v>237</v>
      </c>
      <c r="E328" t="s">
        <v>257</v>
      </c>
      <c r="F328" t="s">
        <v>297</v>
      </c>
      <c r="H328" t="s">
        <v>301</v>
      </c>
      <c r="J328" t="s">
        <v>309</v>
      </c>
    </row>
    <row r="329" spans="1:10">
      <c r="A329" s="1">
        <f>HYPERLINK("https://lsnyc.legalserver.org/matter/dynamic-profile/view/1859480","18-1859480")</f>
        <v>0</v>
      </c>
      <c r="B329" t="s">
        <v>10</v>
      </c>
      <c r="C329" t="s">
        <v>15</v>
      </c>
      <c r="D329" t="s">
        <v>238</v>
      </c>
      <c r="E329" t="s">
        <v>273</v>
      </c>
      <c r="F329" t="s">
        <v>298</v>
      </c>
      <c r="J329" t="s">
        <v>309</v>
      </c>
    </row>
    <row r="330" spans="1:10">
      <c r="A330" s="1">
        <f>HYPERLINK("https://lsnyc.legalserver.org/matter/dynamic-profile/view/1856933","18-1856933")</f>
        <v>0</v>
      </c>
      <c r="B330" t="s">
        <v>10</v>
      </c>
      <c r="C330" t="s">
        <v>11</v>
      </c>
      <c r="D330" t="s">
        <v>239</v>
      </c>
      <c r="E330" t="s">
        <v>259</v>
      </c>
      <c r="F330" t="s">
        <v>294</v>
      </c>
      <c r="H330" t="s">
        <v>301</v>
      </c>
      <c r="J330" t="s">
        <v>306</v>
      </c>
    </row>
    <row r="331" spans="1:10">
      <c r="A331" s="1">
        <f>HYPERLINK("https://lsnyc.legalserver.org/matter/dynamic-profile/view/1853962","17-1853962")</f>
        <v>0</v>
      </c>
      <c r="B331" t="s">
        <v>10</v>
      </c>
      <c r="C331" t="s">
        <v>11</v>
      </c>
      <c r="D331" t="s">
        <v>240</v>
      </c>
      <c r="E331" t="s">
        <v>270</v>
      </c>
      <c r="F331" t="s">
        <v>294</v>
      </c>
      <c r="H331" t="s">
        <v>301</v>
      </c>
      <c r="J331" t="s">
        <v>306</v>
      </c>
    </row>
    <row r="332" spans="1:10">
      <c r="A332" s="1">
        <f>HYPERLINK("https://lsnyc.legalserver.org/matter/dynamic-profile/view/1854047","17-1854047")</f>
        <v>0</v>
      </c>
      <c r="B332" t="s">
        <v>10</v>
      </c>
      <c r="C332" t="s">
        <v>15</v>
      </c>
      <c r="D332" t="s">
        <v>241</v>
      </c>
      <c r="E332" t="s">
        <v>273</v>
      </c>
      <c r="F332" t="s">
        <v>298</v>
      </c>
      <c r="H332" t="s">
        <v>301</v>
      </c>
      <c r="J332" t="s">
        <v>309</v>
      </c>
    </row>
    <row r="333" spans="1:10">
      <c r="A333" s="1">
        <f>HYPERLINK("https://lsnyc.legalserver.org/matter/dynamic-profile/view/1853845","17-1853845")</f>
        <v>0</v>
      </c>
      <c r="B333" t="s">
        <v>10</v>
      </c>
      <c r="C333" t="s">
        <v>12</v>
      </c>
      <c r="D333" t="s">
        <v>130</v>
      </c>
      <c r="E333" t="s">
        <v>256</v>
      </c>
      <c r="F333" t="s">
        <v>293</v>
      </c>
      <c r="H333" t="s">
        <v>301</v>
      </c>
      <c r="J333" t="s">
        <v>307</v>
      </c>
    </row>
    <row r="334" spans="1:10">
      <c r="A334" s="1">
        <f>HYPERLINK("https://lsnyc.legalserver.org/matter/dynamic-profile/view/1854042","17-1854042")</f>
        <v>0</v>
      </c>
      <c r="B334" t="s">
        <v>10</v>
      </c>
      <c r="C334" t="s">
        <v>15</v>
      </c>
      <c r="D334" t="s">
        <v>242</v>
      </c>
      <c r="E334" t="s">
        <v>273</v>
      </c>
      <c r="F334" t="s">
        <v>298</v>
      </c>
      <c r="H334" t="s">
        <v>301</v>
      </c>
      <c r="J334" t="s">
        <v>309</v>
      </c>
    </row>
    <row r="335" spans="1:10">
      <c r="A335" s="1">
        <f>HYPERLINK("https://lsnyc.legalserver.org/matter/dynamic-profile/view/1854036","17-1854036")</f>
        <v>0</v>
      </c>
      <c r="B335" t="s">
        <v>10</v>
      </c>
      <c r="C335" t="s">
        <v>15</v>
      </c>
      <c r="D335" t="s">
        <v>243</v>
      </c>
      <c r="E335" t="s">
        <v>273</v>
      </c>
      <c r="F335" t="s">
        <v>294</v>
      </c>
      <c r="H335" t="s">
        <v>301</v>
      </c>
      <c r="J335" t="s">
        <v>306</v>
      </c>
    </row>
    <row r="336" spans="1:10">
      <c r="A336" s="1">
        <f>HYPERLINK("https://lsnyc.legalserver.org/matter/dynamic-profile/view/1853582","17-1853582")</f>
        <v>0</v>
      </c>
      <c r="B336" t="s">
        <v>10</v>
      </c>
      <c r="C336" t="s">
        <v>15</v>
      </c>
      <c r="D336" t="s">
        <v>244</v>
      </c>
      <c r="E336" t="s">
        <v>259</v>
      </c>
      <c r="F336" t="s">
        <v>294</v>
      </c>
      <c r="H336" t="s">
        <v>301</v>
      </c>
      <c r="J336" t="s">
        <v>306</v>
      </c>
    </row>
    <row r="337" spans="1:10">
      <c r="A337" s="1">
        <f>HYPERLINK("https://lsnyc.legalserver.org/matter/dynamic-profile/view/1853587","17-1853587")</f>
        <v>0</v>
      </c>
      <c r="B337" t="s">
        <v>10</v>
      </c>
      <c r="C337" t="s">
        <v>15</v>
      </c>
      <c r="D337" t="s">
        <v>245</v>
      </c>
      <c r="E337" t="s">
        <v>273</v>
      </c>
      <c r="F337" t="s">
        <v>298</v>
      </c>
      <c r="H337" t="s">
        <v>301</v>
      </c>
      <c r="J337" t="s">
        <v>309</v>
      </c>
    </row>
    <row r="338" spans="1:10">
      <c r="A338" s="1">
        <f>HYPERLINK("https://lsnyc.legalserver.org/matter/dynamic-profile/view/1852585","17-1852585")</f>
        <v>0</v>
      </c>
      <c r="B338" t="s">
        <v>10</v>
      </c>
      <c r="C338" t="s">
        <v>15</v>
      </c>
      <c r="D338" t="s">
        <v>246</v>
      </c>
      <c r="E338" t="s">
        <v>273</v>
      </c>
      <c r="F338" t="s">
        <v>298</v>
      </c>
      <c r="H338" t="s">
        <v>301</v>
      </c>
      <c r="J338" t="s">
        <v>309</v>
      </c>
    </row>
    <row r="339" spans="1:10">
      <c r="A339" s="1">
        <f>HYPERLINK("https://lsnyc.legalserver.org/matter/dynamic-profile/view/1853608","17-1853608")</f>
        <v>0</v>
      </c>
      <c r="B339" t="s">
        <v>10</v>
      </c>
      <c r="C339" t="s">
        <v>12</v>
      </c>
      <c r="D339" t="s">
        <v>247</v>
      </c>
      <c r="E339" t="s">
        <v>270</v>
      </c>
      <c r="F339" t="s">
        <v>294</v>
      </c>
      <c r="H339" t="s">
        <v>301</v>
      </c>
      <c r="J339" t="s">
        <v>306</v>
      </c>
    </row>
    <row r="340" spans="1:10">
      <c r="A340" s="1">
        <f>HYPERLINK("https://lsnyc.legalserver.org/matter/dynamic-profile/view/1844741","17-1844741")</f>
        <v>0</v>
      </c>
      <c r="B340" t="s">
        <v>10</v>
      </c>
      <c r="C340" t="s">
        <v>11</v>
      </c>
      <c r="D340" t="s">
        <v>74</v>
      </c>
      <c r="E340" t="s">
        <v>273</v>
      </c>
      <c r="F340" t="s">
        <v>294</v>
      </c>
      <c r="H340" t="s">
        <v>301</v>
      </c>
      <c r="J340" t="s">
        <v>306</v>
      </c>
    </row>
    <row r="341" spans="1:10">
      <c r="A341" s="1">
        <f>HYPERLINK("https://lsnyc.legalserver.org/matter/dynamic-profile/view/1844741","17-1844741")</f>
        <v>0</v>
      </c>
      <c r="B341" t="s">
        <v>10</v>
      </c>
      <c r="C341" t="s">
        <v>11</v>
      </c>
      <c r="D341" t="s">
        <v>74</v>
      </c>
      <c r="E341" t="s">
        <v>273</v>
      </c>
      <c r="F341" t="s">
        <v>294</v>
      </c>
      <c r="H341" t="s">
        <v>301</v>
      </c>
      <c r="J341" t="s">
        <v>306</v>
      </c>
    </row>
    <row r="342" spans="1:10">
      <c r="A342" s="1">
        <f>HYPERLINK("https://lsnyc.legalserver.org/matter/dynamic-profile/view/1847390","17-1847390")</f>
        <v>0</v>
      </c>
      <c r="B342" t="s">
        <v>10</v>
      </c>
      <c r="C342" t="s">
        <v>13</v>
      </c>
      <c r="D342" t="s">
        <v>202</v>
      </c>
      <c r="E342" t="s">
        <v>274</v>
      </c>
      <c r="F342" t="s">
        <v>294</v>
      </c>
      <c r="H342" t="s">
        <v>301</v>
      </c>
      <c r="J342" t="s">
        <v>305</v>
      </c>
    </row>
    <row r="343" spans="1:10">
      <c r="A343" s="1">
        <f>HYPERLINK("https://lsnyc.legalserver.org/matter/dynamic-profile/view/1846830","17-1846830")</f>
        <v>0</v>
      </c>
      <c r="B343" t="s">
        <v>10</v>
      </c>
      <c r="C343" t="s">
        <v>11</v>
      </c>
      <c r="D343" t="s">
        <v>248</v>
      </c>
      <c r="E343" t="s">
        <v>273</v>
      </c>
      <c r="F343" t="s">
        <v>294</v>
      </c>
      <c r="J343" t="s">
        <v>306</v>
      </c>
    </row>
    <row r="344" spans="1:10">
      <c r="A344" s="1">
        <f>HYPERLINK("https://lsnyc.legalserver.org/matter/dynamic-profile/view/1839732","17-1839732")</f>
        <v>0</v>
      </c>
      <c r="B344" t="s">
        <v>10</v>
      </c>
      <c r="C344" t="s">
        <v>15</v>
      </c>
      <c r="D344" t="s">
        <v>249</v>
      </c>
      <c r="E344" t="s">
        <v>273</v>
      </c>
      <c r="F344" t="s">
        <v>297</v>
      </c>
      <c r="J344" t="s">
        <v>309</v>
      </c>
    </row>
    <row r="345" spans="1:10">
      <c r="A345" s="1">
        <f>HYPERLINK("https://lsnyc.legalserver.org/matter/dynamic-profile/view/0825972","17-0825972")</f>
        <v>0</v>
      </c>
      <c r="B345" t="s">
        <v>10</v>
      </c>
      <c r="C345" t="s">
        <v>11</v>
      </c>
      <c r="D345" t="s">
        <v>83</v>
      </c>
      <c r="E345" t="s">
        <v>257</v>
      </c>
      <c r="F345" t="s">
        <v>293</v>
      </c>
      <c r="H345" t="s">
        <v>301</v>
      </c>
      <c r="J345" t="s">
        <v>307</v>
      </c>
    </row>
    <row r="346" spans="1:10">
      <c r="A346" s="1">
        <f>HYPERLINK("https://lsnyc.legalserver.org/matter/dynamic-profile/view/0800944","16-0800944")</f>
        <v>0</v>
      </c>
      <c r="B346" t="s">
        <v>10</v>
      </c>
      <c r="C346" t="s">
        <v>12</v>
      </c>
      <c r="D346" t="s">
        <v>86</v>
      </c>
      <c r="E346" t="s">
        <v>257</v>
      </c>
      <c r="F346" t="s">
        <v>293</v>
      </c>
      <c r="H346" t="s">
        <v>301</v>
      </c>
      <c r="J346" t="s">
        <v>305</v>
      </c>
    </row>
    <row r="347" spans="1:10">
      <c r="A347" s="1">
        <f>HYPERLINK("https://lsnyc.legalserver.org/matter/dynamic-profile/view/0791292","15-0791292")</f>
        <v>0</v>
      </c>
      <c r="B347" t="s">
        <v>10</v>
      </c>
      <c r="C347" t="s">
        <v>15</v>
      </c>
      <c r="D347" t="s">
        <v>250</v>
      </c>
      <c r="E347" t="s">
        <v>262</v>
      </c>
      <c r="F347" t="s">
        <v>297</v>
      </c>
      <c r="H347" t="s">
        <v>302</v>
      </c>
      <c r="J347" t="s">
        <v>309</v>
      </c>
    </row>
    <row r="348" spans="1:10">
      <c r="A348" s="1">
        <f>HYPERLINK("https://lsnyc.legalserver.org/matter/dynamic-profile/view/0785039","15-0785039")</f>
        <v>0</v>
      </c>
      <c r="B348" t="s">
        <v>10</v>
      </c>
      <c r="C348" t="s">
        <v>12</v>
      </c>
      <c r="D348" t="s">
        <v>251</v>
      </c>
      <c r="E348" t="s">
        <v>262</v>
      </c>
      <c r="F348" t="s">
        <v>294</v>
      </c>
      <c r="H348" t="s">
        <v>301</v>
      </c>
      <c r="J348" t="s">
        <v>305</v>
      </c>
    </row>
    <row r="349" spans="1:10">
      <c r="A349" s="1">
        <f>HYPERLINK("https://lsnyc.legalserver.org/matter/dynamic-profile/view/0787488","15-0787488")</f>
        <v>0</v>
      </c>
      <c r="B349" t="s">
        <v>10</v>
      </c>
      <c r="C349" t="s">
        <v>12</v>
      </c>
      <c r="D349" t="s">
        <v>252</v>
      </c>
      <c r="E349" t="s">
        <v>262</v>
      </c>
      <c r="F349" t="s">
        <v>293</v>
      </c>
      <c r="J349" t="s">
        <v>305</v>
      </c>
    </row>
    <row r="350" spans="1:10">
      <c r="A350" s="1">
        <f>HYPERLINK("https://lsnyc.legalserver.org/matter/dynamic-profile/view/0784380","15-0784380")</f>
        <v>0</v>
      </c>
      <c r="B350" t="s">
        <v>10</v>
      </c>
      <c r="C350" t="s">
        <v>12</v>
      </c>
      <c r="D350" t="s">
        <v>253</v>
      </c>
      <c r="E350" t="s">
        <v>284</v>
      </c>
      <c r="F350" t="s">
        <v>293</v>
      </c>
      <c r="H350" t="s">
        <v>302</v>
      </c>
      <c r="J350" t="s">
        <v>305</v>
      </c>
    </row>
    <row r="351" spans="1:10">
      <c r="A351" s="1">
        <f>HYPERLINK("https://lsnyc.legalserver.org/matter/dynamic-profile/view/0781442","15-0781442")</f>
        <v>0</v>
      </c>
      <c r="B351" t="s">
        <v>10</v>
      </c>
      <c r="C351" t="s">
        <v>12</v>
      </c>
      <c r="D351" t="s">
        <v>254</v>
      </c>
      <c r="E351" t="s">
        <v>284</v>
      </c>
      <c r="F351" t="s">
        <v>294</v>
      </c>
      <c r="H351" t="s">
        <v>301</v>
      </c>
      <c r="J351" t="s">
        <v>306</v>
      </c>
    </row>
    <row r="352" spans="1:10">
      <c r="A352" s="1">
        <f>HYPERLINK("https://lsnyc.legalserver.org/matter/dynamic-profile/view/0765383","14-0765383")</f>
        <v>0</v>
      </c>
      <c r="B352" t="s">
        <v>10</v>
      </c>
      <c r="C352" t="s">
        <v>12</v>
      </c>
      <c r="D352" t="s">
        <v>113</v>
      </c>
      <c r="E352" t="s">
        <v>292</v>
      </c>
      <c r="F352" t="s">
        <v>293</v>
      </c>
      <c r="H352" t="s">
        <v>301</v>
      </c>
      <c r="J352" t="s">
        <v>307</v>
      </c>
    </row>
    <row r="353" spans="1:10">
      <c r="A353" s="1">
        <f>HYPERLINK("https://lsnyc.legalserver.org/matter/dynamic-profile/view/0768119","14-0768119")</f>
        <v>0</v>
      </c>
      <c r="B353" t="s">
        <v>10</v>
      </c>
      <c r="C353" t="s">
        <v>12</v>
      </c>
      <c r="D353" t="s">
        <v>255</v>
      </c>
      <c r="E353" t="s">
        <v>257</v>
      </c>
      <c r="F353" t="s">
        <v>293</v>
      </c>
      <c r="H353" t="s">
        <v>301</v>
      </c>
      <c r="J353" t="s">
        <v>307</v>
      </c>
    </row>
    <row r="354" spans="1:10">
      <c r="A354" s="1">
        <f>HYPERLINK("https://lsnyc.legalserver.org/matter/dynamic-profile/view/0768129","14-0768129")</f>
        <v>0</v>
      </c>
      <c r="B354" t="s">
        <v>10</v>
      </c>
      <c r="C354" t="s">
        <v>12</v>
      </c>
      <c r="D354" t="s">
        <v>38</v>
      </c>
      <c r="E354" t="s">
        <v>257</v>
      </c>
      <c r="F354" t="s">
        <v>293</v>
      </c>
      <c r="H354" t="s">
        <v>301</v>
      </c>
      <c r="J354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2019-07-10T13:36:28Z</dcterms:created>
  <dcterms:modified xsi:type="dcterms:W3CDTF">2019-07-10T13:36:28Z</dcterms:modified>
</cp:coreProperties>
</file>