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S Big Base" sheetId="1" r:id="rId1"/>
  </sheets>
  <calcPr calcId="124519" fullCalcOnLoad="1"/>
</workbook>
</file>

<file path=xl/sharedStrings.xml><?xml version="1.0" encoding="utf-8"?>
<sst xmlns="http://schemas.openxmlformats.org/spreadsheetml/2006/main" count="3471" uniqueCount="786">
  <si>
    <t>Hyperlinked Case #</t>
  </si>
  <si>
    <t>Client First Name</t>
  </si>
  <si>
    <t>Client Middle</t>
  </si>
  <si>
    <t>Client Last Name</t>
  </si>
  <si>
    <t>Assigned Office</t>
  </si>
  <si>
    <t>Assigned Branch/CC</t>
  </si>
  <si>
    <t>Date Opened</t>
  </si>
  <si>
    <t>Date Closed</t>
  </si>
  <si>
    <t>Case Disposition</t>
  </si>
  <si>
    <t>Case Status</t>
  </si>
  <si>
    <t>Intake Type</t>
  </si>
  <si>
    <t>Intake User</t>
  </si>
  <si>
    <t>Primary Assignment</t>
  </si>
  <si>
    <t>Legal Problem Code</t>
  </si>
  <si>
    <t>Special Legal Problem Code</t>
  </si>
  <si>
    <t>Spcode1</t>
  </si>
  <si>
    <t>Spcode2</t>
  </si>
  <si>
    <t>Spcode3</t>
  </si>
  <si>
    <t>Adjusted Income (Annual)</t>
  </si>
  <si>
    <t>Percentage of Poverty</t>
  </si>
  <si>
    <t>Adjusted Percentage of Poverty</t>
  </si>
  <si>
    <t>Is this matter LSC Eligible?</t>
  </si>
  <si>
    <t>CSR Eligible</t>
  </si>
  <si>
    <t>Duplicate Status</t>
  </si>
  <si>
    <t>Impact</t>
  </si>
  <si>
    <t>Citizenship Status</t>
  </si>
  <si>
    <t>Total Monthly Income</t>
  </si>
  <si>
    <t>Case Protected</t>
  </si>
  <si>
    <t>Case PAI Case?</t>
  </si>
  <si>
    <t>Custom Hurricane_Sandy</t>
  </si>
  <si>
    <t>Race</t>
  </si>
  <si>
    <t>Ethnicity</t>
  </si>
  <si>
    <t>Gender</t>
  </si>
  <si>
    <t>Veteran</t>
  </si>
  <si>
    <t>Disabled</t>
  </si>
  <si>
    <t>Client Age at Intake</t>
  </si>
  <si>
    <t>Current Age</t>
  </si>
  <si>
    <t>Is the caller a victim of domestic violence?</t>
  </si>
  <si>
    <t>Number of People 18 and Over</t>
  </si>
  <si>
    <t>Number of People under 18</t>
  </si>
  <si>
    <t>Number of People Total</t>
  </si>
  <si>
    <t>Referred By</t>
  </si>
  <si>
    <t>Funding Source</t>
  </si>
  <si>
    <t>Primary Funding Code</t>
  </si>
  <si>
    <t>Secondary Funding Codes</t>
  </si>
  <si>
    <t>Close Reason</t>
  </si>
  <si>
    <t>Outcome</t>
  </si>
  <si>
    <t>Custom Retro Recovery (Retroactive Award/Settlement)</t>
  </si>
  <si>
    <t>Custom Avoid (Lump Sum Avoid)</t>
  </si>
  <si>
    <t>Custom Avoid Monthly (Monthly Payment Avoided)</t>
  </si>
  <si>
    <t>Custom Recovered Monthly (Monthly Benefit)</t>
  </si>
  <si>
    <t>Recovery Monthly (Outcomes)</t>
  </si>
  <si>
    <t>Recovery Lump Sum (Outcomes)</t>
  </si>
  <si>
    <t>Avoidance Monthly (Outcomes)</t>
  </si>
  <si>
    <t>Avoidance Lump Sum (Outcomes)</t>
  </si>
  <si>
    <t>Street Address</t>
  </si>
  <si>
    <t>Apt#/Suite#</t>
  </si>
  <si>
    <t>Street Address 2</t>
  </si>
  <si>
    <t>City</t>
  </si>
  <si>
    <t>County of Residence [lookup]</t>
  </si>
  <si>
    <t>State</t>
  </si>
  <si>
    <t>Zip Code</t>
  </si>
  <si>
    <t>Offsite Location</t>
  </si>
  <si>
    <t>Name</t>
  </si>
  <si>
    <t>Intake Offsite?</t>
  </si>
  <si>
    <t>Full Name</t>
  </si>
  <si>
    <t>Full Name (Last, First)</t>
  </si>
  <si>
    <t>Community District</t>
  </si>
  <si>
    <t>Housing Level of Service</t>
  </si>
  <si>
    <t>Anticipated Level Of Service</t>
  </si>
  <si>
    <t>Username</t>
  </si>
  <si>
    <t>Is Domestic Violence a factor in this case?</t>
  </si>
  <si>
    <t>Safe Address</t>
  </si>
  <si>
    <t>New York City Council District</t>
  </si>
  <si>
    <t>Housing Type Of Case</t>
  </si>
  <si>
    <t>Housing Form Of Regulation</t>
  </si>
  <si>
    <t>Gen Case Index Number</t>
  </si>
  <si>
    <t>Housing Years Living In Apartment</t>
  </si>
  <si>
    <t>Housing Total Monthly Rent</t>
  </si>
  <si>
    <t>Deroux</t>
  </si>
  <si>
    <t>Dawn</t>
  </si>
  <si>
    <t>Anna</t>
  </si>
  <si>
    <t>Alexandra</t>
  </si>
  <si>
    <t>Maria</t>
  </si>
  <si>
    <t>Tymel</t>
  </si>
  <si>
    <t>Sekou</t>
  </si>
  <si>
    <t>Teasha</t>
  </si>
  <si>
    <t>Miriam</t>
  </si>
  <si>
    <t>Alicia</t>
  </si>
  <si>
    <t>Brian</t>
  </si>
  <si>
    <t>Jon</t>
  </si>
  <si>
    <t>Aida</t>
  </si>
  <si>
    <t>Molly</t>
  </si>
  <si>
    <t>Zoraida</t>
  </si>
  <si>
    <t>Nils</t>
  </si>
  <si>
    <t>Melvin</t>
  </si>
  <si>
    <t>Vera</t>
  </si>
  <si>
    <t>Lynne</t>
  </si>
  <si>
    <t>Cynthia</t>
  </si>
  <si>
    <t>Sally</t>
  </si>
  <si>
    <t>Esther</t>
  </si>
  <si>
    <t>Shandel</t>
  </si>
  <si>
    <t>Leonard</t>
  </si>
  <si>
    <t>Andrew</t>
  </si>
  <si>
    <t>Lori</t>
  </si>
  <si>
    <t>Diana</t>
  </si>
  <si>
    <t>Neprice</t>
  </si>
  <si>
    <t>Samakisya</t>
  </si>
  <si>
    <t>Sallie</t>
  </si>
  <si>
    <t>Annie</t>
  </si>
  <si>
    <t>Ana</t>
  </si>
  <si>
    <t>Stephanie</t>
  </si>
  <si>
    <t>Washington</t>
  </si>
  <si>
    <t>Rachel</t>
  </si>
  <si>
    <t>Rodney</t>
  </si>
  <si>
    <t>Valerie</t>
  </si>
  <si>
    <t>Denise</t>
  </si>
  <si>
    <t>Adriana</t>
  </si>
  <si>
    <t>Karl</t>
  </si>
  <si>
    <t>Rafael</t>
  </si>
  <si>
    <t>Victor</t>
  </si>
  <si>
    <t>Sonia</t>
  </si>
  <si>
    <t>Dakeisha</t>
  </si>
  <si>
    <t>Gretchen</t>
  </si>
  <si>
    <t>Susie</t>
  </si>
  <si>
    <t>Teresa</t>
  </si>
  <si>
    <t>Celenia`</t>
  </si>
  <si>
    <t>Shawn</t>
  </si>
  <si>
    <t>Hannah</t>
  </si>
  <si>
    <t>Gloria</t>
  </si>
  <si>
    <t>Andrea</t>
  </si>
  <si>
    <t>Debra</t>
  </si>
  <si>
    <t>Bilan</t>
  </si>
  <si>
    <t>Artist</t>
  </si>
  <si>
    <t>Rdell</t>
  </si>
  <si>
    <t>Mimi</t>
  </si>
  <si>
    <t>Juan</t>
  </si>
  <si>
    <t>Haydee</t>
  </si>
  <si>
    <t>Luis</t>
  </si>
  <si>
    <t>Vidals</t>
  </si>
  <si>
    <t>Veola</t>
  </si>
  <si>
    <t>Bonnie</t>
  </si>
  <si>
    <t>Darren</t>
  </si>
  <si>
    <t>Ronald</t>
  </si>
  <si>
    <t>Tyrone</t>
  </si>
  <si>
    <t>Alexander</t>
  </si>
  <si>
    <t>Allen</t>
  </si>
  <si>
    <t>Amezquita</t>
  </si>
  <si>
    <t>Berti</t>
  </si>
  <si>
    <t>Brown</t>
  </si>
  <si>
    <t>Bynum</t>
  </si>
  <si>
    <t>Callender</t>
  </si>
  <si>
    <t>Capers</t>
  </si>
  <si>
    <t>Cotten</t>
  </si>
  <si>
    <t>Fantauzzi</t>
  </si>
  <si>
    <t>Forbes</t>
  </si>
  <si>
    <t>Fortgang</t>
  </si>
  <si>
    <t>Gashi</t>
  </si>
  <si>
    <t>Gervis</t>
  </si>
  <si>
    <t>Gonzalez</t>
  </si>
  <si>
    <t>Hanson</t>
  </si>
  <si>
    <t>Harris</t>
  </si>
  <si>
    <t>Hassell</t>
  </si>
  <si>
    <t>Holloway</t>
  </si>
  <si>
    <t>Huffman</t>
  </si>
  <si>
    <t>Jackson</t>
  </si>
  <si>
    <t>Jeremiah</t>
  </si>
  <si>
    <t>Jessamy</t>
  </si>
  <si>
    <t>Joseph</t>
  </si>
  <si>
    <t>Klein</t>
  </si>
  <si>
    <t>Laing</t>
  </si>
  <si>
    <t>Landau</t>
  </si>
  <si>
    <t>Lawrence</t>
  </si>
  <si>
    <t>Lewter</t>
  </si>
  <si>
    <t>Lucas</t>
  </si>
  <si>
    <t>Malone</t>
  </si>
  <si>
    <t>Martinez</t>
  </si>
  <si>
    <t>Mohorn</t>
  </si>
  <si>
    <t>Molina</t>
  </si>
  <si>
    <t>Mosley</t>
  </si>
  <si>
    <t>Newell</t>
  </si>
  <si>
    <t>Nieves</t>
  </si>
  <si>
    <t>Nigg</t>
  </si>
  <si>
    <t>Okata</t>
  </si>
  <si>
    <t>Peterson</t>
  </si>
  <si>
    <t>Pops</t>
  </si>
  <si>
    <t>Quinones</t>
  </si>
  <si>
    <t>Quiroz</t>
  </si>
  <si>
    <t>Reyes</t>
  </si>
  <si>
    <t>Roberts</t>
  </si>
  <si>
    <t>Rosa</t>
  </si>
  <si>
    <t>Rucker</t>
  </si>
  <si>
    <t>Sanchez</t>
  </si>
  <si>
    <t>Santos</t>
  </si>
  <si>
    <t>Schand</t>
  </si>
  <si>
    <t>Scholl</t>
  </si>
  <si>
    <t>Skeet</t>
  </si>
  <si>
    <t>Smith</t>
  </si>
  <si>
    <t>Sosinky</t>
  </si>
  <si>
    <t>Stribling</t>
  </si>
  <si>
    <t>Thornton</t>
  </si>
  <si>
    <t>Townsel</t>
  </si>
  <si>
    <t>Turner</t>
  </si>
  <si>
    <t>Victorino</t>
  </si>
  <si>
    <t>Villanueva</t>
  </si>
  <si>
    <t>Villegas</t>
  </si>
  <si>
    <t>Vinicio</t>
  </si>
  <si>
    <t>Waldon</t>
  </si>
  <si>
    <t>Walker</t>
  </si>
  <si>
    <t>West</t>
  </si>
  <si>
    <t>Wilson</t>
  </si>
  <si>
    <t>MLS</t>
  </si>
  <si>
    <t>Manhattan Legal Services</t>
  </si>
  <si>
    <t>11/20/2019</t>
  </si>
  <si>
    <t>03/28/2017</t>
  </si>
  <si>
    <t>05/29/2019</t>
  </si>
  <si>
    <t>10/01/2019</t>
  </si>
  <si>
    <t>12/17/2019</t>
  </si>
  <si>
    <t>01/11/2019</t>
  </si>
  <si>
    <t>10/20/2017</t>
  </si>
  <si>
    <t>12/10/2018</t>
  </si>
  <si>
    <t>07/19/2019</t>
  </si>
  <si>
    <t>09/20/2019</t>
  </si>
  <si>
    <t>03/15/2019</t>
  </si>
  <si>
    <t>09/10/2019</t>
  </si>
  <si>
    <t>05/22/2019</t>
  </si>
  <si>
    <t>03/09/2017</t>
  </si>
  <si>
    <t>10/13/2017</t>
  </si>
  <si>
    <t>08/15/2019</t>
  </si>
  <si>
    <t>11/12/2019</t>
  </si>
  <si>
    <t>06/26/2019</t>
  </si>
  <si>
    <t>11/27/2018</t>
  </si>
  <si>
    <t>10/28/2019</t>
  </si>
  <si>
    <t>11/19/2019</t>
  </si>
  <si>
    <t>11/04/2019</t>
  </si>
  <si>
    <t>10/07/2019</t>
  </si>
  <si>
    <t>12/10/2019</t>
  </si>
  <si>
    <t>10/11/2019</t>
  </si>
  <si>
    <t>05/13/2019</t>
  </si>
  <si>
    <t>07/22/2019</t>
  </si>
  <si>
    <t>02/06/2019</t>
  </si>
  <si>
    <t>02/07/2017</t>
  </si>
  <si>
    <t>12/04/2019</t>
  </si>
  <si>
    <t>03/25/2016</t>
  </si>
  <si>
    <t>10/10/2018</t>
  </si>
  <si>
    <t>12/11/2019</t>
  </si>
  <si>
    <t>07/12/2017</t>
  </si>
  <si>
    <t>10/31/2019</t>
  </si>
  <si>
    <t>04/18/2018</t>
  </si>
  <si>
    <t>05/17/2017</t>
  </si>
  <si>
    <t>11/26/2019</t>
  </si>
  <si>
    <t>05/19/2017</t>
  </si>
  <si>
    <t>04/15/2019</t>
  </si>
  <si>
    <t>03/23/2017</t>
  </si>
  <si>
    <t>01/18/2018</t>
  </si>
  <si>
    <t>11/06/2019</t>
  </si>
  <si>
    <t>01/09/2017</t>
  </si>
  <si>
    <t>09/23/2016</t>
  </si>
  <si>
    <t>02/08/2017</t>
  </si>
  <si>
    <t>04/18/2019</t>
  </si>
  <si>
    <t>04/19/2017</t>
  </si>
  <si>
    <t>06/02/2017</t>
  </si>
  <si>
    <t>11/15/2019</t>
  </si>
  <si>
    <t>01/10/2017</t>
  </si>
  <si>
    <t>04/10/2019</t>
  </si>
  <si>
    <t>01/31/2017</t>
  </si>
  <si>
    <t>11/01/2019</t>
  </si>
  <si>
    <t>04/19/2019</t>
  </si>
  <si>
    <t>04/03/2019</t>
  </si>
  <si>
    <t>03/27/2017</t>
  </si>
  <si>
    <t>12/19/2019</t>
  </si>
  <si>
    <t>12/16/2019</t>
  </si>
  <si>
    <t>12/12/2019</t>
  </si>
  <si>
    <t>12/18/2019</t>
  </si>
  <si>
    <t>12/13/2019</t>
  </si>
  <si>
    <t>Closed</t>
  </si>
  <si>
    <t>Active</t>
  </si>
  <si>
    <t>Ready to Close</t>
  </si>
  <si>
    <t>Awaiting Assignment</t>
  </si>
  <si>
    <t>In Person</t>
  </si>
  <si>
    <t>ACD Hotline</t>
  </si>
  <si>
    <t>Telephone</t>
  </si>
  <si>
    <t>Garcia, Diana</t>
  </si>
  <si>
    <t>Sanchez, Dennis</t>
  </si>
  <si>
    <t>Vergeli, Evelyn</t>
  </si>
  <si>
    <t>Morales-Robinson, Ana</t>
  </si>
  <si>
    <t>Garcia, Keiannis</t>
  </si>
  <si>
    <t>Velasquez, Diana</t>
  </si>
  <si>
    <t>Baldova, Maria</t>
  </si>
  <si>
    <t>Khanam, Aysha</t>
  </si>
  <si>
    <t>Pepitone, Dan</t>
  </si>
  <si>
    <t>Garcia, Delci</t>
  </si>
  <si>
    <t>Djourab, Atteib</t>
  </si>
  <si>
    <t>Collins, Lisa</t>
  </si>
  <si>
    <t>Cardenas, Lizeth</t>
  </si>
  <si>
    <t>Benitez, Vicenta</t>
  </si>
  <si>
    <t>Martinez-Gunter, Maribel</t>
  </si>
  <si>
    <t>Honan, Thomas</t>
  </si>
  <si>
    <t>Wilkes, Nicole</t>
  </si>
  <si>
    <t>Almanzar, Yocari</t>
  </si>
  <si>
    <t>Vega, Rita</t>
  </si>
  <si>
    <t>Sharma, Sagar</t>
  </si>
  <si>
    <t>Bromberg, Iris</t>
  </si>
  <si>
    <t>Heller, Steven</t>
  </si>
  <si>
    <t>Restrepo-Serrano, Francois</t>
  </si>
  <si>
    <t>Douglas, Tanya</t>
  </si>
  <si>
    <t>Latterner, Matt</t>
  </si>
  <si>
    <t>Brito, Victor</t>
  </si>
  <si>
    <t>Spencer, Eleanor</t>
  </si>
  <si>
    <t>Frierson, Jerome</t>
  </si>
  <si>
    <t>Evers, Erin</t>
  </si>
  <si>
    <t>Trinidad, Lenina</t>
  </si>
  <si>
    <t>Banks, Melissa</t>
  </si>
  <si>
    <t>Morgan, Rose</t>
  </si>
  <si>
    <t>Braudy, Erica</t>
  </si>
  <si>
    <t>Rosner, Julia</t>
  </si>
  <si>
    <t>63 Private Landlord/Tenant</t>
  </si>
  <si>
    <t>79 Other Income Maintenence</t>
  </si>
  <si>
    <t>37 Domestic Abuse</t>
  </si>
  <si>
    <t>31 Custody/Visitation</t>
  </si>
  <si>
    <t>03 Contract/Warranties</t>
  </si>
  <si>
    <t>64 Public Housing</t>
  </si>
  <si>
    <t>95 Wills and Estates</t>
  </si>
  <si>
    <t>76 Unemployment Compensation</t>
  </si>
  <si>
    <t>74 SSDI</t>
  </si>
  <si>
    <t>32 Divorce/Sep./Annul.</t>
  </si>
  <si>
    <t>29 Other Employment</t>
  </si>
  <si>
    <t>793 Welfare Services</t>
  </si>
  <si>
    <t>311 Custody</t>
  </si>
  <si>
    <t>951 Wills</t>
  </si>
  <si>
    <t>760 Unemployment Compensation</t>
  </si>
  <si>
    <t>633 Private LL/T Evictions</t>
  </si>
  <si>
    <t>372 Protective Order - Victim</t>
  </si>
  <si>
    <t>320 Divorce Petitioner</t>
  </si>
  <si>
    <t>632 Private LL/T Repairs</t>
  </si>
  <si>
    <t>IPHenryStr.SettleMa</t>
  </si>
  <si>
    <t>$0.00</t>
  </si>
  <si>
    <t>No</t>
  </si>
  <si>
    <t xml:space="preserve"> </t>
  </si>
  <si>
    <t>Citizen</t>
  </si>
  <si>
    <t>Non-Citizen</t>
  </si>
  <si>
    <t>$4,416.67</t>
  </si>
  <si>
    <t>$2,600.00</t>
  </si>
  <si>
    <t>$3,541.67</t>
  </si>
  <si>
    <t>$2,500.00</t>
  </si>
  <si>
    <t>$3,346.00</t>
  </si>
  <si>
    <t>$4,166.67</t>
  </si>
  <si>
    <t>$2,383.33</t>
  </si>
  <si>
    <t>$2,880.00</t>
  </si>
  <si>
    <t>$2,530.33</t>
  </si>
  <si>
    <t>$3,033.33</t>
  </si>
  <si>
    <t>$2,216.67</t>
  </si>
  <si>
    <t>$6,666.67</t>
  </si>
  <si>
    <t>$4,264.25</t>
  </si>
  <si>
    <t>$3,250.00</t>
  </si>
  <si>
    <t>$4,583.33</t>
  </si>
  <si>
    <t>$3,200.00</t>
  </si>
  <si>
    <t>$2,300.00</t>
  </si>
  <si>
    <t>$3,068.00</t>
  </si>
  <si>
    <t>$4,450.00</t>
  </si>
  <si>
    <t>$3,165.00</t>
  </si>
  <si>
    <t>$4,371.00</t>
  </si>
  <si>
    <t>$8,333.33</t>
  </si>
  <si>
    <t>$2,816.00</t>
  </si>
  <si>
    <t>$5,250.00</t>
  </si>
  <si>
    <t>$3,333.33</t>
  </si>
  <si>
    <t>$3,750.00</t>
  </si>
  <si>
    <t>$2,622.00</t>
  </si>
  <si>
    <t>$5,000.00</t>
  </si>
  <si>
    <t>$3,450.00</t>
  </si>
  <si>
    <t>$9,583.33</t>
  </si>
  <si>
    <t>$3,416.25</t>
  </si>
  <si>
    <t>$4,180.00</t>
  </si>
  <si>
    <t>$7,916.67</t>
  </si>
  <si>
    <t>$7,635.00</t>
  </si>
  <si>
    <t>$4,420.00</t>
  </si>
  <si>
    <t>$7,366.67</t>
  </si>
  <si>
    <t>$6,500.00</t>
  </si>
  <si>
    <t>$4,495.83</t>
  </si>
  <si>
    <t>$2,374.67</t>
  </si>
  <si>
    <t>$5,750.00</t>
  </si>
  <si>
    <t>$5,633.33</t>
  </si>
  <si>
    <t>$4,250.00</t>
  </si>
  <si>
    <t>$8,750.00</t>
  </si>
  <si>
    <t>$3,500.00</t>
  </si>
  <si>
    <t>$3,881.08</t>
  </si>
  <si>
    <t>$3,583.33</t>
  </si>
  <si>
    <t>$8,166.67</t>
  </si>
  <si>
    <t>$4,080.00</t>
  </si>
  <si>
    <t>$4,000.00</t>
  </si>
  <si>
    <t>$3,595.62</t>
  </si>
  <si>
    <t>$10,980.00</t>
  </si>
  <si>
    <t>$5,033.00</t>
  </si>
  <si>
    <t>$2,166.67</t>
  </si>
  <si>
    <t>$8,000.00</t>
  </si>
  <si>
    <t>$2,926.67</t>
  </si>
  <si>
    <t>Yes</t>
  </si>
  <si>
    <t>Black/African American/African Descent</t>
  </si>
  <si>
    <t>Hispanic</t>
  </si>
  <si>
    <t>White (Not Hispanic)</t>
  </si>
  <si>
    <t>Asian or Pacific Islander</t>
  </si>
  <si>
    <t>Prefer Not To Say</t>
  </si>
  <si>
    <t>Self-Identified/Other</t>
  </si>
  <si>
    <t>Latina/o</t>
  </si>
  <si>
    <t>Male</t>
  </si>
  <si>
    <t>Female</t>
  </si>
  <si>
    <t>Something Else</t>
  </si>
  <si>
    <t>Local DSS/HRA</t>
  </si>
  <si>
    <t>Other</t>
  </si>
  <si>
    <t>Housing Preservation Initiative (HPI)</t>
  </si>
  <si>
    <t>Anti-Eviction and SRO Legal Services (formerly known as “HPD” Contracts)</t>
  </si>
  <si>
    <t>Tenant Rights Coalition (TRC)</t>
  </si>
  <si>
    <t>DoVE-Domestic Violence Empowerment</t>
  </si>
  <si>
    <t>HPLP-Homelessness Prevention Law Project</t>
  </si>
  <si>
    <t>CLS-Civil Legal Services</t>
  </si>
  <si>
    <t>DCJS-Domestic Violence</t>
  </si>
  <si>
    <t>Start Up NYC</t>
  </si>
  <si>
    <t>Universal Access to Counsel – (UAC)</t>
  </si>
  <si>
    <t>NY City Council (Perkins)</t>
  </si>
  <si>
    <t>Unemployment  Insurance/Disability Benefits (UI-SSI)</t>
  </si>
  <si>
    <t>IOI Employment</t>
  </si>
  <si>
    <t>Military Mondays/Leveraging Corporations</t>
  </si>
  <si>
    <t>VOCA-EVE-Ebony Victim Empowerment</t>
  </si>
  <si>
    <t>RH VJP (Veterans Justice Project)</t>
  </si>
  <si>
    <t>City Council (Levine)</t>
  </si>
  <si>
    <t>3312 Housing Preservation Initiative (HPI)</t>
  </si>
  <si>
    <t>3018 Tenant Rights Coalition (TRC)</t>
  </si>
  <si>
    <t>4309 DoVE-Domestic Violence Empowerment</t>
  </si>
  <si>
    <t>3115 HPLP-Homelessness Prevention Law Project</t>
  </si>
  <si>
    <t>3020 CLS-Civil Legal Services</t>
  </si>
  <si>
    <t>2203 DCJS-Domestic Violence</t>
  </si>
  <si>
    <t>3471 Start Up NYC</t>
  </si>
  <si>
    <t>3123 Universal Access to Counsel – (UAC)</t>
  </si>
  <si>
    <t>3308 Anti-Eviction and SRO Legal Services (formerly known as “HPD” Contracts)</t>
  </si>
  <si>
    <t>3168 NY City Council (Perkins)</t>
  </si>
  <si>
    <t>3023 Unemployment  Insurance/Disability Benefits (UI-SSI)</t>
  </si>
  <si>
    <t>3474 IOI Employment</t>
  </si>
  <si>
    <t>4037 Military Mondays/Leveraging Corporations</t>
  </si>
  <si>
    <t>2560 VOCA-EVE-Ebony Victim Empowerment</t>
  </si>
  <si>
    <t>3158 City Council (Levine)</t>
  </si>
  <si>
    <t>5227 RH VJP (Veterans Justice Project)</t>
  </si>
  <si>
    <t>A - Counsel and Advice</t>
  </si>
  <si>
    <t>G - Negotiated Settlement with Litigation</t>
  </si>
  <si>
    <t>L - Extensive Service (not resulting in Settlement of Court or Administrative Action)</t>
  </si>
  <si>
    <t>ZZ - Administrative Closing</t>
  </si>
  <si>
    <t>B - Limited Action (Brief Service)</t>
  </si>
  <si>
    <t>IB - Contested Court Decision</t>
  </si>
  <si>
    <t>IA - Uncontested Court Decision</t>
  </si>
  <si>
    <t>H - Administrative Agency Decision</t>
  </si>
  <si>
    <t>F - Negotiated Settlement w/out Litigation</t>
  </si>
  <si>
    <t>6014-Obtained advice and counsel on a Housing matter</t>
  </si>
  <si>
    <t>6002-Prevented eviction from private housing</t>
  </si>
  <si>
    <t>7001-Obtained, preserved or increased public assistance, TANF or other welfare benefit/right</t>
  </si>
  <si>
    <t>3019-Obtained advice and counsel on a Family matter</t>
  </si>
  <si>
    <t>6009-Obtained repairs, Improved housing conditions or otherwise enforced rights to decent, habitable housing</t>
  </si>
  <si>
    <t>ZZ-Client Withdrew—For ZZ Adm Closed Reason Closed Cases Only</t>
  </si>
  <si>
    <t>1016–Obtained other benefit on a Consumer matter</t>
  </si>
  <si>
    <t>7012-Obtained advice and counsel  on an Income Maintenance matter</t>
  </si>
  <si>
    <t>1013-Obtained advice and counsel  on Consumer matter</t>
  </si>
  <si>
    <t>6018-Prevented eviction from subsidized housing</t>
  </si>
  <si>
    <t>3011-Obtained protection from domestic violence</t>
  </si>
  <si>
    <t>6017-Obtained other benefit on a Housing matter</t>
  </si>
  <si>
    <t>7002-Overcame denial of emergency assistance</t>
  </si>
  <si>
    <t>6004-Obtained access to housing</t>
  </si>
  <si>
    <t>2008-Obtained advice and counsel  Employment matter</t>
  </si>
  <si>
    <t>3155 Broadway</t>
  </si>
  <si>
    <t>171 Morningside Ave</t>
  </si>
  <si>
    <t>127 E 107th St</t>
  </si>
  <si>
    <t>402 W 46th ST</t>
  </si>
  <si>
    <t>125 Seaman Ave</t>
  </si>
  <si>
    <t>263 W 153rd St</t>
  </si>
  <si>
    <t>601 W 57th St</t>
  </si>
  <si>
    <t>220 W 149th St</t>
  </si>
  <si>
    <t>19106 Hillside Ave</t>
  </si>
  <si>
    <t>53 E 131st St</t>
  </si>
  <si>
    <t>94 Hamilton Pl</t>
  </si>
  <si>
    <t>353 E 83rd St</t>
  </si>
  <si>
    <t>8 Manhattan Ave</t>
  </si>
  <si>
    <t>511 Amsterdam Ave</t>
  </si>
  <si>
    <t>70 Malcolm X Blvd</t>
  </si>
  <si>
    <t>245 E 40th St</t>
  </si>
  <si>
    <t>244 E 117th St</t>
  </si>
  <si>
    <t>424 Cathedral Pkwy</t>
  </si>
  <si>
    <t>55 La Salle St</t>
  </si>
  <si>
    <t>330 W 95th St</t>
  </si>
  <si>
    <t>2289 Bedford st</t>
  </si>
  <si>
    <t>134 E 92nd St</t>
  </si>
  <si>
    <t>475 Carlton Ave</t>
  </si>
  <si>
    <t>443 W 48th St</t>
  </si>
  <si>
    <t>309 W 75th St</t>
  </si>
  <si>
    <t>561 W 144th St</t>
  </si>
  <si>
    <t>675 W 187th st</t>
  </si>
  <si>
    <t>228 W 116th St</t>
  </si>
  <si>
    <t>130 W 142nd St</t>
  </si>
  <si>
    <t>515 W 150th St</t>
  </si>
  <si>
    <t>400 Central Park W</t>
  </si>
  <si>
    <t>501 W 184th St</t>
  </si>
  <si>
    <t>235 E 117th St</t>
  </si>
  <si>
    <t>4960 Broadway</t>
  </si>
  <si>
    <t>231 E 117th St</t>
  </si>
  <si>
    <t>426 E 118th st</t>
  </si>
  <si>
    <t>620 W 172nd St</t>
  </si>
  <si>
    <t>15 W 139th St</t>
  </si>
  <si>
    <t>730 Riverside Dr</t>
  </si>
  <si>
    <t>610 Riverside Dr</t>
  </si>
  <si>
    <t>532 W 145th St</t>
  </si>
  <si>
    <t>20 Seaman Ave</t>
  </si>
  <si>
    <t>1624 Madison Ave</t>
  </si>
  <si>
    <t>20 Sherman Ave</t>
  </si>
  <si>
    <t>129 E 102nd St</t>
  </si>
  <si>
    <t>565 W 162nd St</t>
  </si>
  <si>
    <t>546 Isham St</t>
  </si>
  <si>
    <t>231 E 117th st</t>
  </si>
  <si>
    <t>666 W 188th St</t>
  </si>
  <si>
    <t>167 W 81st St</t>
  </si>
  <si>
    <t>3333 Broadway</t>
  </si>
  <si>
    <t>80 Charles St</t>
  </si>
  <si>
    <t>297 Pleasant Ave</t>
  </si>
  <si>
    <t>2660 Frederick Douglass Blvd</t>
  </si>
  <si>
    <t>129 Post Ave</t>
  </si>
  <si>
    <t>1200 College Ave</t>
  </si>
  <si>
    <t>517 W 212th St</t>
  </si>
  <si>
    <t>556 W 126th St # 66</t>
  </si>
  <si>
    <t>2130 1st Ave</t>
  </si>
  <si>
    <t>73 W 116th St</t>
  </si>
  <si>
    <t>250 W 146th St</t>
  </si>
  <si>
    <t>1B</t>
  </si>
  <si>
    <t>1FW</t>
  </si>
  <si>
    <t>5H</t>
  </si>
  <si>
    <t>4E</t>
  </si>
  <si>
    <t>22J</t>
  </si>
  <si>
    <t>3E</t>
  </si>
  <si>
    <t>7D</t>
  </si>
  <si>
    <t>19H</t>
  </si>
  <si>
    <t>3-C</t>
  </si>
  <si>
    <t>4S</t>
  </si>
  <si>
    <t>2D</t>
  </si>
  <si>
    <t>21B</t>
  </si>
  <si>
    <t>2C</t>
  </si>
  <si>
    <t>16H</t>
  </si>
  <si>
    <t>18E</t>
  </si>
  <si>
    <t>G18</t>
  </si>
  <si>
    <t>2B</t>
  </si>
  <si>
    <t>6A</t>
  </si>
  <si>
    <t>5E</t>
  </si>
  <si>
    <t>2A</t>
  </si>
  <si>
    <t>3D</t>
  </si>
  <si>
    <t>apt. 16-E</t>
  </si>
  <si>
    <t>3C</t>
  </si>
  <si>
    <t>4H</t>
  </si>
  <si>
    <t>1A</t>
  </si>
  <si>
    <t>1K</t>
  </si>
  <si>
    <t>4A</t>
  </si>
  <si>
    <t>15A</t>
  </si>
  <si>
    <t>5B</t>
  </si>
  <si>
    <t>6E</t>
  </si>
  <si>
    <t>3A</t>
  </si>
  <si>
    <t>5N</t>
  </si>
  <si>
    <t>4G</t>
  </si>
  <si>
    <t>1C</t>
  </si>
  <si>
    <t>22A</t>
  </si>
  <si>
    <t>2F</t>
  </si>
  <si>
    <t>1E</t>
  </si>
  <si>
    <t>E11A</t>
  </si>
  <si>
    <t>6D</t>
  </si>
  <si>
    <t>15G</t>
  </si>
  <si>
    <t>1D</t>
  </si>
  <si>
    <t>5A</t>
  </si>
  <si>
    <t>1G</t>
  </si>
  <si>
    <t>New York</t>
  </si>
  <si>
    <t>Hollis</t>
  </si>
  <si>
    <t>stamford</t>
  </si>
  <si>
    <t>Brooklyn</t>
  </si>
  <si>
    <t>Bronx</t>
  </si>
  <si>
    <t>NY</t>
  </si>
  <si>
    <t>CT</t>
  </si>
  <si>
    <t>MMV Clinic</t>
  </si>
  <si>
    <t>Outreach Event</t>
  </si>
  <si>
    <t>FJC - Manhattan</t>
  </si>
  <si>
    <t>Henry Street Settlement</t>
  </si>
  <si>
    <t>LSU</t>
  </si>
  <si>
    <t>Nicole  Wilkes, Diana  Garcia</t>
  </si>
  <si>
    <t>Dennis  Sanchez, Nicole  Wilkes, Erica  Braudy</t>
  </si>
  <si>
    <t>Nicole  Wilkes, Dennis  Sanchez, Erica  Braudy</t>
  </si>
  <si>
    <t>Yocari  Almanzar, Evelyn  Vergeli</t>
  </si>
  <si>
    <t>Maribel  Martinez-Gunter, Ana Y. Morales-Robinson</t>
  </si>
  <si>
    <t>Rita  Vega, Keiannis  Garcia</t>
  </si>
  <si>
    <t>Sagar  Sharma, Diana  Garcia</t>
  </si>
  <si>
    <t>Iris  Bromberg, Diana  Velasquez</t>
  </si>
  <si>
    <t>Diana  Velasquez, Iris  Bromberg</t>
  </si>
  <si>
    <t>Evelyn  Vergeli, Steven E Heller</t>
  </si>
  <si>
    <t>Maribel  Martinez-Gunter, Maria  Baldova</t>
  </si>
  <si>
    <t>Rubin  Englard, Sagar  Sharma, Diana  Velasquez</t>
  </si>
  <si>
    <t>Maribel  Martinez, Aysha  Khanam, Maribel  Martinez-Gunter</t>
  </si>
  <si>
    <t>Dan F. Pepitone, Dan F. Pepitone</t>
  </si>
  <si>
    <t>Delci T. Garcia, Sagar  Sharma</t>
  </si>
  <si>
    <t>Anita  Wu, Evelyn  Vergeli, Francois M Restrepo-Serrano</t>
  </si>
  <si>
    <t>Nicole  Wilkes, Diana  Velasquez, Jasmin E Torres</t>
  </si>
  <si>
    <t>Tanya M. Douglas, Atteib  Djourab</t>
  </si>
  <si>
    <t>Matt J Latterner, Evelyn  Vergeli</t>
  </si>
  <si>
    <t>Sagar  Sharma, Diana  Velasquez</t>
  </si>
  <si>
    <t>Erica  Braudy, Nicole  Wilkes, Evelyn  Vergeli</t>
  </si>
  <si>
    <t>Aysha  Khanam, Victor  Brito</t>
  </si>
  <si>
    <t>Victor  Brito, Aysha  Khanam</t>
  </si>
  <si>
    <t>Lisa  Collins, Lucas  George, Tanya M. Douglas, Tanya M. Douglas, Garen  Marshall</t>
  </si>
  <si>
    <t>Lizeth  Cardenas, Elizabeth  Molino Sauvigne, Tanya M. Douglas, Tanya M. Douglas</t>
  </si>
  <si>
    <t>Eleanor G Spencer, Diana  Garcia</t>
  </si>
  <si>
    <t>Diana  Velasquez, Jerome C Frierson</t>
  </si>
  <si>
    <t>Aysha  Khanam, Caitlin S Goldman, Victor  Brito</t>
  </si>
  <si>
    <t>Diana  Velasquez, Erin C. Evers</t>
  </si>
  <si>
    <t>Vicenta  Benitez, Vicenta  Benitez, Lenina C. Trinidad</t>
  </si>
  <si>
    <t>Melissa L Banks, Delci T. Garcia</t>
  </si>
  <si>
    <t>Diana  Velasquez, Diana  Velasquez, Sagar  Sharma</t>
  </si>
  <si>
    <t>Evelyn  Vergeli, Matt J Latterner</t>
  </si>
  <si>
    <t xml:space="preserve">Thomas J Honan, Keiannis  Garcia, Sagiv  Galai </t>
  </si>
  <si>
    <t>Rose M. Morgan, Maribel  Martinez-Gunter, Maribel  Martinez-Gunter</t>
  </si>
  <si>
    <t>Diana  Velasquez, Erica  Braudy</t>
  </si>
  <si>
    <t>Evelyn  Vergeli, Celina  Caban-Gandhi, Rosalind  Black, Johnson L Atkinson, Steven E Heller, Sally Rebecca Robinson</t>
  </si>
  <si>
    <t>Thomas J Honan, Steven E Heller, Evelyn  Vergeli</t>
  </si>
  <si>
    <t>Steven E Heller, Evelyn  Vergeli</t>
  </si>
  <si>
    <t>Evelyn  Vergeli, Yocari  Almanzar, Evelyn  Vergeli</t>
  </si>
  <si>
    <t>Rita  Vega, Evelyn  Vergeli</t>
  </si>
  <si>
    <t>Omar  Delgadillo, Evelyn  Vergeli, Matt J Latterner</t>
  </si>
  <si>
    <t>Evelyn  Vergeli, Rita  Vega</t>
  </si>
  <si>
    <t>Samantha J. Labossiere, Samantha J. Labossiere, Evelyn  Vergeli, Francois M Restrepo-Serrano, Steven E Heller</t>
  </si>
  <si>
    <t>Dennis  Sanchez, Nicole  Wilkes, Jasmin E Torres</t>
  </si>
  <si>
    <t>Dennis  Sanchez, Jasmin E Torres, Nicole  Wilkes</t>
  </si>
  <si>
    <t>Andrea T Shang, Dennis  Sanchez, Nicole  Wilkes</t>
  </si>
  <si>
    <t>Lenina C. Trinidad, Vicenta  Benitez</t>
  </si>
  <si>
    <t>Johnson L Atkinson, Rosalind  Black, Evelyn  Vergeli, Steven E Heller, Sally Rebecca Robinson</t>
  </si>
  <si>
    <t>Johnson L Atkinson, Evelyn  Vergeli, Rosalind  Black, Sally Rebecca Robinson, Steven E Heller</t>
  </si>
  <si>
    <t>Evelyn  Vergeli, Sagar  Sharma</t>
  </si>
  <si>
    <t>Keiannis  Garcia, Rita  Vega</t>
  </si>
  <si>
    <t>Julia P Rosner, Vicenta  Benitez</t>
  </si>
  <si>
    <t>Thomas J Honan, Thomas J Honan</t>
  </si>
  <si>
    <t>Evelyn  Vergeli, Erin C. Evers</t>
  </si>
  <si>
    <t>Erin C. Evers, Diana  Garcia</t>
  </si>
  <si>
    <t>Diana  Garcia, Diana  Garcia, Eleanor G Spencer</t>
  </si>
  <si>
    <t>Wilkes, Nicole, Garcia, Diana</t>
  </si>
  <si>
    <t>Sanchez, Dennis, Wilkes, Nicole, Braudy, Erica</t>
  </si>
  <si>
    <t>Wilkes, Nicole, Sanchez, Dennis, Braudy, Erica</t>
  </si>
  <si>
    <t>Almanzar, Yocari, Vergeli, Evelyn</t>
  </si>
  <si>
    <t>Martinez-Gunter, Maribel, Morales-Robinson, Ana</t>
  </si>
  <si>
    <t>Vega, Rita, Garcia, Keiannis</t>
  </si>
  <si>
    <t>Sharma, Sagar, Garcia, Diana</t>
  </si>
  <si>
    <t>Bromberg, Iris, Velasquez, Diana</t>
  </si>
  <si>
    <t>Velasquez, Diana, Bromberg, Iris</t>
  </si>
  <si>
    <t>Vergeli, Evelyn, Heller, Steven</t>
  </si>
  <si>
    <t>Martinez-Gunter, Maribel, Baldova, Maria</t>
  </si>
  <si>
    <t>Englard, Rubin, Sharma, Sagar, Velasquez, Diana</t>
  </si>
  <si>
    <t>Martinez, Maribel, Khanam, Aysha, Martinez-Gunter, Maribel</t>
  </si>
  <si>
    <t>Pepitone, Dan, Pepitone, Dan</t>
  </si>
  <si>
    <t>Garcia, Delci, Sharma, Sagar</t>
  </si>
  <si>
    <t>Wu, Anita, Vergeli, Evelyn, Restrepo-Serrano, Francois</t>
  </si>
  <si>
    <t>Wilkes, Nicole, Velasquez, Diana, Torres, Jasmin</t>
  </si>
  <si>
    <t>Douglas, Tanya, Djourab, Atteib</t>
  </si>
  <si>
    <t>Latterner, Matt, Vergeli, Evelyn</t>
  </si>
  <si>
    <t>Sharma, Sagar, Velasquez, Diana</t>
  </si>
  <si>
    <t>Braudy, Erica, Wilkes, Nicole, Vergeli, Evelyn</t>
  </si>
  <si>
    <t>Khanam, Aysha, Brito, Victor</t>
  </si>
  <si>
    <t>Brito, Victor, Khanam, Aysha</t>
  </si>
  <si>
    <t>Collins, Lisa, George, Lucas, Douglas, Tanya, Douglas, Tanya, Marshall, Garen</t>
  </si>
  <si>
    <t>Cardenas, Lizeth, Molino Sauvigne, Elizabeth, Douglas, Tanya, Douglas, Tanya</t>
  </si>
  <si>
    <t>Spencer, Eleanor, Garcia, Diana</t>
  </si>
  <si>
    <t>Velasquez, Diana, Frierson, Jerome</t>
  </si>
  <si>
    <t>Khanam, Aysha, Goldman, Caitlin, Brito, Victor</t>
  </si>
  <si>
    <t>Velasquez, Diana, Evers, Erin</t>
  </si>
  <si>
    <t>Benitez, Vicenta, Benitez, Vicenta, Trinidad, Lenina</t>
  </si>
  <si>
    <t>Banks, Melissa, Garcia, Delci</t>
  </si>
  <si>
    <t>Velasquez, Diana, Velasquez, Diana, Sharma, Sagar</t>
  </si>
  <si>
    <t>Vergeli, Evelyn, Latterner, Matt</t>
  </si>
  <si>
    <t>Honan, Thomas, Garcia, Keiannis, Galai, Sagiv</t>
  </si>
  <si>
    <t>Morgan, Rose, Martinez-Gunter, Maribel, Martinez-Gunter, Maribel</t>
  </si>
  <si>
    <t>Velasquez, Diana, Braudy, Erica</t>
  </si>
  <si>
    <t>Vergeli, Evelyn, Caban-Gandhi, Celina, Black, Rosalind, Atkinson, Johnson, Heller, Steven, Robinson, Sally</t>
  </si>
  <si>
    <t>Honan, Thomas, Heller, Steven, Vergeli, Evelyn</t>
  </si>
  <si>
    <t>Heller, Steven, Vergeli, Evelyn</t>
  </si>
  <si>
    <t>Vergeli, Evelyn, Almanzar, Yocari, Vergeli, Evelyn</t>
  </si>
  <si>
    <t>Vega, Rita, Vergeli, Evelyn</t>
  </si>
  <si>
    <t>Delgadillo, Omar, Vergeli, Evelyn, Latterner, Matt</t>
  </si>
  <si>
    <t>Vergeli, Evelyn, Vega, Rita</t>
  </si>
  <si>
    <t>Labossiere, Samantha, Labossiere, Samantha, Vergeli, Evelyn, Restrepo-Serrano, Francois, Heller, Steven</t>
  </si>
  <si>
    <t>Sanchez, Dennis, Wilkes, Nicole, Torres, Jasmin</t>
  </si>
  <si>
    <t>Sanchez, Dennis, Torres, Jasmin, Wilkes, Nicole</t>
  </si>
  <si>
    <t>Shang, Andrea, Sanchez, Dennis, Wilkes, Nicole</t>
  </si>
  <si>
    <t>Trinidad, Lenina, Benitez, Vicenta</t>
  </si>
  <si>
    <t>Atkinson, Johnson, Black, Rosalind, Vergeli, Evelyn, Heller, Steven, Robinson, Sally</t>
  </si>
  <si>
    <t>Atkinson, Johnson, Vergeli, Evelyn, Black, Rosalind, Robinson, Sally, Heller, Steven</t>
  </si>
  <si>
    <t>Vergeli, Evelyn, Sharma, Sagar</t>
  </si>
  <si>
    <t>Garcia, Keiannis, Vega, Rita</t>
  </si>
  <si>
    <t>Rosner, Julia, Benitez, Vicenta</t>
  </si>
  <si>
    <t>Honan, Thomas, Honan, Thomas</t>
  </si>
  <si>
    <t>Vergeli, Evelyn, Evers, Erin</t>
  </si>
  <si>
    <t>Evers, Erin, Garcia, Diana</t>
  </si>
  <si>
    <t>Garcia, Diana, Garcia, Diana, Spencer, Eleanor</t>
  </si>
  <si>
    <t>Manhattan Community District 9</t>
  </si>
  <si>
    <t>Manhattan Community District 11</t>
  </si>
  <si>
    <t>Manhattan Community District 4</t>
  </si>
  <si>
    <t>Manhattan Community District 12</t>
  </si>
  <si>
    <t>Manhattan Community District 10</t>
  </si>
  <si>
    <t>Queens Community District 12</t>
  </si>
  <si>
    <t>Manhattan Community District 8</t>
  </si>
  <si>
    <t>Manhattan Community District 7</t>
  </si>
  <si>
    <t>Manhattan Community District 6</t>
  </si>
  <si>
    <t>Brooklyn Community District 17</t>
  </si>
  <si>
    <t>Brooklyn Community District 2</t>
  </si>
  <si>
    <t>Manhattan Community District 2</t>
  </si>
  <si>
    <t>Bronx Community District 4</t>
  </si>
  <si>
    <t>Advice</t>
  </si>
  <si>
    <t>Representation - State Court</t>
  </si>
  <si>
    <t>Out-of-Court Advocacy</t>
  </si>
  <si>
    <t>Brief Service</t>
  </si>
  <si>
    <t>Hold For Review</t>
  </si>
  <si>
    <t>Representation - Admin. Agency</t>
  </si>
  <si>
    <t>Advice &amp; Counsel</t>
  </si>
  <si>
    <t>dvelasquez</t>
  </si>
  <si>
    <t>nwilkes</t>
  </si>
  <si>
    <t>evergeli</t>
  </si>
  <si>
    <t>mmgunter</t>
  </si>
  <si>
    <t>rvega</t>
  </si>
  <si>
    <t>smcdonald</t>
  </si>
  <si>
    <t>dpepitone</t>
  </si>
  <si>
    <t>lcollins</t>
  </si>
  <si>
    <t>mlatterner</t>
  </si>
  <si>
    <t>digarcia</t>
  </si>
  <si>
    <t>vmbrito</t>
  </si>
  <si>
    <t>eevers</t>
  </si>
  <si>
    <t>thonan</t>
  </si>
  <si>
    <t>rmorgan</t>
  </si>
  <si>
    <t>dsanchez</t>
  </si>
  <si>
    <t>jrosner</t>
  </si>
  <si>
    <t>Unable to determine</t>
  </si>
  <si>
    <t>City Council District 7</t>
  </si>
  <si>
    <t>City Council District 9</t>
  </si>
  <si>
    <t>City Council District 8</t>
  </si>
  <si>
    <t>City Council District 3</t>
  </si>
  <si>
    <t>City Council District 10</t>
  </si>
  <si>
    <t>City Council District 6</t>
  </si>
  <si>
    <t>City Council District 23</t>
  </si>
  <si>
    <t>City Council District 5</t>
  </si>
  <si>
    <t>City Council District 4</t>
  </si>
  <si>
    <t>City Council District 41</t>
  </si>
  <si>
    <t>City Council District 35</t>
  </si>
  <si>
    <t>City Council District 16</t>
  </si>
  <si>
    <t>Non-payment</t>
  </si>
  <si>
    <t>Holdover</t>
  </si>
  <si>
    <t>PA Issue: Other</t>
  </si>
  <si>
    <t>No Case</t>
  </si>
  <si>
    <t>HP Action</t>
  </si>
  <si>
    <t>DHCR Proceeding</t>
  </si>
  <si>
    <t>DHCR Administrative Action</t>
  </si>
  <si>
    <t>Affirmative Litigation Supreme</t>
  </si>
  <si>
    <t>Rent Stabilized</t>
  </si>
  <si>
    <t>Project-based Sec. 8</t>
  </si>
  <si>
    <t>Unknown</t>
  </si>
  <si>
    <t>Rent Controlled</t>
  </si>
  <si>
    <t>Unregulated</t>
  </si>
  <si>
    <t>Public Housing</t>
  </si>
  <si>
    <t>Unregulated – Co-Op</t>
  </si>
  <si>
    <t>HDFC</t>
  </si>
  <si>
    <t>Mitchell-Lama</t>
  </si>
  <si>
    <t>LT-070838-19/NY</t>
  </si>
  <si>
    <t>LT-085718-16/NY</t>
  </si>
  <si>
    <t>LT-079778-18/NY</t>
  </si>
  <si>
    <t>LT-074388-17/NY</t>
  </si>
  <si>
    <t>LT-000029-19/NY</t>
  </si>
  <si>
    <t>LT-251897-18/NY</t>
  </si>
  <si>
    <t>LT-060316-19/NY</t>
  </si>
  <si>
    <t>LT-015406-17/NY</t>
  </si>
  <si>
    <t>LT-062995-19/NY</t>
  </si>
  <si>
    <t>LT-019509-18/NY</t>
  </si>
  <si>
    <t>LT-051654-19/NY</t>
  </si>
  <si>
    <t>LT-068556-19/NY</t>
  </si>
  <si>
    <t>LT-073727-18/NY</t>
  </si>
  <si>
    <t>LT-082220-15/NY</t>
  </si>
  <si>
    <t>LT-060612-19/NY</t>
  </si>
  <si>
    <t>LT-071580-19/NY</t>
  </si>
  <si>
    <t>FU-410114-S</t>
  </si>
  <si>
    <t>HP 6073/17-NY</t>
  </si>
  <si>
    <t>LT/HP-17N006070-17/NY</t>
  </si>
  <si>
    <t>HP-001218-18/NY</t>
  </si>
  <si>
    <t>LT-052490-17/NY</t>
  </si>
  <si>
    <t>LT-452534-17/NY</t>
  </si>
  <si>
    <t>HP-1717-16/NY</t>
  </si>
  <si>
    <t>LT-054694-19/NY</t>
  </si>
  <si>
    <t>LT-080488-18/NY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</si>
</sst>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75"/>
  <sheetViews>
    <sheetView tabSelected="1" workbookViewId="0"/>
  </sheetViews>
  <sheetFormatPr defaultRowHeight="15"/>
  <cols>
    <col min="1" max="1" width="20.7109375" style="1" customWidth="1"/>
  </cols>
  <sheetData>
    <row r="1" spans="1:7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</row>
    <row r="2" spans="1:79">
      <c r="A2" s="1">
        <f>HYPERLINK("https://lsnyc.legalserver.org/matter/dynamic-profile/view/1914943","19-1914943")</f>
        <v>0</v>
      </c>
      <c r="B2" t="s">
        <v>79</v>
      </c>
      <c r="D2" t="s">
        <v>145</v>
      </c>
      <c r="E2" t="s">
        <v>211</v>
      </c>
      <c r="F2" t="s">
        <v>212</v>
      </c>
      <c r="G2" t="s">
        <v>213</v>
      </c>
      <c r="H2" t="s">
        <v>236</v>
      </c>
      <c r="I2" t="s">
        <v>275</v>
      </c>
      <c r="J2" t="s">
        <v>275</v>
      </c>
      <c r="K2" t="s">
        <v>279</v>
      </c>
      <c r="L2" t="s">
        <v>282</v>
      </c>
      <c r="M2" t="s">
        <v>298</v>
      </c>
      <c r="N2" t="s">
        <v>316</v>
      </c>
      <c r="S2" t="s">
        <v>336</v>
      </c>
      <c r="T2">
        <v>424.34</v>
      </c>
      <c r="U2">
        <v>0</v>
      </c>
      <c r="V2" t="s">
        <v>337</v>
      </c>
      <c r="W2" t="s">
        <v>337</v>
      </c>
      <c r="X2" t="s">
        <v>338</v>
      </c>
      <c r="Y2" t="s">
        <v>337</v>
      </c>
      <c r="Z2" t="s">
        <v>339</v>
      </c>
      <c r="AA2" t="s">
        <v>341</v>
      </c>
      <c r="AB2" t="s">
        <v>337</v>
      </c>
      <c r="AC2" t="s">
        <v>338</v>
      </c>
      <c r="AD2" t="s">
        <v>338</v>
      </c>
      <c r="AE2" t="s">
        <v>397</v>
      </c>
      <c r="AG2" t="s">
        <v>404</v>
      </c>
      <c r="AH2" t="s">
        <v>337</v>
      </c>
      <c r="AI2" t="s">
        <v>338</v>
      </c>
      <c r="AJ2">
        <v>36</v>
      </c>
      <c r="AK2">
        <v>36</v>
      </c>
      <c r="AL2" t="s">
        <v>338</v>
      </c>
      <c r="AM2">
        <v>1</v>
      </c>
      <c r="AN2">
        <v>0</v>
      </c>
      <c r="AO2">
        <v>1</v>
      </c>
      <c r="AQ2" t="s">
        <v>409</v>
      </c>
      <c r="AR2" t="s">
        <v>425</v>
      </c>
      <c r="AT2" t="s">
        <v>441</v>
      </c>
      <c r="AU2" t="s">
        <v>450</v>
      </c>
      <c r="AV2">
        <v>0</v>
      </c>
      <c r="AW2">
        <v>0</v>
      </c>
      <c r="AX2">
        <v>0</v>
      </c>
      <c r="AY2">
        <v>0</v>
      </c>
      <c r="BD2" t="s">
        <v>465</v>
      </c>
      <c r="BE2">
        <v>14</v>
      </c>
      <c r="BG2" t="s">
        <v>569</v>
      </c>
      <c r="BH2">
        <v>164684</v>
      </c>
      <c r="BI2" t="s">
        <v>574</v>
      </c>
      <c r="BJ2">
        <v>10027</v>
      </c>
      <c r="BL2" t="s">
        <v>211</v>
      </c>
      <c r="BM2" t="s">
        <v>337</v>
      </c>
      <c r="BN2" t="s">
        <v>581</v>
      </c>
      <c r="BO2" t="s">
        <v>638</v>
      </c>
      <c r="BP2" t="s">
        <v>695</v>
      </c>
      <c r="BQ2" t="s">
        <v>708</v>
      </c>
      <c r="BS2" t="s">
        <v>715</v>
      </c>
      <c r="BT2" t="s">
        <v>731</v>
      </c>
      <c r="BU2" t="s">
        <v>396</v>
      </c>
      <c r="BV2" t="s">
        <v>732</v>
      </c>
      <c r="BW2" t="s">
        <v>744</v>
      </c>
      <c r="BX2" t="s">
        <v>752</v>
      </c>
      <c r="BY2" t="s">
        <v>761</v>
      </c>
      <c r="BZ2">
        <v>8</v>
      </c>
      <c r="CA2">
        <v>2724</v>
      </c>
    </row>
    <row r="3" spans="1:79">
      <c r="A3" s="1">
        <f>HYPERLINK("https://lsnyc.legalserver.org/matter/dynamic-profile/view/0831265","17-0831265")</f>
        <v>0</v>
      </c>
      <c r="B3" t="s">
        <v>80</v>
      </c>
      <c r="D3" t="s">
        <v>146</v>
      </c>
      <c r="E3" t="s">
        <v>211</v>
      </c>
      <c r="F3" t="s">
        <v>212</v>
      </c>
      <c r="G3" t="s">
        <v>214</v>
      </c>
      <c r="H3" t="s">
        <v>217</v>
      </c>
      <c r="I3" t="s">
        <v>275</v>
      </c>
      <c r="J3" t="s">
        <v>275</v>
      </c>
      <c r="K3" t="s">
        <v>279</v>
      </c>
      <c r="L3" t="s">
        <v>283</v>
      </c>
      <c r="M3" t="s">
        <v>298</v>
      </c>
      <c r="N3" t="s">
        <v>316</v>
      </c>
      <c r="S3" t="s">
        <v>336</v>
      </c>
      <c r="T3">
        <v>258.71</v>
      </c>
      <c r="U3">
        <v>0</v>
      </c>
      <c r="V3" t="s">
        <v>337</v>
      </c>
      <c r="W3" t="s">
        <v>337</v>
      </c>
      <c r="X3" t="s">
        <v>338</v>
      </c>
      <c r="Y3" t="s">
        <v>337</v>
      </c>
      <c r="Z3" t="s">
        <v>339</v>
      </c>
      <c r="AA3" t="s">
        <v>342</v>
      </c>
      <c r="AB3" t="s">
        <v>337</v>
      </c>
      <c r="AC3" t="s">
        <v>338</v>
      </c>
      <c r="AD3" t="s">
        <v>338</v>
      </c>
      <c r="AE3" t="s">
        <v>397</v>
      </c>
      <c r="AG3" t="s">
        <v>405</v>
      </c>
      <c r="AH3" t="s">
        <v>337</v>
      </c>
      <c r="AI3" t="s">
        <v>338</v>
      </c>
      <c r="AJ3">
        <v>60</v>
      </c>
      <c r="AK3">
        <v>62</v>
      </c>
      <c r="AL3" t="s">
        <v>338</v>
      </c>
      <c r="AM3">
        <v>1</v>
      </c>
      <c r="AN3">
        <v>0</v>
      </c>
      <c r="AO3">
        <v>1</v>
      </c>
      <c r="AQ3" t="s">
        <v>410</v>
      </c>
      <c r="AR3" t="s">
        <v>426</v>
      </c>
      <c r="AS3" t="s">
        <v>433</v>
      </c>
      <c r="AT3" t="s">
        <v>442</v>
      </c>
      <c r="AU3" t="s">
        <v>451</v>
      </c>
      <c r="AV3">
        <v>0</v>
      </c>
      <c r="AW3">
        <v>0</v>
      </c>
      <c r="AX3">
        <v>0</v>
      </c>
      <c r="AY3">
        <v>0</v>
      </c>
      <c r="BD3" t="s">
        <v>466</v>
      </c>
      <c r="BE3" t="s">
        <v>526</v>
      </c>
      <c r="BG3" t="s">
        <v>569</v>
      </c>
      <c r="BH3">
        <v>164684</v>
      </c>
      <c r="BI3" t="s">
        <v>574</v>
      </c>
      <c r="BJ3">
        <v>10027</v>
      </c>
      <c r="BL3" t="s">
        <v>211</v>
      </c>
      <c r="BM3" t="s">
        <v>337</v>
      </c>
      <c r="BN3" t="s">
        <v>582</v>
      </c>
      <c r="BO3" t="s">
        <v>639</v>
      </c>
      <c r="BP3" t="s">
        <v>695</v>
      </c>
      <c r="BQ3" t="s">
        <v>709</v>
      </c>
      <c r="BS3" t="s">
        <v>716</v>
      </c>
      <c r="BT3" t="s">
        <v>337</v>
      </c>
      <c r="BU3" t="s">
        <v>338</v>
      </c>
      <c r="BV3" t="s">
        <v>733</v>
      </c>
      <c r="BW3" t="s">
        <v>745</v>
      </c>
      <c r="BY3" t="s">
        <v>762</v>
      </c>
      <c r="BZ3">
        <v>0</v>
      </c>
      <c r="CA3">
        <v>0</v>
      </c>
    </row>
    <row r="4" spans="1:79">
      <c r="A4" s="1">
        <f>HYPERLINK("https://lsnyc.legalserver.org/matter/dynamic-profile/view/0831265","17-0831265")</f>
        <v>0</v>
      </c>
      <c r="B4" t="s">
        <v>80</v>
      </c>
      <c r="D4" t="s">
        <v>146</v>
      </c>
      <c r="E4" t="s">
        <v>211</v>
      </c>
      <c r="F4" t="s">
        <v>212</v>
      </c>
      <c r="G4" t="s">
        <v>214</v>
      </c>
      <c r="H4" t="s">
        <v>217</v>
      </c>
      <c r="I4" t="s">
        <v>275</v>
      </c>
      <c r="J4" t="s">
        <v>275</v>
      </c>
      <c r="K4" t="s">
        <v>279</v>
      </c>
      <c r="L4" t="s">
        <v>283</v>
      </c>
      <c r="M4" t="s">
        <v>298</v>
      </c>
      <c r="N4" t="s">
        <v>316</v>
      </c>
      <c r="S4" t="s">
        <v>336</v>
      </c>
      <c r="T4">
        <v>258.71</v>
      </c>
      <c r="U4">
        <v>0</v>
      </c>
      <c r="V4" t="s">
        <v>337</v>
      </c>
      <c r="W4" t="s">
        <v>337</v>
      </c>
      <c r="X4" t="s">
        <v>338</v>
      </c>
      <c r="Y4" t="s">
        <v>337</v>
      </c>
      <c r="Z4" t="s">
        <v>339</v>
      </c>
      <c r="AA4" t="s">
        <v>342</v>
      </c>
      <c r="AB4" t="s">
        <v>337</v>
      </c>
      <c r="AC4" t="s">
        <v>338</v>
      </c>
      <c r="AD4" t="s">
        <v>338</v>
      </c>
      <c r="AE4" t="s">
        <v>397</v>
      </c>
      <c r="AG4" t="s">
        <v>405</v>
      </c>
      <c r="AH4" t="s">
        <v>337</v>
      </c>
      <c r="AI4" t="s">
        <v>338</v>
      </c>
      <c r="AJ4">
        <v>60</v>
      </c>
      <c r="AK4">
        <v>62</v>
      </c>
      <c r="AL4" t="s">
        <v>338</v>
      </c>
      <c r="AM4">
        <v>1</v>
      </c>
      <c r="AN4">
        <v>0</v>
      </c>
      <c r="AO4">
        <v>1</v>
      </c>
      <c r="AQ4" t="s">
        <v>411</v>
      </c>
      <c r="AR4" t="s">
        <v>426</v>
      </c>
      <c r="AS4" t="s">
        <v>433</v>
      </c>
      <c r="AT4" t="s">
        <v>442</v>
      </c>
      <c r="AU4" t="s">
        <v>451</v>
      </c>
      <c r="AV4">
        <v>0</v>
      </c>
      <c r="AW4">
        <v>0</v>
      </c>
      <c r="AX4">
        <v>0</v>
      </c>
      <c r="AY4">
        <v>0</v>
      </c>
      <c r="BD4" t="s">
        <v>466</v>
      </c>
      <c r="BE4" t="s">
        <v>526</v>
      </c>
      <c r="BG4" t="s">
        <v>569</v>
      </c>
      <c r="BH4">
        <v>164684</v>
      </c>
      <c r="BI4" t="s">
        <v>574</v>
      </c>
      <c r="BJ4">
        <v>10027</v>
      </c>
      <c r="BL4" t="s">
        <v>211</v>
      </c>
      <c r="BM4" t="s">
        <v>337</v>
      </c>
      <c r="BN4" t="s">
        <v>583</v>
      </c>
      <c r="BO4" t="s">
        <v>640</v>
      </c>
      <c r="BP4" t="s">
        <v>695</v>
      </c>
      <c r="BQ4" t="s">
        <v>709</v>
      </c>
      <c r="BS4" t="s">
        <v>716</v>
      </c>
      <c r="BT4" t="s">
        <v>337</v>
      </c>
      <c r="BU4" t="s">
        <v>338</v>
      </c>
      <c r="BV4" t="s">
        <v>733</v>
      </c>
      <c r="BW4" t="s">
        <v>745</v>
      </c>
      <c r="BY4" t="s">
        <v>762</v>
      </c>
      <c r="BZ4">
        <v>0</v>
      </c>
      <c r="CA4">
        <v>0</v>
      </c>
    </row>
    <row r="5" spans="1:79">
      <c r="A5" s="1">
        <f>HYPERLINK("https://lsnyc.legalserver.org/matter/dynamic-profile/view/1901021","19-1901021")</f>
        <v>0</v>
      </c>
      <c r="B5" t="s">
        <v>81</v>
      </c>
      <c r="D5" t="s">
        <v>147</v>
      </c>
      <c r="E5" t="s">
        <v>211</v>
      </c>
      <c r="F5" t="s">
        <v>212</v>
      </c>
      <c r="G5" t="s">
        <v>215</v>
      </c>
      <c r="H5" t="s">
        <v>270</v>
      </c>
      <c r="I5" t="s">
        <v>275</v>
      </c>
      <c r="J5" t="s">
        <v>275</v>
      </c>
      <c r="K5" t="s">
        <v>279</v>
      </c>
      <c r="L5" t="s">
        <v>284</v>
      </c>
      <c r="M5" t="s">
        <v>299</v>
      </c>
      <c r="N5" t="s">
        <v>317</v>
      </c>
      <c r="O5" t="s">
        <v>327</v>
      </c>
      <c r="S5" t="s">
        <v>336</v>
      </c>
      <c r="T5">
        <v>340.27</v>
      </c>
      <c r="U5">
        <v>0</v>
      </c>
      <c r="V5" t="s">
        <v>337</v>
      </c>
      <c r="W5" t="s">
        <v>337</v>
      </c>
      <c r="X5" t="s">
        <v>338</v>
      </c>
      <c r="Y5" t="s">
        <v>337</v>
      </c>
      <c r="Z5" t="s">
        <v>339</v>
      </c>
      <c r="AA5" t="s">
        <v>343</v>
      </c>
      <c r="AB5" t="s">
        <v>337</v>
      </c>
      <c r="AC5" t="s">
        <v>337</v>
      </c>
      <c r="AD5" t="s">
        <v>338</v>
      </c>
      <c r="AE5" t="s">
        <v>398</v>
      </c>
      <c r="AG5" t="s">
        <v>405</v>
      </c>
      <c r="AH5" t="s">
        <v>337</v>
      </c>
      <c r="AI5" t="s">
        <v>338</v>
      </c>
      <c r="AJ5">
        <v>54</v>
      </c>
      <c r="AK5">
        <v>55</v>
      </c>
      <c r="AL5" t="s">
        <v>338</v>
      </c>
      <c r="AM5">
        <v>1</v>
      </c>
      <c r="AN5">
        <v>0</v>
      </c>
      <c r="AO5">
        <v>1</v>
      </c>
      <c r="AQ5" t="s">
        <v>411</v>
      </c>
      <c r="AR5" t="s">
        <v>426</v>
      </c>
      <c r="AT5" t="s">
        <v>443</v>
      </c>
      <c r="AU5" t="s">
        <v>452</v>
      </c>
      <c r="AV5">
        <v>7713</v>
      </c>
      <c r="AW5">
        <v>0</v>
      </c>
      <c r="AX5">
        <v>0</v>
      </c>
      <c r="AY5">
        <v>0</v>
      </c>
      <c r="BD5" t="s">
        <v>467</v>
      </c>
      <c r="BE5">
        <v>801</v>
      </c>
      <c r="BG5" t="s">
        <v>569</v>
      </c>
      <c r="BH5">
        <v>164684</v>
      </c>
      <c r="BI5" t="s">
        <v>574</v>
      </c>
      <c r="BJ5">
        <v>10029</v>
      </c>
      <c r="BL5" t="s">
        <v>211</v>
      </c>
      <c r="BM5" t="s">
        <v>337</v>
      </c>
      <c r="BN5" t="s">
        <v>584</v>
      </c>
      <c r="BO5" t="s">
        <v>641</v>
      </c>
      <c r="BP5" t="s">
        <v>696</v>
      </c>
      <c r="BQ5" t="s">
        <v>710</v>
      </c>
      <c r="BS5" t="s">
        <v>717</v>
      </c>
      <c r="BT5" t="s">
        <v>337</v>
      </c>
      <c r="BU5" t="s">
        <v>396</v>
      </c>
      <c r="BV5" t="s">
        <v>734</v>
      </c>
      <c r="BW5" t="s">
        <v>746</v>
      </c>
      <c r="BX5" t="s">
        <v>753</v>
      </c>
      <c r="BZ5">
        <v>20</v>
      </c>
      <c r="CA5">
        <v>987</v>
      </c>
    </row>
    <row r="6" spans="1:79">
      <c r="A6" s="1">
        <f>HYPERLINK("https://lsnyc.legalserver.org/matter/dynamic-profile/view/1910968","19-1910968")</f>
        <v>0</v>
      </c>
      <c r="B6" t="s">
        <v>82</v>
      </c>
      <c r="D6" t="s">
        <v>148</v>
      </c>
      <c r="E6" t="s">
        <v>211</v>
      </c>
      <c r="F6" t="s">
        <v>212</v>
      </c>
      <c r="G6" t="s">
        <v>216</v>
      </c>
      <c r="H6" t="s">
        <v>271</v>
      </c>
      <c r="I6" t="s">
        <v>275</v>
      </c>
      <c r="J6" t="s">
        <v>275</v>
      </c>
      <c r="K6" t="s">
        <v>280</v>
      </c>
      <c r="L6" t="s">
        <v>285</v>
      </c>
      <c r="M6" t="s">
        <v>296</v>
      </c>
      <c r="N6" t="s">
        <v>318</v>
      </c>
      <c r="S6" t="s">
        <v>336</v>
      </c>
      <c r="T6">
        <v>240.19</v>
      </c>
      <c r="U6">
        <v>0</v>
      </c>
      <c r="V6" t="s">
        <v>337</v>
      </c>
      <c r="W6" t="s">
        <v>337</v>
      </c>
      <c r="X6" t="s">
        <v>338</v>
      </c>
      <c r="Y6" t="s">
        <v>337</v>
      </c>
      <c r="Z6" t="s">
        <v>339</v>
      </c>
      <c r="AA6" t="s">
        <v>344</v>
      </c>
      <c r="AB6" t="s">
        <v>337</v>
      </c>
      <c r="AC6" t="s">
        <v>337</v>
      </c>
      <c r="AD6" t="s">
        <v>338</v>
      </c>
      <c r="AE6" t="s">
        <v>399</v>
      </c>
      <c r="AG6" t="s">
        <v>405</v>
      </c>
      <c r="AH6" t="s">
        <v>337</v>
      </c>
      <c r="AI6" t="s">
        <v>338</v>
      </c>
      <c r="AJ6">
        <v>22</v>
      </c>
      <c r="AK6">
        <v>22</v>
      </c>
      <c r="AL6" t="s">
        <v>337</v>
      </c>
      <c r="AM6">
        <v>1</v>
      </c>
      <c r="AN6">
        <v>0</v>
      </c>
      <c r="AO6">
        <v>1</v>
      </c>
      <c r="AQ6" t="s">
        <v>412</v>
      </c>
      <c r="AR6" t="s">
        <v>427</v>
      </c>
      <c r="AT6" t="s">
        <v>441</v>
      </c>
      <c r="AU6" t="s">
        <v>453</v>
      </c>
      <c r="AV6">
        <v>0</v>
      </c>
      <c r="AW6">
        <v>0</v>
      </c>
      <c r="AX6">
        <v>0</v>
      </c>
      <c r="AY6">
        <v>0</v>
      </c>
      <c r="BD6" t="s">
        <v>468</v>
      </c>
      <c r="BE6" t="s">
        <v>527</v>
      </c>
      <c r="BG6" t="s">
        <v>569</v>
      </c>
      <c r="BH6">
        <v>164684</v>
      </c>
      <c r="BI6" t="s">
        <v>574</v>
      </c>
      <c r="BJ6">
        <v>10036</v>
      </c>
      <c r="BL6" t="s">
        <v>580</v>
      </c>
      <c r="BM6" t="s">
        <v>338</v>
      </c>
      <c r="BN6" t="s">
        <v>585</v>
      </c>
      <c r="BO6" t="s">
        <v>642</v>
      </c>
      <c r="BP6" t="s">
        <v>697</v>
      </c>
      <c r="BS6" t="s">
        <v>718</v>
      </c>
      <c r="BT6" t="s">
        <v>396</v>
      </c>
      <c r="BU6" t="s">
        <v>338</v>
      </c>
      <c r="BV6" t="s">
        <v>735</v>
      </c>
      <c r="BZ6">
        <v>0</v>
      </c>
      <c r="CA6">
        <v>0</v>
      </c>
    </row>
    <row r="7" spans="1:79">
      <c r="A7" s="1">
        <f>HYPERLINK("https://lsnyc.legalserver.org/matter/dynamic-profile/view/1916856","19-1916856")</f>
        <v>0</v>
      </c>
      <c r="B7" t="s">
        <v>83</v>
      </c>
      <c r="D7" t="s">
        <v>149</v>
      </c>
      <c r="E7" t="s">
        <v>211</v>
      </c>
      <c r="F7" t="s">
        <v>212</v>
      </c>
      <c r="G7" t="s">
        <v>217</v>
      </c>
      <c r="H7" t="s">
        <v>217</v>
      </c>
      <c r="I7" t="s">
        <v>275</v>
      </c>
      <c r="J7" t="s">
        <v>275</v>
      </c>
      <c r="K7" t="s">
        <v>279</v>
      </c>
      <c r="L7" t="s">
        <v>286</v>
      </c>
      <c r="M7" t="s">
        <v>300</v>
      </c>
      <c r="N7" t="s">
        <v>316</v>
      </c>
      <c r="S7" t="s">
        <v>336</v>
      </c>
      <c r="T7">
        <v>321.47</v>
      </c>
      <c r="U7">
        <v>0</v>
      </c>
      <c r="V7" t="s">
        <v>337</v>
      </c>
      <c r="W7" t="s">
        <v>337</v>
      </c>
      <c r="X7" t="s">
        <v>338</v>
      </c>
      <c r="Y7" t="s">
        <v>337</v>
      </c>
      <c r="Z7" t="s">
        <v>339</v>
      </c>
      <c r="AA7" t="s">
        <v>345</v>
      </c>
      <c r="AB7" t="s">
        <v>337</v>
      </c>
      <c r="AC7" t="s">
        <v>338</v>
      </c>
      <c r="AD7" t="s">
        <v>338</v>
      </c>
      <c r="AE7" t="s">
        <v>399</v>
      </c>
      <c r="AG7" t="s">
        <v>405</v>
      </c>
      <c r="AH7" t="s">
        <v>337</v>
      </c>
      <c r="AI7" t="s">
        <v>338</v>
      </c>
      <c r="AJ7">
        <v>75</v>
      </c>
      <c r="AK7">
        <v>75</v>
      </c>
      <c r="AL7" t="s">
        <v>338</v>
      </c>
      <c r="AM7">
        <v>1</v>
      </c>
      <c r="AN7">
        <v>0</v>
      </c>
      <c r="AO7">
        <v>1</v>
      </c>
      <c r="AQ7" t="s">
        <v>411</v>
      </c>
      <c r="AR7" t="s">
        <v>426</v>
      </c>
      <c r="AT7" t="s">
        <v>441</v>
      </c>
      <c r="AU7" t="s">
        <v>450</v>
      </c>
      <c r="AV7">
        <v>0</v>
      </c>
      <c r="AW7">
        <v>0</v>
      </c>
      <c r="AX7">
        <v>0</v>
      </c>
      <c r="AY7">
        <v>0</v>
      </c>
      <c r="BD7" t="s">
        <v>469</v>
      </c>
      <c r="BE7" t="s">
        <v>528</v>
      </c>
      <c r="BG7" t="s">
        <v>569</v>
      </c>
      <c r="BH7">
        <v>164684</v>
      </c>
      <c r="BI7" t="s">
        <v>574</v>
      </c>
      <c r="BJ7">
        <v>10034</v>
      </c>
      <c r="BL7" t="s">
        <v>211</v>
      </c>
      <c r="BM7" t="s">
        <v>337</v>
      </c>
      <c r="BN7" t="s">
        <v>586</v>
      </c>
      <c r="BO7" t="s">
        <v>643</v>
      </c>
      <c r="BP7" t="s">
        <v>698</v>
      </c>
      <c r="BQ7" t="s">
        <v>708</v>
      </c>
      <c r="BS7" t="s">
        <v>719</v>
      </c>
      <c r="BT7" t="s">
        <v>337</v>
      </c>
      <c r="BU7" t="s">
        <v>396</v>
      </c>
      <c r="BV7" t="s">
        <v>736</v>
      </c>
      <c r="BW7" t="s">
        <v>747</v>
      </c>
      <c r="BX7" t="s">
        <v>752</v>
      </c>
      <c r="BZ7">
        <v>-1</v>
      </c>
      <c r="CA7">
        <v>1800</v>
      </c>
    </row>
    <row r="8" spans="1:79">
      <c r="A8" s="1">
        <f>HYPERLINK("https://lsnyc.legalserver.org/matter/dynamic-profile/view/1887703","19-1887703")</f>
        <v>0</v>
      </c>
      <c r="B8" t="s">
        <v>84</v>
      </c>
      <c r="C8" t="s">
        <v>144</v>
      </c>
      <c r="D8" t="s">
        <v>150</v>
      </c>
      <c r="E8" t="s">
        <v>211</v>
      </c>
      <c r="F8" t="s">
        <v>212</v>
      </c>
      <c r="G8" t="s">
        <v>218</v>
      </c>
      <c r="H8" t="s">
        <v>272</v>
      </c>
      <c r="I8" t="s">
        <v>275</v>
      </c>
      <c r="J8" t="s">
        <v>275</v>
      </c>
      <c r="K8" t="s">
        <v>279</v>
      </c>
      <c r="L8" t="s">
        <v>282</v>
      </c>
      <c r="M8" t="s">
        <v>301</v>
      </c>
      <c r="N8" t="s">
        <v>316</v>
      </c>
      <c r="S8" t="s">
        <v>336</v>
      </c>
      <c r="T8">
        <v>257</v>
      </c>
      <c r="U8">
        <v>0</v>
      </c>
      <c r="V8" t="s">
        <v>337</v>
      </c>
      <c r="W8" t="s">
        <v>337</v>
      </c>
      <c r="X8" t="s">
        <v>338</v>
      </c>
      <c r="Y8" t="s">
        <v>337</v>
      </c>
      <c r="Z8" t="s">
        <v>339</v>
      </c>
      <c r="AA8" t="s">
        <v>342</v>
      </c>
      <c r="AB8" t="s">
        <v>337</v>
      </c>
      <c r="AC8" t="s">
        <v>338</v>
      </c>
      <c r="AD8" t="s">
        <v>338</v>
      </c>
      <c r="AE8" t="s">
        <v>397</v>
      </c>
      <c r="AG8" t="s">
        <v>404</v>
      </c>
      <c r="AH8" t="s">
        <v>337</v>
      </c>
      <c r="AI8" t="s">
        <v>338</v>
      </c>
      <c r="AJ8">
        <v>27</v>
      </c>
      <c r="AK8">
        <v>28</v>
      </c>
      <c r="AL8" t="s">
        <v>338</v>
      </c>
      <c r="AM8">
        <v>1</v>
      </c>
      <c r="AN8">
        <v>0</v>
      </c>
      <c r="AO8">
        <v>1</v>
      </c>
      <c r="AQ8" t="s">
        <v>413</v>
      </c>
      <c r="AR8" t="s">
        <v>428</v>
      </c>
      <c r="AT8" t="s">
        <v>441</v>
      </c>
      <c r="AU8" t="s">
        <v>450</v>
      </c>
      <c r="AV8">
        <v>0</v>
      </c>
      <c r="AW8">
        <v>0</v>
      </c>
      <c r="AX8">
        <v>0</v>
      </c>
      <c r="AY8">
        <v>0</v>
      </c>
      <c r="BD8" t="s">
        <v>470</v>
      </c>
      <c r="BE8" t="s">
        <v>529</v>
      </c>
      <c r="BG8" t="s">
        <v>569</v>
      </c>
      <c r="BH8">
        <v>164684</v>
      </c>
      <c r="BI8" t="s">
        <v>574</v>
      </c>
      <c r="BJ8">
        <v>10039</v>
      </c>
      <c r="BL8" t="s">
        <v>211</v>
      </c>
      <c r="BM8" t="s">
        <v>337</v>
      </c>
      <c r="BN8" t="s">
        <v>587</v>
      </c>
      <c r="BO8" t="s">
        <v>644</v>
      </c>
      <c r="BP8" t="s">
        <v>699</v>
      </c>
      <c r="BQ8" t="s">
        <v>708</v>
      </c>
      <c r="BS8" t="s">
        <v>715</v>
      </c>
      <c r="BT8" t="s">
        <v>731</v>
      </c>
      <c r="BU8" t="s">
        <v>396</v>
      </c>
      <c r="BV8" t="s">
        <v>733</v>
      </c>
      <c r="BW8" t="s">
        <v>744</v>
      </c>
      <c r="BX8" t="s">
        <v>754</v>
      </c>
      <c r="BY8" t="s">
        <v>763</v>
      </c>
      <c r="BZ8">
        <v>2</v>
      </c>
      <c r="CA8">
        <v>1100</v>
      </c>
    </row>
    <row r="9" spans="1:79">
      <c r="A9" s="1">
        <f>HYPERLINK("https://lsnyc.legalserver.org/matter/dynamic-profile/view/1849246","17-1849246")</f>
        <v>0</v>
      </c>
      <c r="B9" t="s">
        <v>85</v>
      </c>
      <c r="D9" t="s">
        <v>151</v>
      </c>
      <c r="E9" t="s">
        <v>211</v>
      </c>
      <c r="F9" t="s">
        <v>212</v>
      </c>
      <c r="G9" t="s">
        <v>219</v>
      </c>
      <c r="H9" t="s">
        <v>271</v>
      </c>
      <c r="I9" t="s">
        <v>275</v>
      </c>
      <c r="K9" t="s">
        <v>279</v>
      </c>
      <c r="L9" t="s">
        <v>287</v>
      </c>
      <c r="M9" t="s">
        <v>302</v>
      </c>
      <c r="N9" t="s">
        <v>316</v>
      </c>
      <c r="S9" t="s">
        <v>336</v>
      </c>
      <c r="T9">
        <v>307.88</v>
      </c>
      <c r="U9">
        <v>0</v>
      </c>
      <c r="V9" t="s">
        <v>337</v>
      </c>
      <c r="W9" t="s">
        <v>337</v>
      </c>
      <c r="X9" t="s">
        <v>338</v>
      </c>
      <c r="Y9" t="s">
        <v>337</v>
      </c>
      <c r="Z9" t="s">
        <v>339</v>
      </c>
      <c r="AA9" t="s">
        <v>346</v>
      </c>
      <c r="AB9" t="s">
        <v>337</v>
      </c>
      <c r="AC9" t="s">
        <v>338</v>
      </c>
      <c r="AD9" t="s">
        <v>338</v>
      </c>
      <c r="AE9" t="s">
        <v>397</v>
      </c>
      <c r="AG9" t="s">
        <v>404</v>
      </c>
      <c r="AH9" t="s">
        <v>337</v>
      </c>
      <c r="AI9" t="s">
        <v>338</v>
      </c>
      <c r="AJ9">
        <v>34</v>
      </c>
      <c r="AK9">
        <v>37</v>
      </c>
      <c r="AL9" t="s">
        <v>338</v>
      </c>
      <c r="AM9">
        <v>1</v>
      </c>
      <c r="AN9">
        <v>1</v>
      </c>
      <c r="AO9">
        <v>2</v>
      </c>
      <c r="AQ9" t="s">
        <v>410</v>
      </c>
      <c r="AR9" t="s">
        <v>426</v>
      </c>
      <c r="AS9" t="s">
        <v>433</v>
      </c>
      <c r="AT9" t="s">
        <v>441</v>
      </c>
      <c r="AU9" t="s">
        <v>450</v>
      </c>
      <c r="AV9">
        <v>0</v>
      </c>
      <c r="AW9">
        <v>0</v>
      </c>
      <c r="AX9">
        <v>0</v>
      </c>
      <c r="AY9">
        <v>0</v>
      </c>
      <c r="BD9" t="s">
        <v>471</v>
      </c>
      <c r="BE9" t="s">
        <v>530</v>
      </c>
      <c r="BG9" t="s">
        <v>569</v>
      </c>
      <c r="BH9">
        <v>164684</v>
      </c>
      <c r="BI9" t="s">
        <v>574</v>
      </c>
      <c r="BJ9">
        <v>10019</v>
      </c>
      <c r="BL9" t="s">
        <v>211</v>
      </c>
      <c r="BM9" t="s">
        <v>337</v>
      </c>
      <c r="BN9" t="s">
        <v>588</v>
      </c>
      <c r="BO9" t="s">
        <v>645</v>
      </c>
      <c r="BP9" t="s">
        <v>697</v>
      </c>
      <c r="BQ9" t="s">
        <v>708</v>
      </c>
      <c r="BS9" t="s">
        <v>720</v>
      </c>
      <c r="BT9" t="s">
        <v>731</v>
      </c>
      <c r="BU9" t="s">
        <v>338</v>
      </c>
      <c r="BV9" t="s">
        <v>737</v>
      </c>
      <c r="BW9" t="s">
        <v>745</v>
      </c>
      <c r="BX9" t="s">
        <v>752</v>
      </c>
      <c r="BY9" t="s">
        <v>764</v>
      </c>
      <c r="BZ9">
        <v>7</v>
      </c>
      <c r="CA9">
        <v>564</v>
      </c>
    </row>
    <row r="10" spans="1:79">
      <c r="A10" s="1">
        <f>HYPERLINK("https://lsnyc.legalserver.org/matter/dynamic-profile/view/1849246","17-1849246")</f>
        <v>0</v>
      </c>
      <c r="B10" t="s">
        <v>85</v>
      </c>
      <c r="D10" t="s">
        <v>151</v>
      </c>
      <c r="E10" t="s">
        <v>211</v>
      </c>
      <c r="F10" t="s">
        <v>212</v>
      </c>
      <c r="G10" t="s">
        <v>219</v>
      </c>
      <c r="H10" t="s">
        <v>271</v>
      </c>
      <c r="I10" t="s">
        <v>275</v>
      </c>
      <c r="K10" t="s">
        <v>279</v>
      </c>
      <c r="L10" t="s">
        <v>287</v>
      </c>
      <c r="M10" t="s">
        <v>302</v>
      </c>
      <c r="N10" t="s">
        <v>316</v>
      </c>
      <c r="S10" t="s">
        <v>336</v>
      </c>
      <c r="T10">
        <v>307.88</v>
      </c>
      <c r="U10">
        <v>0</v>
      </c>
      <c r="V10" t="s">
        <v>337</v>
      </c>
      <c r="W10" t="s">
        <v>337</v>
      </c>
      <c r="X10" t="s">
        <v>338</v>
      </c>
      <c r="Y10" t="s">
        <v>337</v>
      </c>
      <c r="Z10" t="s">
        <v>339</v>
      </c>
      <c r="AA10" t="s">
        <v>346</v>
      </c>
      <c r="AB10" t="s">
        <v>337</v>
      </c>
      <c r="AC10" t="s">
        <v>338</v>
      </c>
      <c r="AD10" t="s">
        <v>338</v>
      </c>
      <c r="AE10" t="s">
        <v>397</v>
      </c>
      <c r="AG10" t="s">
        <v>404</v>
      </c>
      <c r="AH10" t="s">
        <v>337</v>
      </c>
      <c r="AI10" t="s">
        <v>338</v>
      </c>
      <c r="AJ10">
        <v>34</v>
      </c>
      <c r="AK10">
        <v>37</v>
      </c>
      <c r="AL10" t="s">
        <v>338</v>
      </c>
      <c r="AM10">
        <v>1</v>
      </c>
      <c r="AN10">
        <v>1</v>
      </c>
      <c r="AO10">
        <v>2</v>
      </c>
      <c r="AQ10" t="s">
        <v>411</v>
      </c>
      <c r="AR10" t="s">
        <v>426</v>
      </c>
      <c r="AS10" t="s">
        <v>433</v>
      </c>
      <c r="AT10" t="s">
        <v>441</v>
      </c>
      <c r="AU10" t="s">
        <v>450</v>
      </c>
      <c r="AV10">
        <v>0</v>
      </c>
      <c r="AW10">
        <v>0</v>
      </c>
      <c r="AX10">
        <v>0</v>
      </c>
      <c r="AY10">
        <v>0</v>
      </c>
      <c r="BD10" t="s">
        <v>471</v>
      </c>
      <c r="BE10" t="s">
        <v>530</v>
      </c>
      <c r="BG10" t="s">
        <v>569</v>
      </c>
      <c r="BH10">
        <v>164684</v>
      </c>
      <c r="BI10" t="s">
        <v>574</v>
      </c>
      <c r="BJ10">
        <v>10019</v>
      </c>
      <c r="BL10" t="s">
        <v>211</v>
      </c>
      <c r="BM10" t="s">
        <v>337</v>
      </c>
      <c r="BN10" t="s">
        <v>589</v>
      </c>
      <c r="BO10" t="s">
        <v>646</v>
      </c>
      <c r="BP10" t="s">
        <v>697</v>
      </c>
      <c r="BQ10" t="s">
        <v>708</v>
      </c>
      <c r="BS10" t="s">
        <v>720</v>
      </c>
      <c r="BT10" t="s">
        <v>731</v>
      </c>
      <c r="BU10" t="s">
        <v>338</v>
      </c>
      <c r="BV10" t="s">
        <v>737</v>
      </c>
      <c r="BW10" t="s">
        <v>745</v>
      </c>
      <c r="BX10" t="s">
        <v>752</v>
      </c>
      <c r="BY10" t="s">
        <v>764</v>
      </c>
      <c r="BZ10">
        <v>7</v>
      </c>
      <c r="CA10">
        <v>564</v>
      </c>
    </row>
    <row r="11" spans="1:79">
      <c r="A11" s="1">
        <f>HYPERLINK("https://lsnyc.legalserver.org/matter/dynamic-profile/view/1885272","18-1885272")</f>
        <v>0</v>
      </c>
      <c r="B11" t="s">
        <v>86</v>
      </c>
      <c r="D11" t="s">
        <v>152</v>
      </c>
      <c r="E11" t="s">
        <v>211</v>
      </c>
      <c r="F11" t="s">
        <v>212</v>
      </c>
      <c r="G11" t="s">
        <v>220</v>
      </c>
      <c r="H11" t="s">
        <v>271</v>
      </c>
      <c r="I11" t="s">
        <v>275</v>
      </c>
      <c r="J11" t="s">
        <v>275</v>
      </c>
      <c r="K11" t="s">
        <v>279</v>
      </c>
      <c r="L11" t="s">
        <v>284</v>
      </c>
      <c r="M11" t="s">
        <v>303</v>
      </c>
      <c r="N11" t="s">
        <v>316</v>
      </c>
      <c r="S11" t="s">
        <v>336</v>
      </c>
      <c r="T11">
        <v>235.58</v>
      </c>
      <c r="U11">
        <v>0</v>
      </c>
      <c r="V11" t="s">
        <v>337</v>
      </c>
      <c r="W11" t="s">
        <v>337</v>
      </c>
      <c r="X11" t="s">
        <v>338</v>
      </c>
      <c r="Y11" t="s">
        <v>337</v>
      </c>
      <c r="Z11" t="s">
        <v>339</v>
      </c>
      <c r="AA11" t="s">
        <v>347</v>
      </c>
      <c r="AB11" t="s">
        <v>337</v>
      </c>
      <c r="AC11" t="s">
        <v>337</v>
      </c>
      <c r="AD11" t="s">
        <v>338</v>
      </c>
      <c r="AE11" t="s">
        <v>397</v>
      </c>
      <c r="AG11" t="s">
        <v>405</v>
      </c>
      <c r="AH11" t="s">
        <v>337</v>
      </c>
      <c r="AI11" t="s">
        <v>338</v>
      </c>
      <c r="AJ11">
        <v>46</v>
      </c>
      <c r="AK11">
        <v>47</v>
      </c>
      <c r="AL11" t="s">
        <v>338</v>
      </c>
      <c r="AM11">
        <v>1</v>
      </c>
      <c r="AN11">
        <v>0</v>
      </c>
      <c r="AO11">
        <v>1</v>
      </c>
      <c r="AQ11" t="s">
        <v>411</v>
      </c>
      <c r="AR11" t="s">
        <v>426</v>
      </c>
      <c r="AT11" t="s">
        <v>442</v>
      </c>
      <c r="AU11" t="s">
        <v>454</v>
      </c>
      <c r="AV11">
        <v>0</v>
      </c>
      <c r="AW11">
        <v>0</v>
      </c>
      <c r="AX11">
        <v>0</v>
      </c>
      <c r="AY11">
        <v>0</v>
      </c>
      <c r="BD11" t="s">
        <v>472</v>
      </c>
      <c r="BE11">
        <v>62</v>
      </c>
      <c r="BG11" t="s">
        <v>569</v>
      </c>
      <c r="BH11">
        <v>164684</v>
      </c>
      <c r="BI11" t="s">
        <v>574</v>
      </c>
      <c r="BJ11">
        <v>10039</v>
      </c>
      <c r="BL11" t="s">
        <v>211</v>
      </c>
      <c r="BM11" t="s">
        <v>337</v>
      </c>
      <c r="BN11" t="s">
        <v>590</v>
      </c>
      <c r="BO11" t="s">
        <v>647</v>
      </c>
      <c r="BP11" t="s">
        <v>699</v>
      </c>
      <c r="BQ11" t="s">
        <v>709</v>
      </c>
      <c r="BS11" t="s">
        <v>717</v>
      </c>
      <c r="BT11" t="s">
        <v>337</v>
      </c>
      <c r="BU11" t="s">
        <v>396</v>
      </c>
      <c r="BV11" t="s">
        <v>733</v>
      </c>
      <c r="BW11" t="s">
        <v>748</v>
      </c>
      <c r="BX11" t="s">
        <v>755</v>
      </c>
      <c r="BY11" t="s">
        <v>765</v>
      </c>
      <c r="BZ11">
        <v>49</v>
      </c>
      <c r="CA11">
        <v>235</v>
      </c>
    </row>
    <row r="12" spans="1:79">
      <c r="A12" s="1">
        <f>HYPERLINK("https://lsnyc.legalserver.org/matter/dynamic-profile/view/1905367","19-1905367")</f>
        <v>0</v>
      </c>
      <c r="B12" t="s">
        <v>87</v>
      </c>
      <c r="D12" t="s">
        <v>153</v>
      </c>
      <c r="E12" t="s">
        <v>211</v>
      </c>
      <c r="F12" t="s">
        <v>212</v>
      </c>
      <c r="G12" t="s">
        <v>221</v>
      </c>
      <c r="H12" t="s">
        <v>273</v>
      </c>
      <c r="I12" t="s">
        <v>275</v>
      </c>
      <c r="J12" t="s">
        <v>275</v>
      </c>
      <c r="K12" t="s">
        <v>280</v>
      </c>
      <c r="L12" t="s">
        <v>288</v>
      </c>
      <c r="M12" t="s">
        <v>296</v>
      </c>
      <c r="N12" t="s">
        <v>319</v>
      </c>
      <c r="S12" t="s">
        <v>336</v>
      </c>
      <c r="T12">
        <v>276.7</v>
      </c>
      <c r="U12">
        <v>0</v>
      </c>
      <c r="V12" t="s">
        <v>337</v>
      </c>
      <c r="W12" t="s">
        <v>337</v>
      </c>
      <c r="X12" t="s">
        <v>338</v>
      </c>
      <c r="Y12" t="s">
        <v>337</v>
      </c>
      <c r="Z12" t="s">
        <v>339</v>
      </c>
      <c r="AA12" t="s">
        <v>348</v>
      </c>
      <c r="AB12" t="s">
        <v>337</v>
      </c>
      <c r="AC12" t="s">
        <v>337</v>
      </c>
      <c r="AD12" t="s">
        <v>338</v>
      </c>
      <c r="AE12" t="s">
        <v>397</v>
      </c>
      <c r="AG12" t="s">
        <v>405</v>
      </c>
      <c r="AH12" t="s">
        <v>337</v>
      </c>
      <c r="AI12" t="s">
        <v>338</v>
      </c>
      <c r="AJ12">
        <v>40</v>
      </c>
      <c r="AK12">
        <v>40</v>
      </c>
      <c r="AL12" t="s">
        <v>396</v>
      </c>
      <c r="AM12">
        <v>1</v>
      </c>
      <c r="AN12">
        <v>0</v>
      </c>
      <c r="AO12">
        <v>1</v>
      </c>
      <c r="AQ12" t="s">
        <v>414</v>
      </c>
      <c r="AR12" t="s">
        <v>429</v>
      </c>
      <c r="AT12" t="s">
        <v>444</v>
      </c>
      <c r="AU12" t="s">
        <v>455</v>
      </c>
      <c r="AV12">
        <v>0</v>
      </c>
      <c r="AW12">
        <v>0</v>
      </c>
      <c r="AX12">
        <v>0</v>
      </c>
      <c r="AY12">
        <v>0</v>
      </c>
      <c r="BD12" t="s">
        <v>473</v>
      </c>
      <c r="BG12" t="s">
        <v>570</v>
      </c>
      <c r="BH12">
        <v>164844</v>
      </c>
      <c r="BI12" t="s">
        <v>574</v>
      </c>
      <c r="BJ12">
        <v>11423</v>
      </c>
      <c r="BL12" t="s">
        <v>580</v>
      </c>
      <c r="BM12" t="s">
        <v>338</v>
      </c>
      <c r="BN12" t="s">
        <v>591</v>
      </c>
      <c r="BO12" t="s">
        <v>648</v>
      </c>
      <c r="BP12" t="s">
        <v>700</v>
      </c>
      <c r="BS12" t="s">
        <v>718</v>
      </c>
      <c r="BT12" t="s">
        <v>396</v>
      </c>
      <c r="BU12" t="s">
        <v>396</v>
      </c>
      <c r="BV12" t="s">
        <v>738</v>
      </c>
      <c r="BZ12">
        <v>0</v>
      </c>
      <c r="CA12">
        <v>0</v>
      </c>
    </row>
    <row r="13" spans="1:79">
      <c r="A13" s="1">
        <f>HYPERLINK("https://lsnyc.legalserver.org/matter/dynamic-profile/view/1910216","19-1910216")</f>
        <v>0</v>
      </c>
      <c r="B13" t="s">
        <v>88</v>
      </c>
      <c r="D13" t="s">
        <v>154</v>
      </c>
      <c r="E13" t="s">
        <v>211</v>
      </c>
      <c r="F13" t="s">
        <v>212</v>
      </c>
      <c r="G13" t="s">
        <v>222</v>
      </c>
      <c r="H13" t="s">
        <v>272</v>
      </c>
      <c r="I13" t="s">
        <v>275</v>
      </c>
      <c r="J13" t="s">
        <v>275</v>
      </c>
      <c r="K13" t="s">
        <v>279</v>
      </c>
      <c r="L13" t="s">
        <v>287</v>
      </c>
      <c r="M13" t="s">
        <v>301</v>
      </c>
      <c r="N13" t="s">
        <v>316</v>
      </c>
      <c r="S13" t="s">
        <v>336</v>
      </c>
      <c r="T13">
        <v>243.11</v>
      </c>
      <c r="U13">
        <v>0</v>
      </c>
      <c r="V13" t="s">
        <v>337</v>
      </c>
      <c r="W13" t="s">
        <v>337</v>
      </c>
      <c r="X13" t="s">
        <v>338</v>
      </c>
      <c r="Y13" t="s">
        <v>337</v>
      </c>
      <c r="Z13" t="s">
        <v>339</v>
      </c>
      <c r="AA13" t="s">
        <v>349</v>
      </c>
      <c r="AB13" t="s">
        <v>337</v>
      </c>
      <c r="AC13" t="s">
        <v>338</v>
      </c>
      <c r="AD13" t="s">
        <v>338</v>
      </c>
      <c r="AE13" t="s">
        <v>398</v>
      </c>
      <c r="AG13" t="s">
        <v>405</v>
      </c>
      <c r="AH13" t="s">
        <v>337</v>
      </c>
      <c r="AI13" t="s">
        <v>338</v>
      </c>
      <c r="AJ13">
        <v>67</v>
      </c>
      <c r="AK13">
        <v>68</v>
      </c>
      <c r="AL13" t="s">
        <v>338</v>
      </c>
      <c r="AM13">
        <v>1</v>
      </c>
      <c r="AN13">
        <v>0</v>
      </c>
      <c r="AO13">
        <v>1</v>
      </c>
      <c r="AQ13" t="s">
        <v>413</v>
      </c>
      <c r="AR13" t="s">
        <v>428</v>
      </c>
      <c r="AT13" t="s">
        <v>441</v>
      </c>
      <c r="AU13" t="s">
        <v>450</v>
      </c>
      <c r="AV13">
        <v>0</v>
      </c>
      <c r="AW13">
        <v>0</v>
      </c>
      <c r="AX13">
        <v>0</v>
      </c>
      <c r="AY13">
        <v>0</v>
      </c>
      <c r="BD13" t="s">
        <v>474</v>
      </c>
      <c r="BE13" t="s">
        <v>531</v>
      </c>
      <c r="BG13" t="s">
        <v>569</v>
      </c>
      <c r="BH13">
        <v>164684</v>
      </c>
      <c r="BI13" t="s">
        <v>574</v>
      </c>
      <c r="BJ13">
        <v>10037</v>
      </c>
      <c r="BL13" t="s">
        <v>211</v>
      </c>
      <c r="BM13" t="s">
        <v>337</v>
      </c>
      <c r="BN13" t="s">
        <v>592</v>
      </c>
      <c r="BO13" t="s">
        <v>649</v>
      </c>
      <c r="BP13" t="s">
        <v>696</v>
      </c>
      <c r="BQ13" t="s">
        <v>708</v>
      </c>
      <c r="BS13" t="s">
        <v>715</v>
      </c>
      <c r="BT13" t="s">
        <v>731</v>
      </c>
      <c r="BU13" t="s">
        <v>338</v>
      </c>
      <c r="BV13" t="s">
        <v>733</v>
      </c>
      <c r="BW13" t="s">
        <v>744</v>
      </c>
      <c r="BX13" t="s">
        <v>752</v>
      </c>
      <c r="BY13" t="s">
        <v>766</v>
      </c>
      <c r="BZ13">
        <v>9</v>
      </c>
      <c r="CA13">
        <v>723</v>
      </c>
    </row>
    <row r="14" spans="1:79">
      <c r="A14" s="1">
        <f>HYPERLINK("https://lsnyc.legalserver.org/matter/dynamic-profile/view/1893871","19-1893871")</f>
        <v>0</v>
      </c>
      <c r="B14" t="s">
        <v>89</v>
      </c>
      <c r="D14" t="s">
        <v>155</v>
      </c>
      <c r="E14" t="s">
        <v>211</v>
      </c>
      <c r="F14" t="s">
        <v>212</v>
      </c>
      <c r="G14" t="s">
        <v>223</v>
      </c>
      <c r="H14" t="s">
        <v>273</v>
      </c>
      <c r="I14" t="s">
        <v>275</v>
      </c>
      <c r="J14" t="s">
        <v>275</v>
      </c>
      <c r="K14" t="s">
        <v>280</v>
      </c>
      <c r="L14" t="s">
        <v>289</v>
      </c>
      <c r="M14" t="s">
        <v>296</v>
      </c>
      <c r="N14" t="s">
        <v>319</v>
      </c>
      <c r="O14" t="s">
        <v>328</v>
      </c>
      <c r="S14" t="s">
        <v>336</v>
      </c>
      <c r="T14">
        <v>215.26</v>
      </c>
      <c r="U14">
        <v>0</v>
      </c>
      <c r="V14" t="s">
        <v>337</v>
      </c>
      <c r="W14" t="s">
        <v>337</v>
      </c>
      <c r="X14" t="s">
        <v>338</v>
      </c>
      <c r="Y14" t="s">
        <v>337</v>
      </c>
      <c r="Z14" t="s">
        <v>339</v>
      </c>
      <c r="AA14" t="s">
        <v>350</v>
      </c>
      <c r="AB14" t="s">
        <v>337</v>
      </c>
      <c r="AC14" t="s">
        <v>337</v>
      </c>
      <c r="AD14" t="s">
        <v>338</v>
      </c>
      <c r="AE14" t="s">
        <v>397</v>
      </c>
      <c r="AG14" t="s">
        <v>404</v>
      </c>
      <c r="AH14" t="s">
        <v>396</v>
      </c>
      <c r="AI14" t="s">
        <v>338</v>
      </c>
      <c r="AJ14">
        <v>33</v>
      </c>
      <c r="AK14">
        <v>33</v>
      </c>
      <c r="AL14" t="s">
        <v>396</v>
      </c>
      <c r="AM14">
        <v>1</v>
      </c>
      <c r="AN14">
        <v>1</v>
      </c>
      <c r="AO14">
        <v>2</v>
      </c>
      <c r="AQ14" t="s">
        <v>415</v>
      </c>
      <c r="AR14" t="s">
        <v>430</v>
      </c>
      <c r="AT14" t="s">
        <v>441</v>
      </c>
      <c r="AU14" t="s">
        <v>453</v>
      </c>
      <c r="AV14">
        <v>0</v>
      </c>
      <c r="AW14">
        <v>0</v>
      </c>
      <c r="AX14">
        <v>0</v>
      </c>
      <c r="AY14">
        <v>0</v>
      </c>
      <c r="BD14" t="s">
        <v>475</v>
      </c>
      <c r="BE14" t="s">
        <v>532</v>
      </c>
      <c r="BG14" t="s">
        <v>569</v>
      </c>
      <c r="BH14">
        <v>164684</v>
      </c>
      <c r="BI14" t="s">
        <v>574</v>
      </c>
      <c r="BJ14">
        <v>10031</v>
      </c>
      <c r="BL14" t="s">
        <v>580</v>
      </c>
      <c r="BM14" t="s">
        <v>338</v>
      </c>
      <c r="BN14" t="s">
        <v>593</v>
      </c>
      <c r="BO14" t="s">
        <v>650</v>
      </c>
      <c r="BP14" t="s">
        <v>695</v>
      </c>
      <c r="BS14" t="s">
        <v>718</v>
      </c>
      <c r="BT14" t="s">
        <v>396</v>
      </c>
      <c r="BU14" t="s">
        <v>396</v>
      </c>
      <c r="BV14" t="s">
        <v>732</v>
      </c>
      <c r="BZ14">
        <v>0</v>
      </c>
      <c r="CA14">
        <v>0</v>
      </c>
    </row>
    <row r="15" spans="1:79">
      <c r="A15" s="1">
        <f>HYPERLINK("https://lsnyc.legalserver.org/matter/dynamic-profile/view/1909313","19-1909313")</f>
        <v>0</v>
      </c>
      <c r="B15" t="s">
        <v>90</v>
      </c>
      <c r="D15" t="s">
        <v>156</v>
      </c>
      <c r="E15" t="s">
        <v>211</v>
      </c>
      <c r="F15" t="s">
        <v>212</v>
      </c>
      <c r="G15" t="s">
        <v>224</v>
      </c>
      <c r="H15" t="s">
        <v>217</v>
      </c>
      <c r="I15" t="s">
        <v>275</v>
      </c>
      <c r="K15" t="s">
        <v>280</v>
      </c>
      <c r="L15" t="s">
        <v>290</v>
      </c>
      <c r="M15" t="s">
        <v>290</v>
      </c>
      <c r="N15" t="s">
        <v>320</v>
      </c>
      <c r="S15" t="s">
        <v>336</v>
      </c>
      <c r="T15">
        <v>212.97</v>
      </c>
      <c r="U15">
        <v>0</v>
      </c>
      <c r="V15" t="s">
        <v>337</v>
      </c>
      <c r="W15" t="s">
        <v>337</v>
      </c>
      <c r="X15" t="s">
        <v>338</v>
      </c>
      <c r="Y15" t="s">
        <v>337</v>
      </c>
      <c r="Z15" t="s">
        <v>339</v>
      </c>
      <c r="AA15" t="s">
        <v>351</v>
      </c>
      <c r="AB15" t="s">
        <v>337</v>
      </c>
      <c r="AC15" t="s">
        <v>338</v>
      </c>
      <c r="AD15" t="s">
        <v>338</v>
      </c>
      <c r="AE15" t="s">
        <v>399</v>
      </c>
      <c r="AG15" t="s">
        <v>404</v>
      </c>
      <c r="AH15" t="s">
        <v>396</v>
      </c>
      <c r="AI15" t="s">
        <v>338</v>
      </c>
      <c r="AJ15">
        <v>81</v>
      </c>
      <c r="AK15">
        <v>81</v>
      </c>
      <c r="AL15" t="s">
        <v>337</v>
      </c>
      <c r="AM15">
        <v>1</v>
      </c>
      <c r="AN15">
        <v>0</v>
      </c>
      <c r="AO15">
        <v>1</v>
      </c>
      <c r="AQ15" t="s">
        <v>416</v>
      </c>
      <c r="AR15" t="s">
        <v>431</v>
      </c>
      <c r="AS15" t="s">
        <v>431</v>
      </c>
      <c r="AT15" t="s">
        <v>443</v>
      </c>
      <c r="AU15" t="s">
        <v>456</v>
      </c>
      <c r="AV15">
        <v>0</v>
      </c>
      <c r="AW15">
        <v>0</v>
      </c>
      <c r="AX15">
        <v>0</v>
      </c>
      <c r="AY15">
        <v>0</v>
      </c>
      <c r="BD15" t="s">
        <v>476</v>
      </c>
      <c r="BE15" t="s">
        <v>533</v>
      </c>
      <c r="BG15" t="s">
        <v>569</v>
      </c>
      <c r="BH15">
        <v>164684</v>
      </c>
      <c r="BI15" t="s">
        <v>574</v>
      </c>
      <c r="BJ15">
        <v>10028</v>
      </c>
      <c r="BL15" t="s">
        <v>211</v>
      </c>
      <c r="BM15" t="s">
        <v>337</v>
      </c>
      <c r="BN15" t="s">
        <v>594</v>
      </c>
      <c r="BO15" t="s">
        <v>651</v>
      </c>
      <c r="BP15" t="s">
        <v>701</v>
      </c>
      <c r="BS15" t="s">
        <v>721</v>
      </c>
      <c r="BT15" t="s">
        <v>337</v>
      </c>
      <c r="BU15" t="s">
        <v>338</v>
      </c>
      <c r="BV15" t="s">
        <v>739</v>
      </c>
      <c r="BZ15">
        <v>0</v>
      </c>
      <c r="CA15">
        <v>0</v>
      </c>
    </row>
    <row r="16" spans="1:79">
      <c r="A16" s="1">
        <f>HYPERLINK("https://lsnyc.legalserver.org/matter/dynamic-profile/view/1900399","19-1900399")</f>
        <v>0</v>
      </c>
      <c r="B16" t="s">
        <v>91</v>
      </c>
      <c r="D16" t="s">
        <v>157</v>
      </c>
      <c r="E16" t="s">
        <v>211</v>
      </c>
      <c r="F16" t="s">
        <v>212</v>
      </c>
      <c r="G16" t="s">
        <v>225</v>
      </c>
      <c r="H16" t="s">
        <v>271</v>
      </c>
      <c r="I16" t="s">
        <v>275</v>
      </c>
      <c r="J16" t="s">
        <v>276</v>
      </c>
      <c r="K16" t="s">
        <v>279</v>
      </c>
      <c r="L16" t="s">
        <v>291</v>
      </c>
      <c r="M16" t="s">
        <v>301</v>
      </c>
      <c r="N16" t="s">
        <v>316</v>
      </c>
      <c r="S16" t="s">
        <v>336</v>
      </c>
      <c r="T16">
        <v>400.32</v>
      </c>
      <c r="U16">
        <v>0</v>
      </c>
      <c r="V16" t="s">
        <v>337</v>
      </c>
      <c r="W16" t="s">
        <v>337</v>
      </c>
      <c r="X16" t="s">
        <v>338</v>
      </c>
      <c r="Y16" t="s">
        <v>337</v>
      </c>
      <c r="Z16" t="s">
        <v>339</v>
      </c>
      <c r="AA16" t="s">
        <v>346</v>
      </c>
      <c r="AB16" t="s">
        <v>337</v>
      </c>
      <c r="AC16" t="s">
        <v>338</v>
      </c>
      <c r="AD16" t="s">
        <v>338</v>
      </c>
      <c r="AE16" t="s">
        <v>399</v>
      </c>
      <c r="AG16" t="s">
        <v>405</v>
      </c>
      <c r="AH16" t="s">
        <v>337</v>
      </c>
      <c r="AI16" t="s">
        <v>338</v>
      </c>
      <c r="AJ16">
        <v>38</v>
      </c>
      <c r="AK16">
        <v>39</v>
      </c>
      <c r="AL16" t="s">
        <v>338</v>
      </c>
      <c r="AM16">
        <v>1</v>
      </c>
      <c r="AN16">
        <v>0</v>
      </c>
      <c r="AO16">
        <v>1</v>
      </c>
      <c r="AP16" t="s">
        <v>407</v>
      </c>
      <c r="AQ16" t="s">
        <v>417</v>
      </c>
      <c r="AR16" t="s">
        <v>432</v>
      </c>
      <c r="AT16" t="s">
        <v>441</v>
      </c>
      <c r="AU16" t="s">
        <v>455</v>
      </c>
      <c r="AV16">
        <v>0</v>
      </c>
      <c r="AW16">
        <v>0</v>
      </c>
      <c r="AX16">
        <v>0</v>
      </c>
      <c r="AY16">
        <v>0</v>
      </c>
      <c r="BD16" t="s">
        <v>477</v>
      </c>
      <c r="BE16" t="s">
        <v>534</v>
      </c>
      <c r="BG16" t="s">
        <v>569</v>
      </c>
      <c r="BH16">
        <v>164684</v>
      </c>
      <c r="BI16" t="s">
        <v>574</v>
      </c>
      <c r="BJ16">
        <v>10025</v>
      </c>
      <c r="BL16" t="s">
        <v>211</v>
      </c>
      <c r="BM16" t="s">
        <v>337</v>
      </c>
      <c r="BN16" t="s">
        <v>595</v>
      </c>
      <c r="BO16" t="s">
        <v>652</v>
      </c>
      <c r="BP16" t="s">
        <v>702</v>
      </c>
      <c r="BS16" t="s">
        <v>720</v>
      </c>
      <c r="BT16" t="s">
        <v>731</v>
      </c>
      <c r="BU16" t="s">
        <v>396</v>
      </c>
      <c r="BV16" t="s">
        <v>732</v>
      </c>
      <c r="BW16" t="s">
        <v>744</v>
      </c>
      <c r="BX16" t="s">
        <v>752</v>
      </c>
      <c r="BY16" t="s">
        <v>767</v>
      </c>
      <c r="BZ16">
        <v>5</v>
      </c>
      <c r="CA16">
        <v>1190.31</v>
      </c>
    </row>
    <row r="17" spans="1:79">
      <c r="A17" s="1">
        <f>HYPERLINK("https://lsnyc.legalserver.org/matter/dynamic-profile/view/0829646","17-0829646")</f>
        <v>0</v>
      </c>
      <c r="B17" t="s">
        <v>92</v>
      </c>
      <c r="D17" t="s">
        <v>158</v>
      </c>
      <c r="E17" t="s">
        <v>211</v>
      </c>
      <c r="F17" t="s">
        <v>212</v>
      </c>
      <c r="G17" t="s">
        <v>226</v>
      </c>
      <c r="H17" t="s">
        <v>271</v>
      </c>
      <c r="I17" t="s">
        <v>275</v>
      </c>
      <c r="K17" t="s">
        <v>279</v>
      </c>
      <c r="L17" t="s">
        <v>284</v>
      </c>
      <c r="M17" t="s">
        <v>304</v>
      </c>
      <c r="N17" t="s">
        <v>316</v>
      </c>
      <c r="S17" t="s">
        <v>336</v>
      </c>
      <c r="T17">
        <v>492.61</v>
      </c>
      <c r="U17">
        <v>0</v>
      </c>
      <c r="V17" t="s">
        <v>337</v>
      </c>
      <c r="W17" t="s">
        <v>337</v>
      </c>
      <c r="X17" t="s">
        <v>338</v>
      </c>
      <c r="Y17" t="s">
        <v>337</v>
      </c>
      <c r="Z17" t="s">
        <v>339</v>
      </c>
      <c r="AA17" t="s">
        <v>352</v>
      </c>
      <c r="AB17" t="s">
        <v>337</v>
      </c>
      <c r="AC17" t="s">
        <v>338</v>
      </c>
      <c r="AD17" t="s">
        <v>338</v>
      </c>
      <c r="AE17" t="s">
        <v>399</v>
      </c>
      <c r="AG17" t="s">
        <v>405</v>
      </c>
      <c r="AH17" t="s">
        <v>337</v>
      </c>
      <c r="AI17" t="s">
        <v>338</v>
      </c>
      <c r="AJ17">
        <v>26</v>
      </c>
      <c r="AK17">
        <v>28</v>
      </c>
      <c r="AL17" t="s">
        <v>338</v>
      </c>
      <c r="AM17">
        <v>2</v>
      </c>
      <c r="AN17">
        <v>0</v>
      </c>
      <c r="AO17">
        <v>2</v>
      </c>
      <c r="AQ17" t="s">
        <v>411</v>
      </c>
      <c r="AR17" t="s">
        <v>426</v>
      </c>
      <c r="AT17" t="s">
        <v>444</v>
      </c>
      <c r="AU17" t="s">
        <v>455</v>
      </c>
      <c r="AV17">
        <v>0</v>
      </c>
      <c r="AW17">
        <v>0</v>
      </c>
      <c r="AX17">
        <v>0</v>
      </c>
      <c r="AY17">
        <v>0</v>
      </c>
      <c r="BD17" t="s">
        <v>478</v>
      </c>
      <c r="BE17" t="s">
        <v>535</v>
      </c>
      <c r="BG17" t="s">
        <v>569</v>
      </c>
      <c r="BH17">
        <v>164684</v>
      </c>
      <c r="BI17" t="s">
        <v>574</v>
      </c>
      <c r="BJ17">
        <v>10024</v>
      </c>
      <c r="BL17" t="s">
        <v>211</v>
      </c>
      <c r="BM17" t="s">
        <v>337</v>
      </c>
      <c r="BN17" t="s">
        <v>596</v>
      </c>
      <c r="BO17" t="s">
        <v>653</v>
      </c>
      <c r="BP17" t="s">
        <v>702</v>
      </c>
      <c r="BQ17" t="s">
        <v>711</v>
      </c>
      <c r="BS17" t="s">
        <v>720</v>
      </c>
      <c r="BU17" t="s">
        <v>396</v>
      </c>
      <c r="BV17" t="s">
        <v>737</v>
      </c>
      <c r="BW17" t="s">
        <v>748</v>
      </c>
      <c r="BX17" t="s">
        <v>756</v>
      </c>
      <c r="BZ17">
        <v>1</v>
      </c>
      <c r="CA17">
        <v>3150</v>
      </c>
    </row>
    <row r="18" spans="1:79">
      <c r="A18" s="1">
        <f>HYPERLINK("https://lsnyc.legalserver.org/matter/dynamic-profile/view/1848571","17-1848571")</f>
        <v>0</v>
      </c>
      <c r="B18" t="s">
        <v>93</v>
      </c>
      <c r="D18" t="s">
        <v>159</v>
      </c>
      <c r="E18" t="s">
        <v>211</v>
      </c>
      <c r="F18" t="s">
        <v>212</v>
      </c>
      <c r="G18" t="s">
        <v>227</v>
      </c>
      <c r="H18" t="s">
        <v>271</v>
      </c>
      <c r="I18" t="s">
        <v>275</v>
      </c>
      <c r="K18" t="s">
        <v>279</v>
      </c>
      <c r="L18" t="s">
        <v>287</v>
      </c>
      <c r="M18" t="s">
        <v>298</v>
      </c>
      <c r="N18" t="s">
        <v>321</v>
      </c>
      <c r="S18" t="s">
        <v>336</v>
      </c>
      <c r="T18">
        <v>250.59</v>
      </c>
      <c r="U18">
        <v>0</v>
      </c>
      <c r="V18" t="s">
        <v>337</v>
      </c>
      <c r="W18" t="s">
        <v>337</v>
      </c>
      <c r="X18" t="s">
        <v>338</v>
      </c>
      <c r="Y18" t="s">
        <v>337</v>
      </c>
      <c r="Z18" t="s">
        <v>339</v>
      </c>
      <c r="AA18" t="s">
        <v>353</v>
      </c>
      <c r="AB18" t="s">
        <v>337</v>
      </c>
      <c r="AC18" t="s">
        <v>338</v>
      </c>
      <c r="AD18" t="s">
        <v>338</v>
      </c>
      <c r="AE18" t="s">
        <v>398</v>
      </c>
      <c r="AG18" t="s">
        <v>405</v>
      </c>
      <c r="AH18" t="s">
        <v>337</v>
      </c>
      <c r="AI18" t="s">
        <v>338</v>
      </c>
      <c r="AJ18">
        <v>52</v>
      </c>
      <c r="AK18">
        <v>54</v>
      </c>
      <c r="AL18" t="s">
        <v>338</v>
      </c>
      <c r="AM18">
        <v>3</v>
      </c>
      <c r="AN18">
        <v>0</v>
      </c>
      <c r="AO18">
        <v>3</v>
      </c>
      <c r="AQ18" t="s">
        <v>410</v>
      </c>
      <c r="AR18" t="s">
        <v>433</v>
      </c>
      <c r="AT18" t="s">
        <v>441</v>
      </c>
      <c r="AU18" t="s">
        <v>450</v>
      </c>
      <c r="AV18">
        <v>0</v>
      </c>
      <c r="AW18">
        <v>0</v>
      </c>
      <c r="AX18">
        <v>0</v>
      </c>
      <c r="AY18">
        <v>0</v>
      </c>
      <c r="BD18" t="s">
        <v>479</v>
      </c>
      <c r="BE18" t="s">
        <v>536</v>
      </c>
      <c r="BG18" t="s">
        <v>569</v>
      </c>
      <c r="BH18">
        <v>164684</v>
      </c>
      <c r="BI18" t="s">
        <v>574</v>
      </c>
      <c r="BJ18">
        <v>10026</v>
      </c>
      <c r="BL18" t="s">
        <v>211</v>
      </c>
      <c r="BM18" t="s">
        <v>337</v>
      </c>
      <c r="BN18" t="s">
        <v>597</v>
      </c>
      <c r="BO18" t="s">
        <v>654</v>
      </c>
      <c r="BP18" t="s">
        <v>699</v>
      </c>
      <c r="BQ18" t="s">
        <v>712</v>
      </c>
      <c r="BS18" t="s">
        <v>720</v>
      </c>
      <c r="BT18" t="s">
        <v>731</v>
      </c>
      <c r="BU18" t="s">
        <v>338</v>
      </c>
      <c r="BV18" t="s">
        <v>733</v>
      </c>
      <c r="BX18" t="s">
        <v>757</v>
      </c>
      <c r="BY18" t="s">
        <v>768</v>
      </c>
      <c r="BZ18">
        <v>22</v>
      </c>
      <c r="CA18">
        <v>1018</v>
      </c>
    </row>
    <row r="19" spans="1:79">
      <c r="A19" s="1">
        <f>HYPERLINK("https://lsnyc.legalserver.org/matter/dynamic-profile/view/1907491","19-1907491")</f>
        <v>0</v>
      </c>
      <c r="B19" t="s">
        <v>94</v>
      </c>
      <c r="D19" t="s">
        <v>160</v>
      </c>
      <c r="E19" t="s">
        <v>211</v>
      </c>
      <c r="F19" t="s">
        <v>212</v>
      </c>
      <c r="G19" t="s">
        <v>228</v>
      </c>
      <c r="H19" t="s">
        <v>274</v>
      </c>
      <c r="I19" t="s">
        <v>275</v>
      </c>
      <c r="J19" t="s">
        <v>277</v>
      </c>
      <c r="K19" t="s">
        <v>280</v>
      </c>
      <c r="L19" t="s">
        <v>292</v>
      </c>
      <c r="M19" t="s">
        <v>305</v>
      </c>
      <c r="N19" t="s">
        <v>322</v>
      </c>
      <c r="O19" t="s">
        <v>329</v>
      </c>
      <c r="S19" t="s">
        <v>336</v>
      </c>
      <c r="T19">
        <v>312.25</v>
      </c>
      <c r="U19">
        <v>0</v>
      </c>
      <c r="V19" t="s">
        <v>337</v>
      </c>
      <c r="W19" t="s">
        <v>337</v>
      </c>
      <c r="X19" t="s">
        <v>338</v>
      </c>
      <c r="Y19" t="s">
        <v>337</v>
      </c>
      <c r="Z19" t="s">
        <v>339</v>
      </c>
      <c r="AA19" t="s">
        <v>354</v>
      </c>
      <c r="AB19" t="s">
        <v>337</v>
      </c>
      <c r="AC19" t="s">
        <v>338</v>
      </c>
      <c r="AD19" t="s">
        <v>338</v>
      </c>
      <c r="AE19" t="s">
        <v>399</v>
      </c>
      <c r="AG19" t="s">
        <v>404</v>
      </c>
      <c r="AH19" t="s">
        <v>396</v>
      </c>
      <c r="AI19" t="s">
        <v>338</v>
      </c>
      <c r="AJ19">
        <v>96</v>
      </c>
      <c r="AK19">
        <v>97</v>
      </c>
      <c r="AL19" t="s">
        <v>337</v>
      </c>
      <c r="AM19">
        <v>1</v>
      </c>
      <c r="AN19">
        <v>0</v>
      </c>
      <c r="AO19">
        <v>1</v>
      </c>
      <c r="AQ19" t="s">
        <v>418</v>
      </c>
      <c r="AR19" t="s">
        <v>434</v>
      </c>
      <c r="AT19" t="s">
        <v>444</v>
      </c>
      <c r="AU19" t="s">
        <v>455</v>
      </c>
      <c r="AV19">
        <v>0</v>
      </c>
      <c r="AW19">
        <v>0</v>
      </c>
      <c r="AX19">
        <v>0</v>
      </c>
      <c r="AY19">
        <v>0</v>
      </c>
      <c r="BD19" t="s">
        <v>480</v>
      </c>
      <c r="BE19" t="s">
        <v>537</v>
      </c>
      <c r="BG19" t="s">
        <v>569</v>
      </c>
      <c r="BH19">
        <v>164684</v>
      </c>
      <c r="BI19" t="s">
        <v>574</v>
      </c>
      <c r="BJ19">
        <v>10016</v>
      </c>
      <c r="BL19" t="s">
        <v>580</v>
      </c>
      <c r="BM19" t="s">
        <v>338</v>
      </c>
      <c r="BN19" t="s">
        <v>598</v>
      </c>
      <c r="BO19" t="s">
        <v>655</v>
      </c>
      <c r="BP19" t="s">
        <v>703</v>
      </c>
      <c r="BS19" t="s">
        <v>722</v>
      </c>
      <c r="BT19" t="s">
        <v>731</v>
      </c>
      <c r="BU19" t="s">
        <v>338</v>
      </c>
      <c r="BV19" t="s">
        <v>740</v>
      </c>
      <c r="BZ19">
        <v>0</v>
      </c>
      <c r="CA19">
        <v>0</v>
      </c>
    </row>
    <row r="20" spans="1:79">
      <c r="A20" s="1">
        <f>HYPERLINK("https://lsnyc.legalserver.org/matter/dynamic-profile/view/1914137","19-1914137")</f>
        <v>0</v>
      </c>
      <c r="B20" t="s">
        <v>95</v>
      </c>
      <c r="D20" t="s">
        <v>161</v>
      </c>
      <c r="E20" t="s">
        <v>211</v>
      </c>
      <c r="F20" t="s">
        <v>212</v>
      </c>
      <c r="G20" t="s">
        <v>229</v>
      </c>
      <c r="H20" t="s">
        <v>217</v>
      </c>
      <c r="I20" t="s">
        <v>275</v>
      </c>
      <c r="J20" t="s">
        <v>275</v>
      </c>
      <c r="K20" t="s">
        <v>279</v>
      </c>
      <c r="L20" t="s">
        <v>284</v>
      </c>
      <c r="M20" t="s">
        <v>306</v>
      </c>
      <c r="N20" t="s">
        <v>316</v>
      </c>
      <c r="S20" t="s">
        <v>336</v>
      </c>
      <c r="T20">
        <v>325.25</v>
      </c>
      <c r="U20">
        <v>0</v>
      </c>
      <c r="V20" t="s">
        <v>337</v>
      </c>
      <c r="W20" t="s">
        <v>337</v>
      </c>
      <c r="X20" t="s">
        <v>338</v>
      </c>
      <c r="Y20" t="s">
        <v>337</v>
      </c>
      <c r="Z20" t="s">
        <v>339</v>
      </c>
      <c r="AA20" t="s">
        <v>355</v>
      </c>
      <c r="AB20" t="s">
        <v>337</v>
      </c>
      <c r="AC20" t="s">
        <v>337</v>
      </c>
      <c r="AD20" t="s">
        <v>338</v>
      </c>
      <c r="AE20" t="s">
        <v>397</v>
      </c>
      <c r="AG20" t="s">
        <v>404</v>
      </c>
      <c r="AH20" t="s">
        <v>337</v>
      </c>
      <c r="AI20" t="s">
        <v>338</v>
      </c>
      <c r="AJ20">
        <v>26</v>
      </c>
      <c r="AK20">
        <v>26</v>
      </c>
      <c r="AL20" t="s">
        <v>338</v>
      </c>
      <c r="AM20">
        <v>2</v>
      </c>
      <c r="AN20">
        <v>0</v>
      </c>
      <c r="AO20">
        <v>2</v>
      </c>
      <c r="AQ20" t="s">
        <v>411</v>
      </c>
      <c r="AR20" t="s">
        <v>426</v>
      </c>
      <c r="AT20" t="s">
        <v>441</v>
      </c>
      <c r="AU20" t="s">
        <v>450</v>
      </c>
      <c r="AV20">
        <v>0</v>
      </c>
      <c r="AW20">
        <v>0</v>
      </c>
      <c r="AX20">
        <v>0</v>
      </c>
      <c r="AY20">
        <v>0</v>
      </c>
      <c r="BD20" t="s">
        <v>481</v>
      </c>
      <c r="BE20" t="s">
        <v>538</v>
      </c>
      <c r="BG20" t="s">
        <v>569</v>
      </c>
      <c r="BH20">
        <v>164684</v>
      </c>
      <c r="BI20" t="s">
        <v>574</v>
      </c>
      <c r="BJ20">
        <v>10035</v>
      </c>
      <c r="BL20" t="s">
        <v>211</v>
      </c>
      <c r="BM20" t="s">
        <v>337</v>
      </c>
      <c r="BN20" t="s">
        <v>599</v>
      </c>
      <c r="BO20" t="s">
        <v>656</v>
      </c>
      <c r="BP20" t="s">
        <v>696</v>
      </c>
      <c r="BQ20" t="s">
        <v>708</v>
      </c>
      <c r="BS20" t="s">
        <v>723</v>
      </c>
      <c r="BT20" t="s">
        <v>337</v>
      </c>
      <c r="BU20" t="s">
        <v>396</v>
      </c>
      <c r="BV20" t="s">
        <v>734</v>
      </c>
      <c r="BW20" t="s">
        <v>747</v>
      </c>
      <c r="BX20" t="s">
        <v>752</v>
      </c>
      <c r="BZ20">
        <v>5</v>
      </c>
      <c r="CA20">
        <v>1625</v>
      </c>
    </row>
    <row r="21" spans="1:79">
      <c r="A21" s="1">
        <f>HYPERLINK("https://lsnyc.legalserver.org/matter/dynamic-profile/view/1903360","19-1903360")</f>
        <v>0</v>
      </c>
      <c r="B21" t="s">
        <v>96</v>
      </c>
      <c r="D21" t="s">
        <v>162</v>
      </c>
      <c r="E21" t="s">
        <v>211</v>
      </c>
      <c r="F21" t="s">
        <v>212</v>
      </c>
      <c r="G21" t="s">
        <v>230</v>
      </c>
      <c r="H21" t="s">
        <v>274</v>
      </c>
      <c r="I21" t="s">
        <v>275</v>
      </c>
      <c r="K21" t="s">
        <v>279</v>
      </c>
      <c r="L21" t="s">
        <v>287</v>
      </c>
      <c r="M21" t="s">
        <v>301</v>
      </c>
      <c r="N21" t="s">
        <v>316</v>
      </c>
      <c r="S21" t="s">
        <v>336</v>
      </c>
      <c r="T21">
        <v>307.45</v>
      </c>
      <c r="U21">
        <v>0</v>
      </c>
      <c r="V21" t="s">
        <v>337</v>
      </c>
      <c r="W21" t="s">
        <v>337</v>
      </c>
      <c r="X21" t="s">
        <v>338</v>
      </c>
      <c r="Y21" t="s">
        <v>337</v>
      </c>
      <c r="Z21" t="s">
        <v>339</v>
      </c>
      <c r="AA21" t="s">
        <v>356</v>
      </c>
      <c r="AB21" t="s">
        <v>337</v>
      </c>
      <c r="AC21" t="s">
        <v>338</v>
      </c>
      <c r="AD21" t="s">
        <v>338</v>
      </c>
      <c r="AE21" t="s">
        <v>397</v>
      </c>
      <c r="AG21" t="s">
        <v>405</v>
      </c>
      <c r="AH21" t="s">
        <v>337</v>
      </c>
      <c r="AI21" t="s">
        <v>338</v>
      </c>
      <c r="AJ21">
        <v>76</v>
      </c>
      <c r="AK21">
        <v>76</v>
      </c>
      <c r="AL21" t="s">
        <v>338</v>
      </c>
      <c r="AM21">
        <v>1</v>
      </c>
      <c r="AN21">
        <v>0</v>
      </c>
      <c r="AO21">
        <v>1</v>
      </c>
      <c r="AQ21" t="s">
        <v>413</v>
      </c>
      <c r="AR21" t="s">
        <v>428</v>
      </c>
      <c r="AT21" t="s">
        <v>441</v>
      </c>
      <c r="AU21" t="s">
        <v>450</v>
      </c>
      <c r="AV21">
        <v>0</v>
      </c>
      <c r="AW21">
        <v>0</v>
      </c>
      <c r="AX21">
        <v>0</v>
      </c>
      <c r="AY21">
        <v>0</v>
      </c>
      <c r="BD21" t="s">
        <v>482</v>
      </c>
      <c r="BE21" t="s">
        <v>539</v>
      </c>
      <c r="BG21" t="s">
        <v>569</v>
      </c>
      <c r="BH21">
        <v>164684</v>
      </c>
      <c r="BI21" t="s">
        <v>574</v>
      </c>
      <c r="BJ21">
        <v>10025</v>
      </c>
      <c r="BL21" t="s">
        <v>211</v>
      </c>
      <c r="BM21" t="s">
        <v>337</v>
      </c>
      <c r="BN21" t="s">
        <v>600</v>
      </c>
      <c r="BO21" t="s">
        <v>657</v>
      </c>
      <c r="BP21" t="s">
        <v>702</v>
      </c>
      <c r="BQ21" t="s">
        <v>708</v>
      </c>
      <c r="BS21" t="s">
        <v>724</v>
      </c>
      <c r="BT21" t="s">
        <v>731</v>
      </c>
      <c r="BU21" t="s">
        <v>338</v>
      </c>
      <c r="BV21" t="s">
        <v>732</v>
      </c>
      <c r="BW21" t="s">
        <v>744</v>
      </c>
      <c r="BX21" t="s">
        <v>754</v>
      </c>
      <c r="BY21" t="s">
        <v>769</v>
      </c>
      <c r="BZ21">
        <v>42</v>
      </c>
      <c r="CA21">
        <v>1900</v>
      </c>
    </row>
    <row r="22" spans="1:79">
      <c r="A22" s="1">
        <f>HYPERLINK("https://lsnyc.legalserver.org/matter/dynamic-profile/view/1883959","18-1883959")</f>
        <v>0</v>
      </c>
      <c r="B22" t="s">
        <v>97</v>
      </c>
      <c r="D22" t="s">
        <v>163</v>
      </c>
      <c r="E22" t="s">
        <v>211</v>
      </c>
      <c r="F22" t="s">
        <v>212</v>
      </c>
      <c r="G22" t="s">
        <v>231</v>
      </c>
      <c r="H22" t="s">
        <v>271</v>
      </c>
      <c r="I22" t="s">
        <v>275</v>
      </c>
      <c r="J22" t="s">
        <v>276</v>
      </c>
      <c r="K22" t="s">
        <v>279</v>
      </c>
      <c r="L22" t="s">
        <v>284</v>
      </c>
      <c r="M22" t="s">
        <v>298</v>
      </c>
      <c r="N22" t="s">
        <v>321</v>
      </c>
      <c r="S22" t="s">
        <v>336</v>
      </c>
      <c r="T22">
        <v>227.35</v>
      </c>
      <c r="U22">
        <v>0</v>
      </c>
      <c r="V22" t="s">
        <v>337</v>
      </c>
      <c r="W22" t="s">
        <v>337</v>
      </c>
      <c r="X22" t="s">
        <v>338</v>
      </c>
      <c r="Y22" t="s">
        <v>337</v>
      </c>
      <c r="Z22" t="s">
        <v>339</v>
      </c>
      <c r="AA22" t="s">
        <v>357</v>
      </c>
      <c r="AB22" t="s">
        <v>337</v>
      </c>
      <c r="AC22" t="s">
        <v>338</v>
      </c>
      <c r="AD22" t="s">
        <v>338</v>
      </c>
      <c r="AE22" t="s">
        <v>397</v>
      </c>
      <c r="AG22" t="s">
        <v>405</v>
      </c>
      <c r="AH22" t="s">
        <v>337</v>
      </c>
      <c r="AI22" t="s">
        <v>338</v>
      </c>
      <c r="AJ22">
        <v>66</v>
      </c>
      <c r="AK22">
        <v>67</v>
      </c>
      <c r="AL22" t="s">
        <v>338</v>
      </c>
      <c r="AM22">
        <v>1</v>
      </c>
      <c r="AN22">
        <v>0</v>
      </c>
      <c r="AO22">
        <v>1</v>
      </c>
      <c r="AQ22" t="s">
        <v>417</v>
      </c>
      <c r="AR22" t="s">
        <v>432</v>
      </c>
      <c r="AT22" t="s">
        <v>441</v>
      </c>
      <c r="AU22" t="s">
        <v>450</v>
      </c>
      <c r="AV22">
        <v>0</v>
      </c>
      <c r="AW22">
        <v>0</v>
      </c>
      <c r="AX22">
        <v>0</v>
      </c>
      <c r="AY22">
        <v>0</v>
      </c>
      <c r="BD22" t="s">
        <v>483</v>
      </c>
      <c r="BE22" t="s">
        <v>540</v>
      </c>
      <c r="BG22" t="s">
        <v>569</v>
      </c>
      <c r="BH22">
        <v>164684</v>
      </c>
      <c r="BI22" t="s">
        <v>574</v>
      </c>
      <c r="BJ22">
        <v>10027</v>
      </c>
      <c r="BL22" t="s">
        <v>211</v>
      </c>
      <c r="BM22" t="s">
        <v>337</v>
      </c>
      <c r="BN22" t="s">
        <v>601</v>
      </c>
      <c r="BO22" t="s">
        <v>658</v>
      </c>
      <c r="BP22" t="s">
        <v>695</v>
      </c>
      <c r="BQ22" t="s">
        <v>708</v>
      </c>
      <c r="BS22" t="s">
        <v>720</v>
      </c>
      <c r="BT22" t="s">
        <v>731</v>
      </c>
      <c r="BU22" t="s">
        <v>338</v>
      </c>
      <c r="BV22" t="s">
        <v>732</v>
      </c>
      <c r="BW22" t="s">
        <v>744</v>
      </c>
      <c r="BX22" t="s">
        <v>757</v>
      </c>
      <c r="BY22" t="s">
        <v>770</v>
      </c>
      <c r="BZ22">
        <v>60</v>
      </c>
      <c r="CA22">
        <v>649</v>
      </c>
    </row>
    <row r="23" spans="1:79">
      <c r="A23" s="1">
        <f>HYPERLINK("https://lsnyc.legalserver.org/matter/dynamic-profile/view/1913029","19-1913029")</f>
        <v>0</v>
      </c>
      <c r="B23" t="s">
        <v>98</v>
      </c>
      <c r="D23" t="s">
        <v>164</v>
      </c>
      <c r="E23" t="s">
        <v>211</v>
      </c>
      <c r="F23" t="s">
        <v>212</v>
      </c>
      <c r="G23" t="s">
        <v>232</v>
      </c>
      <c r="H23" t="s">
        <v>271</v>
      </c>
      <c r="I23" t="s">
        <v>275</v>
      </c>
      <c r="J23" t="s">
        <v>275</v>
      </c>
      <c r="K23" t="s">
        <v>280</v>
      </c>
      <c r="L23" t="s">
        <v>289</v>
      </c>
      <c r="M23" t="s">
        <v>307</v>
      </c>
      <c r="N23" t="s">
        <v>323</v>
      </c>
      <c r="O23" t="s">
        <v>330</v>
      </c>
      <c r="S23" t="s">
        <v>336</v>
      </c>
      <c r="T23">
        <v>294.76</v>
      </c>
      <c r="U23">
        <v>0</v>
      </c>
      <c r="V23" t="s">
        <v>337</v>
      </c>
      <c r="W23" t="s">
        <v>337</v>
      </c>
      <c r="X23" t="s">
        <v>338</v>
      </c>
      <c r="Y23" t="s">
        <v>337</v>
      </c>
      <c r="Z23" t="s">
        <v>339</v>
      </c>
      <c r="AA23" t="s">
        <v>358</v>
      </c>
      <c r="AB23" t="s">
        <v>337</v>
      </c>
      <c r="AC23" t="s">
        <v>338</v>
      </c>
      <c r="AD23" t="s">
        <v>338</v>
      </c>
      <c r="AE23" t="s">
        <v>397</v>
      </c>
      <c r="AG23" t="s">
        <v>405</v>
      </c>
      <c r="AH23" t="s">
        <v>337</v>
      </c>
      <c r="AI23" t="s">
        <v>338</v>
      </c>
      <c r="AJ23">
        <v>57</v>
      </c>
      <c r="AK23">
        <v>57</v>
      </c>
      <c r="AL23" t="s">
        <v>337</v>
      </c>
      <c r="AM23">
        <v>1</v>
      </c>
      <c r="AN23">
        <v>0</v>
      </c>
      <c r="AO23">
        <v>1</v>
      </c>
      <c r="AQ23" t="s">
        <v>419</v>
      </c>
      <c r="AR23" t="s">
        <v>435</v>
      </c>
      <c r="AT23" t="s">
        <v>441</v>
      </c>
      <c r="AU23" t="s">
        <v>457</v>
      </c>
      <c r="AV23">
        <v>0</v>
      </c>
      <c r="AW23">
        <v>0</v>
      </c>
      <c r="AX23">
        <v>0</v>
      </c>
      <c r="AY23">
        <v>0</v>
      </c>
      <c r="BD23" t="s">
        <v>484</v>
      </c>
      <c r="BE23">
        <v>712</v>
      </c>
      <c r="BG23" t="s">
        <v>569</v>
      </c>
      <c r="BH23">
        <v>164684</v>
      </c>
      <c r="BI23" t="s">
        <v>574</v>
      </c>
      <c r="BJ23">
        <v>10025</v>
      </c>
      <c r="BL23" t="s">
        <v>580</v>
      </c>
      <c r="BM23" t="s">
        <v>338</v>
      </c>
      <c r="BN23" t="s">
        <v>602</v>
      </c>
      <c r="BO23" t="s">
        <v>659</v>
      </c>
      <c r="BP23" t="s">
        <v>702</v>
      </c>
      <c r="BQ23" t="s">
        <v>708</v>
      </c>
      <c r="BS23" t="s">
        <v>725</v>
      </c>
      <c r="BT23" t="s">
        <v>337</v>
      </c>
      <c r="BU23" t="s">
        <v>338</v>
      </c>
      <c r="BV23" t="s">
        <v>737</v>
      </c>
      <c r="BZ23">
        <v>0</v>
      </c>
      <c r="CA23">
        <v>0</v>
      </c>
    </row>
    <row r="24" spans="1:79">
      <c r="A24" s="1">
        <f>HYPERLINK("https://lsnyc.legalserver.org/matter/dynamic-profile/view/1914787","19-1914787")</f>
        <v>0</v>
      </c>
      <c r="B24" t="s">
        <v>99</v>
      </c>
      <c r="D24" t="s">
        <v>165</v>
      </c>
      <c r="E24" t="s">
        <v>211</v>
      </c>
      <c r="F24" t="s">
        <v>212</v>
      </c>
      <c r="G24" t="s">
        <v>233</v>
      </c>
      <c r="H24" t="s">
        <v>236</v>
      </c>
      <c r="I24" t="s">
        <v>275</v>
      </c>
      <c r="J24" t="s">
        <v>275</v>
      </c>
      <c r="K24" t="s">
        <v>280</v>
      </c>
      <c r="L24" t="s">
        <v>289</v>
      </c>
      <c r="M24" t="s">
        <v>307</v>
      </c>
      <c r="N24" t="s">
        <v>323</v>
      </c>
      <c r="O24" t="s">
        <v>330</v>
      </c>
      <c r="S24" t="s">
        <v>336</v>
      </c>
      <c r="T24">
        <v>315.79</v>
      </c>
      <c r="U24">
        <v>0</v>
      </c>
      <c r="V24" t="s">
        <v>337</v>
      </c>
      <c r="W24" t="s">
        <v>337</v>
      </c>
      <c r="X24" t="s">
        <v>338</v>
      </c>
      <c r="Y24" t="s">
        <v>337</v>
      </c>
      <c r="Z24" t="s">
        <v>339</v>
      </c>
      <c r="AA24" t="s">
        <v>359</v>
      </c>
      <c r="AB24" t="s">
        <v>337</v>
      </c>
      <c r="AC24" t="s">
        <v>338</v>
      </c>
      <c r="AD24" t="s">
        <v>338</v>
      </c>
      <c r="AE24" t="s">
        <v>400</v>
      </c>
      <c r="AG24" t="s">
        <v>405</v>
      </c>
      <c r="AH24" t="s">
        <v>337</v>
      </c>
      <c r="AI24" t="s">
        <v>338</v>
      </c>
      <c r="AJ24">
        <v>40</v>
      </c>
      <c r="AK24">
        <v>40</v>
      </c>
      <c r="AL24" t="s">
        <v>337</v>
      </c>
      <c r="AM24">
        <v>2</v>
      </c>
      <c r="AN24">
        <v>0</v>
      </c>
      <c r="AO24">
        <v>2</v>
      </c>
      <c r="AQ24" t="s">
        <v>420</v>
      </c>
      <c r="AR24" t="s">
        <v>436</v>
      </c>
      <c r="AT24" t="s">
        <v>441</v>
      </c>
      <c r="AU24" t="s">
        <v>457</v>
      </c>
      <c r="AV24">
        <v>0</v>
      </c>
      <c r="AW24">
        <v>0</v>
      </c>
      <c r="AX24">
        <v>0</v>
      </c>
      <c r="AY24">
        <v>0</v>
      </c>
      <c r="BD24" t="s">
        <v>485</v>
      </c>
      <c r="BE24" t="s">
        <v>541</v>
      </c>
      <c r="BG24" t="s">
        <v>571</v>
      </c>
      <c r="BH24">
        <v>164907</v>
      </c>
      <c r="BI24" t="s">
        <v>575</v>
      </c>
      <c r="BJ24">
        <v>6905</v>
      </c>
      <c r="BL24" t="s">
        <v>580</v>
      </c>
      <c r="BM24" t="s">
        <v>338</v>
      </c>
      <c r="BN24" t="s">
        <v>603</v>
      </c>
      <c r="BO24" t="s">
        <v>660</v>
      </c>
      <c r="BQ24" t="s">
        <v>708</v>
      </c>
      <c r="BS24" t="s">
        <v>725</v>
      </c>
      <c r="BT24" t="s">
        <v>396</v>
      </c>
      <c r="BU24" t="s">
        <v>338</v>
      </c>
      <c r="BZ24">
        <v>0</v>
      </c>
      <c r="CA24">
        <v>0</v>
      </c>
    </row>
    <row r="25" spans="1:79">
      <c r="A25" s="1">
        <f>HYPERLINK("https://lsnyc.legalserver.org/matter/dynamic-profile/view/1913604","19-1913604")</f>
        <v>0</v>
      </c>
      <c r="B25" t="s">
        <v>100</v>
      </c>
      <c r="D25" t="s">
        <v>166</v>
      </c>
      <c r="E25" t="s">
        <v>211</v>
      </c>
      <c r="F25" t="s">
        <v>212</v>
      </c>
      <c r="G25" t="s">
        <v>234</v>
      </c>
      <c r="H25" t="s">
        <v>272</v>
      </c>
      <c r="I25" t="s">
        <v>275</v>
      </c>
      <c r="L25" t="s">
        <v>293</v>
      </c>
      <c r="M25" t="s">
        <v>305</v>
      </c>
      <c r="N25" t="s">
        <v>324</v>
      </c>
      <c r="S25" t="s">
        <v>336</v>
      </c>
      <c r="T25">
        <v>304.08</v>
      </c>
      <c r="U25">
        <v>0</v>
      </c>
      <c r="V25" t="s">
        <v>337</v>
      </c>
      <c r="W25" t="s">
        <v>337</v>
      </c>
      <c r="X25" t="s">
        <v>338</v>
      </c>
      <c r="Y25" t="s">
        <v>337</v>
      </c>
      <c r="Z25" t="s">
        <v>339</v>
      </c>
      <c r="AA25" t="s">
        <v>360</v>
      </c>
      <c r="AB25" t="s">
        <v>337</v>
      </c>
      <c r="AC25" t="s">
        <v>396</v>
      </c>
      <c r="AD25" t="s">
        <v>338</v>
      </c>
      <c r="AE25" t="s">
        <v>397</v>
      </c>
      <c r="AG25" t="s">
        <v>405</v>
      </c>
      <c r="AH25" t="s">
        <v>396</v>
      </c>
      <c r="AI25" t="s">
        <v>338</v>
      </c>
      <c r="AJ25">
        <v>27</v>
      </c>
      <c r="AK25">
        <v>27</v>
      </c>
      <c r="AL25" t="s">
        <v>338</v>
      </c>
      <c r="AM25">
        <v>1</v>
      </c>
      <c r="AN25">
        <v>0</v>
      </c>
      <c r="AO25">
        <v>1</v>
      </c>
      <c r="AQ25" t="s">
        <v>421</v>
      </c>
      <c r="AR25" t="s">
        <v>437</v>
      </c>
      <c r="AT25" t="s">
        <v>445</v>
      </c>
      <c r="AU25" t="s">
        <v>457</v>
      </c>
      <c r="AV25">
        <v>0</v>
      </c>
      <c r="AW25">
        <v>0</v>
      </c>
      <c r="AX25">
        <v>0</v>
      </c>
      <c r="AY25">
        <v>0</v>
      </c>
      <c r="BD25" t="s">
        <v>486</v>
      </c>
      <c r="BE25" t="s">
        <v>542</v>
      </c>
      <c r="BG25" t="s">
        <v>572</v>
      </c>
      <c r="BH25">
        <v>164682</v>
      </c>
      <c r="BI25" t="s">
        <v>574</v>
      </c>
      <c r="BJ25">
        <v>11212</v>
      </c>
      <c r="BK25" t="s">
        <v>576</v>
      </c>
      <c r="BL25" t="s">
        <v>580</v>
      </c>
      <c r="BM25" t="s">
        <v>396</v>
      </c>
      <c r="BN25" t="s">
        <v>604</v>
      </c>
      <c r="BO25" t="s">
        <v>661</v>
      </c>
      <c r="BP25" t="s">
        <v>704</v>
      </c>
      <c r="BS25" t="s">
        <v>722</v>
      </c>
      <c r="BT25" t="s">
        <v>731</v>
      </c>
      <c r="BU25" t="s">
        <v>396</v>
      </c>
      <c r="BV25" t="s">
        <v>741</v>
      </c>
      <c r="BZ25">
        <v>0</v>
      </c>
      <c r="CA25">
        <v>0</v>
      </c>
    </row>
    <row r="26" spans="1:79">
      <c r="A26" s="1">
        <f>HYPERLINK("https://lsnyc.legalserver.org/matter/dynamic-profile/view/1911396","19-1911396")</f>
        <v>0</v>
      </c>
      <c r="B26" t="s">
        <v>101</v>
      </c>
      <c r="D26" t="s">
        <v>167</v>
      </c>
      <c r="E26" t="s">
        <v>211</v>
      </c>
      <c r="F26" t="s">
        <v>212</v>
      </c>
      <c r="G26" t="s">
        <v>235</v>
      </c>
      <c r="H26" t="s">
        <v>272</v>
      </c>
      <c r="I26" t="s">
        <v>275</v>
      </c>
      <c r="K26" t="s">
        <v>279</v>
      </c>
      <c r="L26" t="s">
        <v>294</v>
      </c>
      <c r="M26" t="s">
        <v>305</v>
      </c>
      <c r="N26" t="s">
        <v>324</v>
      </c>
      <c r="S26" t="s">
        <v>336</v>
      </c>
      <c r="T26">
        <v>310.18</v>
      </c>
      <c r="U26">
        <v>0</v>
      </c>
      <c r="V26" t="s">
        <v>337</v>
      </c>
      <c r="W26" t="s">
        <v>337</v>
      </c>
      <c r="X26" t="s">
        <v>338</v>
      </c>
      <c r="Y26" t="s">
        <v>337</v>
      </c>
      <c r="Z26" t="s">
        <v>339</v>
      </c>
      <c r="AA26" t="s">
        <v>361</v>
      </c>
      <c r="AB26" t="s">
        <v>337</v>
      </c>
      <c r="AC26" t="s">
        <v>396</v>
      </c>
      <c r="AD26" t="s">
        <v>338</v>
      </c>
      <c r="AE26" t="s">
        <v>397</v>
      </c>
      <c r="AG26" t="s">
        <v>405</v>
      </c>
      <c r="AH26" t="s">
        <v>396</v>
      </c>
      <c r="AI26" t="s">
        <v>338</v>
      </c>
      <c r="AJ26">
        <v>28</v>
      </c>
      <c r="AK26">
        <v>28</v>
      </c>
      <c r="AL26" t="s">
        <v>338</v>
      </c>
      <c r="AM26">
        <v>1</v>
      </c>
      <c r="AN26">
        <v>1</v>
      </c>
      <c r="AO26">
        <v>2</v>
      </c>
      <c r="AQ26" t="s">
        <v>421</v>
      </c>
      <c r="AR26" t="s">
        <v>437</v>
      </c>
      <c r="AT26" t="s">
        <v>445</v>
      </c>
      <c r="AU26" t="s">
        <v>457</v>
      </c>
      <c r="AV26">
        <v>0</v>
      </c>
      <c r="AW26">
        <v>0</v>
      </c>
      <c r="AX26">
        <v>0</v>
      </c>
      <c r="AY26">
        <v>0</v>
      </c>
      <c r="BD26" t="s">
        <v>487</v>
      </c>
      <c r="BE26" t="s">
        <v>543</v>
      </c>
      <c r="BG26" t="s">
        <v>572</v>
      </c>
      <c r="BH26">
        <v>164682</v>
      </c>
      <c r="BI26" t="s">
        <v>574</v>
      </c>
      <c r="BJ26">
        <v>11238</v>
      </c>
      <c r="BL26" t="s">
        <v>580</v>
      </c>
      <c r="BM26" t="s">
        <v>337</v>
      </c>
      <c r="BN26" t="s">
        <v>605</v>
      </c>
      <c r="BO26" t="s">
        <v>662</v>
      </c>
      <c r="BP26" t="s">
        <v>705</v>
      </c>
      <c r="BS26" t="s">
        <v>722</v>
      </c>
      <c r="BT26" t="s">
        <v>731</v>
      </c>
      <c r="BU26" t="s">
        <v>338</v>
      </c>
      <c r="BV26" t="s">
        <v>742</v>
      </c>
      <c r="BZ26">
        <v>0</v>
      </c>
      <c r="CA26">
        <v>0</v>
      </c>
    </row>
    <row r="27" spans="1:79">
      <c r="A27" s="1">
        <f>HYPERLINK("https://lsnyc.legalserver.org/matter/dynamic-profile/view/1916294","19-1916294")</f>
        <v>0</v>
      </c>
      <c r="B27" t="s">
        <v>102</v>
      </c>
      <c r="D27" t="s">
        <v>168</v>
      </c>
      <c r="E27" t="s">
        <v>211</v>
      </c>
      <c r="F27" t="s">
        <v>212</v>
      </c>
      <c r="G27" t="s">
        <v>236</v>
      </c>
      <c r="H27" t="s">
        <v>217</v>
      </c>
      <c r="I27" t="s">
        <v>275</v>
      </c>
      <c r="K27" t="s">
        <v>281</v>
      </c>
      <c r="L27" t="s">
        <v>290</v>
      </c>
      <c r="M27" t="s">
        <v>290</v>
      </c>
      <c r="N27" t="s">
        <v>320</v>
      </c>
      <c r="S27" t="s">
        <v>336</v>
      </c>
      <c r="T27">
        <v>240.19</v>
      </c>
      <c r="U27">
        <v>0</v>
      </c>
      <c r="V27" t="s">
        <v>337</v>
      </c>
      <c r="W27" t="s">
        <v>337</v>
      </c>
      <c r="X27" t="s">
        <v>338</v>
      </c>
      <c r="Y27" t="s">
        <v>337</v>
      </c>
      <c r="Z27" t="s">
        <v>339</v>
      </c>
      <c r="AA27" t="s">
        <v>344</v>
      </c>
      <c r="AB27" t="s">
        <v>337</v>
      </c>
      <c r="AC27" t="s">
        <v>338</v>
      </c>
      <c r="AD27" t="s">
        <v>338</v>
      </c>
      <c r="AE27" t="s">
        <v>397</v>
      </c>
      <c r="AG27" t="s">
        <v>404</v>
      </c>
      <c r="AH27" t="s">
        <v>337</v>
      </c>
      <c r="AI27" t="s">
        <v>338</v>
      </c>
      <c r="AJ27">
        <v>55</v>
      </c>
      <c r="AK27">
        <v>55</v>
      </c>
      <c r="AL27" t="s">
        <v>338</v>
      </c>
      <c r="AM27">
        <v>1</v>
      </c>
      <c r="AN27">
        <v>0</v>
      </c>
      <c r="AO27">
        <v>1</v>
      </c>
      <c r="AQ27" t="s">
        <v>416</v>
      </c>
      <c r="AR27" t="s">
        <v>431</v>
      </c>
      <c r="AT27" t="s">
        <v>441</v>
      </c>
      <c r="AU27" t="s">
        <v>458</v>
      </c>
      <c r="AV27">
        <v>0</v>
      </c>
      <c r="AW27">
        <v>0</v>
      </c>
      <c r="AX27">
        <v>0</v>
      </c>
      <c r="AY27">
        <v>0</v>
      </c>
      <c r="BD27" t="s">
        <v>488</v>
      </c>
      <c r="BE27" t="s">
        <v>544</v>
      </c>
      <c r="BG27" t="s">
        <v>569</v>
      </c>
      <c r="BH27">
        <v>164684</v>
      </c>
      <c r="BI27" t="s">
        <v>574</v>
      </c>
      <c r="BJ27">
        <v>10036</v>
      </c>
      <c r="BL27" t="s">
        <v>211</v>
      </c>
      <c r="BM27" t="s">
        <v>337</v>
      </c>
      <c r="BN27" t="s">
        <v>594</v>
      </c>
      <c r="BO27" t="s">
        <v>651</v>
      </c>
      <c r="BP27" t="s">
        <v>697</v>
      </c>
      <c r="BS27" t="s">
        <v>721</v>
      </c>
      <c r="BT27" t="s">
        <v>337</v>
      </c>
      <c r="BU27" t="s">
        <v>338</v>
      </c>
      <c r="BV27" t="s">
        <v>735</v>
      </c>
      <c r="BZ27">
        <v>0</v>
      </c>
      <c r="CA27">
        <v>0</v>
      </c>
    </row>
    <row r="28" spans="1:79">
      <c r="A28" s="1">
        <f>HYPERLINK("https://lsnyc.legalserver.org/matter/dynamic-profile/view/1911824","19-1911824")</f>
        <v>0</v>
      </c>
      <c r="B28" t="s">
        <v>103</v>
      </c>
      <c r="D28" t="s">
        <v>169</v>
      </c>
      <c r="E28" t="s">
        <v>211</v>
      </c>
      <c r="F28" t="s">
        <v>212</v>
      </c>
      <c r="G28" t="s">
        <v>237</v>
      </c>
      <c r="H28" t="s">
        <v>236</v>
      </c>
      <c r="I28" t="s">
        <v>275</v>
      </c>
      <c r="J28" t="s">
        <v>275</v>
      </c>
      <c r="K28" t="s">
        <v>279</v>
      </c>
      <c r="L28" t="s">
        <v>282</v>
      </c>
      <c r="M28" t="s">
        <v>308</v>
      </c>
      <c r="N28" t="s">
        <v>316</v>
      </c>
      <c r="S28" t="s">
        <v>336</v>
      </c>
      <c r="T28">
        <v>591.37</v>
      </c>
      <c r="U28">
        <v>0</v>
      </c>
      <c r="V28" t="s">
        <v>337</v>
      </c>
      <c r="W28" t="s">
        <v>337</v>
      </c>
      <c r="X28" t="s">
        <v>338</v>
      </c>
      <c r="Y28" t="s">
        <v>337</v>
      </c>
      <c r="Z28" t="s">
        <v>339</v>
      </c>
      <c r="AA28" t="s">
        <v>362</v>
      </c>
      <c r="AB28" t="s">
        <v>337</v>
      </c>
      <c r="AC28" t="s">
        <v>338</v>
      </c>
      <c r="AD28" t="s">
        <v>338</v>
      </c>
      <c r="AE28" t="s">
        <v>399</v>
      </c>
      <c r="AG28" t="s">
        <v>404</v>
      </c>
      <c r="AH28" t="s">
        <v>337</v>
      </c>
      <c r="AI28" t="s">
        <v>338</v>
      </c>
      <c r="AJ28">
        <v>57</v>
      </c>
      <c r="AK28">
        <v>58</v>
      </c>
      <c r="AL28" t="s">
        <v>338</v>
      </c>
      <c r="AM28">
        <v>2</v>
      </c>
      <c r="AN28">
        <v>0</v>
      </c>
      <c r="AO28">
        <v>2</v>
      </c>
      <c r="AQ28" t="s">
        <v>409</v>
      </c>
      <c r="AR28" t="s">
        <v>425</v>
      </c>
      <c r="AT28" t="s">
        <v>441</v>
      </c>
      <c r="AU28" t="s">
        <v>450</v>
      </c>
      <c r="AV28">
        <v>0</v>
      </c>
      <c r="AW28">
        <v>0</v>
      </c>
      <c r="AX28">
        <v>0</v>
      </c>
      <c r="AY28">
        <v>0</v>
      </c>
      <c r="BD28" t="s">
        <v>489</v>
      </c>
      <c r="BE28">
        <v>2</v>
      </c>
      <c r="BG28" t="s">
        <v>569</v>
      </c>
      <c r="BH28">
        <v>164684</v>
      </c>
      <c r="BI28" t="s">
        <v>574</v>
      </c>
      <c r="BJ28">
        <v>10023</v>
      </c>
      <c r="BL28" t="s">
        <v>211</v>
      </c>
      <c r="BM28" t="s">
        <v>337</v>
      </c>
      <c r="BN28" t="s">
        <v>606</v>
      </c>
      <c r="BO28" t="s">
        <v>663</v>
      </c>
      <c r="BP28" t="s">
        <v>702</v>
      </c>
      <c r="BQ28" t="s">
        <v>708</v>
      </c>
      <c r="BS28" t="s">
        <v>715</v>
      </c>
      <c r="BT28" t="s">
        <v>337</v>
      </c>
      <c r="BU28" t="s">
        <v>396</v>
      </c>
      <c r="BV28" t="s">
        <v>737</v>
      </c>
      <c r="BW28" t="s">
        <v>747</v>
      </c>
      <c r="BX28" t="s">
        <v>758</v>
      </c>
      <c r="BZ28">
        <v>22</v>
      </c>
      <c r="CA28">
        <v>800</v>
      </c>
    </row>
    <row r="29" spans="1:79">
      <c r="A29" s="1">
        <f>HYPERLINK("https://lsnyc.legalserver.org/matter/dynamic-profile/view/1899322","19-1899322")</f>
        <v>0</v>
      </c>
      <c r="B29" t="s">
        <v>104</v>
      </c>
      <c r="D29" t="s">
        <v>170</v>
      </c>
      <c r="E29" t="s">
        <v>211</v>
      </c>
      <c r="F29" t="s">
        <v>212</v>
      </c>
      <c r="G29" t="s">
        <v>238</v>
      </c>
      <c r="H29" t="s">
        <v>272</v>
      </c>
      <c r="I29" t="s">
        <v>275</v>
      </c>
      <c r="K29" t="s">
        <v>279</v>
      </c>
      <c r="L29" t="s">
        <v>287</v>
      </c>
      <c r="M29" t="s">
        <v>309</v>
      </c>
      <c r="N29" t="s">
        <v>316</v>
      </c>
      <c r="S29" t="s">
        <v>336</v>
      </c>
      <c r="T29">
        <v>270.55</v>
      </c>
      <c r="U29">
        <v>0</v>
      </c>
      <c r="V29" t="s">
        <v>337</v>
      </c>
      <c r="W29" t="s">
        <v>337</v>
      </c>
      <c r="X29" t="s">
        <v>338</v>
      </c>
      <c r="Y29" t="s">
        <v>337</v>
      </c>
      <c r="Z29" t="s">
        <v>339</v>
      </c>
      <c r="AA29" t="s">
        <v>363</v>
      </c>
      <c r="AB29" t="s">
        <v>337</v>
      </c>
      <c r="AC29" t="s">
        <v>338</v>
      </c>
      <c r="AD29" t="s">
        <v>338</v>
      </c>
      <c r="AE29" t="s">
        <v>397</v>
      </c>
      <c r="AG29" t="s">
        <v>406</v>
      </c>
      <c r="AH29" t="s">
        <v>337</v>
      </c>
      <c r="AI29" t="s">
        <v>338</v>
      </c>
      <c r="AJ29">
        <v>30</v>
      </c>
      <c r="AK29">
        <v>31</v>
      </c>
      <c r="AL29" t="s">
        <v>338</v>
      </c>
      <c r="AM29">
        <v>1</v>
      </c>
      <c r="AN29">
        <v>0</v>
      </c>
      <c r="AO29">
        <v>1</v>
      </c>
      <c r="AQ29" t="s">
        <v>413</v>
      </c>
      <c r="AR29" t="s">
        <v>428</v>
      </c>
      <c r="AT29" t="s">
        <v>444</v>
      </c>
      <c r="AU29" t="s">
        <v>455</v>
      </c>
      <c r="AV29">
        <v>0</v>
      </c>
      <c r="AW29">
        <v>0</v>
      </c>
      <c r="AX29">
        <v>0</v>
      </c>
      <c r="AY29">
        <v>0</v>
      </c>
      <c r="BD29" t="s">
        <v>490</v>
      </c>
      <c r="BE29">
        <v>41</v>
      </c>
      <c r="BG29" t="s">
        <v>569</v>
      </c>
      <c r="BH29">
        <v>164684</v>
      </c>
      <c r="BI29" t="s">
        <v>574</v>
      </c>
      <c r="BJ29">
        <v>10031</v>
      </c>
      <c r="BL29" t="s">
        <v>211</v>
      </c>
      <c r="BM29" t="s">
        <v>337</v>
      </c>
      <c r="BN29" t="s">
        <v>607</v>
      </c>
      <c r="BO29" t="s">
        <v>664</v>
      </c>
      <c r="BP29" t="s">
        <v>695</v>
      </c>
      <c r="BQ29" t="s">
        <v>708</v>
      </c>
      <c r="BS29" t="s">
        <v>724</v>
      </c>
      <c r="BT29" t="s">
        <v>731</v>
      </c>
      <c r="BU29" t="s">
        <v>338</v>
      </c>
      <c r="BV29" t="s">
        <v>732</v>
      </c>
      <c r="BX29" t="s">
        <v>752</v>
      </c>
      <c r="BZ29">
        <v>6</v>
      </c>
      <c r="CA29">
        <v>2088</v>
      </c>
    </row>
    <row r="30" spans="1:79">
      <c r="A30" s="1">
        <f>HYPERLINK("https://lsnyc.legalserver.org/matter/dynamic-profile/view/1905471","19-1905471")</f>
        <v>0</v>
      </c>
      <c r="B30" t="s">
        <v>105</v>
      </c>
      <c r="D30" t="s">
        <v>171</v>
      </c>
      <c r="E30" t="s">
        <v>211</v>
      </c>
      <c r="F30" t="s">
        <v>212</v>
      </c>
      <c r="G30" t="s">
        <v>239</v>
      </c>
      <c r="H30" t="s">
        <v>236</v>
      </c>
      <c r="I30" t="s">
        <v>275</v>
      </c>
      <c r="J30" t="s">
        <v>275</v>
      </c>
      <c r="K30" t="s">
        <v>280</v>
      </c>
      <c r="L30" t="s">
        <v>289</v>
      </c>
      <c r="M30" t="s">
        <v>307</v>
      </c>
      <c r="N30" t="s">
        <v>323</v>
      </c>
      <c r="S30" t="s">
        <v>336</v>
      </c>
      <c r="T30">
        <v>504.4</v>
      </c>
      <c r="U30">
        <v>0</v>
      </c>
      <c r="V30" t="s">
        <v>337</v>
      </c>
      <c r="W30" t="s">
        <v>337</v>
      </c>
      <c r="X30" t="s">
        <v>338</v>
      </c>
      <c r="Y30" t="s">
        <v>337</v>
      </c>
      <c r="Z30" t="s">
        <v>339</v>
      </c>
      <c r="AA30" t="s">
        <v>364</v>
      </c>
      <c r="AB30" t="s">
        <v>337</v>
      </c>
      <c r="AC30" t="s">
        <v>338</v>
      </c>
      <c r="AD30" t="s">
        <v>338</v>
      </c>
      <c r="AE30" t="s">
        <v>399</v>
      </c>
      <c r="AG30" t="s">
        <v>405</v>
      </c>
      <c r="AH30" t="s">
        <v>337</v>
      </c>
      <c r="AI30" t="s">
        <v>338</v>
      </c>
      <c r="AJ30">
        <v>40</v>
      </c>
      <c r="AK30">
        <v>40</v>
      </c>
      <c r="AL30" t="s">
        <v>337</v>
      </c>
      <c r="AM30">
        <v>1</v>
      </c>
      <c r="AN30">
        <v>0</v>
      </c>
      <c r="AO30">
        <v>1</v>
      </c>
      <c r="AQ30" t="s">
        <v>420</v>
      </c>
      <c r="AR30" t="s">
        <v>436</v>
      </c>
      <c r="AT30" t="s">
        <v>441</v>
      </c>
      <c r="AU30" t="s">
        <v>457</v>
      </c>
      <c r="AV30">
        <v>0</v>
      </c>
      <c r="AW30">
        <v>0</v>
      </c>
      <c r="AX30">
        <v>0</v>
      </c>
      <c r="AY30">
        <v>0</v>
      </c>
      <c r="BD30" t="s">
        <v>491</v>
      </c>
      <c r="BE30">
        <v>81</v>
      </c>
      <c r="BG30" t="s">
        <v>569</v>
      </c>
      <c r="BH30">
        <v>164684</v>
      </c>
      <c r="BI30" t="s">
        <v>574</v>
      </c>
      <c r="BJ30">
        <v>10033</v>
      </c>
      <c r="BL30" t="s">
        <v>580</v>
      </c>
      <c r="BM30" t="s">
        <v>338</v>
      </c>
      <c r="BN30" t="s">
        <v>608</v>
      </c>
      <c r="BO30" t="s">
        <v>665</v>
      </c>
      <c r="BP30" t="s">
        <v>698</v>
      </c>
      <c r="BQ30" t="s">
        <v>708</v>
      </c>
      <c r="BS30" t="s">
        <v>725</v>
      </c>
      <c r="BT30" t="s">
        <v>337</v>
      </c>
      <c r="BU30" t="s">
        <v>338</v>
      </c>
      <c r="BV30" t="s">
        <v>736</v>
      </c>
      <c r="BZ30">
        <v>0</v>
      </c>
      <c r="CA30">
        <v>0</v>
      </c>
    </row>
    <row r="31" spans="1:79">
      <c r="A31" s="1">
        <f>HYPERLINK("https://lsnyc.legalserver.org/matter/dynamic-profile/view/1890075","19-1890075")</f>
        <v>0</v>
      </c>
      <c r="B31" t="s">
        <v>106</v>
      </c>
      <c r="D31" t="s">
        <v>172</v>
      </c>
      <c r="E31" t="s">
        <v>211</v>
      </c>
      <c r="F31" t="s">
        <v>212</v>
      </c>
      <c r="G31" t="s">
        <v>240</v>
      </c>
      <c r="H31" t="s">
        <v>271</v>
      </c>
      <c r="I31" t="s">
        <v>275</v>
      </c>
      <c r="K31" t="s">
        <v>279</v>
      </c>
      <c r="L31" t="s">
        <v>287</v>
      </c>
      <c r="M31" t="s">
        <v>310</v>
      </c>
      <c r="N31" t="s">
        <v>316</v>
      </c>
      <c r="S31" t="s">
        <v>336</v>
      </c>
      <c r="T31">
        <v>236.55</v>
      </c>
      <c r="U31">
        <v>0</v>
      </c>
      <c r="V31" t="s">
        <v>337</v>
      </c>
      <c r="W31" t="s">
        <v>337</v>
      </c>
      <c r="X31" t="s">
        <v>338</v>
      </c>
      <c r="Y31" t="s">
        <v>337</v>
      </c>
      <c r="Z31" t="s">
        <v>339</v>
      </c>
      <c r="AA31" t="s">
        <v>365</v>
      </c>
      <c r="AB31" t="s">
        <v>337</v>
      </c>
      <c r="AC31" t="s">
        <v>338</v>
      </c>
      <c r="AD31" t="s">
        <v>338</v>
      </c>
      <c r="AE31" t="s">
        <v>397</v>
      </c>
      <c r="AG31" t="s">
        <v>405</v>
      </c>
      <c r="AH31" t="s">
        <v>337</v>
      </c>
      <c r="AI31" t="s">
        <v>338</v>
      </c>
      <c r="AJ31">
        <v>33</v>
      </c>
      <c r="AK31">
        <v>34</v>
      </c>
      <c r="AL31" t="s">
        <v>338</v>
      </c>
      <c r="AM31">
        <v>1</v>
      </c>
      <c r="AN31">
        <v>1</v>
      </c>
      <c r="AO31">
        <v>2</v>
      </c>
      <c r="AQ31" t="s">
        <v>413</v>
      </c>
      <c r="AR31" t="s">
        <v>428</v>
      </c>
      <c r="AT31" t="s">
        <v>444</v>
      </c>
      <c r="AU31" t="s">
        <v>455</v>
      </c>
      <c r="AV31">
        <v>0</v>
      </c>
      <c r="AW31">
        <v>0</v>
      </c>
      <c r="AX31">
        <v>0</v>
      </c>
      <c r="AY31">
        <v>0</v>
      </c>
      <c r="BD31" t="s">
        <v>492</v>
      </c>
      <c r="BE31" t="s">
        <v>545</v>
      </c>
      <c r="BG31" t="s">
        <v>569</v>
      </c>
      <c r="BH31">
        <v>164684</v>
      </c>
      <c r="BI31" t="s">
        <v>574</v>
      </c>
      <c r="BJ31">
        <v>10026</v>
      </c>
      <c r="BL31" t="s">
        <v>211</v>
      </c>
      <c r="BM31" t="s">
        <v>337</v>
      </c>
      <c r="BN31" t="s">
        <v>609</v>
      </c>
      <c r="BO31" t="s">
        <v>666</v>
      </c>
      <c r="BP31" t="s">
        <v>699</v>
      </c>
      <c r="BQ31" t="s">
        <v>708</v>
      </c>
      <c r="BS31" t="s">
        <v>720</v>
      </c>
      <c r="BU31" t="s">
        <v>338</v>
      </c>
      <c r="BV31" t="s">
        <v>733</v>
      </c>
      <c r="BW31" t="s">
        <v>744</v>
      </c>
      <c r="BX31" t="s">
        <v>754</v>
      </c>
      <c r="BY31" t="s">
        <v>771</v>
      </c>
      <c r="BZ31">
        <v>3</v>
      </c>
      <c r="CA31">
        <v>1050</v>
      </c>
    </row>
    <row r="32" spans="1:79">
      <c r="A32" s="1">
        <f>HYPERLINK("https://lsnyc.legalserver.org/matter/dynamic-profile/view/0826972","17-0826972")</f>
        <v>0</v>
      </c>
      <c r="B32" t="s">
        <v>107</v>
      </c>
      <c r="D32" t="s">
        <v>173</v>
      </c>
      <c r="E32" t="s">
        <v>211</v>
      </c>
      <c r="F32" t="s">
        <v>212</v>
      </c>
      <c r="G32" t="s">
        <v>241</v>
      </c>
      <c r="H32" t="s">
        <v>271</v>
      </c>
      <c r="I32" t="s">
        <v>275</v>
      </c>
      <c r="K32" t="s">
        <v>281</v>
      </c>
      <c r="L32" t="s">
        <v>295</v>
      </c>
      <c r="M32" t="s">
        <v>311</v>
      </c>
      <c r="N32" t="s">
        <v>319</v>
      </c>
      <c r="O32" t="s">
        <v>328</v>
      </c>
      <c r="S32" t="s">
        <v>336</v>
      </c>
      <c r="T32">
        <v>220.37</v>
      </c>
      <c r="U32">
        <v>0</v>
      </c>
      <c r="V32" t="s">
        <v>337</v>
      </c>
      <c r="W32" t="s">
        <v>337</v>
      </c>
      <c r="X32" t="s">
        <v>338</v>
      </c>
      <c r="Y32" t="s">
        <v>337</v>
      </c>
      <c r="Z32" t="s">
        <v>339</v>
      </c>
      <c r="AA32" t="s">
        <v>366</v>
      </c>
      <c r="AB32" t="s">
        <v>337</v>
      </c>
      <c r="AC32" t="s">
        <v>338</v>
      </c>
      <c r="AD32" t="s">
        <v>337</v>
      </c>
      <c r="AE32" t="s">
        <v>398</v>
      </c>
      <c r="AG32" t="s">
        <v>405</v>
      </c>
      <c r="AH32" t="s">
        <v>337</v>
      </c>
      <c r="AI32" t="s">
        <v>338</v>
      </c>
      <c r="AJ32">
        <v>38</v>
      </c>
      <c r="AK32">
        <v>41</v>
      </c>
      <c r="AL32" t="s">
        <v>338</v>
      </c>
      <c r="AM32">
        <v>1</v>
      </c>
      <c r="AN32">
        <v>2</v>
      </c>
      <c r="AO32">
        <v>3</v>
      </c>
      <c r="AQ32" t="s">
        <v>422</v>
      </c>
      <c r="AR32" t="s">
        <v>438</v>
      </c>
      <c r="AT32" t="s">
        <v>444</v>
      </c>
      <c r="AU32" t="s">
        <v>455</v>
      </c>
      <c r="AV32">
        <v>0</v>
      </c>
      <c r="AW32">
        <v>0</v>
      </c>
      <c r="AX32">
        <v>0</v>
      </c>
      <c r="AY32">
        <v>0</v>
      </c>
      <c r="BD32" t="s">
        <v>493</v>
      </c>
      <c r="BE32" t="s">
        <v>546</v>
      </c>
      <c r="BG32" t="s">
        <v>569</v>
      </c>
      <c r="BH32">
        <v>164684</v>
      </c>
      <c r="BI32" t="s">
        <v>574</v>
      </c>
      <c r="BJ32">
        <v>10030</v>
      </c>
      <c r="BL32" t="s">
        <v>211</v>
      </c>
      <c r="BM32" t="s">
        <v>337</v>
      </c>
      <c r="BN32" t="s">
        <v>610</v>
      </c>
      <c r="BO32" t="s">
        <v>667</v>
      </c>
      <c r="BP32" t="s">
        <v>699</v>
      </c>
      <c r="BS32" t="s">
        <v>720</v>
      </c>
      <c r="BT32" t="s">
        <v>396</v>
      </c>
      <c r="BU32" t="s">
        <v>338</v>
      </c>
      <c r="BV32" t="s">
        <v>733</v>
      </c>
      <c r="BZ32">
        <v>0</v>
      </c>
      <c r="CA32">
        <v>0</v>
      </c>
    </row>
    <row r="33" spans="1:79">
      <c r="A33" s="1">
        <f>HYPERLINK("https://lsnyc.legalserver.org/matter/dynamic-profile/view/1915764","19-1915764")</f>
        <v>0</v>
      </c>
      <c r="B33" t="s">
        <v>108</v>
      </c>
      <c r="D33" t="s">
        <v>174</v>
      </c>
      <c r="E33" t="s">
        <v>211</v>
      </c>
      <c r="F33" t="s">
        <v>212</v>
      </c>
      <c r="G33" t="s">
        <v>242</v>
      </c>
      <c r="H33" t="s">
        <v>236</v>
      </c>
      <c r="I33" t="s">
        <v>275</v>
      </c>
      <c r="J33" t="s">
        <v>277</v>
      </c>
      <c r="K33" t="s">
        <v>279</v>
      </c>
      <c r="L33" t="s">
        <v>287</v>
      </c>
      <c r="M33" t="s">
        <v>310</v>
      </c>
      <c r="N33" t="s">
        <v>316</v>
      </c>
      <c r="S33" t="s">
        <v>336</v>
      </c>
      <c r="T33">
        <v>251.91</v>
      </c>
      <c r="U33">
        <v>0</v>
      </c>
      <c r="V33" t="s">
        <v>337</v>
      </c>
      <c r="W33" t="s">
        <v>337</v>
      </c>
      <c r="X33" t="s">
        <v>338</v>
      </c>
      <c r="Y33" t="s">
        <v>337</v>
      </c>
      <c r="Z33" t="s">
        <v>339</v>
      </c>
      <c r="AA33" t="s">
        <v>367</v>
      </c>
      <c r="AB33" t="s">
        <v>337</v>
      </c>
      <c r="AC33" t="s">
        <v>337</v>
      </c>
      <c r="AD33" t="s">
        <v>338</v>
      </c>
      <c r="AE33" t="s">
        <v>401</v>
      </c>
      <c r="AG33" t="s">
        <v>405</v>
      </c>
      <c r="AH33" t="s">
        <v>337</v>
      </c>
      <c r="AI33" t="s">
        <v>338</v>
      </c>
      <c r="AJ33">
        <v>76</v>
      </c>
      <c r="AK33">
        <v>76</v>
      </c>
      <c r="AL33" t="s">
        <v>338</v>
      </c>
      <c r="AM33">
        <v>1</v>
      </c>
      <c r="AN33">
        <v>0</v>
      </c>
      <c r="AO33">
        <v>1</v>
      </c>
      <c r="AQ33" t="s">
        <v>417</v>
      </c>
      <c r="AR33" t="s">
        <v>432</v>
      </c>
      <c r="AT33" t="s">
        <v>441</v>
      </c>
      <c r="AU33" t="s">
        <v>450</v>
      </c>
      <c r="AV33">
        <v>0</v>
      </c>
      <c r="AW33">
        <v>0</v>
      </c>
      <c r="AX33">
        <v>0</v>
      </c>
      <c r="AY33">
        <v>0</v>
      </c>
      <c r="BD33" t="s">
        <v>494</v>
      </c>
      <c r="BE33">
        <v>3</v>
      </c>
      <c r="BG33" t="s">
        <v>569</v>
      </c>
      <c r="BH33">
        <v>164684</v>
      </c>
      <c r="BI33" t="s">
        <v>574</v>
      </c>
      <c r="BJ33">
        <v>10031</v>
      </c>
      <c r="BL33" t="s">
        <v>211</v>
      </c>
      <c r="BM33" t="s">
        <v>337</v>
      </c>
      <c r="BN33" t="s">
        <v>609</v>
      </c>
      <c r="BO33" t="s">
        <v>666</v>
      </c>
      <c r="BP33" t="s">
        <v>695</v>
      </c>
      <c r="BQ33" t="s">
        <v>708</v>
      </c>
      <c r="BS33" t="s">
        <v>726</v>
      </c>
      <c r="BT33" t="s">
        <v>337</v>
      </c>
      <c r="BU33" t="s">
        <v>338</v>
      </c>
      <c r="BV33" t="s">
        <v>732</v>
      </c>
      <c r="BW33" t="s">
        <v>744</v>
      </c>
      <c r="BX33" t="s">
        <v>752</v>
      </c>
      <c r="BY33" t="s">
        <v>772</v>
      </c>
      <c r="BZ33">
        <v>10</v>
      </c>
      <c r="CA33">
        <v>762.7</v>
      </c>
    </row>
    <row r="34" spans="1:79">
      <c r="A34" s="1">
        <f>HYPERLINK("https://lsnyc.legalserver.org/matter/dynamic-profile/view/0802032","16-0802032")</f>
        <v>0</v>
      </c>
      <c r="B34" t="s">
        <v>109</v>
      </c>
      <c r="D34" t="s">
        <v>175</v>
      </c>
      <c r="E34" t="s">
        <v>211</v>
      </c>
      <c r="F34" t="s">
        <v>212</v>
      </c>
      <c r="G34" t="s">
        <v>243</v>
      </c>
      <c r="H34" t="s">
        <v>271</v>
      </c>
      <c r="I34" t="s">
        <v>275</v>
      </c>
      <c r="L34" t="s">
        <v>291</v>
      </c>
      <c r="M34" t="s">
        <v>312</v>
      </c>
      <c r="N34" t="s">
        <v>316</v>
      </c>
      <c r="S34" t="s">
        <v>336</v>
      </c>
      <c r="T34">
        <v>505.05</v>
      </c>
      <c r="U34">
        <v>0</v>
      </c>
      <c r="V34" t="s">
        <v>337</v>
      </c>
      <c r="W34" t="s">
        <v>337</v>
      </c>
      <c r="X34" t="s">
        <v>338</v>
      </c>
      <c r="Y34" t="s">
        <v>337</v>
      </c>
      <c r="Z34" t="s">
        <v>339</v>
      </c>
      <c r="AA34" t="s">
        <v>368</v>
      </c>
      <c r="AB34" t="s">
        <v>337</v>
      </c>
      <c r="AC34" t="s">
        <v>338</v>
      </c>
      <c r="AD34" t="s">
        <v>337</v>
      </c>
      <c r="AE34" t="s">
        <v>397</v>
      </c>
      <c r="AG34" t="s">
        <v>405</v>
      </c>
      <c r="AH34" t="s">
        <v>396</v>
      </c>
      <c r="AI34" t="s">
        <v>338</v>
      </c>
      <c r="AJ34">
        <v>84</v>
      </c>
      <c r="AK34">
        <v>88</v>
      </c>
      <c r="AL34" t="s">
        <v>338</v>
      </c>
      <c r="AM34">
        <v>1</v>
      </c>
      <c r="AN34">
        <v>0</v>
      </c>
      <c r="AO34">
        <v>1</v>
      </c>
      <c r="AP34" t="s">
        <v>408</v>
      </c>
      <c r="AQ34" t="s">
        <v>410</v>
      </c>
      <c r="AR34" t="s">
        <v>433</v>
      </c>
      <c r="AS34" t="s">
        <v>440</v>
      </c>
      <c r="AT34" t="s">
        <v>444</v>
      </c>
      <c r="AU34" t="s">
        <v>455</v>
      </c>
      <c r="AV34">
        <v>0</v>
      </c>
      <c r="AW34">
        <v>0</v>
      </c>
      <c r="AX34">
        <v>0</v>
      </c>
      <c r="AY34">
        <v>0</v>
      </c>
      <c r="BD34" t="s">
        <v>495</v>
      </c>
      <c r="BE34" t="s">
        <v>547</v>
      </c>
      <c r="BG34" t="s">
        <v>569</v>
      </c>
      <c r="BH34">
        <v>164684</v>
      </c>
      <c r="BI34" t="s">
        <v>574</v>
      </c>
      <c r="BJ34">
        <v>10025</v>
      </c>
      <c r="BK34" t="s">
        <v>577</v>
      </c>
      <c r="BL34" t="s">
        <v>211</v>
      </c>
      <c r="BM34" t="s">
        <v>396</v>
      </c>
      <c r="BN34" t="s">
        <v>611</v>
      </c>
      <c r="BO34" t="s">
        <v>668</v>
      </c>
      <c r="BP34" t="s">
        <v>702</v>
      </c>
      <c r="BR34" t="s">
        <v>714</v>
      </c>
      <c r="BS34" t="s">
        <v>720</v>
      </c>
      <c r="BU34" t="s">
        <v>396</v>
      </c>
      <c r="BV34" t="s">
        <v>734</v>
      </c>
      <c r="BZ34">
        <v>0</v>
      </c>
      <c r="CA34">
        <v>0</v>
      </c>
    </row>
    <row r="35" spans="1:79">
      <c r="A35" s="1">
        <f>HYPERLINK("https://lsnyc.legalserver.org/matter/dynamic-profile/view/0802032","16-0802032")</f>
        <v>0</v>
      </c>
      <c r="B35" t="s">
        <v>109</v>
      </c>
      <c r="D35" t="s">
        <v>175</v>
      </c>
      <c r="E35" t="s">
        <v>211</v>
      </c>
      <c r="F35" t="s">
        <v>212</v>
      </c>
      <c r="G35" t="s">
        <v>243</v>
      </c>
      <c r="H35" t="s">
        <v>271</v>
      </c>
      <c r="I35" t="s">
        <v>275</v>
      </c>
      <c r="L35" t="s">
        <v>291</v>
      </c>
      <c r="M35" t="s">
        <v>312</v>
      </c>
      <c r="N35" t="s">
        <v>316</v>
      </c>
      <c r="S35" t="s">
        <v>336</v>
      </c>
      <c r="T35">
        <v>505.05</v>
      </c>
      <c r="U35">
        <v>0</v>
      </c>
      <c r="V35" t="s">
        <v>337</v>
      </c>
      <c r="W35" t="s">
        <v>337</v>
      </c>
      <c r="X35" t="s">
        <v>338</v>
      </c>
      <c r="Y35" t="s">
        <v>337</v>
      </c>
      <c r="Z35" t="s">
        <v>339</v>
      </c>
      <c r="AA35" t="s">
        <v>368</v>
      </c>
      <c r="AB35" t="s">
        <v>337</v>
      </c>
      <c r="AC35" t="s">
        <v>338</v>
      </c>
      <c r="AD35" t="s">
        <v>337</v>
      </c>
      <c r="AE35" t="s">
        <v>397</v>
      </c>
      <c r="AG35" t="s">
        <v>405</v>
      </c>
      <c r="AH35" t="s">
        <v>396</v>
      </c>
      <c r="AI35" t="s">
        <v>338</v>
      </c>
      <c r="AJ35">
        <v>84</v>
      </c>
      <c r="AK35">
        <v>88</v>
      </c>
      <c r="AL35" t="s">
        <v>338</v>
      </c>
      <c r="AM35">
        <v>1</v>
      </c>
      <c r="AN35">
        <v>0</v>
      </c>
      <c r="AO35">
        <v>1</v>
      </c>
      <c r="AP35" t="s">
        <v>408</v>
      </c>
      <c r="AQ35" t="s">
        <v>423</v>
      </c>
      <c r="AR35" t="s">
        <v>433</v>
      </c>
      <c r="AS35" t="s">
        <v>440</v>
      </c>
      <c r="AT35" t="s">
        <v>444</v>
      </c>
      <c r="AU35" t="s">
        <v>455</v>
      </c>
      <c r="AV35">
        <v>0</v>
      </c>
      <c r="AW35">
        <v>0</v>
      </c>
      <c r="AX35">
        <v>0</v>
      </c>
      <c r="AY35">
        <v>0</v>
      </c>
      <c r="BD35" t="s">
        <v>495</v>
      </c>
      <c r="BE35" t="s">
        <v>547</v>
      </c>
      <c r="BG35" t="s">
        <v>569</v>
      </c>
      <c r="BH35">
        <v>164684</v>
      </c>
      <c r="BI35" t="s">
        <v>574</v>
      </c>
      <c r="BJ35">
        <v>10025</v>
      </c>
      <c r="BK35" t="s">
        <v>577</v>
      </c>
      <c r="BL35" t="s">
        <v>211</v>
      </c>
      <c r="BM35" t="s">
        <v>396</v>
      </c>
      <c r="BN35" t="s">
        <v>611</v>
      </c>
      <c r="BO35" t="s">
        <v>668</v>
      </c>
      <c r="BP35" t="s">
        <v>702</v>
      </c>
      <c r="BR35" t="s">
        <v>714</v>
      </c>
      <c r="BS35" t="s">
        <v>720</v>
      </c>
      <c r="BU35" t="s">
        <v>396</v>
      </c>
      <c r="BV35" t="s">
        <v>734</v>
      </c>
      <c r="BZ35">
        <v>0</v>
      </c>
      <c r="CA35">
        <v>0</v>
      </c>
    </row>
    <row r="36" spans="1:79">
      <c r="A36" s="1">
        <f>HYPERLINK("https://lsnyc.legalserver.org/matter/dynamic-profile/view/1880004","18-1880004")</f>
        <v>0</v>
      </c>
      <c r="B36" t="s">
        <v>110</v>
      </c>
      <c r="D36" t="s">
        <v>176</v>
      </c>
      <c r="E36" t="s">
        <v>211</v>
      </c>
      <c r="F36" t="s">
        <v>212</v>
      </c>
      <c r="G36" t="s">
        <v>244</v>
      </c>
      <c r="H36" t="s">
        <v>271</v>
      </c>
      <c r="I36" t="s">
        <v>275</v>
      </c>
      <c r="J36" t="s">
        <v>275</v>
      </c>
      <c r="K36" t="s">
        <v>279</v>
      </c>
      <c r="L36" t="s">
        <v>287</v>
      </c>
      <c r="M36" t="s">
        <v>301</v>
      </c>
      <c r="N36" t="s">
        <v>316</v>
      </c>
      <c r="O36" t="s">
        <v>331</v>
      </c>
      <c r="S36" t="s">
        <v>336</v>
      </c>
      <c r="T36">
        <v>251.52</v>
      </c>
      <c r="U36">
        <v>0</v>
      </c>
      <c r="V36" t="s">
        <v>337</v>
      </c>
      <c r="W36" t="s">
        <v>337</v>
      </c>
      <c r="X36" t="s">
        <v>338</v>
      </c>
      <c r="Y36" t="s">
        <v>337</v>
      </c>
      <c r="Z36" t="s">
        <v>339</v>
      </c>
      <c r="AA36" t="s">
        <v>369</v>
      </c>
      <c r="AB36" t="s">
        <v>337</v>
      </c>
      <c r="AC36" t="s">
        <v>338</v>
      </c>
      <c r="AD36" t="s">
        <v>338</v>
      </c>
      <c r="AE36" t="s">
        <v>398</v>
      </c>
      <c r="AG36" t="s">
        <v>405</v>
      </c>
      <c r="AH36" t="s">
        <v>337</v>
      </c>
      <c r="AI36" t="s">
        <v>338</v>
      </c>
      <c r="AJ36">
        <v>60</v>
      </c>
      <c r="AK36">
        <v>61</v>
      </c>
      <c r="AL36" t="s">
        <v>338</v>
      </c>
      <c r="AM36">
        <v>2</v>
      </c>
      <c r="AN36">
        <v>0</v>
      </c>
      <c r="AO36">
        <v>2</v>
      </c>
      <c r="AQ36" t="s">
        <v>413</v>
      </c>
      <c r="AR36" t="s">
        <v>428</v>
      </c>
      <c r="AT36" t="s">
        <v>441</v>
      </c>
      <c r="AU36" t="s">
        <v>450</v>
      </c>
      <c r="AV36">
        <v>0</v>
      </c>
      <c r="AW36">
        <v>0</v>
      </c>
      <c r="AX36">
        <v>0</v>
      </c>
      <c r="AY36">
        <v>0</v>
      </c>
      <c r="BD36" t="s">
        <v>496</v>
      </c>
      <c r="BE36" t="s">
        <v>548</v>
      </c>
      <c r="BG36" t="s">
        <v>569</v>
      </c>
      <c r="BH36">
        <v>164684</v>
      </c>
      <c r="BI36" t="s">
        <v>574</v>
      </c>
      <c r="BJ36">
        <v>10033</v>
      </c>
      <c r="BL36" t="s">
        <v>211</v>
      </c>
      <c r="BM36" t="s">
        <v>337</v>
      </c>
      <c r="BN36" t="s">
        <v>612</v>
      </c>
      <c r="BO36" t="s">
        <v>669</v>
      </c>
      <c r="BP36" t="s">
        <v>698</v>
      </c>
      <c r="BQ36" t="s">
        <v>708</v>
      </c>
      <c r="BS36" t="s">
        <v>715</v>
      </c>
      <c r="BT36" t="s">
        <v>731</v>
      </c>
      <c r="BU36" t="s">
        <v>338</v>
      </c>
      <c r="BV36" t="s">
        <v>736</v>
      </c>
      <c r="BW36" t="s">
        <v>745</v>
      </c>
      <c r="BX36" t="s">
        <v>754</v>
      </c>
      <c r="BY36" t="s">
        <v>773</v>
      </c>
      <c r="BZ36">
        <v>26</v>
      </c>
      <c r="CA36">
        <v>841.77</v>
      </c>
    </row>
    <row r="37" spans="1:79">
      <c r="A37" s="1">
        <f>HYPERLINK("https://lsnyc.legalserver.org/matter/dynamic-profile/view/1916326","19-1916326")</f>
        <v>0</v>
      </c>
      <c r="B37" t="s">
        <v>111</v>
      </c>
      <c r="D37" t="s">
        <v>177</v>
      </c>
      <c r="E37" t="s">
        <v>211</v>
      </c>
      <c r="F37" t="s">
        <v>212</v>
      </c>
      <c r="G37" t="s">
        <v>245</v>
      </c>
      <c r="H37" t="s">
        <v>273</v>
      </c>
      <c r="I37" t="s">
        <v>275</v>
      </c>
      <c r="J37" t="s">
        <v>275</v>
      </c>
      <c r="K37" t="s">
        <v>279</v>
      </c>
      <c r="L37" t="s">
        <v>284</v>
      </c>
      <c r="M37" t="s">
        <v>306</v>
      </c>
      <c r="N37" t="s">
        <v>316</v>
      </c>
      <c r="S37" t="s">
        <v>336</v>
      </c>
      <c r="T37">
        <v>920.74</v>
      </c>
      <c r="U37">
        <v>0</v>
      </c>
      <c r="V37" t="s">
        <v>337</v>
      </c>
      <c r="W37" t="s">
        <v>337</v>
      </c>
      <c r="X37" t="s">
        <v>338</v>
      </c>
      <c r="Y37" t="s">
        <v>337</v>
      </c>
      <c r="Z37" t="s">
        <v>339</v>
      </c>
      <c r="AA37" t="s">
        <v>370</v>
      </c>
      <c r="AB37" t="s">
        <v>337</v>
      </c>
      <c r="AC37" t="s">
        <v>337</v>
      </c>
      <c r="AD37" t="s">
        <v>338</v>
      </c>
      <c r="AE37" t="s">
        <v>397</v>
      </c>
      <c r="AG37" t="s">
        <v>405</v>
      </c>
      <c r="AH37" t="s">
        <v>337</v>
      </c>
      <c r="AI37" t="s">
        <v>338</v>
      </c>
      <c r="AJ37">
        <v>49</v>
      </c>
      <c r="AK37">
        <v>49</v>
      </c>
      <c r="AL37" t="s">
        <v>338</v>
      </c>
      <c r="AM37">
        <v>1</v>
      </c>
      <c r="AN37">
        <v>0</v>
      </c>
      <c r="AO37">
        <v>1</v>
      </c>
      <c r="AQ37" t="s">
        <v>411</v>
      </c>
      <c r="AR37" t="s">
        <v>426</v>
      </c>
      <c r="AT37" t="s">
        <v>445</v>
      </c>
      <c r="AU37" t="s">
        <v>450</v>
      </c>
      <c r="AV37">
        <v>0</v>
      </c>
      <c r="AW37">
        <v>0</v>
      </c>
      <c r="AX37">
        <v>0</v>
      </c>
      <c r="AY37">
        <v>0</v>
      </c>
      <c r="BD37" t="s">
        <v>497</v>
      </c>
      <c r="BE37" t="s">
        <v>526</v>
      </c>
      <c r="BG37" t="s">
        <v>569</v>
      </c>
      <c r="BH37">
        <v>164684</v>
      </c>
      <c r="BI37" t="s">
        <v>574</v>
      </c>
      <c r="BJ37">
        <v>10035</v>
      </c>
      <c r="BL37" t="s">
        <v>211</v>
      </c>
      <c r="BM37" t="s">
        <v>337</v>
      </c>
      <c r="BN37" t="s">
        <v>613</v>
      </c>
      <c r="BO37" t="s">
        <v>670</v>
      </c>
      <c r="BP37" t="s">
        <v>696</v>
      </c>
      <c r="BQ37" t="s">
        <v>711</v>
      </c>
      <c r="BS37" t="s">
        <v>723</v>
      </c>
      <c r="BT37" t="s">
        <v>337</v>
      </c>
      <c r="BU37" t="s">
        <v>396</v>
      </c>
      <c r="BV37" t="s">
        <v>734</v>
      </c>
      <c r="BW37" t="s">
        <v>747</v>
      </c>
      <c r="BX37" t="s">
        <v>752</v>
      </c>
      <c r="BZ37">
        <v>2</v>
      </c>
      <c r="CA37">
        <v>2100</v>
      </c>
    </row>
    <row r="38" spans="1:79">
      <c r="A38" s="1">
        <f>HYPERLINK("https://lsnyc.legalserver.org/matter/dynamic-profile/view/1840475","17-1840475")</f>
        <v>0</v>
      </c>
      <c r="B38" t="s">
        <v>112</v>
      </c>
      <c r="D38" t="s">
        <v>178</v>
      </c>
      <c r="E38" t="s">
        <v>211</v>
      </c>
      <c r="F38" t="s">
        <v>212</v>
      </c>
      <c r="G38" t="s">
        <v>246</v>
      </c>
      <c r="H38" t="s">
        <v>272</v>
      </c>
      <c r="I38" t="s">
        <v>275</v>
      </c>
      <c r="J38" t="s">
        <v>275</v>
      </c>
      <c r="K38" t="s">
        <v>279</v>
      </c>
      <c r="L38" t="s">
        <v>286</v>
      </c>
      <c r="M38" t="s">
        <v>297</v>
      </c>
      <c r="N38" t="s">
        <v>316</v>
      </c>
      <c r="S38" t="s">
        <v>336</v>
      </c>
      <c r="T38">
        <v>200.76</v>
      </c>
      <c r="U38">
        <v>0</v>
      </c>
      <c r="V38" t="s">
        <v>337</v>
      </c>
      <c r="W38" t="s">
        <v>337</v>
      </c>
      <c r="X38" t="s">
        <v>338</v>
      </c>
      <c r="Y38" t="s">
        <v>337</v>
      </c>
      <c r="Z38" t="s">
        <v>339</v>
      </c>
      <c r="AA38" t="s">
        <v>371</v>
      </c>
      <c r="AB38" t="s">
        <v>337</v>
      </c>
      <c r="AC38" t="s">
        <v>337</v>
      </c>
      <c r="AD38" t="s">
        <v>338</v>
      </c>
      <c r="AE38" t="s">
        <v>398</v>
      </c>
      <c r="AG38" t="s">
        <v>404</v>
      </c>
      <c r="AH38" t="s">
        <v>337</v>
      </c>
      <c r="AI38" t="s">
        <v>338</v>
      </c>
      <c r="AJ38">
        <v>46</v>
      </c>
      <c r="AK38">
        <v>48</v>
      </c>
      <c r="AL38" t="s">
        <v>338</v>
      </c>
      <c r="AM38">
        <v>3</v>
      </c>
      <c r="AN38">
        <v>0</v>
      </c>
      <c r="AO38">
        <v>3</v>
      </c>
      <c r="AQ38" t="s">
        <v>411</v>
      </c>
      <c r="AR38" t="s">
        <v>426</v>
      </c>
      <c r="AT38" t="s">
        <v>446</v>
      </c>
      <c r="AU38" t="s">
        <v>459</v>
      </c>
      <c r="AV38">
        <v>0</v>
      </c>
      <c r="AW38">
        <v>0</v>
      </c>
      <c r="AX38">
        <v>0</v>
      </c>
      <c r="AY38">
        <v>0</v>
      </c>
      <c r="BD38" t="s">
        <v>498</v>
      </c>
      <c r="BE38" t="s">
        <v>549</v>
      </c>
      <c r="BG38" t="s">
        <v>569</v>
      </c>
      <c r="BH38">
        <v>164684</v>
      </c>
      <c r="BI38" t="s">
        <v>574</v>
      </c>
      <c r="BJ38">
        <v>10034</v>
      </c>
      <c r="BL38" t="s">
        <v>211</v>
      </c>
      <c r="BM38" t="s">
        <v>337</v>
      </c>
      <c r="BN38" t="s">
        <v>614</v>
      </c>
      <c r="BO38" t="s">
        <v>671</v>
      </c>
      <c r="BP38" t="s">
        <v>698</v>
      </c>
      <c r="BQ38" t="s">
        <v>709</v>
      </c>
      <c r="BS38" t="s">
        <v>727</v>
      </c>
      <c r="BT38" t="s">
        <v>337</v>
      </c>
      <c r="BU38" t="s">
        <v>396</v>
      </c>
      <c r="BV38" t="s">
        <v>736</v>
      </c>
      <c r="BW38" t="s">
        <v>745</v>
      </c>
      <c r="BX38" t="s">
        <v>752</v>
      </c>
      <c r="BY38" t="s">
        <v>774</v>
      </c>
      <c r="BZ38">
        <v>14</v>
      </c>
      <c r="CA38">
        <v>1067</v>
      </c>
    </row>
    <row r="39" spans="1:79">
      <c r="A39" s="1">
        <f>HYPERLINK("https://lsnyc.legalserver.org/matter/dynamic-profile/view/1915774","19-1915774")</f>
        <v>0</v>
      </c>
      <c r="B39" t="s">
        <v>113</v>
      </c>
      <c r="D39" t="s">
        <v>179</v>
      </c>
      <c r="E39" t="s">
        <v>211</v>
      </c>
      <c r="F39" t="s">
        <v>212</v>
      </c>
      <c r="G39" t="s">
        <v>242</v>
      </c>
      <c r="H39" t="s">
        <v>273</v>
      </c>
      <c r="I39" t="s">
        <v>275</v>
      </c>
      <c r="J39" t="s">
        <v>275</v>
      </c>
      <c r="K39" t="s">
        <v>279</v>
      </c>
      <c r="L39" t="s">
        <v>284</v>
      </c>
      <c r="M39" t="s">
        <v>306</v>
      </c>
      <c r="N39" t="s">
        <v>316</v>
      </c>
      <c r="S39" t="s">
        <v>336</v>
      </c>
      <c r="T39">
        <v>296.63</v>
      </c>
      <c r="U39">
        <v>0</v>
      </c>
      <c r="V39" t="s">
        <v>337</v>
      </c>
      <c r="W39" t="s">
        <v>337</v>
      </c>
      <c r="X39" t="s">
        <v>338</v>
      </c>
      <c r="Y39" t="s">
        <v>337</v>
      </c>
      <c r="Z39" t="s">
        <v>339</v>
      </c>
      <c r="AA39" t="s">
        <v>372</v>
      </c>
      <c r="AB39" t="s">
        <v>337</v>
      </c>
      <c r="AC39" t="s">
        <v>337</v>
      </c>
      <c r="AD39" t="s">
        <v>338</v>
      </c>
      <c r="AE39" t="s">
        <v>397</v>
      </c>
      <c r="AG39" t="s">
        <v>405</v>
      </c>
      <c r="AH39" t="s">
        <v>337</v>
      </c>
      <c r="AI39" t="s">
        <v>338</v>
      </c>
      <c r="AJ39">
        <v>32</v>
      </c>
      <c r="AK39">
        <v>32</v>
      </c>
      <c r="AL39" t="s">
        <v>338</v>
      </c>
      <c r="AM39">
        <v>2</v>
      </c>
      <c r="AN39">
        <v>0</v>
      </c>
      <c r="AO39">
        <v>2</v>
      </c>
      <c r="AQ39" t="s">
        <v>411</v>
      </c>
      <c r="AR39" t="s">
        <v>426</v>
      </c>
      <c r="AT39" t="s">
        <v>445</v>
      </c>
      <c r="AU39" t="s">
        <v>450</v>
      </c>
      <c r="AV39">
        <v>0</v>
      </c>
      <c r="AW39">
        <v>0</v>
      </c>
      <c r="AX39">
        <v>0</v>
      </c>
      <c r="AY39">
        <v>0</v>
      </c>
      <c r="BD39" t="s">
        <v>499</v>
      </c>
      <c r="BE39" t="s">
        <v>550</v>
      </c>
      <c r="BG39" t="s">
        <v>569</v>
      </c>
      <c r="BH39">
        <v>164684</v>
      </c>
      <c r="BI39" t="s">
        <v>574</v>
      </c>
      <c r="BJ39">
        <v>10035</v>
      </c>
      <c r="BL39" t="s">
        <v>211</v>
      </c>
      <c r="BM39" t="s">
        <v>337</v>
      </c>
      <c r="BN39" t="s">
        <v>599</v>
      </c>
      <c r="BO39" t="s">
        <v>656</v>
      </c>
      <c r="BP39" t="s">
        <v>696</v>
      </c>
      <c r="BQ39" t="s">
        <v>711</v>
      </c>
      <c r="BS39" t="s">
        <v>723</v>
      </c>
      <c r="BT39" t="s">
        <v>337</v>
      </c>
      <c r="BU39" t="s">
        <v>396</v>
      </c>
      <c r="BV39" t="s">
        <v>734</v>
      </c>
      <c r="BW39" t="s">
        <v>747</v>
      </c>
      <c r="BX39" t="s">
        <v>752</v>
      </c>
      <c r="BZ39">
        <v>2</v>
      </c>
      <c r="CA39">
        <v>2150</v>
      </c>
    </row>
    <row r="40" spans="1:79">
      <c r="A40" s="1">
        <f>HYPERLINK("https://lsnyc.legalserver.org/matter/dynamic-profile/view/1913352","19-1913352")</f>
        <v>0</v>
      </c>
      <c r="B40" t="s">
        <v>114</v>
      </c>
      <c r="D40" t="s">
        <v>180</v>
      </c>
      <c r="E40" t="s">
        <v>211</v>
      </c>
      <c r="F40" t="s">
        <v>212</v>
      </c>
      <c r="G40" t="s">
        <v>247</v>
      </c>
      <c r="H40" t="s">
        <v>270</v>
      </c>
      <c r="I40" t="s">
        <v>275</v>
      </c>
      <c r="J40" t="s">
        <v>275</v>
      </c>
      <c r="K40" t="s">
        <v>279</v>
      </c>
      <c r="L40" t="s">
        <v>284</v>
      </c>
      <c r="M40" t="s">
        <v>299</v>
      </c>
      <c r="N40" t="s">
        <v>317</v>
      </c>
      <c r="O40" t="s">
        <v>327</v>
      </c>
      <c r="S40" t="s">
        <v>336</v>
      </c>
      <c r="T40">
        <v>400.32</v>
      </c>
      <c r="U40">
        <v>0</v>
      </c>
      <c r="V40" t="s">
        <v>337</v>
      </c>
      <c r="W40" t="s">
        <v>337</v>
      </c>
      <c r="X40" t="s">
        <v>338</v>
      </c>
      <c r="Y40" t="s">
        <v>337</v>
      </c>
      <c r="Z40" t="s">
        <v>339</v>
      </c>
      <c r="AA40" t="s">
        <v>346</v>
      </c>
      <c r="AB40" t="s">
        <v>337</v>
      </c>
      <c r="AC40" t="s">
        <v>337</v>
      </c>
      <c r="AD40" t="s">
        <v>338</v>
      </c>
      <c r="AE40" t="s">
        <v>397</v>
      </c>
      <c r="AG40" t="s">
        <v>404</v>
      </c>
      <c r="AH40" t="s">
        <v>337</v>
      </c>
      <c r="AI40" t="s">
        <v>338</v>
      </c>
      <c r="AJ40">
        <v>56</v>
      </c>
      <c r="AK40">
        <v>56</v>
      </c>
      <c r="AL40" t="s">
        <v>338</v>
      </c>
      <c r="AM40">
        <v>1</v>
      </c>
      <c r="AN40">
        <v>0</v>
      </c>
      <c r="AO40">
        <v>1</v>
      </c>
      <c r="AQ40" t="s">
        <v>411</v>
      </c>
      <c r="AR40" t="s">
        <v>426</v>
      </c>
      <c r="AT40" t="s">
        <v>443</v>
      </c>
      <c r="AU40" t="s">
        <v>452</v>
      </c>
      <c r="AV40">
        <v>3300</v>
      </c>
      <c r="AW40">
        <v>0</v>
      </c>
      <c r="AX40">
        <v>0</v>
      </c>
      <c r="AY40">
        <v>0</v>
      </c>
      <c r="BD40" t="s">
        <v>500</v>
      </c>
      <c r="BE40" t="s">
        <v>551</v>
      </c>
      <c r="BG40" t="s">
        <v>569</v>
      </c>
      <c r="BH40">
        <v>164684</v>
      </c>
      <c r="BI40" t="s">
        <v>574</v>
      </c>
      <c r="BJ40">
        <v>10035</v>
      </c>
      <c r="BL40" t="s">
        <v>211</v>
      </c>
      <c r="BM40" t="s">
        <v>337</v>
      </c>
      <c r="BN40" t="s">
        <v>584</v>
      </c>
      <c r="BO40" t="s">
        <v>641</v>
      </c>
      <c r="BP40" t="s">
        <v>696</v>
      </c>
      <c r="BQ40" t="s">
        <v>710</v>
      </c>
      <c r="BS40" t="s">
        <v>717</v>
      </c>
      <c r="BT40" t="s">
        <v>337</v>
      </c>
      <c r="BU40" t="s">
        <v>338</v>
      </c>
      <c r="BV40" t="s">
        <v>734</v>
      </c>
      <c r="BW40" t="s">
        <v>746</v>
      </c>
      <c r="BX40" t="s">
        <v>752</v>
      </c>
      <c r="BZ40">
        <v>19</v>
      </c>
      <c r="CA40">
        <v>1390</v>
      </c>
    </row>
    <row r="41" spans="1:79">
      <c r="A41" s="1">
        <f>HYPERLINK("https://lsnyc.legalserver.org/matter/dynamic-profile/view/1885275","18-1885275")</f>
        <v>0</v>
      </c>
      <c r="B41" t="s">
        <v>83</v>
      </c>
      <c r="D41" t="s">
        <v>181</v>
      </c>
      <c r="E41" t="s">
        <v>211</v>
      </c>
      <c r="F41" t="s">
        <v>212</v>
      </c>
      <c r="G41" t="s">
        <v>220</v>
      </c>
      <c r="H41" t="s">
        <v>274</v>
      </c>
      <c r="I41" t="s">
        <v>275</v>
      </c>
      <c r="J41" t="s">
        <v>278</v>
      </c>
      <c r="K41" t="s">
        <v>281</v>
      </c>
      <c r="L41" t="s">
        <v>296</v>
      </c>
      <c r="M41" t="s">
        <v>313</v>
      </c>
      <c r="N41" t="s">
        <v>318</v>
      </c>
      <c r="O41" t="s">
        <v>332</v>
      </c>
      <c r="S41" t="s">
        <v>336</v>
      </c>
      <c r="T41">
        <v>288.74</v>
      </c>
      <c r="U41">
        <v>0</v>
      </c>
      <c r="V41" t="s">
        <v>337</v>
      </c>
      <c r="W41" t="s">
        <v>337</v>
      </c>
      <c r="X41" t="s">
        <v>338</v>
      </c>
      <c r="Y41" t="s">
        <v>337</v>
      </c>
      <c r="Z41" t="s">
        <v>339</v>
      </c>
      <c r="AA41" t="s">
        <v>368</v>
      </c>
      <c r="AB41" t="s">
        <v>337</v>
      </c>
      <c r="AC41" t="s">
        <v>338</v>
      </c>
      <c r="AD41" t="s">
        <v>338</v>
      </c>
      <c r="AE41" t="s">
        <v>398</v>
      </c>
      <c r="AG41" t="s">
        <v>405</v>
      </c>
      <c r="AH41" t="s">
        <v>337</v>
      </c>
      <c r="AI41" t="s">
        <v>338</v>
      </c>
      <c r="AJ41">
        <v>45</v>
      </c>
      <c r="AK41">
        <v>46</v>
      </c>
      <c r="AL41" t="s">
        <v>396</v>
      </c>
      <c r="AM41">
        <v>2</v>
      </c>
      <c r="AN41">
        <v>1</v>
      </c>
      <c r="AO41">
        <v>3</v>
      </c>
      <c r="AQ41" t="s">
        <v>422</v>
      </c>
      <c r="AR41" t="s">
        <v>438</v>
      </c>
      <c r="AT41" t="s">
        <v>447</v>
      </c>
      <c r="AU41" t="s">
        <v>460</v>
      </c>
      <c r="AV41">
        <v>0</v>
      </c>
      <c r="AW41">
        <v>0</v>
      </c>
      <c r="AX41">
        <v>0</v>
      </c>
      <c r="AY41">
        <v>0</v>
      </c>
      <c r="BD41" t="s">
        <v>501</v>
      </c>
      <c r="BE41" t="s">
        <v>552</v>
      </c>
      <c r="BG41" t="s">
        <v>569</v>
      </c>
      <c r="BH41">
        <v>164684</v>
      </c>
      <c r="BI41" t="s">
        <v>574</v>
      </c>
      <c r="BJ41">
        <v>10032</v>
      </c>
      <c r="BL41" t="s">
        <v>211</v>
      </c>
      <c r="BM41" t="s">
        <v>337</v>
      </c>
      <c r="BN41" t="s">
        <v>615</v>
      </c>
      <c r="BO41" t="s">
        <v>672</v>
      </c>
      <c r="BP41" t="s">
        <v>698</v>
      </c>
      <c r="BS41" t="s">
        <v>728</v>
      </c>
      <c r="BT41" t="s">
        <v>396</v>
      </c>
      <c r="BU41" t="s">
        <v>338</v>
      </c>
      <c r="BV41" t="s">
        <v>736</v>
      </c>
      <c r="BZ41">
        <v>0</v>
      </c>
      <c r="CA41">
        <v>0</v>
      </c>
    </row>
    <row r="42" spans="1:79">
      <c r="A42" s="1">
        <f>HYPERLINK("https://lsnyc.legalserver.org/matter/dynamic-profile/view/1916892","19-1916892")</f>
        <v>0</v>
      </c>
      <c r="B42" t="s">
        <v>115</v>
      </c>
      <c r="D42" t="s">
        <v>182</v>
      </c>
      <c r="E42" t="s">
        <v>211</v>
      </c>
      <c r="F42" t="s">
        <v>212</v>
      </c>
      <c r="G42" t="s">
        <v>217</v>
      </c>
      <c r="H42" t="s">
        <v>217</v>
      </c>
      <c r="I42" t="s">
        <v>275</v>
      </c>
      <c r="J42" t="s">
        <v>275</v>
      </c>
      <c r="K42" t="s">
        <v>279</v>
      </c>
      <c r="L42" t="s">
        <v>284</v>
      </c>
      <c r="M42" t="s">
        <v>306</v>
      </c>
      <c r="N42" t="s">
        <v>316</v>
      </c>
      <c r="S42" t="s">
        <v>336</v>
      </c>
      <c r="T42">
        <v>445.38</v>
      </c>
      <c r="U42">
        <v>0</v>
      </c>
      <c r="V42" t="s">
        <v>337</v>
      </c>
      <c r="W42" t="s">
        <v>337</v>
      </c>
      <c r="X42" t="s">
        <v>338</v>
      </c>
      <c r="Y42" t="s">
        <v>337</v>
      </c>
      <c r="Z42" t="s">
        <v>339</v>
      </c>
      <c r="AA42" t="s">
        <v>373</v>
      </c>
      <c r="AB42" t="s">
        <v>337</v>
      </c>
      <c r="AC42" t="s">
        <v>337</v>
      </c>
      <c r="AD42" t="s">
        <v>338</v>
      </c>
      <c r="AE42" t="s">
        <v>397</v>
      </c>
      <c r="AG42" t="s">
        <v>405</v>
      </c>
      <c r="AH42" t="s">
        <v>337</v>
      </c>
      <c r="AI42" t="s">
        <v>338</v>
      </c>
      <c r="AJ42">
        <v>24</v>
      </c>
      <c r="AK42">
        <v>24</v>
      </c>
      <c r="AL42" t="s">
        <v>338</v>
      </c>
      <c r="AM42">
        <v>3</v>
      </c>
      <c r="AN42">
        <v>0</v>
      </c>
      <c r="AO42">
        <v>3</v>
      </c>
      <c r="AQ42" t="s">
        <v>411</v>
      </c>
      <c r="AR42" t="s">
        <v>426</v>
      </c>
      <c r="AT42" t="s">
        <v>441</v>
      </c>
      <c r="AU42" t="s">
        <v>450</v>
      </c>
      <c r="AV42">
        <v>0</v>
      </c>
      <c r="AW42">
        <v>0</v>
      </c>
      <c r="AX42">
        <v>0</v>
      </c>
      <c r="AY42">
        <v>0</v>
      </c>
      <c r="BD42" t="s">
        <v>502</v>
      </c>
      <c r="BE42" t="s">
        <v>553</v>
      </c>
      <c r="BG42" t="s">
        <v>569</v>
      </c>
      <c r="BH42">
        <v>164684</v>
      </c>
      <c r="BI42" t="s">
        <v>574</v>
      </c>
      <c r="BJ42">
        <v>10037</v>
      </c>
      <c r="BL42" t="s">
        <v>211</v>
      </c>
      <c r="BM42" t="s">
        <v>337</v>
      </c>
      <c r="BN42" t="s">
        <v>613</v>
      </c>
      <c r="BO42" t="s">
        <v>670</v>
      </c>
      <c r="BP42" t="s">
        <v>699</v>
      </c>
      <c r="BQ42" t="s">
        <v>708</v>
      </c>
      <c r="BS42" t="s">
        <v>723</v>
      </c>
      <c r="BT42" t="s">
        <v>731</v>
      </c>
      <c r="BU42" t="s">
        <v>338</v>
      </c>
      <c r="BV42" t="s">
        <v>733</v>
      </c>
      <c r="BW42" t="s">
        <v>747</v>
      </c>
      <c r="BX42" t="s">
        <v>752</v>
      </c>
      <c r="BZ42">
        <v>5</v>
      </c>
      <c r="CA42">
        <v>2300</v>
      </c>
    </row>
    <row r="43" spans="1:79">
      <c r="A43" s="1">
        <f>HYPERLINK("https://lsnyc.legalserver.org/matter/dynamic-profile/view/1900946","19-1900946")</f>
        <v>0</v>
      </c>
      <c r="B43" t="s">
        <v>116</v>
      </c>
      <c r="D43" t="s">
        <v>183</v>
      </c>
      <c r="E43" t="s">
        <v>211</v>
      </c>
      <c r="F43" t="s">
        <v>212</v>
      </c>
      <c r="G43" t="s">
        <v>215</v>
      </c>
      <c r="H43" t="s">
        <v>274</v>
      </c>
      <c r="I43" t="s">
        <v>275</v>
      </c>
      <c r="K43" t="s">
        <v>279</v>
      </c>
      <c r="L43" t="s">
        <v>287</v>
      </c>
      <c r="M43" t="s">
        <v>314</v>
      </c>
      <c r="N43" t="s">
        <v>316</v>
      </c>
      <c r="S43" t="s">
        <v>336</v>
      </c>
      <c r="T43">
        <v>355.81</v>
      </c>
      <c r="U43">
        <v>0</v>
      </c>
      <c r="V43" t="s">
        <v>337</v>
      </c>
      <c r="W43" t="s">
        <v>337</v>
      </c>
      <c r="X43" t="s">
        <v>338</v>
      </c>
      <c r="Y43" t="s">
        <v>337</v>
      </c>
      <c r="Z43" t="s">
        <v>339</v>
      </c>
      <c r="AA43" t="s">
        <v>374</v>
      </c>
      <c r="AB43" t="s">
        <v>337</v>
      </c>
      <c r="AC43" t="s">
        <v>338</v>
      </c>
      <c r="AD43" t="s">
        <v>338</v>
      </c>
      <c r="AE43" t="s">
        <v>402</v>
      </c>
      <c r="AG43" t="s">
        <v>405</v>
      </c>
      <c r="AH43" t="s">
        <v>337</v>
      </c>
      <c r="AI43" t="s">
        <v>338</v>
      </c>
      <c r="AJ43">
        <v>64</v>
      </c>
      <c r="AK43">
        <v>64</v>
      </c>
      <c r="AL43" t="s">
        <v>338</v>
      </c>
      <c r="AM43">
        <v>3</v>
      </c>
      <c r="AN43">
        <v>1</v>
      </c>
      <c r="AO43">
        <v>4</v>
      </c>
      <c r="AQ43" t="s">
        <v>413</v>
      </c>
      <c r="AR43" t="s">
        <v>428</v>
      </c>
      <c r="AT43" t="s">
        <v>441</v>
      </c>
      <c r="AU43" t="s">
        <v>450</v>
      </c>
      <c r="AV43">
        <v>0</v>
      </c>
      <c r="AW43">
        <v>0</v>
      </c>
      <c r="AX43">
        <v>0</v>
      </c>
      <c r="AY43">
        <v>0</v>
      </c>
      <c r="BD43" t="s">
        <v>503</v>
      </c>
      <c r="BE43" t="s">
        <v>554</v>
      </c>
      <c r="BG43" t="s">
        <v>569</v>
      </c>
      <c r="BH43">
        <v>164684</v>
      </c>
      <c r="BI43" t="s">
        <v>574</v>
      </c>
      <c r="BJ43">
        <v>10031</v>
      </c>
      <c r="BL43" t="s">
        <v>211</v>
      </c>
      <c r="BM43" t="s">
        <v>337</v>
      </c>
      <c r="BN43" t="s">
        <v>616</v>
      </c>
      <c r="BO43" t="s">
        <v>673</v>
      </c>
      <c r="BP43" t="s">
        <v>695</v>
      </c>
      <c r="BQ43" t="s">
        <v>708</v>
      </c>
      <c r="BS43" t="s">
        <v>729</v>
      </c>
      <c r="BT43" t="s">
        <v>731</v>
      </c>
      <c r="BU43" t="s">
        <v>338</v>
      </c>
      <c r="BV43" t="s">
        <v>732</v>
      </c>
      <c r="BW43" t="s">
        <v>744</v>
      </c>
      <c r="BX43" t="s">
        <v>752</v>
      </c>
      <c r="BY43" t="s">
        <v>775</v>
      </c>
      <c r="BZ43">
        <v>3</v>
      </c>
      <c r="CA43">
        <v>2500</v>
      </c>
    </row>
    <row r="44" spans="1:79">
      <c r="A44" s="1">
        <f>HYPERLINK("https://lsnyc.legalserver.org/matter/dynamic-profile/view/1915737","19-1915737")</f>
        <v>0</v>
      </c>
      <c r="B44" t="s">
        <v>117</v>
      </c>
      <c r="D44" t="s">
        <v>184</v>
      </c>
      <c r="E44" t="s">
        <v>211</v>
      </c>
      <c r="F44" t="s">
        <v>212</v>
      </c>
      <c r="G44" t="s">
        <v>242</v>
      </c>
      <c r="H44" t="s">
        <v>271</v>
      </c>
      <c r="I44" t="s">
        <v>275</v>
      </c>
      <c r="J44" t="s">
        <v>275</v>
      </c>
      <c r="K44" t="s">
        <v>279</v>
      </c>
      <c r="L44" t="s">
        <v>287</v>
      </c>
      <c r="M44" t="s">
        <v>310</v>
      </c>
      <c r="N44" t="s">
        <v>316</v>
      </c>
      <c r="S44" t="s">
        <v>336</v>
      </c>
      <c r="T44">
        <v>313.66</v>
      </c>
      <c r="U44">
        <v>0</v>
      </c>
      <c r="V44" t="s">
        <v>337</v>
      </c>
      <c r="W44" t="s">
        <v>337</v>
      </c>
      <c r="X44" t="s">
        <v>338</v>
      </c>
      <c r="Y44" t="s">
        <v>337</v>
      </c>
      <c r="Z44" t="s">
        <v>339</v>
      </c>
      <c r="AA44" t="s">
        <v>375</v>
      </c>
      <c r="AB44" t="s">
        <v>337</v>
      </c>
      <c r="AC44" t="s">
        <v>337</v>
      </c>
      <c r="AD44" t="s">
        <v>338</v>
      </c>
      <c r="AE44" t="s">
        <v>398</v>
      </c>
      <c r="AG44" t="s">
        <v>405</v>
      </c>
      <c r="AH44" t="s">
        <v>337</v>
      </c>
      <c r="AI44" t="s">
        <v>338</v>
      </c>
      <c r="AJ44">
        <v>51</v>
      </c>
      <c r="AK44">
        <v>51</v>
      </c>
      <c r="AL44" t="s">
        <v>338</v>
      </c>
      <c r="AM44">
        <v>2</v>
      </c>
      <c r="AN44">
        <v>0</v>
      </c>
      <c r="AO44">
        <v>2</v>
      </c>
      <c r="AQ44" t="s">
        <v>417</v>
      </c>
      <c r="AR44" t="s">
        <v>432</v>
      </c>
      <c r="AT44" t="s">
        <v>441</v>
      </c>
      <c r="AU44" t="s">
        <v>450</v>
      </c>
      <c r="AV44">
        <v>0</v>
      </c>
      <c r="AW44">
        <v>0</v>
      </c>
      <c r="AX44">
        <v>0</v>
      </c>
      <c r="AY44">
        <v>0</v>
      </c>
      <c r="BD44" t="s">
        <v>504</v>
      </c>
      <c r="BE44">
        <v>68</v>
      </c>
      <c r="BG44" t="s">
        <v>569</v>
      </c>
      <c r="BH44">
        <v>164684</v>
      </c>
      <c r="BI44" t="s">
        <v>574</v>
      </c>
      <c r="BJ44">
        <v>10031</v>
      </c>
      <c r="BL44" t="s">
        <v>211</v>
      </c>
      <c r="BM44" t="s">
        <v>337</v>
      </c>
      <c r="BN44" t="s">
        <v>609</v>
      </c>
      <c r="BO44" t="s">
        <v>666</v>
      </c>
      <c r="BP44" t="s">
        <v>695</v>
      </c>
      <c r="BQ44" t="s">
        <v>708</v>
      </c>
      <c r="BS44" t="s">
        <v>726</v>
      </c>
      <c r="BT44" t="s">
        <v>337</v>
      </c>
      <c r="BU44" t="s">
        <v>338</v>
      </c>
      <c r="BV44" t="s">
        <v>732</v>
      </c>
      <c r="BW44" t="s">
        <v>744</v>
      </c>
      <c r="BX44" t="s">
        <v>752</v>
      </c>
      <c r="BY44" t="s">
        <v>776</v>
      </c>
      <c r="BZ44">
        <v>50</v>
      </c>
      <c r="CA44">
        <v>902</v>
      </c>
    </row>
    <row r="45" spans="1:79">
      <c r="A45" s="1">
        <f>HYPERLINK("https://lsnyc.legalserver.org/matter/dynamic-profile/view/1864874","18-1864874")</f>
        <v>0</v>
      </c>
      <c r="B45" t="s">
        <v>118</v>
      </c>
      <c r="D45" t="s">
        <v>185</v>
      </c>
      <c r="E45" t="s">
        <v>211</v>
      </c>
      <c r="F45" t="s">
        <v>212</v>
      </c>
      <c r="G45" t="s">
        <v>248</v>
      </c>
      <c r="H45" t="s">
        <v>236</v>
      </c>
      <c r="I45" t="s">
        <v>275</v>
      </c>
      <c r="J45" t="s">
        <v>275</v>
      </c>
      <c r="K45" t="s">
        <v>279</v>
      </c>
      <c r="L45" t="s">
        <v>284</v>
      </c>
      <c r="M45" t="s">
        <v>303</v>
      </c>
      <c r="N45" t="s">
        <v>316</v>
      </c>
      <c r="S45" t="s">
        <v>336</v>
      </c>
      <c r="T45">
        <v>453.05</v>
      </c>
      <c r="U45">
        <v>0</v>
      </c>
      <c r="V45" t="s">
        <v>337</v>
      </c>
      <c r="W45" t="s">
        <v>337</v>
      </c>
      <c r="X45" t="s">
        <v>338</v>
      </c>
      <c r="Y45" t="s">
        <v>337</v>
      </c>
      <c r="Z45" t="s">
        <v>340</v>
      </c>
      <c r="AA45" t="s">
        <v>355</v>
      </c>
      <c r="AB45" t="s">
        <v>337</v>
      </c>
      <c r="AC45" t="s">
        <v>337</v>
      </c>
      <c r="AD45" t="s">
        <v>338</v>
      </c>
      <c r="AE45" t="s">
        <v>399</v>
      </c>
      <c r="AG45" t="s">
        <v>404</v>
      </c>
      <c r="AH45" t="s">
        <v>337</v>
      </c>
      <c r="AI45" t="s">
        <v>338</v>
      </c>
      <c r="AJ45">
        <v>25</v>
      </c>
      <c r="AK45">
        <v>27</v>
      </c>
      <c r="AL45" t="s">
        <v>338</v>
      </c>
      <c r="AM45">
        <v>1</v>
      </c>
      <c r="AN45">
        <v>0</v>
      </c>
      <c r="AO45">
        <v>1</v>
      </c>
      <c r="AQ45" t="s">
        <v>411</v>
      </c>
      <c r="AR45" t="s">
        <v>426</v>
      </c>
      <c r="AT45" t="s">
        <v>443</v>
      </c>
      <c r="AU45" t="s">
        <v>454</v>
      </c>
      <c r="AV45">
        <v>0</v>
      </c>
      <c r="AW45">
        <v>0</v>
      </c>
      <c r="AX45">
        <v>0</v>
      </c>
      <c r="AY45">
        <v>0</v>
      </c>
      <c r="BD45" t="s">
        <v>505</v>
      </c>
      <c r="BE45" t="s">
        <v>555</v>
      </c>
      <c r="BG45" t="s">
        <v>569</v>
      </c>
      <c r="BH45">
        <v>164684</v>
      </c>
      <c r="BI45" t="s">
        <v>574</v>
      </c>
      <c r="BJ45">
        <v>10031</v>
      </c>
      <c r="BL45" t="s">
        <v>211</v>
      </c>
      <c r="BM45" t="s">
        <v>337</v>
      </c>
      <c r="BN45" t="s">
        <v>617</v>
      </c>
      <c r="BO45" t="s">
        <v>674</v>
      </c>
      <c r="BP45" t="s">
        <v>695</v>
      </c>
      <c r="BQ45" t="s">
        <v>711</v>
      </c>
      <c r="BS45" t="s">
        <v>717</v>
      </c>
      <c r="BT45" t="s">
        <v>337</v>
      </c>
      <c r="BU45" t="s">
        <v>338</v>
      </c>
      <c r="BV45" t="s">
        <v>732</v>
      </c>
      <c r="BW45" t="s">
        <v>747</v>
      </c>
      <c r="BX45" t="s">
        <v>754</v>
      </c>
      <c r="BZ45">
        <v>1</v>
      </c>
      <c r="CA45">
        <v>1600</v>
      </c>
    </row>
    <row r="46" spans="1:79">
      <c r="A46" s="1">
        <f>HYPERLINK("https://lsnyc.legalserver.org/matter/dynamic-profile/view/1835830","17-1835830")</f>
        <v>0</v>
      </c>
      <c r="B46" t="s">
        <v>119</v>
      </c>
      <c r="D46" t="s">
        <v>186</v>
      </c>
      <c r="E46" t="s">
        <v>211</v>
      </c>
      <c r="F46" t="s">
        <v>212</v>
      </c>
      <c r="G46" t="s">
        <v>249</v>
      </c>
      <c r="H46" t="s">
        <v>274</v>
      </c>
      <c r="I46" t="s">
        <v>275</v>
      </c>
      <c r="J46" t="s">
        <v>275</v>
      </c>
      <c r="K46" t="s">
        <v>279</v>
      </c>
      <c r="L46" t="s">
        <v>284</v>
      </c>
      <c r="M46" t="s">
        <v>303</v>
      </c>
      <c r="N46" t="s">
        <v>316</v>
      </c>
      <c r="S46" t="s">
        <v>336</v>
      </c>
      <c r="T46">
        <v>203.25</v>
      </c>
      <c r="U46">
        <v>0</v>
      </c>
      <c r="V46" t="s">
        <v>337</v>
      </c>
      <c r="W46" t="s">
        <v>337</v>
      </c>
      <c r="X46" t="s">
        <v>338</v>
      </c>
      <c r="Y46" t="s">
        <v>337</v>
      </c>
      <c r="Z46" t="s">
        <v>339</v>
      </c>
      <c r="AA46" t="s">
        <v>346</v>
      </c>
      <c r="AB46" t="s">
        <v>337</v>
      </c>
      <c r="AC46" t="s">
        <v>337</v>
      </c>
      <c r="AD46" t="s">
        <v>338</v>
      </c>
      <c r="AE46" t="s">
        <v>398</v>
      </c>
      <c r="AG46" t="s">
        <v>404</v>
      </c>
      <c r="AH46" t="s">
        <v>337</v>
      </c>
      <c r="AI46" t="s">
        <v>338</v>
      </c>
      <c r="AJ46">
        <v>67</v>
      </c>
      <c r="AK46">
        <v>69</v>
      </c>
      <c r="AL46" t="s">
        <v>338</v>
      </c>
      <c r="AM46">
        <v>3</v>
      </c>
      <c r="AN46">
        <v>1</v>
      </c>
      <c r="AO46">
        <v>4</v>
      </c>
      <c r="AQ46" t="s">
        <v>411</v>
      </c>
      <c r="AR46" t="s">
        <v>426</v>
      </c>
      <c r="AT46" t="s">
        <v>448</v>
      </c>
      <c r="AU46" t="s">
        <v>461</v>
      </c>
      <c r="AV46">
        <v>0</v>
      </c>
      <c r="AW46">
        <v>0</v>
      </c>
      <c r="AX46">
        <v>0</v>
      </c>
      <c r="AY46">
        <v>0</v>
      </c>
      <c r="BD46" t="s">
        <v>506</v>
      </c>
      <c r="BE46" t="s">
        <v>556</v>
      </c>
      <c r="BG46" t="s">
        <v>569</v>
      </c>
      <c r="BH46">
        <v>164684</v>
      </c>
      <c r="BI46" t="s">
        <v>574</v>
      </c>
      <c r="BJ46">
        <v>10034</v>
      </c>
      <c r="BL46" t="s">
        <v>211</v>
      </c>
      <c r="BM46" t="s">
        <v>337</v>
      </c>
      <c r="BN46" t="s">
        <v>618</v>
      </c>
      <c r="BO46" t="s">
        <v>675</v>
      </c>
      <c r="BP46" t="s">
        <v>698</v>
      </c>
      <c r="BQ46" t="s">
        <v>713</v>
      </c>
      <c r="BS46" t="s">
        <v>727</v>
      </c>
      <c r="BT46" t="s">
        <v>337</v>
      </c>
      <c r="BU46" t="s">
        <v>396</v>
      </c>
      <c r="BV46" t="s">
        <v>736</v>
      </c>
      <c r="BW46" t="s">
        <v>749</v>
      </c>
      <c r="BX46" t="s">
        <v>752</v>
      </c>
      <c r="BY46" t="s">
        <v>777</v>
      </c>
      <c r="BZ46">
        <v>8</v>
      </c>
      <c r="CA46">
        <v>1419.68</v>
      </c>
    </row>
    <row r="47" spans="1:79">
      <c r="A47" s="1">
        <f>HYPERLINK("https://lsnyc.legalserver.org/matter/dynamic-profile/view/1915366","19-1915366")</f>
        <v>0</v>
      </c>
      <c r="B47" t="s">
        <v>120</v>
      </c>
      <c r="D47" t="s">
        <v>187</v>
      </c>
      <c r="E47" t="s">
        <v>211</v>
      </c>
      <c r="F47" t="s">
        <v>212</v>
      </c>
      <c r="G47" t="s">
        <v>250</v>
      </c>
      <c r="H47" t="s">
        <v>236</v>
      </c>
      <c r="I47" t="s">
        <v>275</v>
      </c>
      <c r="J47" t="s">
        <v>275</v>
      </c>
      <c r="K47" t="s">
        <v>279</v>
      </c>
      <c r="L47" t="s">
        <v>284</v>
      </c>
      <c r="M47" t="s">
        <v>306</v>
      </c>
      <c r="N47" t="s">
        <v>316</v>
      </c>
      <c r="S47" t="s">
        <v>336</v>
      </c>
      <c r="T47">
        <v>293.01</v>
      </c>
      <c r="U47">
        <v>0</v>
      </c>
      <c r="V47" t="s">
        <v>337</v>
      </c>
      <c r="W47" t="s">
        <v>337</v>
      </c>
      <c r="X47" t="s">
        <v>338</v>
      </c>
      <c r="Y47" t="s">
        <v>337</v>
      </c>
      <c r="Z47" t="s">
        <v>339</v>
      </c>
      <c r="AA47" t="s">
        <v>376</v>
      </c>
      <c r="AB47" t="s">
        <v>337</v>
      </c>
      <c r="AC47" t="s">
        <v>337</v>
      </c>
      <c r="AD47" t="s">
        <v>338</v>
      </c>
      <c r="AE47" t="s">
        <v>398</v>
      </c>
      <c r="AG47" t="s">
        <v>404</v>
      </c>
      <c r="AH47" t="s">
        <v>337</v>
      </c>
      <c r="AI47" t="s">
        <v>338</v>
      </c>
      <c r="AJ47">
        <v>23</v>
      </c>
      <c r="AK47">
        <v>23</v>
      </c>
      <c r="AL47" t="s">
        <v>338</v>
      </c>
      <c r="AM47">
        <v>5</v>
      </c>
      <c r="AN47">
        <v>0</v>
      </c>
      <c r="AO47">
        <v>5</v>
      </c>
      <c r="AQ47" t="s">
        <v>411</v>
      </c>
      <c r="AR47" t="s">
        <v>426</v>
      </c>
      <c r="AT47" t="s">
        <v>446</v>
      </c>
      <c r="AU47" t="s">
        <v>450</v>
      </c>
      <c r="AV47">
        <v>0</v>
      </c>
      <c r="AW47">
        <v>0</v>
      </c>
      <c r="AX47">
        <v>0</v>
      </c>
      <c r="AY47">
        <v>0</v>
      </c>
      <c r="BD47" t="s">
        <v>507</v>
      </c>
      <c r="BE47" t="s">
        <v>557</v>
      </c>
      <c r="BG47" t="s">
        <v>569</v>
      </c>
      <c r="BH47">
        <v>164684</v>
      </c>
      <c r="BI47" t="s">
        <v>574</v>
      </c>
      <c r="BJ47">
        <v>10029</v>
      </c>
      <c r="BL47" t="s">
        <v>211</v>
      </c>
      <c r="BM47" t="s">
        <v>337</v>
      </c>
      <c r="BN47" t="s">
        <v>613</v>
      </c>
      <c r="BO47" t="s">
        <v>670</v>
      </c>
      <c r="BP47" t="s">
        <v>696</v>
      </c>
      <c r="BQ47" t="s">
        <v>713</v>
      </c>
      <c r="BS47" t="s">
        <v>723</v>
      </c>
      <c r="BT47" t="s">
        <v>337</v>
      </c>
      <c r="BU47" t="s">
        <v>396</v>
      </c>
      <c r="BV47" t="s">
        <v>733</v>
      </c>
      <c r="BW47" t="s">
        <v>750</v>
      </c>
      <c r="BX47" t="s">
        <v>752</v>
      </c>
      <c r="BZ47">
        <v>22</v>
      </c>
      <c r="CA47">
        <v>1160</v>
      </c>
    </row>
    <row r="48" spans="1:79">
      <c r="A48" s="1">
        <f>HYPERLINK("https://lsnyc.legalserver.org/matter/dynamic-profile/view/1835983","17-1835983")</f>
        <v>0</v>
      </c>
      <c r="B48" t="s">
        <v>121</v>
      </c>
      <c r="D48" t="s">
        <v>188</v>
      </c>
      <c r="E48" t="s">
        <v>211</v>
      </c>
      <c r="F48" t="s">
        <v>212</v>
      </c>
      <c r="G48" t="s">
        <v>251</v>
      </c>
      <c r="H48" t="s">
        <v>271</v>
      </c>
      <c r="I48" t="s">
        <v>275</v>
      </c>
      <c r="J48" t="s">
        <v>276</v>
      </c>
      <c r="K48" t="s">
        <v>279</v>
      </c>
      <c r="L48" t="s">
        <v>284</v>
      </c>
      <c r="M48" t="s">
        <v>303</v>
      </c>
      <c r="N48" t="s">
        <v>316</v>
      </c>
      <c r="S48" t="s">
        <v>336</v>
      </c>
      <c r="T48">
        <v>480.3</v>
      </c>
      <c r="U48">
        <v>0</v>
      </c>
      <c r="V48" t="s">
        <v>337</v>
      </c>
      <c r="W48" t="s">
        <v>337</v>
      </c>
      <c r="X48" t="s">
        <v>338</v>
      </c>
      <c r="Y48" t="s">
        <v>337</v>
      </c>
      <c r="Z48" t="s">
        <v>339</v>
      </c>
      <c r="AA48" t="s">
        <v>377</v>
      </c>
      <c r="AB48" t="s">
        <v>337</v>
      </c>
      <c r="AC48" t="s">
        <v>338</v>
      </c>
      <c r="AD48" t="s">
        <v>338</v>
      </c>
      <c r="AE48" t="s">
        <v>403</v>
      </c>
      <c r="AG48" t="s">
        <v>405</v>
      </c>
      <c r="AH48" t="s">
        <v>337</v>
      </c>
      <c r="AI48" t="s">
        <v>338</v>
      </c>
      <c r="AJ48">
        <v>62</v>
      </c>
      <c r="AK48">
        <v>64</v>
      </c>
      <c r="AL48" t="s">
        <v>338</v>
      </c>
      <c r="AM48">
        <v>2</v>
      </c>
      <c r="AN48">
        <v>0</v>
      </c>
      <c r="AO48">
        <v>2</v>
      </c>
      <c r="AQ48" t="s">
        <v>411</v>
      </c>
      <c r="AR48" t="s">
        <v>426</v>
      </c>
      <c r="AT48" t="s">
        <v>445</v>
      </c>
      <c r="AU48" t="s">
        <v>450</v>
      </c>
      <c r="AV48">
        <v>0</v>
      </c>
      <c r="AW48">
        <v>0</v>
      </c>
      <c r="AX48">
        <v>0</v>
      </c>
      <c r="AY48">
        <v>0</v>
      </c>
      <c r="BD48" t="s">
        <v>508</v>
      </c>
      <c r="BE48" t="s">
        <v>558</v>
      </c>
      <c r="BG48" t="s">
        <v>569</v>
      </c>
      <c r="BH48">
        <v>164684</v>
      </c>
      <c r="BI48" t="s">
        <v>574</v>
      </c>
      <c r="BJ48">
        <v>10040</v>
      </c>
      <c r="BL48" t="s">
        <v>211</v>
      </c>
      <c r="BM48" t="s">
        <v>337</v>
      </c>
      <c r="BN48" t="s">
        <v>590</v>
      </c>
      <c r="BO48" t="s">
        <v>647</v>
      </c>
      <c r="BP48" t="s">
        <v>698</v>
      </c>
      <c r="BQ48" t="s">
        <v>713</v>
      </c>
      <c r="BS48" t="s">
        <v>720</v>
      </c>
      <c r="BT48" t="s">
        <v>731</v>
      </c>
      <c r="BU48" t="s">
        <v>396</v>
      </c>
      <c r="BV48" t="s">
        <v>736</v>
      </c>
      <c r="BW48" t="s">
        <v>749</v>
      </c>
      <c r="BX48" t="s">
        <v>752</v>
      </c>
      <c r="BZ48">
        <v>12</v>
      </c>
      <c r="CA48">
        <v>1102</v>
      </c>
    </row>
    <row r="49" spans="1:79">
      <c r="A49" s="1">
        <f>HYPERLINK("https://lsnyc.legalserver.org/matter/dynamic-profile/view/1885256","18-1885256")</f>
        <v>0</v>
      </c>
      <c r="B49" t="s">
        <v>122</v>
      </c>
      <c r="D49" t="s">
        <v>189</v>
      </c>
      <c r="E49" t="s">
        <v>211</v>
      </c>
      <c r="F49" t="s">
        <v>212</v>
      </c>
      <c r="G49" t="s">
        <v>220</v>
      </c>
      <c r="H49" t="s">
        <v>271</v>
      </c>
      <c r="I49" t="s">
        <v>275</v>
      </c>
      <c r="J49" t="s">
        <v>275</v>
      </c>
      <c r="K49" t="s">
        <v>279</v>
      </c>
      <c r="L49" t="s">
        <v>284</v>
      </c>
      <c r="M49" t="s">
        <v>303</v>
      </c>
      <c r="N49" t="s">
        <v>316</v>
      </c>
      <c r="S49" t="s">
        <v>336</v>
      </c>
      <c r="T49">
        <v>327.76</v>
      </c>
      <c r="U49">
        <v>0</v>
      </c>
      <c r="V49" t="s">
        <v>337</v>
      </c>
      <c r="W49" t="s">
        <v>337</v>
      </c>
      <c r="X49" t="s">
        <v>338</v>
      </c>
      <c r="Y49" t="s">
        <v>337</v>
      </c>
      <c r="Z49" t="s">
        <v>339</v>
      </c>
      <c r="AA49" t="s">
        <v>378</v>
      </c>
      <c r="AB49" t="s">
        <v>337</v>
      </c>
      <c r="AC49" t="s">
        <v>337</v>
      </c>
      <c r="AD49" t="s">
        <v>338</v>
      </c>
      <c r="AE49" t="s">
        <v>397</v>
      </c>
      <c r="AG49" t="s">
        <v>405</v>
      </c>
      <c r="AH49" t="s">
        <v>337</v>
      </c>
      <c r="AI49" t="s">
        <v>338</v>
      </c>
      <c r="AJ49">
        <v>34</v>
      </c>
      <c r="AK49">
        <v>35</v>
      </c>
      <c r="AL49" t="s">
        <v>338</v>
      </c>
      <c r="AM49">
        <v>2</v>
      </c>
      <c r="AN49">
        <v>0</v>
      </c>
      <c r="AO49">
        <v>2</v>
      </c>
      <c r="AQ49" t="s">
        <v>411</v>
      </c>
      <c r="AR49" t="s">
        <v>426</v>
      </c>
      <c r="AT49" t="s">
        <v>442</v>
      </c>
      <c r="AU49" t="s">
        <v>454</v>
      </c>
      <c r="AV49">
        <v>0</v>
      </c>
      <c r="AW49">
        <v>0</v>
      </c>
      <c r="AX49">
        <v>0</v>
      </c>
      <c r="AY49">
        <v>0</v>
      </c>
      <c r="BD49" t="s">
        <v>472</v>
      </c>
      <c r="BE49">
        <v>24</v>
      </c>
      <c r="BG49" t="s">
        <v>569</v>
      </c>
      <c r="BH49">
        <v>164684</v>
      </c>
      <c r="BI49" t="s">
        <v>574</v>
      </c>
      <c r="BJ49">
        <v>10039</v>
      </c>
      <c r="BL49" t="s">
        <v>211</v>
      </c>
      <c r="BM49" t="s">
        <v>337</v>
      </c>
      <c r="BN49" t="s">
        <v>619</v>
      </c>
      <c r="BO49" t="s">
        <v>676</v>
      </c>
      <c r="BP49" t="s">
        <v>699</v>
      </c>
      <c r="BQ49" t="s">
        <v>709</v>
      </c>
      <c r="BS49" t="s">
        <v>717</v>
      </c>
      <c r="BT49" t="s">
        <v>337</v>
      </c>
      <c r="BU49" t="s">
        <v>338</v>
      </c>
      <c r="BV49" t="s">
        <v>733</v>
      </c>
      <c r="BW49" t="s">
        <v>748</v>
      </c>
      <c r="BX49" t="s">
        <v>752</v>
      </c>
      <c r="BY49" t="s">
        <v>765</v>
      </c>
      <c r="BZ49">
        <v>8</v>
      </c>
      <c r="CA49">
        <v>1475</v>
      </c>
    </row>
    <row r="50" spans="1:79">
      <c r="A50" s="1">
        <f>HYPERLINK("https://lsnyc.legalserver.org/matter/dynamic-profile/view/1896914","19-1896914")</f>
        <v>0</v>
      </c>
      <c r="B50" t="s">
        <v>123</v>
      </c>
      <c r="D50" t="s">
        <v>190</v>
      </c>
      <c r="E50" t="s">
        <v>211</v>
      </c>
      <c r="F50" t="s">
        <v>212</v>
      </c>
      <c r="G50" t="s">
        <v>252</v>
      </c>
      <c r="H50" t="s">
        <v>270</v>
      </c>
      <c r="I50" t="s">
        <v>275</v>
      </c>
      <c r="J50" t="s">
        <v>275</v>
      </c>
      <c r="K50" t="s">
        <v>279</v>
      </c>
      <c r="L50" t="s">
        <v>284</v>
      </c>
      <c r="M50" t="s">
        <v>299</v>
      </c>
      <c r="N50" t="s">
        <v>317</v>
      </c>
      <c r="O50" t="s">
        <v>327</v>
      </c>
      <c r="S50" t="s">
        <v>336</v>
      </c>
      <c r="T50">
        <v>228.15</v>
      </c>
      <c r="U50">
        <v>0</v>
      </c>
      <c r="V50" t="s">
        <v>337</v>
      </c>
      <c r="W50" t="s">
        <v>337</v>
      </c>
      <c r="X50" t="s">
        <v>338</v>
      </c>
      <c r="Y50" t="s">
        <v>337</v>
      </c>
      <c r="Z50" t="s">
        <v>339</v>
      </c>
      <c r="AA50" t="s">
        <v>379</v>
      </c>
      <c r="AB50" t="s">
        <v>337</v>
      </c>
      <c r="AC50" t="s">
        <v>337</v>
      </c>
      <c r="AD50" t="s">
        <v>338</v>
      </c>
      <c r="AE50" t="s">
        <v>403</v>
      </c>
      <c r="AG50" t="s">
        <v>405</v>
      </c>
      <c r="AH50" t="s">
        <v>337</v>
      </c>
      <c r="AI50" t="s">
        <v>338</v>
      </c>
      <c r="AJ50">
        <v>31</v>
      </c>
      <c r="AK50">
        <v>32</v>
      </c>
      <c r="AL50" t="s">
        <v>337</v>
      </c>
      <c r="AM50">
        <v>1</v>
      </c>
      <c r="AN50">
        <v>0</v>
      </c>
      <c r="AO50">
        <v>1</v>
      </c>
      <c r="AQ50" t="s">
        <v>411</v>
      </c>
      <c r="AR50" t="s">
        <v>426</v>
      </c>
      <c r="AT50" t="s">
        <v>443</v>
      </c>
      <c r="AU50" t="s">
        <v>462</v>
      </c>
      <c r="AV50">
        <v>3799.66</v>
      </c>
      <c r="AW50">
        <v>0</v>
      </c>
      <c r="AX50">
        <v>0</v>
      </c>
      <c r="AY50">
        <v>0</v>
      </c>
      <c r="BD50" t="s">
        <v>509</v>
      </c>
      <c r="BE50" t="s">
        <v>559</v>
      </c>
      <c r="BG50" t="s">
        <v>569</v>
      </c>
      <c r="BH50">
        <v>164684</v>
      </c>
      <c r="BI50" t="s">
        <v>574</v>
      </c>
      <c r="BJ50">
        <v>10029</v>
      </c>
      <c r="BL50" t="s">
        <v>211</v>
      </c>
      <c r="BM50" t="s">
        <v>337</v>
      </c>
      <c r="BN50" t="s">
        <v>620</v>
      </c>
      <c r="BO50" t="s">
        <v>677</v>
      </c>
      <c r="BP50" t="s">
        <v>696</v>
      </c>
      <c r="BQ50" t="s">
        <v>710</v>
      </c>
      <c r="BS50" t="s">
        <v>717</v>
      </c>
      <c r="BT50" t="s">
        <v>337</v>
      </c>
      <c r="BU50" t="s">
        <v>396</v>
      </c>
      <c r="BV50" t="s">
        <v>734</v>
      </c>
      <c r="BW50" t="s">
        <v>746</v>
      </c>
      <c r="BX50" t="s">
        <v>759</v>
      </c>
      <c r="BZ50">
        <v>31</v>
      </c>
      <c r="CA50">
        <v>650</v>
      </c>
    </row>
    <row r="51" spans="1:79">
      <c r="A51" s="1">
        <f>HYPERLINK("https://lsnyc.legalserver.org/matter/dynamic-profile/view/1885229","18-1885229")</f>
        <v>0</v>
      </c>
      <c r="B51" t="s">
        <v>124</v>
      </c>
      <c r="D51" t="s">
        <v>191</v>
      </c>
      <c r="E51" t="s">
        <v>211</v>
      </c>
      <c r="F51" t="s">
        <v>212</v>
      </c>
      <c r="G51" t="s">
        <v>220</v>
      </c>
      <c r="H51" t="s">
        <v>271</v>
      </c>
      <c r="I51" t="s">
        <v>275</v>
      </c>
      <c r="J51" t="s">
        <v>275</v>
      </c>
      <c r="K51" t="s">
        <v>279</v>
      </c>
      <c r="L51" t="s">
        <v>284</v>
      </c>
      <c r="M51" t="s">
        <v>303</v>
      </c>
      <c r="N51" t="s">
        <v>316</v>
      </c>
      <c r="S51" t="s">
        <v>336</v>
      </c>
      <c r="T51">
        <v>419.2</v>
      </c>
      <c r="U51">
        <v>0</v>
      </c>
      <c r="V51" t="s">
        <v>337</v>
      </c>
      <c r="W51" t="s">
        <v>337</v>
      </c>
      <c r="X51" t="s">
        <v>338</v>
      </c>
      <c r="Y51" t="s">
        <v>337</v>
      </c>
      <c r="Z51" t="s">
        <v>339</v>
      </c>
      <c r="AA51" t="s">
        <v>380</v>
      </c>
      <c r="AB51" t="s">
        <v>337</v>
      </c>
      <c r="AC51" t="s">
        <v>337</v>
      </c>
      <c r="AD51" t="s">
        <v>338</v>
      </c>
      <c r="AE51" t="s">
        <v>397</v>
      </c>
      <c r="AG51" t="s">
        <v>405</v>
      </c>
      <c r="AH51" t="s">
        <v>337</v>
      </c>
      <c r="AI51" t="s">
        <v>338</v>
      </c>
      <c r="AJ51">
        <v>60</v>
      </c>
      <c r="AK51">
        <v>61</v>
      </c>
      <c r="AL51" t="s">
        <v>338</v>
      </c>
      <c r="AM51">
        <v>2</v>
      </c>
      <c r="AN51">
        <v>0</v>
      </c>
      <c r="AO51">
        <v>2</v>
      </c>
      <c r="AQ51" t="s">
        <v>411</v>
      </c>
      <c r="AR51" t="s">
        <v>426</v>
      </c>
      <c r="AT51" t="s">
        <v>442</v>
      </c>
      <c r="AU51" t="s">
        <v>454</v>
      </c>
      <c r="AV51">
        <v>0</v>
      </c>
      <c r="AW51">
        <v>0</v>
      </c>
      <c r="AX51">
        <v>0</v>
      </c>
      <c r="AY51">
        <v>0</v>
      </c>
      <c r="BD51" t="s">
        <v>472</v>
      </c>
      <c r="BE51">
        <v>64</v>
      </c>
      <c r="BG51" t="s">
        <v>569</v>
      </c>
      <c r="BH51">
        <v>164684</v>
      </c>
      <c r="BI51" t="s">
        <v>574</v>
      </c>
      <c r="BJ51">
        <v>10039</v>
      </c>
      <c r="BL51" t="s">
        <v>211</v>
      </c>
      <c r="BM51" t="s">
        <v>337</v>
      </c>
      <c r="BN51" t="s">
        <v>619</v>
      </c>
      <c r="BO51" t="s">
        <v>676</v>
      </c>
      <c r="BP51" t="s">
        <v>699</v>
      </c>
      <c r="BQ51" t="s">
        <v>709</v>
      </c>
      <c r="BS51" t="s">
        <v>717</v>
      </c>
      <c r="BT51" t="s">
        <v>337</v>
      </c>
      <c r="BU51" t="s">
        <v>396</v>
      </c>
      <c r="BV51" t="s">
        <v>733</v>
      </c>
      <c r="BW51" t="s">
        <v>748</v>
      </c>
      <c r="BX51" t="s">
        <v>752</v>
      </c>
      <c r="BY51" t="s">
        <v>765</v>
      </c>
      <c r="BZ51">
        <v>39</v>
      </c>
      <c r="CA51">
        <v>611.4400000000001</v>
      </c>
    </row>
    <row r="52" spans="1:79">
      <c r="A52" s="1">
        <f>HYPERLINK("https://lsnyc.legalserver.org/matter/dynamic-profile/view/0830813","17-0830813")</f>
        <v>0</v>
      </c>
      <c r="B52" t="s">
        <v>125</v>
      </c>
      <c r="D52" t="s">
        <v>192</v>
      </c>
      <c r="E52" t="s">
        <v>211</v>
      </c>
      <c r="F52" t="s">
        <v>212</v>
      </c>
      <c r="G52" t="s">
        <v>253</v>
      </c>
      <c r="H52" t="s">
        <v>236</v>
      </c>
      <c r="I52" t="s">
        <v>275</v>
      </c>
      <c r="J52" t="s">
        <v>275</v>
      </c>
      <c r="K52" t="s">
        <v>279</v>
      </c>
      <c r="L52" t="s">
        <v>284</v>
      </c>
      <c r="M52" t="s">
        <v>300</v>
      </c>
      <c r="N52" t="s">
        <v>316</v>
      </c>
      <c r="S52" t="s">
        <v>336</v>
      </c>
      <c r="T52">
        <v>274.8</v>
      </c>
      <c r="U52">
        <v>0</v>
      </c>
      <c r="V52" t="s">
        <v>337</v>
      </c>
      <c r="W52" t="s">
        <v>337</v>
      </c>
      <c r="X52" t="s">
        <v>338</v>
      </c>
      <c r="Y52" t="s">
        <v>337</v>
      </c>
      <c r="Z52" t="s">
        <v>339</v>
      </c>
      <c r="AA52" t="s">
        <v>381</v>
      </c>
      <c r="AB52" t="s">
        <v>337</v>
      </c>
      <c r="AC52" t="s">
        <v>338</v>
      </c>
      <c r="AD52" t="s">
        <v>338</v>
      </c>
      <c r="AE52" t="s">
        <v>398</v>
      </c>
      <c r="AG52" t="s">
        <v>405</v>
      </c>
      <c r="AH52" t="s">
        <v>337</v>
      </c>
      <c r="AI52" t="s">
        <v>338</v>
      </c>
      <c r="AJ52">
        <v>60</v>
      </c>
      <c r="AK52">
        <v>63</v>
      </c>
      <c r="AL52" t="s">
        <v>338</v>
      </c>
      <c r="AM52">
        <v>4</v>
      </c>
      <c r="AN52">
        <v>0</v>
      </c>
      <c r="AO52">
        <v>4</v>
      </c>
      <c r="AQ52" t="s">
        <v>411</v>
      </c>
      <c r="AR52" t="s">
        <v>426</v>
      </c>
      <c r="AT52" t="s">
        <v>442</v>
      </c>
      <c r="AU52" t="s">
        <v>454</v>
      </c>
      <c r="AV52">
        <v>0</v>
      </c>
      <c r="AW52">
        <v>0</v>
      </c>
      <c r="AX52">
        <v>0</v>
      </c>
      <c r="AY52">
        <v>0</v>
      </c>
      <c r="BD52" t="s">
        <v>510</v>
      </c>
      <c r="BE52">
        <v>25</v>
      </c>
      <c r="BG52" t="s">
        <v>569</v>
      </c>
      <c r="BH52">
        <v>164684</v>
      </c>
      <c r="BI52" t="s">
        <v>574</v>
      </c>
      <c r="BJ52">
        <v>10032</v>
      </c>
      <c r="BL52" t="s">
        <v>211</v>
      </c>
      <c r="BM52" t="s">
        <v>337</v>
      </c>
      <c r="BN52" t="s">
        <v>621</v>
      </c>
      <c r="BO52" t="s">
        <v>678</v>
      </c>
      <c r="BP52" t="s">
        <v>698</v>
      </c>
      <c r="BQ52" t="s">
        <v>709</v>
      </c>
      <c r="BS52" t="s">
        <v>719</v>
      </c>
      <c r="BT52" t="s">
        <v>337</v>
      </c>
      <c r="BU52" t="s">
        <v>338</v>
      </c>
      <c r="BV52" t="s">
        <v>732</v>
      </c>
      <c r="BW52" t="s">
        <v>748</v>
      </c>
      <c r="BX52" t="s">
        <v>752</v>
      </c>
      <c r="BY52" t="s">
        <v>778</v>
      </c>
      <c r="BZ52">
        <v>35</v>
      </c>
      <c r="CA52">
        <v>1021.83</v>
      </c>
    </row>
    <row r="53" spans="1:79">
      <c r="A53" s="1">
        <f>HYPERLINK("https://lsnyc.legalserver.org/matter/dynamic-profile/view/1856450","18-1856450")</f>
        <v>0</v>
      </c>
      <c r="B53" t="s">
        <v>126</v>
      </c>
      <c r="D53" t="s">
        <v>193</v>
      </c>
      <c r="E53" t="s">
        <v>211</v>
      </c>
      <c r="F53" t="s">
        <v>212</v>
      </c>
      <c r="G53" t="s">
        <v>254</v>
      </c>
      <c r="H53" t="s">
        <v>236</v>
      </c>
      <c r="I53" t="s">
        <v>275</v>
      </c>
      <c r="J53" t="s">
        <v>275</v>
      </c>
      <c r="K53" t="s">
        <v>279</v>
      </c>
      <c r="L53" t="s">
        <v>286</v>
      </c>
      <c r="M53" t="s">
        <v>300</v>
      </c>
      <c r="N53" t="s">
        <v>316</v>
      </c>
      <c r="S53" t="s">
        <v>336</v>
      </c>
      <c r="T53">
        <v>207.32</v>
      </c>
      <c r="U53">
        <v>0</v>
      </c>
      <c r="V53" t="s">
        <v>337</v>
      </c>
      <c r="W53" t="s">
        <v>337</v>
      </c>
      <c r="X53" t="s">
        <v>338</v>
      </c>
      <c r="Y53" t="s">
        <v>337</v>
      </c>
      <c r="Z53" t="s">
        <v>339</v>
      </c>
      <c r="AA53" t="s">
        <v>382</v>
      </c>
      <c r="AB53" t="s">
        <v>337</v>
      </c>
      <c r="AC53" t="s">
        <v>338</v>
      </c>
      <c r="AD53" t="s">
        <v>338</v>
      </c>
      <c r="AE53" t="s">
        <v>398</v>
      </c>
      <c r="AG53" t="s">
        <v>405</v>
      </c>
      <c r="AH53" t="s">
        <v>337</v>
      </c>
      <c r="AI53" t="s">
        <v>338</v>
      </c>
      <c r="AJ53">
        <v>37</v>
      </c>
      <c r="AK53">
        <v>39</v>
      </c>
      <c r="AL53" t="s">
        <v>338</v>
      </c>
      <c r="AM53">
        <v>3</v>
      </c>
      <c r="AN53">
        <v>1</v>
      </c>
      <c r="AO53">
        <v>4</v>
      </c>
      <c r="AQ53" t="s">
        <v>411</v>
      </c>
      <c r="AR53" t="s">
        <v>426</v>
      </c>
      <c r="AT53" t="s">
        <v>442</v>
      </c>
      <c r="AU53" t="s">
        <v>454</v>
      </c>
      <c r="AV53">
        <v>0</v>
      </c>
      <c r="AW53">
        <v>0</v>
      </c>
      <c r="AX53">
        <v>0</v>
      </c>
      <c r="AY53">
        <v>0</v>
      </c>
      <c r="BD53" t="s">
        <v>511</v>
      </c>
      <c r="BE53" t="s">
        <v>560</v>
      </c>
      <c r="BG53" t="s">
        <v>569</v>
      </c>
      <c r="BH53">
        <v>164684</v>
      </c>
      <c r="BI53" t="s">
        <v>574</v>
      </c>
      <c r="BJ53">
        <v>10034</v>
      </c>
      <c r="BL53" t="s">
        <v>211</v>
      </c>
      <c r="BM53" t="s">
        <v>337</v>
      </c>
      <c r="BN53" t="s">
        <v>586</v>
      </c>
      <c r="BO53" t="s">
        <v>643</v>
      </c>
      <c r="BP53" t="s">
        <v>698</v>
      </c>
      <c r="BQ53" t="s">
        <v>709</v>
      </c>
      <c r="BS53" t="s">
        <v>719</v>
      </c>
      <c r="BT53" t="s">
        <v>337</v>
      </c>
      <c r="BU53" t="s">
        <v>396</v>
      </c>
      <c r="BV53" t="s">
        <v>736</v>
      </c>
      <c r="BW53" t="s">
        <v>748</v>
      </c>
      <c r="BX53" t="s">
        <v>752</v>
      </c>
      <c r="BZ53">
        <v>35</v>
      </c>
      <c r="CA53">
        <v>987</v>
      </c>
    </row>
    <row r="54" spans="1:79">
      <c r="A54" s="1">
        <f>HYPERLINK("https://lsnyc.legalserver.org/matter/dynamic-profile/view/1913712","19-1913712")</f>
        <v>0</v>
      </c>
      <c r="B54" t="s">
        <v>127</v>
      </c>
      <c r="D54" t="s">
        <v>194</v>
      </c>
      <c r="E54" t="s">
        <v>211</v>
      </c>
      <c r="F54" t="s">
        <v>212</v>
      </c>
      <c r="G54" t="s">
        <v>255</v>
      </c>
      <c r="H54" t="s">
        <v>273</v>
      </c>
      <c r="I54" t="s">
        <v>275</v>
      </c>
      <c r="J54" t="s">
        <v>275</v>
      </c>
      <c r="K54" t="s">
        <v>279</v>
      </c>
      <c r="L54" t="s">
        <v>284</v>
      </c>
      <c r="M54" t="s">
        <v>306</v>
      </c>
      <c r="N54" t="s">
        <v>316</v>
      </c>
      <c r="S54" t="s">
        <v>336</v>
      </c>
      <c r="T54">
        <v>591.37</v>
      </c>
      <c r="U54">
        <v>0</v>
      </c>
      <c r="V54" t="s">
        <v>337</v>
      </c>
      <c r="W54" t="s">
        <v>337</v>
      </c>
      <c r="X54" t="s">
        <v>338</v>
      </c>
      <c r="Y54" t="s">
        <v>337</v>
      </c>
      <c r="Z54" t="s">
        <v>339</v>
      </c>
      <c r="AA54" t="s">
        <v>362</v>
      </c>
      <c r="AB54" t="s">
        <v>337</v>
      </c>
      <c r="AC54" t="s">
        <v>337</v>
      </c>
      <c r="AD54" t="s">
        <v>338</v>
      </c>
      <c r="AE54" t="s">
        <v>399</v>
      </c>
      <c r="AG54" t="s">
        <v>404</v>
      </c>
      <c r="AH54" t="s">
        <v>337</v>
      </c>
      <c r="AI54" t="s">
        <v>338</v>
      </c>
      <c r="AJ54">
        <v>29</v>
      </c>
      <c r="AK54">
        <v>29</v>
      </c>
      <c r="AL54" t="s">
        <v>338</v>
      </c>
      <c r="AM54">
        <v>2</v>
      </c>
      <c r="AN54">
        <v>0</v>
      </c>
      <c r="AO54">
        <v>2</v>
      </c>
      <c r="AQ54" t="s">
        <v>411</v>
      </c>
      <c r="AR54" t="s">
        <v>426</v>
      </c>
      <c r="AT54" t="s">
        <v>445</v>
      </c>
      <c r="AU54" t="s">
        <v>450</v>
      </c>
      <c r="AV54">
        <v>0</v>
      </c>
      <c r="AW54">
        <v>0</v>
      </c>
      <c r="AX54">
        <v>0</v>
      </c>
      <c r="AY54">
        <v>0</v>
      </c>
      <c r="BD54" t="s">
        <v>512</v>
      </c>
      <c r="BE54" t="s">
        <v>561</v>
      </c>
      <c r="BG54" t="s">
        <v>569</v>
      </c>
      <c r="BH54">
        <v>164684</v>
      </c>
      <c r="BI54" t="s">
        <v>574</v>
      </c>
      <c r="BJ54">
        <v>10035</v>
      </c>
      <c r="BL54" t="s">
        <v>211</v>
      </c>
      <c r="BM54" t="s">
        <v>337</v>
      </c>
      <c r="BN54" t="s">
        <v>622</v>
      </c>
      <c r="BO54" t="s">
        <v>679</v>
      </c>
      <c r="BP54" t="s">
        <v>696</v>
      </c>
      <c r="BQ54" t="s">
        <v>711</v>
      </c>
      <c r="BS54" t="s">
        <v>723</v>
      </c>
      <c r="BT54" t="s">
        <v>337</v>
      </c>
      <c r="BU54" t="s">
        <v>396</v>
      </c>
      <c r="BV54" t="s">
        <v>734</v>
      </c>
      <c r="BW54" t="s">
        <v>747</v>
      </c>
      <c r="BX54" t="s">
        <v>752</v>
      </c>
      <c r="BZ54">
        <v>2</v>
      </c>
      <c r="CA54">
        <v>1900</v>
      </c>
    </row>
    <row r="55" spans="1:79">
      <c r="A55" s="1">
        <f>HYPERLINK("https://lsnyc.legalserver.org/matter/dynamic-profile/view/0824155","17-0824155")</f>
        <v>0</v>
      </c>
      <c r="B55" t="s">
        <v>128</v>
      </c>
      <c r="D55" t="s">
        <v>195</v>
      </c>
      <c r="E55" t="s">
        <v>211</v>
      </c>
      <c r="F55" t="s">
        <v>212</v>
      </c>
      <c r="G55" t="s">
        <v>256</v>
      </c>
      <c r="H55" t="s">
        <v>236</v>
      </c>
      <c r="I55" t="s">
        <v>275</v>
      </c>
      <c r="J55" t="s">
        <v>275</v>
      </c>
      <c r="K55" t="s">
        <v>279</v>
      </c>
      <c r="L55" t="s">
        <v>284</v>
      </c>
      <c r="M55" t="s">
        <v>300</v>
      </c>
      <c r="N55" t="s">
        <v>316</v>
      </c>
      <c r="S55" t="s">
        <v>336</v>
      </c>
      <c r="T55">
        <v>655.4299999999999</v>
      </c>
      <c r="U55">
        <v>0</v>
      </c>
      <c r="V55" t="s">
        <v>337</v>
      </c>
      <c r="W55" t="s">
        <v>337</v>
      </c>
      <c r="X55" t="s">
        <v>338</v>
      </c>
      <c r="Y55" t="s">
        <v>337</v>
      </c>
      <c r="Z55" t="s">
        <v>339</v>
      </c>
      <c r="AA55" t="s">
        <v>383</v>
      </c>
      <c r="AB55" t="s">
        <v>337</v>
      </c>
      <c r="AC55" t="s">
        <v>338</v>
      </c>
      <c r="AD55" t="s">
        <v>337</v>
      </c>
      <c r="AE55" t="s">
        <v>399</v>
      </c>
      <c r="AG55" t="s">
        <v>405</v>
      </c>
      <c r="AH55" t="s">
        <v>337</v>
      </c>
      <c r="AI55" t="s">
        <v>338</v>
      </c>
      <c r="AJ55">
        <v>28</v>
      </c>
      <c r="AK55">
        <v>31</v>
      </c>
      <c r="AL55" t="s">
        <v>338</v>
      </c>
      <c r="AM55">
        <v>2</v>
      </c>
      <c r="AN55">
        <v>0</v>
      </c>
      <c r="AO55">
        <v>2</v>
      </c>
      <c r="AQ55" t="s">
        <v>411</v>
      </c>
      <c r="AR55" t="s">
        <v>426</v>
      </c>
      <c r="AT55" t="s">
        <v>442</v>
      </c>
      <c r="AU55" t="s">
        <v>454</v>
      </c>
      <c r="AV55">
        <v>0</v>
      </c>
      <c r="AW55">
        <v>0</v>
      </c>
      <c r="AX55">
        <v>0</v>
      </c>
      <c r="AY55">
        <v>0</v>
      </c>
      <c r="BD55" t="s">
        <v>513</v>
      </c>
      <c r="BE55" t="s">
        <v>554</v>
      </c>
      <c r="BG55" t="s">
        <v>569</v>
      </c>
      <c r="BH55">
        <v>164684</v>
      </c>
      <c r="BI55" t="s">
        <v>574</v>
      </c>
      <c r="BJ55">
        <v>10040</v>
      </c>
      <c r="BL55" t="s">
        <v>211</v>
      </c>
      <c r="BM55" t="s">
        <v>337</v>
      </c>
      <c r="BN55" t="s">
        <v>623</v>
      </c>
      <c r="BO55" t="s">
        <v>680</v>
      </c>
      <c r="BP55" t="s">
        <v>698</v>
      </c>
      <c r="BQ55" t="s">
        <v>709</v>
      </c>
      <c r="BS55" t="s">
        <v>719</v>
      </c>
      <c r="BT55" t="s">
        <v>337</v>
      </c>
      <c r="BU55" t="s">
        <v>338</v>
      </c>
      <c r="BV55" t="s">
        <v>736</v>
      </c>
      <c r="BW55" t="s">
        <v>748</v>
      </c>
      <c r="BX55" t="s">
        <v>752</v>
      </c>
      <c r="BY55" t="s">
        <v>779</v>
      </c>
      <c r="BZ55">
        <v>3</v>
      </c>
      <c r="CA55">
        <v>1250</v>
      </c>
    </row>
    <row r="56" spans="1:79">
      <c r="A56" s="1">
        <f>HYPERLINK("https://lsnyc.legalserver.org/matter/dynamic-profile/view/1864960","18-1864960")</f>
        <v>0</v>
      </c>
      <c r="B56" t="s">
        <v>129</v>
      </c>
      <c r="D56" t="s">
        <v>196</v>
      </c>
      <c r="E56" t="s">
        <v>211</v>
      </c>
      <c r="F56" t="s">
        <v>212</v>
      </c>
      <c r="G56" t="s">
        <v>248</v>
      </c>
      <c r="H56" t="s">
        <v>236</v>
      </c>
      <c r="I56" t="s">
        <v>275</v>
      </c>
      <c r="J56" t="s">
        <v>275</v>
      </c>
      <c r="K56" t="s">
        <v>279</v>
      </c>
      <c r="L56" t="s">
        <v>284</v>
      </c>
      <c r="M56" t="s">
        <v>303</v>
      </c>
      <c r="N56" t="s">
        <v>316</v>
      </c>
      <c r="S56" t="s">
        <v>336</v>
      </c>
      <c r="T56">
        <v>255.16</v>
      </c>
      <c r="U56">
        <v>0</v>
      </c>
      <c r="V56" t="s">
        <v>337</v>
      </c>
      <c r="W56" t="s">
        <v>337</v>
      </c>
      <c r="X56" t="s">
        <v>338</v>
      </c>
      <c r="Y56" t="s">
        <v>337</v>
      </c>
      <c r="Z56" t="s">
        <v>339</v>
      </c>
      <c r="AA56" t="s">
        <v>384</v>
      </c>
      <c r="AB56" t="s">
        <v>337</v>
      </c>
      <c r="AC56" t="s">
        <v>337</v>
      </c>
      <c r="AD56" t="s">
        <v>338</v>
      </c>
      <c r="AE56" t="s">
        <v>398</v>
      </c>
      <c r="AG56" t="s">
        <v>405</v>
      </c>
      <c r="AH56" t="s">
        <v>337</v>
      </c>
      <c r="AI56" t="s">
        <v>338</v>
      </c>
      <c r="AJ56">
        <v>48</v>
      </c>
      <c r="AK56">
        <v>49</v>
      </c>
      <c r="AL56" t="s">
        <v>338</v>
      </c>
      <c r="AM56">
        <v>2</v>
      </c>
      <c r="AN56">
        <v>0</v>
      </c>
      <c r="AO56">
        <v>2</v>
      </c>
      <c r="AQ56" t="s">
        <v>411</v>
      </c>
      <c r="AR56" t="s">
        <v>426</v>
      </c>
      <c r="AT56" t="s">
        <v>446</v>
      </c>
      <c r="AU56" t="s">
        <v>463</v>
      </c>
      <c r="AV56">
        <v>0</v>
      </c>
      <c r="AW56">
        <v>0</v>
      </c>
      <c r="AX56">
        <v>0</v>
      </c>
      <c r="AY56">
        <v>0</v>
      </c>
      <c r="BD56" t="s">
        <v>514</v>
      </c>
      <c r="BE56" t="s">
        <v>562</v>
      </c>
      <c r="BG56" t="s">
        <v>569</v>
      </c>
      <c r="BH56">
        <v>164684</v>
      </c>
      <c r="BI56" t="s">
        <v>574</v>
      </c>
      <c r="BJ56">
        <v>10024</v>
      </c>
      <c r="BL56" t="s">
        <v>211</v>
      </c>
      <c r="BM56" t="s">
        <v>337</v>
      </c>
      <c r="BN56" t="s">
        <v>624</v>
      </c>
      <c r="BO56" t="s">
        <v>681</v>
      </c>
      <c r="BP56" t="s">
        <v>702</v>
      </c>
      <c r="BQ56" t="s">
        <v>709</v>
      </c>
      <c r="BS56" t="s">
        <v>717</v>
      </c>
      <c r="BT56" t="s">
        <v>337</v>
      </c>
      <c r="BU56" t="s">
        <v>396</v>
      </c>
      <c r="BV56" t="s">
        <v>737</v>
      </c>
      <c r="BW56" t="s">
        <v>748</v>
      </c>
      <c r="BX56" t="s">
        <v>752</v>
      </c>
      <c r="BY56" t="s">
        <v>780</v>
      </c>
      <c r="BZ56">
        <v>42</v>
      </c>
      <c r="CA56">
        <v>760.97</v>
      </c>
    </row>
    <row r="57" spans="1:79">
      <c r="A57" s="1">
        <f>HYPERLINK("https://lsnyc.legalserver.org/matter/dynamic-profile/view/0815733","16-0815733")</f>
        <v>0</v>
      </c>
      <c r="B57" t="s">
        <v>130</v>
      </c>
      <c r="D57" t="s">
        <v>197</v>
      </c>
      <c r="E57" t="s">
        <v>211</v>
      </c>
      <c r="F57" t="s">
        <v>212</v>
      </c>
      <c r="G57" t="s">
        <v>257</v>
      </c>
      <c r="H57" t="s">
        <v>217</v>
      </c>
      <c r="I57" t="s">
        <v>275</v>
      </c>
      <c r="J57" t="s">
        <v>275</v>
      </c>
      <c r="K57" t="s">
        <v>279</v>
      </c>
      <c r="L57" t="s">
        <v>283</v>
      </c>
      <c r="M57" t="s">
        <v>298</v>
      </c>
      <c r="N57" t="s">
        <v>316</v>
      </c>
      <c r="S57" t="s">
        <v>336</v>
      </c>
      <c r="T57">
        <v>392.03</v>
      </c>
      <c r="U57">
        <v>0</v>
      </c>
      <c r="V57" t="s">
        <v>337</v>
      </c>
      <c r="W57" t="s">
        <v>337</v>
      </c>
      <c r="X57" t="s">
        <v>338</v>
      </c>
      <c r="Y57" t="s">
        <v>337</v>
      </c>
      <c r="Z57" t="s">
        <v>339</v>
      </c>
      <c r="AA57" t="s">
        <v>385</v>
      </c>
      <c r="AB57" t="s">
        <v>337</v>
      </c>
      <c r="AC57" t="s">
        <v>338</v>
      </c>
      <c r="AD57" t="s">
        <v>338</v>
      </c>
      <c r="AE57" t="s">
        <v>397</v>
      </c>
      <c r="AG57" t="s">
        <v>405</v>
      </c>
      <c r="AH57" t="s">
        <v>337</v>
      </c>
      <c r="AI57" t="s">
        <v>338</v>
      </c>
      <c r="AJ57">
        <v>63</v>
      </c>
      <c r="AK57">
        <v>67</v>
      </c>
      <c r="AL57" t="s">
        <v>338</v>
      </c>
      <c r="AM57">
        <v>1</v>
      </c>
      <c r="AN57">
        <v>0</v>
      </c>
      <c r="AO57">
        <v>1</v>
      </c>
      <c r="AQ57" t="s">
        <v>410</v>
      </c>
      <c r="AR57" t="s">
        <v>426</v>
      </c>
      <c r="AS57" t="s">
        <v>433</v>
      </c>
      <c r="AT57" t="s">
        <v>449</v>
      </c>
      <c r="AU57" t="s">
        <v>451</v>
      </c>
      <c r="AV57">
        <v>0</v>
      </c>
      <c r="AW57">
        <v>0</v>
      </c>
      <c r="AX57">
        <v>0</v>
      </c>
      <c r="AY57">
        <v>0</v>
      </c>
      <c r="BD57" t="s">
        <v>515</v>
      </c>
      <c r="BE57" t="s">
        <v>563</v>
      </c>
      <c r="BG57" t="s">
        <v>569</v>
      </c>
      <c r="BH57">
        <v>164684</v>
      </c>
      <c r="BI57" t="s">
        <v>574</v>
      </c>
      <c r="BJ57">
        <v>10031</v>
      </c>
      <c r="BL57" t="s">
        <v>211</v>
      </c>
      <c r="BM57" t="s">
        <v>337</v>
      </c>
      <c r="BN57" t="s">
        <v>625</v>
      </c>
      <c r="BO57" t="s">
        <v>682</v>
      </c>
      <c r="BP57" t="s">
        <v>695</v>
      </c>
      <c r="BQ57" t="s">
        <v>709</v>
      </c>
      <c r="BS57" t="s">
        <v>715</v>
      </c>
      <c r="BT57" t="s">
        <v>337</v>
      </c>
      <c r="BU57" t="s">
        <v>338</v>
      </c>
      <c r="BV57" t="s">
        <v>732</v>
      </c>
      <c r="BZ57">
        <v>0</v>
      </c>
      <c r="CA57">
        <v>0</v>
      </c>
    </row>
    <row r="58" spans="1:79">
      <c r="A58" s="1">
        <f>HYPERLINK("https://lsnyc.legalserver.org/matter/dynamic-profile/view/0815733","16-0815733")</f>
        <v>0</v>
      </c>
      <c r="B58" t="s">
        <v>130</v>
      </c>
      <c r="D58" t="s">
        <v>197</v>
      </c>
      <c r="E58" t="s">
        <v>211</v>
      </c>
      <c r="F58" t="s">
        <v>212</v>
      </c>
      <c r="G58" t="s">
        <v>257</v>
      </c>
      <c r="H58" t="s">
        <v>217</v>
      </c>
      <c r="I58" t="s">
        <v>275</v>
      </c>
      <c r="J58" t="s">
        <v>275</v>
      </c>
      <c r="K58" t="s">
        <v>279</v>
      </c>
      <c r="L58" t="s">
        <v>283</v>
      </c>
      <c r="M58" t="s">
        <v>298</v>
      </c>
      <c r="N58" t="s">
        <v>316</v>
      </c>
      <c r="S58" t="s">
        <v>336</v>
      </c>
      <c r="T58">
        <v>392.03</v>
      </c>
      <c r="U58">
        <v>0</v>
      </c>
      <c r="V58" t="s">
        <v>337</v>
      </c>
      <c r="W58" t="s">
        <v>337</v>
      </c>
      <c r="X58" t="s">
        <v>338</v>
      </c>
      <c r="Y58" t="s">
        <v>337</v>
      </c>
      <c r="Z58" t="s">
        <v>339</v>
      </c>
      <c r="AA58" t="s">
        <v>385</v>
      </c>
      <c r="AB58" t="s">
        <v>337</v>
      </c>
      <c r="AC58" t="s">
        <v>338</v>
      </c>
      <c r="AD58" t="s">
        <v>338</v>
      </c>
      <c r="AE58" t="s">
        <v>397</v>
      </c>
      <c r="AG58" t="s">
        <v>405</v>
      </c>
      <c r="AH58" t="s">
        <v>337</v>
      </c>
      <c r="AI58" t="s">
        <v>338</v>
      </c>
      <c r="AJ58">
        <v>63</v>
      </c>
      <c r="AK58">
        <v>67</v>
      </c>
      <c r="AL58" t="s">
        <v>338</v>
      </c>
      <c r="AM58">
        <v>1</v>
      </c>
      <c r="AN58">
        <v>0</v>
      </c>
      <c r="AO58">
        <v>1</v>
      </c>
      <c r="AQ58" t="s">
        <v>411</v>
      </c>
      <c r="AR58" t="s">
        <v>426</v>
      </c>
      <c r="AS58" t="s">
        <v>433</v>
      </c>
      <c r="AT58" t="s">
        <v>449</v>
      </c>
      <c r="AU58" t="s">
        <v>451</v>
      </c>
      <c r="AV58">
        <v>0</v>
      </c>
      <c r="AW58">
        <v>0</v>
      </c>
      <c r="AX58">
        <v>0</v>
      </c>
      <c r="AY58">
        <v>0</v>
      </c>
      <c r="BD58" t="s">
        <v>515</v>
      </c>
      <c r="BE58" t="s">
        <v>563</v>
      </c>
      <c r="BG58" t="s">
        <v>569</v>
      </c>
      <c r="BH58">
        <v>164684</v>
      </c>
      <c r="BI58" t="s">
        <v>574</v>
      </c>
      <c r="BJ58">
        <v>10031</v>
      </c>
      <c r="BL58" t="s">
        <v>211</v>
      </c>
      <c r="BM58" t="s">
        <v>337</v>
      </c>
      <c r="BN58" t="s">
        <v>626</v>
      </c>
      <c r="BO58" t="s">
        <v>683</v>
      </c>
      <c r="BP58" t="s">
        <v>695</v>
      </c>
      <c r="BQ58" t="s">
        <v>709</v>
      </c>
      <c r="BS58" t="s">
        <v>715</v>
      </c>
      <c r="BT58" t="s">
        <v>337</v>
      </c>
      <c r="BU58" t="s">
        <v>338</v>
      </c>
      <c r="BV58" t="s">
        <v>732</v>
      </c>
      <c r="BZ58">
        <v>0</v>
      </c>
      <c r="CA58">
        <v>0</v>
      </c>
    </row>
    <row r="59" spans="1:79">
      <c r="A59" s="1">
        <f>HYPERLINK("https://lsnyc.legalserver.org/matter/dynamic-profile/view/0827210","17-0827210")</f>
        <v>0</v>
      </c>
      <c r="B59" t="s">
        <v>130</v>
      </c>
      <c r="D59" t="s">
        <v>197</v>
      </c>
      <c r="E59" t="s">
        <v>211</v>
      </c>
      <c r="F59" t="s">
        <v>212</v>
      </c>
      <c r="G59" t="s">
        <v>258</v>
      </c>
      <c r="H59" t="s">
        <v>217</v>
      </c>
      <c r="I59" t="s">
        <v>275</v>
      </c>
      <c r="J59" t="s">
        <v>275</v>
      </c>
      <c r="K59" t="s">
        <v>279</v>
      </c>
      <c r="L59" t="s">
        <v>283</v>
      </c>
      <c r="M59" t="s">
        <v>298</v>
      </c>
      <c r="N59" t="s">
        <v>317</v>
      </c>
      <c r="S59" t="s">
        <v>336</v>
      </c>
      <c r="T59">
        <v>386.18</v>
      </c>
      <c r="U59">
        <v>0</v>
      </c>
      <c r="V59" t="s">
        <v>337</v>
      </c>
      <c r="W59" t="s">
        <v>337</v>
      </c>
      <c r="X59" t="s">
        <v>338</v>
      </c>
      <c r="Y59" t="s">
        <v>337</v>
      </c>
      <c r="Z59" t="s">
        <v>339</v>
      </c>
      <c r="AA59" t="s">
        <v>385</v>
      </c>
      <c r="AB59" t="s">
        <v>337</v>
      </c>
      <c r="AC59" t="s">
        <v>338</v>
      </c>
      <c r="AD59" t="s">
        <v>338</v>
      </c>
      <c r="AE59" t="s">
        <v>397</v>
      </c>
      <c r="AG59" t="s">
        <v>405</v>
      </c>
      <c r="AH59" t="s">
        <v>337</v>
      </c>
      <c r="AI59" t="s">
        <v>338</v>
      </c>
      <c r="AJ59">
        <v>64</v>
      </c>
      <c r="AK59">
        <v>67</v>
      </c>
      <c r="AL59" t="s">
        <v>338</v>
      </c>
      <c r="AM59">
        <v>1</v>
      </c>
      <c r="AN59">
        <v>0</v>
      </c>
      <c r="AO59">
        <v>1</v>
      </c>
      <c r="AQ59" t="s">
        <v>424</v>
      </c>
      <c r="AR59" t="s">
        <v>439</v>
      </c>
      <c r="AT59" t="s">
        <v>449</v>
      </c>
      <c r="AU59" t="s">
        <v>452</v>
      </c>
      <c r="AV59">
        <v>0</v>
      </c>
      <c r="AW59">
        <v>0</v>
      </c>
      <c r="AX59">
        <v>0</v>
      </c>
      <c r="AY59">
        <v>0</v>
      </c>
      <c r="BD59" t="s">
        <v>515</v>
      </c>
      <c r="BE59" t="s">
        <v>563</v>
      </c>
      <c r="BG59" t="s">
        <v>569</v>
      </c>
      <c r="BH59">
        <v>164684</v>
      </c>
      <c r="BI59" t="s">
        <v>574</v>
      </c>
      <c r="BJ59">
        <v>10031</v>
      </c>
      <c r="BL59" t="s">
        <v>211</v>
      </c>
      <c r="BM59" t="s">
        <v>337</v>
      </c>
      <c r="BN59" t="s">
        <v>627</v>
      </c>
      <c r="BO59" t="s">
        <v>684</v>
      </c>
      <c r="BP59" t="s">
        <v>695</v>
      </c>
      <c r="BS59" t="s">
        <v>715</v>
      </c>
      <c r="BT59" t="s">
        <v>337</v>
      </c>
      <c r="BU59" t="s">
        <v>338</v>
      </c>
      <c r="BV59" t="s">
        <v>732</v>
      </c>
      <c r="BZ59">
        <v>0</v>
      </c>
      <c r="CA59">
        <v>0</v>
      </c>
    </row>
    <row r="60" spans="1:79">
      <c r="A60" s="1">
        <f>HYPERLINK("https://lsnyc.legalserver.org/matter/dynamic-profile/view/1897796","19-1897796")</f>
        <v>0</v>
      </c>
      <c r="B60" t="s">
        <v>131</v>
      </c>
      <c r="D60" t="s">
        <v>198</v>
      </c>
      <c r="E60" t="s">
        <v>211</v>
      </c>
      <c r="F60" t="s">
        <v>212</v>
      </c>
      <c r="G60" t="s">
        <v>259</v>
      </c>
      <c r="H60" t="s">
        <v>217</v>
      </c>
      <c r="I60" t="s">
        <v>275</v>
      </c>
      <c r="J60" t="s">
        <v>276</v>
      </c>
      <c r="L60" t="s">
        <v>295</v>
      </c>
      <c r="M60" t="s">
        <v>311</v>
      </c>
      <c r="N60" t="s">
        <v>325</v>
      </c>
      <c r="O60" t="s">
        <v>333</v>
      </c>
      <c r="S60" t="s">
        <v>336</v>
      </c>
      <c r="T60">
        <v>344.28</v>
      </c>
      <c r="U60">
        <v>0</v>
      </c>
      <c r="V60" t="s">
        <v>337</v>
      </c>
      <c r="W60" t="s">
        <v>337</v>
      </c>
      <c r="X60" t="s">
        <v>338</v>
      </c>
      <c r="Y60" t="s">
        <v>337</v>
      </c>
      <c r="Z60" t="s">
        <v>339</v>
      </c>
      <c r="AA60" t="s">
        <v>386</v>
      </c>
      <c r="AB60" t="s">
        <v>337</v>
      </c>
      <c r="AC60" t="s">
        <v>338</v>
      </c>
      <c r="AD60" t="s">
        <v>338</v>
      </c>
      <c r="AE60" t="s">
        <v>399</v>
      </c>
      <c r="AG60" t="s">
        <v>405</v>
      </c>
      <c r="AH60" t="s">
        <v>337</v>
      </c>
      <c r="AI60" t="s">
        <v>338</v>
      </c>
      <c r="AJ60">
        <v>66</v>
      </c>
      <c r="AK60">
        <v>67</v>
      </c>
      <c r="AL60" t="s">
        <v>338</v>
      </c>
      <c r="AM60">
        <v>1</v>
      </c>
      <c r="AN60">
        <v>0</v>
      </c>
      <c r="AO60">
        <v>1</v>
      </c>
      <c r="AQ60" t="s">
        <v>422</v>
      </c>
      <c r="AR60" t="s">
        <v>438</v>
      </c>
      <c r="AT60" t="s">
        <v>441</v>
      </c>
      <c r="AU60" t="s">
        <v>453</v>
      </c>
      <c r="AV60">
        <v>0</v>
      </c>
      <c r="AW60">
        <v>0</v>
      </c>
      <c r="AX60">
        <v>0</v>
      </c>
      <c r="AY60">
        <v>0</v>
      </c>
      <c r="BD60" t="s">
        <v>516</v>
      </c>
      <c r="BE60" t="s">
        <v>544</v>
      </c>
      <c r="BG60" t="s">
        <v>569</v>
      </c>
      <c r="BH60">
        <v>164684</v>
      </c>
      <c r="BI60" t="s">
        <v>574</v>
      </c>
      <c r="BJ60">
        <v>10014</v>
      </c>
      <c r="BK60" t="s">
        <v>578</v>
      </c>
      <c r="BL60" t="s">
        <v>211</v>
      </c>
      <c r="BM60" t="s">
        <v>396</v>
      </c>
      <c r="BN60" t="s">
        <v>628</v>
      </c>
      <c r="BO60" t="s">
        <v>685</v>
      </c>
      <c r="BP60" t="s">
        <v>706</v>
      </c>
      <c r="BS60" t="s">
        <v>720</v>
      </c>
      <c r="BT60" t="s">
        <v>396</v>
      </c>
      <c r="BU60" t="s">
        <v>338</v>
      </c>
      <c r="BV60" t="s">
        <v>735</v>
      </c>
      <c r="BZ60">
        <v>0</v>
      </c>
      <c r="CA60">
        <v>0</v>
      </c>
    </row>
    <row r="61" spans="1:79">
      <c r="A61" s="1">
        <f>HYPERLINK("https://lsnyc.legalserver.org/matter/dynamic-profile/view/1915781","19-1915781")</f>
        <v>0</v>
      </c>
      <c r="B61" t="s">
        <v>132</v>
      </c>
      <c r="D61" t="s">
        <v>199</v>
      </c>
      <c r="E61" t="s">
        <v>211</v>
      </c>
      <c r="F61" t="s">
        <v>212</v>
      </c>
      <c r="G61" t="s">
        <v>242</v>
      </c>
      <c r="H61" t="s">
        <v>273</v>
      </c>
      <c r="I61" t="s">
        <v>275</v>
      </c>
      <c r="J61" t="s">
        <v>275</v>
      </c>
      <c r="K61" t="s">
        <v>279</v>
      </c>
      <c r="L61" t="s">
        <v>284</v>
      </c>
      <c r="M61" t="s">
        <v>306</v>
      </c>
      <c r="N61" t="s">
        <v>316</v>
      </c>
      <c r="S61" t="s">
        <v>336</v>
      </c>
      <c r="T61">
        <v>784.63</v>
      </c>
      <c r="U61">
        <v>0</v>
      </c>
      <c r="V61" t="s">
        <v>337</v>
      </c>
      <c r="W61" t="s">
        <v>337</v>
      </c>
      <c r="X61" t="s">
        <v>338</v>
      </c>
      <c r="Y61" t="s">
        <v>337</v>
      </c>
      <c r="Z61" t="s">
        <v>339</v>
      </c>
      <c r="AA61" t="s">
        <v>387</v>
      </c>
      <c r="AB61" t="s">
        <v>337</v>
      </c>
      <c r="AC61" t="s">
        <v>337</v>
      </c>
      <c r="AD61" t="s">
        <v>338</v>
      </c>
      <c r="AE61" t="s">
        <v>397</v>
      </c>
      <c r="AG61" t="s">
        <v>404</v>
      </c>
      <c r="AH61" t="s">
        <v>337</v>
      </c>
      <c r="AI61" t="s">
        <v>338</v>
      </c>
      <c r="AJ61">
        <v>0</v>
      </c>
      <c r="AK61">
        <v>0</v>
      </c>
      <c r="AL61" t="s">
        <v>338</v>
      </c>
      <c r="AM61">
        <v>1</v>
      </c>
      <c r="AN61">
        <v>0</v>
      </c>
      <c r="AO61">
        <v>1</v>
      </c>
      <c r="AQ61" t="s">
        <v>411</v>
      </c>
      <c r="AR61" t="s">
        <v>426</v>
      </c>
      <c r="AT61" t="s">
        <v>445</v>
      </c>
      <c r="AU61" t="s">
        <v>450</v>
      </c>
      <c r="AV61">
        <v>0</v>
      </c>
      <c r="AW61">
        <v>0</v>
      </c>
      <c r="AX61">
        <v>0</v>
      </c>
      <c r="AY61">
        <v>0</v>
      </c>
      <c r="BD61" t="s">
        <v>499</v>
      </c>
      <c r="BE61" t="s">
        <v>564</v>
      </c>
      <c r="BG61" t="s">
        <v>569</v>
      </c>
      <c r="BH61">
        <v>164684</v>
      </c>
      <c r="BI61" t="s">
        <v>574</v>
      </c>
      <c r="BJ61">
        <v>10035</v>
      </c>
      <c r="BL61" t="s">
        <v>211</v>
      </c>
      <c r="BM61" t="s">
        <v>337</v>
      </c>
      <c r="BN61" t="s">
        <v>599</v>
      </c>
      <c r="BO61" t="s">
        <v>656</v>
      </c>
      <c r="BP61" t="s">
        <v>696</v>
      </c>
      <c r="BQ61" t="s">
        <v>711</v>
      </c>
      <c r="BS61" t="s">
        <v>723</v>
      </c>
      <c r="BT61" t="s">
        <v>337</v>
      </c>
      <c r="BU61" t="s">
        <v>396</v>
      </c>
      <c r="BV61" t="s">
        <v>734</v>
      </c>
      <c r="BW61" t="s">
        <v>747</v>
      </c>
      <c r="BX61" t="s">
        <v>752</v>
      </c>
      <c r="BZ61">
        <v>1</v>
      </c>
      <c r="CA61">
        <v>2250</v>
      </c>
    </row>
    <row r="62" spans="1:79">
      <c r="A62" s="1">
        <f>HYPERLINK("https://lsnyc.legalserver.org/matter/dynamic-profile/view/1833233","17-1833233")</f>
        <v>0</v>
      </c>
      <c r="B62" t="s">
        <v>133</v>
      </c>
      <c r="D62" t="s">
        <v>200</v>
      </c>
      <c r="E62" t="s">
        <v>211</v>
      </c>
      <c r="F62" t="s">
        <v>212</v>
      </c>
      <c r="G62" t="s">
        <v>260</v>
      </c>
      <c r="H62" t="s">
        <v>236</v>
      </c>
      <c r="I62" t="s">
        <v>275</v>
      </c>
      <c r="J62" t="s">
        <v>275</v>
      </c>
      <c r="K62" t="s">
        <v>279</v>
      </c>
      <c r="L62" t="s">
        <v>284</v>
      </c>
      <c r="M62" t="s">
        <v>303</v>
      </c>
      <c r="N62" t="s">
        <v>316</v>
      </c>
      <c r="S62" t="s">
        <v>336</v>
      </c>
      <c r="T62">
        <v>248.76</v>
      </c>
      <c r="U62">
        <v>0</v>
      </c>
      <c r="V62" t="s">
        <v>337</v>
      </c>
      <c r="W62" t="s">
        <v>337</v>
      </c>
      <c r="X62" t="s">
        <v>338</v>
      </c>
      <c r="Y62" t="s">
        <v>337</v>
      </c>
      <c r="Z62" t="s">
        <v>339</v>
      </c>
      <c r="AA62" t="s">
        <v>344</v>
      </c>
      <c r="AB62" t="s">
        <v>337</v>
      </c>
      <c r="AC62" t="s">
        <v>337</v>
      </c>
      <c r="AD62" t="s">
        <v>338</v>
      </c>
      <c r="AE62" t="s">
        <v>397</v>
      </c>
      <c r="AG62" t="s">
        <v>404</v>
      </c>
      <c r="AH62" t="s">
        <v>337</v>
      </c>
      <c r="AI62" t="s">
        <v>338</v>
      </c>
      <c r="AJ62">
        <v>48</v>
      </c>
      <c r="AK62">
        <v>51</v>
      </c>
      <c r="AL62" t="s">
        <v>338</v>
      </c>
      <c r="AM62">
        <v>1</v>
      </c>
      <c r="AN62">
        <v>0</v>
      </c>
      <c r="AO62">
        <v>1</v>
      </c>
      <c r="AQ62" t="s">
        <v>411</v>
      </c>
      <c r="AR62" t="s">
        <v>426</v>
      </c>
      <c r="AT62" t="s">
        <v>442</v>
      </c>
      <c r="AU62" t="s">
        <v>451</v>
      </c>
      <c r="AV62">
        <v>0</v>
      </c>
      <c r="AW62">
        <v>0</v>
      </c>
      <c r="AX62">
        <v>0</v>
      </c>
      <c r="AY62">
        <v>0</v>
      </c>
      <c r="BD62" t="s">
        <v>517</v>
      </c>
      <c r="BE62" t="s">
        <v>542</v>
      </c>
      <c r="BG62" t="s">
        <v>569</v>
      </c>
      <c r="BH62">
        <v>164684</v>
      </c>
      <c r="BI62" t="s">
        <v>574</v>
      </c>
      <c r="BJ62">
        <v>10029</v>
      </c>
      <c r="BL62" t="s">
        <v>211</v>
      </c>
      <c r="BM62" t="s">
        <v>337</v>
      </c>
      <c r="BN62" t="s">
        <v>629</v>
      </c>
      <c r="BO62" t="s">
        <v>686</v>
      </c>
      <c r="BP62" t="s">
        <v>696</v>
      </c>
      <c r="BQ62" t="s">
        <v>709</v>
      </c>
      <c r="BS62" t="s">
        <v>717</v>
      </c>
      <c r="BT62" t="s">
        <v>337</v>
      </c>
      <c r="BU62" t="s">
        <v>338</v>
      </c>
      <c r="BV62" t="s">
        <v>734</v>
      </c>
      <c r="BW62" t="s">
        <v>744</v>
      </c>
      <c r="BX62" t="s">
        <v>752</v>
      </c>
      <c r="BY62" t="s">
        <v>781</v>
      </c>
      <c r="BZ62">
        <v>7</v>
      </c>
      <c r="CA62">
        <v>1550</v>
      </c>
    </row>
    <row r="63" spans="1:79">
      <c r="A63" s="1">
        <f>HYPERLINK("https://lsnyc.legalserver.org/matter/dynamic-profile/view/1837167","17-1837167")</f>
        <v>0</v>
      </c>
      <c r="B63" t="s">
        <v>133</v>
      </c>
      <c r="D63" t="s">
        <v>200</v>
      </c>
      <c r="E63" t="s">
        <v>211</v>
      </c>
      <c r="F63" t="s">
        <v>212</v>
      </c>
      <c r="G63" t="s">
        <v>261</v>
      </c>
      <c r="H63" t="s">
        <v>236</v>
      </c>
      <c r="I63" t="s">
        <v>275</v>
      </c>
      <c r="J63" t="s">
        <v>275</v>
      </c>
      <c r="K63" t="s">
        <v>279</v>
      </c>
      <c r="L63" t="s">
        <v>284</v>
      </c>
      <c r="M63" t="s">
        <v>303</v>
      </c>
      <c r="N63" t="s">
        <v>316</v>
      </c>
      <c r="S63" t="s">
        <v>336</v>
      </c>
      <c r="T63">
        <v>248.76</v>
      </c>
      <c r="U63">
        <v>0</v>
      </c>
      <c r="V63" t="s">
        <v>337</v>
      </c>
      <c r="W63" t="s">
        <v>337</v>
      </c>
      <c r="X63" t="s">
        <v>338</v>
      </c>
      <c r="Y63" t="s">
        <v>337</v>
      </c>
      <c r="Z63" t="s">
        <v>339</v>
      </c>
      <c r="AA63" t="s">
        <v>344</v>
      </c>
      <c r="AB63" t="s">
        <v>337</v>
      </c>
      <c r="AC63" t="s">
        <v>337</v>
      </c>
      <c r="AD63" t="s">
        <v>338</v>
      </c>
      <c r="AE63" t="s">
        <v>397</v>
      </c>
      <c r="AG63" t="s">
        <v>404</v>
      </c>
      <c r="AH63" t="s">
        <v>337</v>
      </c>
      <c r="AI63" t="s">
        <v>338</v>
      </c>
      <c r="AJ63">
        <v>48</v>
      </c>
      <c r="AK63">
        <v>51</v>
      </c>
      <c r="AL63" t="s">
        <v>338</v>
      </c>
      <c r="AM63">
        <v>1</v>
      </c>
      <c r="AN63">
        <v>0</v>
      </c>
      <c r="AO63">
        <v>1</v>
      </c>
      <c r="AQ63" t="s">
        <v>411</v>
      </c>
      <c r="AR63" t="s">
        <v>426</v>
      </c>
      <c r="AT63" t="s">
        <v>442</v>
      </c>
      <c r="AU63" t="s">
        <v>451</v>
      </c>
      <c r="AV63">
        <v>5000</v>
      </c>
      <c r="AW63">
        <v>0</v>
      </c>
      <c r="AX63">
        <v>0</v>
      </c>
      <c r="AY63">
        <v>0</v>
      </c>
      <c r="BD63" t="s">
        <v>517</v>
      </c>
      <c r="BE63" t="s">
        <v>542</v>
      </c>
      <c r="BG63" t="s">
        <v>569</v>
      </c>
      <c r="BH63">
        <v>164684</v>
      </c>
      <c r="BI63" t="s">
        <v>574</v>
      </c>
      <c r="BJ63">
        <v>10029</v>
      </c>
      <c r="BL63" t="s">
        <v>211</v>
      </c>
      <c r="BM63" t="s">
        <v>337</v>
      </c>
      <c r="BN63" t="s">
        <v>630</v>
      </c>
      <c r="BO63" t="s">
        <v>687</v>
      </c>
      <c r="BP63" t="s">
        <v>696</v>
      </c>
      <c r="BQ63" t="s">
        <v>709</v>
      </c>
      <c r="BS63" t="s">
        <v>717</v>
      </c>
      <c r="BT63" t="s">
        <v>337</v>
      </c>
      <c r="BU63" t="s">
        <v>396</v>
      </c>
      <c r="BV63" t="s">
        <v>734</v>
      </c>
      <c r="BW63" t="s">
        <v>751</v>
      </c>
      <c r="BX63" t="s">
        <v>752</v>
      </c>
      <c r="BY63" t="s">
        <v>782</v>
      </c>
      <c r="BZ63">
        <v>7</v>
      </c>
      <c r="CA63">
        <v>1550</v>
      </c>
    </row>
    <row r="64" spans="1:79">
      <c r="A64" s="1">
        <f>HYPERLINK("https://lsnyc.legalserver.org/matter/dynamic-profile/view/1914491","19-1914491")</f>
        <v>0</v>
      </c>
      <c r="B64" t="s">
        <v>134</v>
      </c>
      <c r="D64" t="s">
        <v>201</v>
      </c>
      <c r="E64" t="s">
        <v>211</v>
      </c>
      <c r="F64" t="s">
        <v>212</v>
      </c>
      <c r="G64" t="s">
        <v>262</v>
      </c>
      <c r="H64" t="s">
        <v>272</v>
      </c>
      <c r="I64" t="s">
        <v>275</v>
      </c>
      <c r="J64" t="s">
        <v>275</v>
      </c>
      <c r="K64" t="s">
        <v>279</v>
      </c>
      <c r="L64" t="s">
        <v>284</v>
      </c>
      <c r="M64" t="s">
        <v>301</v>
      </c>
      <c r="N64" t="s">
        <v>321</v>
      </c>
      <c r="S64" t="s">
        <v>336</v>
      </c>
      <c r="T64">
        <v>391.99</v>
      </c>
      <c r="U64">
        <v>0</v>
      </c>
      <c r="V64" t="s">
        <v>337</v>
      </c>
      <c r="W64" t="s">
        <v>337</v>
      </c>
      <c r="X64" t="s">
        <v>338</v>
      </c>
      <c r="Y64" t="s">
        <v>337</v>
      </c>
      <c r="Z64" t="s">
        <v>339</v>
      </c>
      <c r="AA64" t="s">
        <v>388</v>
      </c>
      <c r="AB64" t="s">
        <v>337</v>
      </c>
      <c r="AC64" t="s">
        <v>338</v>
      </c>
      <c r="AD64" t="s">
        <v>338</v>
      </c>
      <c r="AE64" t="s">
        <v>397</v>
      </c>
      <c r="AG64" t="s">
        <v>404</v>
      </c>
      <c r="AH64" t="s">
        <v>337</v>
      </c>
      <c r="AI64" t="s">
        <v>338</v>
      </c>
      <c r="AJ64">
        <v>70</v>
      </c>
      <c r="AK64">
        <v>70</v>
      </c>
      <c r="AL64" t="s">
        <v>338</v>
      </c>
      <c r="AM64">
        <v>1</v>
      </c>
      <c r="AN64">
        <v>0</v>
      </c>
      <c r="AO64">
        <v>1</v>
      </c>
      <c r="AQ64" t="s">
        <v>413</v>
      </c>
      <c r="AR64" t="s">
        <v>428</v>
      </c>
      <c r="AT64" t="s">
        <v>441</v>
      </c>
      <c r="AU64" t="s">
        <v>450</v>
      </c>
      <c r="AV64">
        <v>0</v>
      </c>
      <c r="AW64">
        <v>0</v>
      </c>
      <c r="AX64">
        <v>0</v>
      </c>
      <c r="AY64">
        <v>0</v>
      </c>
      <c r="BD64" t="s">
        <v>518</v>
      </c>
      <c r="BE64" t="s">
        <v>565</v>
      </c>
      <c r="BG64" t="s">
        <v>569</v>
      </c>
      <c r="BH64">
        <v>164684</v>
      </c>
      <c r="BI64" t="s">
        <v>574</v>
      </c>
      <c r="BJ64">
        <v>10030</v>
      </c>
      <c r="BL64" t="s">
        <v>211</v>
      </c>
      <c r="BM64" t="s">
        <v>337</v>
      </c>
      <c r="BN64" t="s">
        <v>631</v>
      </c>
      <c r="BO64" t="s">
        <v>688</v>
      </c>
      <c r="BP64" t="s">
        <v>699</v>
      </c>
      <c r="BQ64" t="s">
        <v>708</v>
      </c>
      <c r="BS64" t="s">
        <v>715</v>
      </c>
      <c r="BT64" t="s">
        <v>731</v>
      </c>
      <c r="BU64" t="s">
        <v>396</v>
      </c>
      <c r="BV64" t="s">
        <v>733</v>
      </c>
      <c r="BW64" t="s">
        <v>747</v>
      </c>
      <c r="BX64" t="s">
        <v>757</v>
      </c>
      <c r="BZ64">
        <v>8</v>
      </c>
      <c r="CA64">
        <v>530</v>
      </c>
    </row>
    <row r="65" spans="1:79">
      <c r="A65" s="1">
        <f>HYPERLINK("https://lsnyc.legalserver.org/matter/dynamic-profile/view/0824221","17-0824221")</f>
        <v>0</v>
      </c>
      <c r="B65" t="s">
        <v>135</v>
      </c>
      <c r="D65" t="s">
        <v>202</v>
      </c>
      <c r="E65" t="s">
        <v>211</v>
      </c>
      <c r="F65" t="s">
        <v>212</v>
      </c>
      <c r="G65" t="s">
        <v>263</v>
      </c>
      <c r="H65" t="s">
        <v>236</v>
      </c>
      <c r="I65" t="s">
        <v>275</v>
      </c>
      <c r="J65" t="s">
        <v>275</v>
      </c>
      <c r="K65" t="s">
        <v>279</v>
      </c>
      <c r="L65" t="s">
        <v>284</v>
      </c>
      <c r="M65" t="s">
        <v>300</v>
      </c>
      <c r="N65" t="s">
        <v>316</v>
      </c>
      <c r="S65" t="s">
        <v>336</v>
      </c>
      <c r="T65">
        <v>299.63</v>
      </c>
      <c r="U65">
        <v>0</v>
      </c>
      <c r="V65" t="s">
        <v>337</v>
      </c>
      <c r="W65" t="s">
        <v>337</v>
      </c>
      <c r="X65" t="s">
        <v>338</v>
      </c>
      <c r="Y65" t="s">
        <v>337</v>
      </c>
      <c r="Z65" t="s">
        <v>339</v>
      </c>
      <c r="AA65" t="s">
        <v>389</v>
      </c>
      <c r="AB65" t="s">
        <v>337</v>
      </c>
      <c r="AC65" t="s">
        <v>338</v>
      </c>
      <c r="AD65" t="s">
        <v>337</v>
      </c>
      <c r="AE65" t="s">
        <v>398</v>
      </c>
      <c r="AG65" t="s">
        <v>405</v>
      </c>
      <c r="AH65" t="s">
        <v>337</v>
      </c>
      <c r="AI65" t="s">
        <v>338</v>
      </c>
      <c r="AJ65">
        <v>53</v>
      </c>
      <c r="AK65">
        <v>56</v>
      </c>
      <c r="AL65" t="s">
        <v>338</v>
      </c>
      <c r="AM65">
        <v>1</v>
      </c>
      <c r="AN65">
        <v>1</v>
      </c>
      <c r="AO65">
        <v>2</v>
      </c>
      <c r="AQ65" t="s">
        <v>410</v>
      </c>
      <c r="AR65" t="s">
        <v>433</v>
      </c>
      <c r="AT65" t="s">
        <v>442</v>
      </c>
      <c r="AU65" t="s">
        <v>454</v>
      </c>
      <c r="AV65">
        <v>0</v>
      </c>
      <c r="AW65">
        <v>0</v>
      </c>
      <c r="AX65">
        <v>0</v>
      </c>
      <c r="AY65">
        <v>0</v>
      </c>
      <c r="BD65" t="s">
        <v>513</v>
      </c>
      <c r="BE65" t="s">
        <v>542</v>
      </c>
      <c r="BG65" t="s">
        <v>569</v>
      </c>
      <c r="BH65">
        <v>164684</v>
      </c>
      <c r="BI65" t="s">
        <v>574</v>
      </c>
      <c r="BJ65">
        <v>10040</v>
      </c>
      <c r="BL65" t="s">
        <v>211</v>
      </c>
      <c r="BM65" t="s">
        <v>337</v>
      </c>
      <c r="BN65" t="s">
        <v>623</v>
      </c>
      <c r="BO65" t="s">
        <v>680</v>
      </c>
      <c r="BP65" t="s">
        <v>698</v>
      </c>
      <c r="BQ65" t="s">
        <v>709</v>
      </c>
      <c r="BS65" t="s">
        <v>719</v>
      </c>
      <c r="BT65" t="s">
        <v>337</v>
      </c>
      <c r="BU65" t="s">
        <v>396</v>
      </c>
      <c r="BV65" t="s">
        <v>736</v>
      </c>
      <c r="BW65" t="s">
        <v>748</v>
      </c>
      <c r="BX65" t="s">
        <v>752</v>
      </c>
      <c r="BZ65">
        <v>4</v>
      </c>
      <c r="CA65">
        <v>1258</v>
      </c>
    </row>
    <row r="66" spans="1:79">
      <c r="A66" s="1">
        <f>HYPERLINK("https://lsnyc.legalserver.org/matter/dynamic-profile/view/1916379","19-1916379")</f>
        <v>0</v>
      </c>
      <c r="B66" t="s">
        <v>136</v>
      </c>
      <c r="D66" t="s">
        <v>203</v>
      </c>
      <c r="E66" t="s">
        <v>211</v>
      </c>
      <c r="F66" t="s">
        <v>212</v>
      </c>
      <c r="G66" t="s">
        <v>245</v>
      </c>
      <c r="H66" t="s">
        <v>245</v>
      </c>
      <c r="I66" t="s">
        <v>275</v>
      </c>
      <c r="J66" t="s">
        <v>275</v>
      </c>
      <c r="K66" t="s">
        <v>279</v>
      </c>
      <c r="L66" t="s">
        <v>286</v>
      </c>
      <c r="M66" t="s">
        <v>300</v>
      </c>
      <c r="N66" t="s">
        <v>316</v>
      </c>
      <c r="S66" t="s">
        <v>336</v>
      </c>
      <c r="T66">
        <v>233.01</v>
      </c>
      <c r="U66">
        <v>0</v>
      </c>
      <c r="V66" t="s">
        <v>337</v>
      </c>
      <c r="W66" t="s">
        <v>337</v>
      </c>
      <c r="X66" t="s">
        <v>338</v>
      </c>
      <c r="Y66" t="s">
        <v>337</v>
      </c>
      <c r="Z66" t="s">
        <v>339</v>
      </c>
      <c r="AA66" t="s">
        <v>368</v>
      </c>
      <c r="AB66" t="s">
        <v>337</v>
      </c>
      <c r="AC66" t="s">
        <v>338</v>
      </c>
      <c r="AD66" t="s">
        <v>338</v>
      </c>
      <c r="AE66" t="s">
        <v>398</v>
      </c>
      <c r="AG66" t="s">
        <v>404</v>
      </c>
      <c r="AH66" t="s">
        <v>337</v>
      </c>
      <c r="AI66" t="s">
        <v>338</v>
      </c>
      <c r="AJ66">
        <v>61</v>
      </c>
      <c r="AK66">
        <v>61</v>
      </c>
      <c r="AL66" t="s">
        <v>338</v>
      </c>
      <c r="AM66">
        <v>3</v>
      </c>
      <c r="AN66">
        <v>1</v>
      </c>
      <c r="AO66">
        <v>4</v>
      </c>
      <c r="AQ66" t="s">
        <v>411</v>
      </c>
      <c r="AR66" t="s">
        <v>426</v>
      </c>
      <c r="AT66" t="s">
        <v>441</v>
      </c>
      <c r="AU66" t="s">
        <v>450</v>
      </c>
      <c r="AV66">
        <v>0</v>
      </c>
      <c r="AW66">
        <v>0</v>
      </c>
      <c r="AX66">
        <v>0</v>
      </c>
      <c r="AY66">
        <v>0</v>
      </c>
      <c r="BD66" t="s">
        <v>519</v>
      </c>
      <c r="BE66">
        <v>10</v>
      </c>
      <c r="BG66" t="s">
        <v>569</v>
      </c>
      <c r="BH66">
        <v>164684</v>
      </c>
      <c r="BI66" t="s">
        <v>574</v>
      </c>
      <c r="BJ66">
        <v>10034</v>
      </c>
      <c r="BL66" t="s">
        <v>211</v>
      </c>
      <c r="BM66" t="s">
        <v>337</v>
      </c>
      <c r="BN66" t="s">
        <v>632</v>
      </c>
      <c r="BO66" t="s">
        <v>689</v>
      </c>
      <c r="BP66" t="s">
        <v>698</v>
      </c>
      <c r="BQ66" t="s">
        <v>708</v>
      </c>
      <c r="BS66" t="s">
        <v>719</v>
      </c>
      <c r="BT66" t="s">
        <v>337</v>
      </c>
      <c r="BU66" t="s">
        <v>396</v>
      </c>
      <c r="BV66" t="s">
        <v>736</v>
      </c>
      <c r="BX66" t="s">
        <v>752</v>
      </c>
      <c r="BZ66">
        <v>7</v>
      </c>
      <c r="CA66">
        <v>1520.81</v>
      </c>
    </row>
    <row r="67" spans="1:79">
      <c r="A67" s="1">
        <f>HYPERLINK("https://lsnyc.legalserver.org/matter/dynamic-profile/view/1897338","19-1897338")</f>
        <v>0</v>
      </c>
      <c r="B67" t="s">
        <v>137</v>
      </c>
      <c r="D67" t="s">
        <v>204</v>
      </c>
      <c r="E67" t="s">
        <v>211</v>
      </c>
      <c r="F67" t="s">
        <v>212</v>
      </c>
      <c r="G67" t="s">
        <v>264</v>
      </c>
      <c r="H67" t="s">
        <v>236</v>
      </c>
      <c r="I67" t="s">
        <v>275</v>
      </c>
      <c r="J67" t="s">
        <v>275</v>
      </c>
      <c r="L67" t="s">
        <v>295</v>
      </c>
      <c r="M67" t="s">
        <v>315</v>
      </c>
      <c r="N67" t="s">
        <v>326</v>
      </c>
      <c r="Q67" t="s">
        <v>335</v>
      </c>
      <c r="S67" t="s">
        <v>336</v>
      </c>
      <c r="T67">
        <v>336.27</v>
      </c>
      <c r="U67">
        <v>0</v>
      </c>
      <c r="V67" t="s">
        <v>337</v>
      </c>
      <c r="W67" t="s">
        <v>337</v>
      </c>
      <c r="X67" t="s">
        <v>338</v>
      </c>
      <c r="Y67" t="s">
        <v>337</v>
      </c>
      <c r="Z67" t="s">
        <v>339</v>
      </c>
      <c r="AA67" t="s">
        <v>384</v>
      </c>
      <c r="AB67" t="s">
        <v>337</v>
      </c>
      <c r="AC67" t="s">
        <v>338</v>
      </c>
      <c r="AD67" t="s">
        <v>338</v>
      </c>
      <c r="AE67" t="s">
        <v>398</v>
      </c>
      <c r="AG67" t="s">
        <v>405</v>
      </c>
      <c r="AH67" t="s">
        <v>337</v>
      </c>
      <c r="AI67" t="s">
        <v>338</v>
      </c>
      <c r="AJ67">
        <v>36</v>
      </c>
      <c r="AK67">
        <v>36</v>
      </c>
      <c r="AL67" t="s">
        <v>338</v>
      </c>
      <c r="AM67">
        <v>1</v>
      </c>
      <c r="AN67">
        <v>0</v>
      </c>
      <c r="AO67">
        <v>1</v>
      </c>
      <c r="AQ67" t="s">
        <v>414</v>
      </c>
      <c r="AR67" t="s">
        <v>429</v>
      </c>
      <c r="AT67" t="s">
        <v>441</v>
      </c>
      <c r="AU67" t="s">
        <v>464</v>
      </c>
      <c r="AV67">
        <v>0</v>
      </c>
      <c r="AW67">
        <v>0</v>
      </c>
      <c r="AX67">
        <v>0</v>
      </c>
      <c r="AY67">
        <v>0</v>
      </c>
      <c r="BD67" t="s">
        <v>520</v>
      </c>
      <c r="BE67" t="s">
        <v>546</v>
      </c>
      <c r="BG67" t="s">
        <v>573</v>
      </c>
      <c r="BH67">
        <v>164685</v>
      </c>
      <c r="BI67" t="s">
        <v>574</v>
      </c>
      <c r="BJ67">
        <v>10456</v>
      </c>
      <c r="BK67" t="s">
        <v>579</v>
      </c>
      <c r="BL67" t="s">
        <v>211</v>
      </c>
      <c r="BM67" t="s">
        <v>396</v>
      </c>
      <c r="BN67" t="s">
        <v>633</v>
      </c>
      <c r="BO67" t="s">
        <v>690</v>
      </c>
      <c r="BP67" t="s">
        <v>707</v>
      </c>
      <c r="BS67" t="s">
        <v>730</v>
      </c>
      <c r="BT67" t="s">
        <v>337</v>
      </c>
      <c r="BU67" t="s">
        <v>338</v>
      </c>
      <c r="BV67" t="s">
        <v>743</v>
      </c>
      <c r="BZ67">
        <v>0</v>
      </c>
      <c r="CA67">
        <v>0</v>
      </c>
    </row>
    <row r="68" spans="1:79">
      <c r="A68" s="1">
        <f>HYPERLINK("https://lsnyc.legalserver.org/matter/dynamic-profile/view/0826261","17-0826261")</f>
        <v>0</v>
      </c>
      <c r="B68" t="s">
        <v>138</v>
      </c>
      <c r="D68" t="s">
        <v>205</v>
      </c>
      <c r="E68" t="s">
        <v>211</v>
      </c>
      <c r="F68" t="s">
        <v>212</v>
      </c>
      <c r="G68" t="s">
        <v>265</v>
      </c>
      <c r="H68" t="s">
        <v>274</v>
      </c>
      <c r="I68" t="s">
        <v>275</v>
      </c>
      <c r="J68" t="s">
        <v>275</v>
      </c>
      <c r="K68" t="s">
        <v>279</v>
      </c>
      <c r="L68" t="s">
        <v>297</v>
      </c>
      <c r="M68" t="s">
        <v>297</v>
      </c>
      <c r="N68" t="s">
        <v>316</v>
      </c>
      <c r="O68" t="s">
        <v>334</v>
      </c>
      <c r="S68" t="s">
        <v>336</v>
      </c>
      <c r="T68">
        <v>269.33</v>
      </c>
      <c r="U68">
        <v>0</v>
      </c>
      <c r="V68" t="s">
        <v>337</v>
      </c>
      <c r="W68" t="s">
        <v>337</v>
      </c>
      <c r="X68" t="s">
        <v>338</v>
      </c>
      <c r="Y68" t="s">
        <v>337</v>
      </c>
      <c r="Z68" t="s">
        <v>339</v>
      </c>
      <c r="AA68" t="s">
        <v>390</v>
      </c>
      <c r="AB68" t="s">
        <v>337</v>
      </c>
      <c r="AC68" t="s">
        <v>337</v>
      </c>
      <c r="AD68" t="s">
        <v>338</v>
      </c>
      <c r="AE68" t="s">
        <v>398</v>
      </c>
      <c r="AG68" t="s">
        <v>404</v>
      </c>
      <c r="AH68" t="s">
        <v>337</v>
      </c>
      <c r="AI68" t="s">
        <v>338</v>
      </c>
      <c r="AJ68">
        <v>45</v>
      </c>
      <c r="AK68">
        <v>48</v>
      </c>
      <c r="AL68" t="s">
        <v>338</v>
      </c>
      <c r="AM68">
        <v>1</v>
      </c>
      <c r="AN68">
        <v>1</v>
      </c>
      <c r="AO68">
        <v>2</v>
      </c>
      <c r="AQ68" t="s">
        <v>411</v>
      </c>
      <c r="AR68" t="s">
        <v>426</v>
      </c>
      <c r="AT68" t="s">
        <v>444</v>
      </c>
      <c r="AU68" t="s">
        <v>455</v>
      </c>
      <c r="AV68">
        <v>0</v>
      </c>
      <c r="AW68">
        <v>0</v>
      </c>
      <c r="AX68">
        <v>0</v>
      </c>
      <c r="AY68">
        <v>0</v>
      </c>
      <c r="BD68" t="s">
        <v>521</v>
      </c>
      <c r="BE68" t="s">
        <v>566</v>
      </c>
      <c r="BG68" t="s">
        <v>569</v>
      </c>
      <c r="BH68">
        <v>164684</v>
      </c>
      <c r="BI68" t="s">
        <v>574</v>
      </c>
      <c r="BJ68">
        <v>10034</v>
      </c>
      <c r="BL68" t="s">
        <v>211</v>
      </c>
      <c r="BM68" t="s">
        <v>337</v>
      </c>
      <c r="BN68" t="s">
        <v>634</v>
      </c>
      <c r="BO68" t="s">
        <v>691</v>
      </c>
      <c r="BP68" t="s">
        <v>698</v>
      </c>
      <c r="BQ68" t="s">
        <v>709</v>
      </c>
      <c r="BS68" t="s">
        <v>727</v>
      </c>
      <c r="BT68" t="s">
        <v>337</v>
      </c>
      <c r="BU68" t="s">
        <v>396</v>
      </c>
      <c r="BV68" t="s">
        <v>736</v>
      </c>
      <c r="BW68" t="s">
        <v>748</v>
      </c>
      <c r="BX68" t="s">
        <v>752</v>
      </c>
      <c r="BY68" t="s">
        <v>783</v>
      </c>
      <c r="BZ68">
        <v>8</v>
      </c>
      <c r="CA68">
        <v>1375</v>
      </c>
    </row>
    <row r="69" spans="1:79">
      <c r="A69" s="1">
        <f>HYPERLINK("https://lsnyc.legalserver.org/matter/dynamic-profile/view/1913443","19-1913443")</f>
        <v>0</v>
      </c>
      <c r="B69" t="s">
        <v>139</v>
      </c>
      <c r="D69" t="s">
        <v>206</v>
      </c>
      <c r="E69" t="s">
        <v>211</v>
      </c>
      <c r="F69" t="s">
        <v>212</v>
      </c>
      <c r="G69" t="s">
        <v>266</v>
      </c>
      <c r="H69" t="s">
        <v>271</v>
      </c>
      <c r="I69" t="s">
        <v>275</v>
      </c>
      <c r="J69" t="s">
        <v>275</v>
      </c>
      <c r="K69" t="s">
        <v>279</v>
      </c>
      <c r="L69" t="s">
        <v>284</v>
      </c>
      <c r="M69" t="s">
        <v>310</v>
      </c>
      <c r="N69" t="s">
        <v>316</v>
      </c>
      <c r="S69" t="s">
        <v>336</v>
      </c>
      <c r="T69">
        <v>337.76</v>
      </c>
      <c r="U69">
        <v>0</v>
      </c>
      <c r="V69" t="s">
        <v>337</v>
      </c>
      <c r="W69" t="s">
        <v>337</v>
      </c>
      <c r="X69" t="s">
        <v>338</v>
      </c>
      <c r="Y69" t="s">
        <v>337</v>
      </c>
      <c r="Z69" t="s">
        <v>339</v>
      </c>
      <c r="AA69" t="s">
        <v>391</v>
      </c>
      <c r="AB69" t="s">
        <v>337</v>
      </c>
      <c r="AC69" t="s">
        <v>337</v>
      </c>
      <c r="AD69" t="s">
        <v>338</v>
      </c>
      <c r="AE69" t="s">
        <v>398</v>
      </c>
      <c r="AG69" t="s">
        <v>404</v>
      </c>
      <c r="AH69" t="s">
        <v>337</v>
      </c>
      <c r="AI69" t="s">
        <v>338</v>
      </c>
      <c r="AJ69">
        <v>51</v>
      </c>
      <c r="AK69">
        <v>51</v>
      </c>
      <c r="AL69" t="s">
        <v>338</v>
      </c>
      <c r="AM69">
        <v>6</v>
      </c>
      <c r="AN69">
        <v>1</v>
      </c>
      <c r="AO69">
        <v>7</v>
      </c>
      <c r="AQ69" t="s">
        <v>409</v>
      </c>
      <c r="AR69" t="s">
        <v>425</v>
      </c>
      <c r="AT69" t="s">
        <v>441</v>
      </c>
      <c r="AU69" t="s">
        <v>450</v>
      </c>
      <c r="AV69">
        <v>0</v>
      </c>
      <c r="AW69">
        <v>0</v>
      </c>
      <c r="AX69">
        <v>0</v>
      </c>
      <c r="AY69">
        <v>0</v>
      </c>
      <c r="BD69" t="s">
        <v>522</v>
      </c>
      <c r="BE69">
        <v>62</v>
      </c>
      <c r="BG69" t="s">
        <v>569</v>
      </c>
      <c r="BH69">
        <v>164684</v>
      </c>
      <c r="BI69" t="s">
        <v>574</v>
      </c>
      <c r="BJ69">
        <v>10027</v>
      </c>
      <c r="BL69" t="s">
        <v>211</v>
      </c>
      <c r="BM69" t="s">
        <v>337</v>
      </c>
      <c r="BN69" t="s">
        <v>635</v>
      </c>
      <c r="BO69" t="s">
        <v>692</v>
      </c>
      <c r="BP69" t="s">
        <v>695</v>
      </c>
      <c r="BQ69" t="s">
        <v>708</v>
      </c>
      <c r="BS69" t="s">
        <v>726</v>
      </c>
      <c r="BT69" t="s">
        <v>337</v>
      </c>
      <c r="BU69" t="s">
        <v>396</v>
      </c>
      <c r="BV69" t="s">
        <v>732</v>
      </c>
      <c r="BW69" t="s">
        <v>747</v>
      </c>
      <c r="BX69" t="s">
        <v>752</v>
      </c>
      <c r="BZ69">
        <v>23</v>
      </c>
      <c r="CA69">
        <v>1527.08</v>
      </c>
    </row>
    <row r="70" spans="1:79">
      <c r="A70" s="1">
        <f>HYPERLINK("https://lsnyc.legalserver.org/matter/dynamic-profile/view/1897442","19-1897442")</f>
        <v>0</v>
      </c>
      <c r="B70" t="s">
        <v>140</v>
      </c>
      <c r="D70" t="s">
        <v>207</v>
      </c>
      <c r="E70" t="s">
        <v>211</v>
      </c>
      <c r="F70" t="s">
        <v>212</v>
      </c>
      <c r="G70" t="s">
        <v>267</v>
      </c>
      <c r="H70" t="s">
        <v>272</v>
      </c>
      <c r="I70" t="s">
        <v>275</v>
      </c>
      <c r="J70" t="s">
        <v>275</v>
      </c>
      <c r="K70" t="s">
        <v>279</v>
      </c>
      <c r="L70" t="s">
        <v>282</v>
      </c>
      <c r="M70" t="s">
        <v>310</v>
      </c>
      <c r="N70" t="s">
        <v>316</v>
      </c>
      <c r="S70" t="s">
        <v>336</v>
      </c>
      <c r="T70">
        <v>283.15</v>
      </c>
      <c r="U70">
        <v>0</v>
      </c>
      <c r="V70" t="s">
        <v>337</v>
      </c>
      <c r="W70" t="s">
        <v>337</v>
      </c>
      <c r="X70" t="s">
        <v>338</v>
      </c>
      <c r="Y70" t="s">
        <v>337</v>
      </c>
      <c r="Z70" t="s">
        <v>339</v>
      </c>
      <c r="AA70" t="s">
        <v>392</v>
      </c>
      <c r="AB70" t="s">
        <v>337</v>
      </c>
      <c r="AC70" t="s">
        <v>338</v>
      </c>
      <c r="AD70" t="s">
        <v>338</v>
      </c>
      <c r="AE70" t="s">
        <v>397</v>
      </c>
      <c r="AG70" t="s">
        <v>405</v>
      </c>
      <c r="AH70" t="s">
        <v>337</v>
      </c>
      <c r="AI70" t="s">
        <v>338</v>
      </c>
      <c r="AJ70">
        <v>73</v>
      </c>
      <c r="AK70">
        <v>73</v>
      </c>
      <c r="AL70" t="s">
        <v>338</v>
      </c>
      <c r="AM70">
        <v>3</v>
      </c>
      <c r="AN70">
        <v>0</v>
      </c>
      <c r="AO70">
        <v>3</v>
      </c>
      <c r="AQ70" t="s">
        <v>413</v>
      </c>
      <c r="AR70" t="s">
        <v>428</v>
      </c>
      <c r="AT70" t="s">
        <v>441</v>
      </c>
      <c r="AU70" t="s">
        <v>450</v>
      </c>
      <c r="AV70">
        <v>0</v>
      </c>
      <c r="AW70">
        <v>0</v>
      </c>
      <c r="AX70">
        <v>0</v>
      </c>
      <c r="AY70">
        <v>0</v>
      </c>
      <c r="BD70" t="s">
        <v>523</v>
      </c>
      <c r="BE70">
        <v>1705</v>
      </c>
      <c r="BG70" t="s">
        <v>569</v>
      </c>
      <c r="BH70">
        <v>164684</v>
      </c>
      <c r="BI70" t="s">
        <v>574</v>
      </c>
      <c r="BJ70">
        <v>10029</v>
      </c>
      <c r="BL70" t="s">
        <v>211</v>
      </c>
      <c r="BM70" t="s">
        <v>337</v>
      </c>
      <c r="BN70" t="s">
        <v>636</v>
      </c>
      <c r="BO70" t="s">
        <v>693</v>
      </c>
      <c r="BP70" t="s">
        <v>696</v>
      </c>
      <c r="BQ70" t="s">
        <v>708</v>
      </c>
      <c r="BS70" t="s">
        <v>715</v>
      </c>
      <c r="BT70" t="s">
        <v>731</v>
      </c>
      <c r="BU70" t="s">
        <v>396</v>
      </c>
      <c r="BV70" t="s">
        <v>734</v>
      </c>
      <c r="BW70" t="s">
        <v>744</v>
      </c>
      <c r="BX70" t="s">
        <v>760</v>
      </c>
      <c r="BY70" t="s">
        <v>784</v>
      </c>
      <c r="BZ70">
        <v>40</v>
      </c>
      <c r="CA70">
        <v>790</v>
      </c>
    </row>
    <row r="71" spans="1:79">
      <c r="A71" s="1">
        <f>HYPERLINK("https://lsnyc.legalserver.org/matter/dynamic-profile/view/1895841","19-1895841")</f>
        <v>0</v>
      </c>
      <c r="B71" t="s">
        <v>141</v>
      </c>
      <c r="D71" t="s">
        <v>208</v>
      </c>
      <c r="E71" t="s">
        <v>211</v>
      </c>
      <c r="F71" t="s">
        <v>212</v>
      </c>
      <c r="G71" t="s">
        <v>268</v>
      </c>
      <c r="H71" t="s">
        <v>236</v>
      </c>
      <c r="I71" t="s">
        <v>275</v>
      </c>
      <c r="J71" t="s">
        <v>275</v>
      </c>
      <c r="K71" t="s">
        <v>279</v>
      </c>
      <c r="L71" t="s">
        <v>282</v>
      </c>
      <c r="M71" t="s">
        <v>308</v>
      </c>
      <c r="N71" t="s">
        <v>316</v>
      </c>
      <c r="S71" t="s">
        <v>336</v>
      </c>
      <c r="T71">
        <v>208.17</v>
      </c>
      <c r="U71">
        <v>0</v>
      </c>
      <c r="V71" t="s">
        <v>337</v>
      </c>
      <c r="W71" t="s">
        <v>337</v>
      </c>
      <c r="X71" t="s">
        <v>338</v>
      </c>
      <c r="Y71" t="s">
        <v>337</v>
      </c>
      <c r="Z71" t="s">
        <v>339</v>
      </c>
      <c r="AA71" t="s">
        <v>393</v>
      </c>
      <c r="AB71" t="s">
        <v>337</v>
      </c>
      <c r="AC71" t="s">
        <v>338</v>
      </c>
      <c r="AD71" t="s">
        <v>338</v>
      </c>
      <c r="AE71" t="s">
        <v>397</v>
      </c>
      <c r="AG71" t="s">
        <v>405</v>
      </c>
      <c r="AH71" t="s">
        <v>337</v>
      </c>
      <c r="AI71" t="s">
        <v>338</v>
      </c>
      <c r="AJ71">
        <v>59</v>
      </c>
      <c r="AK71">
        <v>60</v>
      </c>
      <c r="AL71" t="s">
        <v>338</v>
      </c>
      <c r="AM71">
        <v>1</v>
      </c>
      <c r="AN71">
        <v>0</v>
      </c>
      <c r="AO71">
        <v>1</v>
      </c>
      <c r="AQ71" t="s">
        <v>417</v>
      </c>
      <c r="AR71" t="s">
        <v>432</v>
      </c>
      <c r="AT71" t="s">
        <v>441</v>
      </c>
      <c r="AU71" t="s">
        <v>450</v>
      </c>
      <c r="AV71">
        <v>0</v>
      </c>
      <c r="AW71">
        <v>0</v>
      </c>
      <c r="AX71">
        <v>0</v>
      </c>
      <c r="AY71">
        <v>0</v>
      </c>
      <c r="BD71" t="s">
        <v>524</v>
      </c>
      <c r="BE71" t="s">
        <v>567</v>
      </c>
      <c r="BG71" t="s">
        <v>569</v>
      </c>
      <c r="BH71">
        <v>164684</v>
      </c>
      <c r="BI71" t="s">
        <v>574</v>
      </c>
      <c r="BJ71">
        <v>10026</v>
      </c>
      <c r="BL71" t="s">
        <v>211</v>
      </c>
      <c r="BM71" t="s">
        <v>337</v>
      </c>
      <c r="BN71" t="s">
        <v>637</v>
      </c>
      <c r="BO71" t="s">
        <v>694</v>
      </c>
      <c r="BP71" t="s">
        <v>699</v>
      </c>
      <c r="BQ71" t="s">
        <v>708</v>
      </c>
      <c r="BS71" t="s">
        <v>715</v>
      </c>
      <c r="BT71" t="s">
        <v>337</v>
      </c>
      <c r="BU71" t="s">
        <v>338</v>
      </c>
      <c r="BV71" t="s">
        <v>733</v>
      </c>
      <c r="BW71" t="s">
        <v>744</v>
      </c>
      <c r="BX71" t="s">
        <v>759</v>
      </c>
      <c r="BY71" t="s">
        <v>785</v>
      </c>
      <c r="BZ71">
        <v>20</v>
      </c>
      <c r="CA71">
        <v>569</v>
      </c>
    </row>
    <row r="72" spans="1:79">
      <c r="A72" s="1">
        <f>HYPERLINK("https://lsnyc.legalserver.org/matter/dynamic-profile/view/0831069","17-0831069")</f>
        <v>0</v>
      </c>
      <c r="B72" t="s">
        <v>142</v>
      </c>
      <c r="D72" t="s">
        <v>209</v>
      </c>
      <c r="E72" t="s">
        <v>211</v>
      </c>
      <c r="F72" t="s">
        <v>212</v>
      </c>
      <c r="G72" t="s">
        <v>269</v>
      </c>
      <c r="H72" t="s">
        <v>236</v>
      </c>
      <c r="I72" t="s">
        <v>275</v>
      </c>
      <c r="J72" t="s">
        <v>275</v>
      </c>
      <c r="K72" t="s">
        <v>279</v>
      </c>
      <c r="L72" t="s">
        <v>284</v>
      </c>
      <c r="M72" t="s">
        <v>300</v>
      </c>
      <c r="N72" t="s">
        <v>316</v>
      </c>
      <c r="S72" t="s">
        <v>336</v>
      </c>
      <c r="T72">
        <v>796.02</v>
      </c>
      <c r="U72">
        <v>0</v>
      </c>
      <c r="V72" t="s">
        <v>337</v>
      </c>
      <c r="W72" t="s">
        <v>337</v>
      </c>
      <c r="X72" t="s">
        <v>338</v>
      </c>
      <c r="Y72" t="s">
        <v>337</v>
      </c>
      <c r="Z72" t="s">
        <v>339</v>
      </c>
      <c r="AA72" t="s">
        <v>394</v>
      </c>
      <c r="AB72" t="s">
        <v>337</v>
      </c>
      <c r="AC72" t="s">
        <v>338</v>
      </c>
      <c r="AD72" t="s">
        <v>338</v>
      </c>
      <c r="AE72" t="s">
        <v>399</v>
      </c>
      <c r="AG72" t="s">
        <v>404</v>
      </c>
      <c r="AH72" t="s">
        <v>337</v>
      </c>
      <c r="AI72" t="s">
        <v>338</v>
      </c>
      <c r="AJ72">
        <v>50</v>
      </c>
      <c r="AK72">
        <v>53</v>
      </c>
      <c r="AL72" t="s">
        <v>338</v>
      </c>
      <c r="AM72">
        <v>1</v>
      </c>
      <c r="AN72">
        <v>0</v>
      </c>
      <c r="AO72">
        <v>1</v>
      </c>
      <c r="AQ72" t="s">
        <v>411</v>
      </c>
      <c r="AR72" t="s">
        <v>426</v>
      </c>
      <c r="AT72" t="s">
        <v>442</v>
      </c>
      <c r="AU72" t="s">
        <v>454</v>
      </c>
      <c r="AV72">
        <v>0</v>
      </c>
      <c r="AW72">
        <v>0</v>
      </c>
      <c r="AX72">
        <v>0</v>
      </c>
      <c r="AY72">
        <v>0</v>
      </c>
      <c r="BD72" t="s">
        <v>513</v>
      </c>
      <c r="BE72" t="s">
        <v>568</v>
      </c>
      <c r="BG72" t="s">
        <v>569</v>
      </c>
      <c r="BH72">
        <v>164684</v>
      </c>
      <c r="BI72" t="s">
        <v>574</v>
      </c>
      <c r="BJ72">
        <v>10040</v>
      </c>
      <c r="BL72" t="s">
        <v>211</v>
      </c>
      <c r="BM72" t="s">
        <v>337</v>
      </c>
      <c r="BN72" t="s">
        <v>621</v>
      </c>
      <c r="BO72" t="s">
        <v>678</v>
      </c>
      <c r="BP72" t="s">
        <v>698</v>
      </c>
      <c r="BQ72" t="s">
        <v>709</v>
      </c>
      <c r="BS72" t="s">
        <v>719</v>
      </c>
      <c r="BT72" t="s">
        <v>337</v>
      </c>
      <c r="BU72" t="s">
        <v>396</v>
      </c>
      <c r="BV72" t="s">
        <v>736</v>
      </c>
      <c r="BW72" t="s">
        <v>748</v>
      </c>
      <c r="BX72" t="s">
        <v>752</v>
      </c>
      <c r="BY72" t="s">
        <v>779</v>
      </c>
      <c r="BZ72">
        <v>16</v>
      </c>
      <c r="CA72">
        <v>1651.64</v>
      </c>
    </row>
    <row r="73" spans="1:79">
      <c r="A73" s="1">
        <f>HYPERLINK("https://lsnyc.legalserver.org/matter/dynamic-profile/view/0831075","17-0831075")</f>
        <v>0</v>
      </c>
      <c r="B73" t="s">
        <v>142</v>
      </c>
      <c r="D73" t="s">
        <v>209</v>
      </c>
      <c r="E73" t="s">
        <v>211</v>
      </c>
      <c r="F73" t="s">
        <v>212</v>
      </c>
      <c r="G73" t="s">
        <v>269</v>
      </c>
      <c r="H73" t="s">
        <v>236</v>
      </c>
      <c r="I73" t="s">
        <v>275</v>
      </c>
      <c r="J73" t="s">
        <v>275</v>
      </c>
      <c r="K73" t="s">
        <v>279</v>
      </c>
      <c r="L73" t="s">
        <v>284</v>
      </c>
      <c r="M73" t="s">
        <v>300</v>
      </c>
      <c r="N73" t="s">
        <v>316</v>
      </c>
      <c r="S73" t="s">
        <v>336</v>
      </c>
      <c r="T73">
        <v>796.02</v>
      </c>
      <c r="U73">
        <v>0</v>
      </c>
      <c r="V73" t="s">
        <v>337</v>
      </c>
      <c r="W73" t="s">
        <v>337</v>
      </c>
      <c r="X73" t="s">
        <v>338</v>
      </c>
      <c r="Y73" t="s">
        <v>337</v>
      </c>
      <c r="Z73" t="s">
        <v>339</v>
      </c>
      <c r="AA73" t="s">
        <v>394</v>
      </c>
      <c r="AB73" t="s">
        <v>337</v>
      </c>
      <c r="AC73" t="s">
        <v>338</v>
      </c>
      <c r="AD73" t="s">
        <v>338</v>
      </c>
      <c r="AE73" t="s">
        <v>399</v>
      </c>
      <c r="AG73" t="s">
        <v>404</v>
      </c>
      <c r="AH73" t="s">
        <v>337</v>
      </c>
      <c r="AI73" t="s">
        <v>338</v>
      </c>
      <c r="AJ73">
        <v>50</v>
      </c>
      <c r="AK73">
        <v>53</v>
      </c>
      <c r="AL73" t="s">
        <v>338</v>
      </c>
      <c r="AM73">
        <v>1</v>
      </c>
      <c r="AN73">
        <v>0</v>
      </c>
      <c r="AO73">
        <v>1</v>
      </c>
      <c r="AQ73" t="s">
        <v>411</v>
      </c>
      <c r="AR73" t="s">
        <v>426</v>
      </c>
      <c r="AT73" t="s">
        <v>443</v>
      </c>
      <c r="AU73" t="s">
        <v>454</v>
      </c>
      <c r="AV73">
        <v>0</v>
      </c>
      <c r="AW73">
        <v>0</v>
      </c>
      <c r="AX73">
        <v>0</v>
      </c>
      <c r="AY73">
        <v>0</v>
      </c>
      <c r="BD73" t="s">
        <v>513</v>
      </c>
      <c r="BE73" t="s">
        <v>568</v>
      </c>
      <c r="BG73" t="s">
        <v>569</v>
      </c>
      <c r="BH73">
        <v>164684</v>
      </c>
      <c r="BI73" t="s">
        <v>574</v>
      </c>
      <c r="BJ73">
        <v>10040</v>
      </c>
      <c r="BL73" t="s">
        <v>211</v>
      </c>
      <c r="BM73" t="s">
        <v>337</v>
      </c>
      <c r="BN73" t="s">
        <v>621</v>
      </c>
      <c r="BO73" t="s">
        <v>678</v>
      </c>
      <c r="BP73" t="s">
        <v>698</v>
      </c>
      <c r="BQ73" t="s">
        <v>710</v>
      </c>
      <c r="BS73" t="s">
        <v>719</v>
      </c>
      <c r="BT73" t="s">
        <v>337</v>
      </c>
      <c r="BU73" t="s">
        <v>338</v>
      </c>
      <c r="BV73" t="s">
        <v>736</v>
      </c>
      <c r="BW73" t="s">
        <v>747</v>
      </c>
      <c r="BX73" t="s">
        <v>752</v>
      </c>
      <c r="BY73" t="s">
        <v>779</v>
      </c>
      <c r="BZ73">
        <v>16</v>
      </c>
      <c r="CA73">
        <v>1651.64</v>
      </c>
    </row>
    <row r="74" spans="1:79">
      <c r="A74" s="1">
        <f>HYPERLINK("https://lsnyc.legalserver.org/matter/dynamic-profile/view/1914502","19-1914502")</f>
        <v>0</v>
      </c>
      <c r="B74" t="s">
        <v>143</v>
      </c>
      <c r="D74" t="s">
        <v>210</v>
      </c>
      <c r="E74" t="s">
        <v>211</v>
      </c>
      <c r="F74" t="s">
        <v>212</v>
      </c>
      <c r="G74" t="s">
        <v>262</v>
      </c>
      <c r="H74" t="s">
        <v>217</v>
      </c>
      <c r="I74" t="s">
        <v>275</v>
      </c>
      <c r="J74" t="s">
        <v>275</v>
      </c>
      <c r="K74" t="s">
        <v>279</v>
      </c>
      <c r="L74" t="s">
        <v>284</v>
      </c>
      <c r="M74" t="s">
        <v>301</v>
      </c>
      <c r="N74" t="s">
        <v>316</v>
      </c>
      <c r="S74" t="s">
        <v>336</v>
      </c>
      <c r="T74">
        <v>281.18</v>
      </c>
      <c r="U74">
        <v>0</v>
      </c>
      <c r="V74" t="s">
        <v>337</v>
      </c>
      <c r="W74" t="s">
        <v>337</v>
      </c>
      <c r="X74" t="s">
        <v>338</v>
      </c>
      <c r="Y74" t="s">
        <v>337</v>
      </c>
      <c r="Z74" t="s">
        <v>339</v>
      </c>
      <c r="AA74" t="s">
        <v>395</v>
      </c>
      <c r="AB74" t="s">
        <v>337</v>
      </c>
      <c r="AC74" t="s">
        <v>338</v>
      </c>
      <c r="AD74" t="s">
        <v>338</v>
      </c>
      <c r="AE74" t="s">
        <v>397</v>
      </c>
      <c r="AG74" t="s">
        <v>404</v>
      </c>
      <c r="AH74" t="s">
        <v>337</v>
      </c>
      <c r="AI74" t="s">
        <v>338</v>
      </c>
      <c r="AJ74">
        <v>68</v>
      </c>
      <c r="AK74">
        <v>68</v>
      </c>
      <c r="AL74" t="s">
        <v>338</v>
      </c>
      <c r="AM74">
        <v>1</v>
      </c>
      <c r="AN74">
        <v>0</v>
      </c>
      <c r="AO74">
        <v>1</v>
      </c>
      <c r="AQ74" t="s">
        <v>411</v>
      </c>
      <c r="AR74" t="s">
        <v>426</v>
      </c>
      <c r="AT74" t="s">
        <v>441</v>
      </c>
      <c r="AU74" t="s">
        <v>450</v>
      </c>
      <c r="AV74">
        <v>0</v>
      </c>
      <c r="AW74">
        <v>0</v>
      </c>
      <c r="AX74">
        <v>0</v>
      </c>
      <c r="AY74">
        <v>0</v>
      </c>
      <c r="BD74" t="s">
        <v>525</v>
      </c>
      <c r="BE74" t="s">
        <v>567</v>
      </c>
      <c r="BG74" t="s">
        <v>569</v>
      </c>
      <c r="BH74">
        <v>164684</v>
      </c>
      <c r="BI74" t="s">
        <v>574</v>
      </c>
      <c r="BJ74">
        <v>10039</v>
      </c>
      <c r="BL74" t="s">
        <v>211</v>
      </c>
      <c r="BM74" t="s">
        <v>337</v>
      </c>
      <c r="BN74" t="s">
        <v>631</v>
      </c>
      <c r="BO74" t="s">
        <v>688</v>
      </c>
      <c r="BP74" t="s">
        <v>699</v>
      </c>
      <c r="BQ74" t="s">
        <v>708</v>
      </c>
      <c r="BS74" t="s">
        <v>715</v>
      </c>
      <c r="BT74" t="s">
        <v>731</v>
      </c>
      <c r="BU74" t="s">
        <v>396</v>
      </c>
      <c r="BV74" t="s">
        <v>733</v>
      </c>
      <c r="BW74" t="s">
        <v>747</v>
      </c>
      <c r="BX74" t="s">
        <v>752</v>
      </c>
      <c r="BZ74">
        <v>13</v>
      </c>
      <c r="CA74">
        <v>1257.77</v>
      </c>
    </row>
    <row r="75" spans="1:79">
      <c r="A75" s="1">
        <f>HYPERLINK("https://lsnyc.legalserver.org/matter/dynamic-profile/view/nan","nan")</f>
        <v>0</v>
      </c>
      <c r="AO7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 Big 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2019-12-19T17:47:12Z</dcterms:created>
  <dcterms:modified xsi:type="dcterms:W3CDTF">2019-12-19T17:47:12Z</dcterms:modified>
</cp:coreProperties>
</file>