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S Big Base" sheetId="1" r:id="rId1"/>
  </sheets>
  <calcPr calcId="124519" fullCalcOnLoad="1"/>
</workbook>
</file>

<file path=xl/sharedStrings.xml><?xml version="1.0" encoding="utf-8"?>
<sst xmlns="http://schemas.openxmlformats.org/spreadsheetml/2006/main" count="4793" uniqueCount="1039">
  <si>
    <t>Hyperlinked Case #</t>
  </si>
  <si>
    <t>Client First Name</t>
  </si>
  <si>
    <t>Client Middle</t>
  </si>
  <si>
    <t>Client Last Name</t>
  </si>
  <si>
    <t>Assigned Office</t>
  </si>
  <si>
    <t>Assigned Branch/CC</t>
  </si>
  <si>
    <t>Date Opened</t>
  </si>
  <si>
    <t>Date Closed</t>
  </si>
  <si>
    <t>Case Disposition</t>
  </si>
  <si>
    <t>Case Status</t>
  </si>
  <si>
    <t>Intake Type</t>
  </si>
  <si>
    <t>Intake User</t>
  </si>
  <si>
    <t>Primary Assignment</t>
  </si>
  <si>
    <t>Legal Problem Code</t>
  </si>
  <si>
    <t>Special Legal Problem Code</t>
  </si>
  <si>
    <t>Spcode1</t>
  </si>
  <si>
    <t>Spcode2</t>
  </si>
  <si>
    <t>Spcode3</t>
  </si>
  <si>
    <t>Adjusted Income (Annual)</t>
  </si>
  <si>
    <t>Percentage of Poverty</t>
  </si>
  <si>
    <t>Adjusted Percentage of Poverty</t>
  </si>
  <si>
    <t>Is this matter LSC Eligible?</t>
  </si>
  <si>
    <t>CSR Eligible</t>
  </si>
  <si>
    <t>Duplicate Status</t>
  </si>
  <si>
    <t>Impact</t>
  </si>
  <si>
    <t>Citizenship Status</t>
  </si>
  <si>
    <t>Total Monthly Income</t>
  </si>
  <si>
    <t>Case Protected</t>
  </si>
  <si>
    <t>Case PAI Case?</t>
  </si>
  <si>
    <t>Custom Hurricane_Sandy</t>
  </si>
  <si>
    <t>Race</t>
  </si>
  <si>
    <t>Ethnicity</t>
  </si>
  <si>
    <t>Gender</t>
  </si>
  <si>
    <t>Veteran</t>
  </si>
  <si>
    <t>Disabled</t>
  </si>
  <si>
    <t>Client Age at Intake</t>
  </si>
  <si>
    <t>Current Age</t>
  </si>
  <si>
    <t>Is the caller a victim of domestic violence?</t>
  </si>
  <si>
    <t>Number of People 18 and Over</t>
  </si>
  <si>
    <t>Number of People under 18</t>
  </si>
  <si>
    <t>Number of People Total</t>
  </si>
  <si>
    <t>Referred By</t>
  </si>
  <si>
    <t>Funding Source</t>
  </si>
  <si>
    <t>Primary Funding Code</t>
  </si>
  <si>
    <t>Secondary Funding Codes</t>
  </si>
  <si>
    <t>Close Reason</t>
  </si>
  <si>
    <t>Outcome</t>
  </si>
  <si>
    <t>Custom Retro Recovery (Retroactive Award/Settlement)</t>
  </si>
  <si>
    <t>Custom Avoid (Lump Sum Avoid)</t>
  </si>
  <si>
    <t>Custom Avoid Monthly (Monthly Payment Avoided)</t>
  </si>
  <si>
    <t>Custom Recovered Monthly (Monthly Benefit)</t>
  </si>
  <si>
    <t>Recovery Monthly (Outcomes)</t>
  </si>
  <si>
    <t>Recovery Lump Sum (Outcomes)</t>
  </si>
  <si>
    <t>Avoidance Monthly (Outcomes)</t>
  </si>
  <si>
    <t>Avoidance Lump Sum (Outcomes)</t>
  </si>
  <si>
    <t>Street Address</t>
  </si>
  <si>
    <t>Apt#/Suite#</t>
  </si>
  <si>
    <t>Street Address 2</t>
  </si>
  <si>
    <t>City</t>
  </si>
  <si>
    <t>County of Residence [lookup]</t>
  </si>
  <si>
    <t>State</t>
  </si>
  <si>
    <t>Zip Code</t>
  </si>
  <si>
    <t>Offsite Location</t>
  </si>
  <si>
    <t>Name</t>
  </si>
  <si>
    <t>Intake Offsite?</t>
  </si>
  <si>
    <t>Full Name</t>
  </si>
  <si>
    <t>Full Name (Last, First)</t>
  </si>
  <si>
    <t>Community District</t>
  </si>
  <si>
    <t>Housing Level of Service</t>
  </si>
  <si>
    <t>Anticipated Level Of Service</t>
  </si>
  <si>
    <t>Username</t>
  </si>
  <si>
    <t>Is Domestic Violence a factor in this case?</t>
  </si>
  <si>
    <t>Safe Address</t>
  </si>
  <si>
    <t>New York City Council District</t>
  </si>
  <si>
    <t>Housing Type Of Case</t>
  </si>
  <si>
    <t>Housing Form Of Regulation</t>
  </si>
  <si>
    <t>Gen Case Index Number</t>
  </si>
  <si>
    <t>Housing Years Living In Apartment</t>
  </si>
  <si>
    <t>Housing Total Monthly Rent</t>
  </si>
  <si>
    <t>Zoila</t>
  </si>
  <si>
    <t>Ellen</t>
  </si>
  <si>
    <t>Faisa</t>
  </si>
  <si>
    <t>Zahira</t>
  </si>
  <si>
    <t>Eva</t>
  </si>
  <si>
    <t>Monserrat</t>
  </si>
  <si>
    <t>Carmen</t>
  </si>
  <si>
    <t>Benjamin</t>
  </si>
  <si>
    <t>Isabel</t>
  </si>
  <si>
    <t>Melvin</t>
  </si>
  <si>
    <t>Yudelka</t>
  </si>
  <si>
    <t>Ana</t>
  </si>
  <si>
    <t>Ramon</t>
  </si>
  <si>
    <t>Maria</t>
  </si>
  <si>
    <t>Jessica</t>
  </si>
  <si>
    <t>Bianca</t>
  </si>
  <si>
    <t>Yliana</t>
  </si>
  <si>
    <t>Miriam</t>
  </si>
  <si>
    <t>Rosa</t>
  </si>
  <si>
    <t>Cherry</t>
  </si>
  <si>
    <t>Enaya</t>
  </si>
  <si>
    <t>Santa</t>
  </si>
  <si>
    <t>Sarah</t>
  </si>
  <si>
    <t>Jacqueline</t>
  </si>
  <si>
    <t>Tasheba</t>
  </si>
  <si>
    <t>Billie</t>
  </si>
  <si>
    <t>Philip</t>
  </si>
  <si>
    <t>Ndeye</t>
  </si>
  <si>
    <t>Jennifer</t>
  </si>
  <si>
    <t>Tamara</t>
  </si>
  <si>
    <t>Rafaela</t>
  </si>
  <si>
    <t>Zulma</t>
  </si>
  <si>
    <t>Steven</t>
  </si>
  <si>
    <t>Frances</t>
  </si>
  <si>
    <t>Martha</t>
  </si>
  <si>
    <t>Roseza</t>
  </si>
  <si>
    <t>Ying-Ching</t>
  </si>
  <si>
    <t>Cecilio</t>
  </si>
  <si>
    <t>Georgina</t>
  </si>
  <si>
    <t>Cynthia</t>
  </si>
  <si>
    <t>Laura</t>
  </si>
  <si>
    <t>David</t>
  </si>
  <si>
    <t>Evellin</t>
  </si>
  <si>
    <t>Amelia</t>
  </si>
  <si>
    <t>Violet</t>
  </si>
  <si>
    <t>Priscilla</t>
  </si>
  <si>
    <t>Alberta</t>
  </si>
  <si>
    <t>Dianne</t>
  </si>
  <si>
    <t>Mary</t>
  </si>
  <si>
    <t>Yu hua</t>
  </si>
  <si>
    <t>Mateo</t>
  </si>
  <si>
    <t>Juan</t>
  </si>
  <si>
    <t>Migdalia</t>
  </si>
  <si>
    <t>Sultane</t>
  </si>
  <si>
    <t>Margaret</t>
  </si>
  <si>
    <t>Yashaira</t>
  </si>
  <si>
    <t>Thomas</t>
  </si>
  <si>
    <t>Marco</t>
  </si>
  <si>
    <t>Shylisa</t>
  </si>
  <si>
    <t>Hilda</t>
  </si>
  <si>
    <t>Flor</t>
  </si>
  <si>
    <t>Carlos</t>
  </si>
  <si>
    <t>Milady</t>
  </si>
  <si>
    <t>Orlando</t>
  </si>
  <si>
    <t>Juana</t>
  </si>
  <si>
    <t>James</t>
  </si>
  <si>
    <t>Malgorzata</t>
  </si>
  <si>
    <t>Earl</t>
  </si>
  <si>
    <t>Crimilda</t>
  </si>
  <si>
    <t>Altagracia</t>
  </si>
  <si>
    <t>Grace</t>
  </si>
  <si>
    <t>Alba</t>
  </si>
  <si>
    <t>Luis</t>
  </si>
  <si>
    <t>Averi</t>
  </si>
  <si>
    <t>Sheila</t>
  </si>
  <si>
    <t>Wileisa</t>
  </si>
  <si>
    <t>Eline</t>
  </si>
  <si>
    <t>Pervez</t>
  </si>
  <si>
    <t>Alicia</t>
  </si>
  <si>
    <t>Hector</t>
  </si>
  <si>
    <t>Marcella</t>
  </si>
  <si>
    <t>Jon</t>
  </si>
  <si>
    <t>Jhanea</t>
  </si>
  <si>
    <t>Gloria</t>
  </si>
  <si>
    <t>Ingrid</t>
  </si>
  <si>
    <t>Teodora</t>
  </si>
  <si>
    <t>Allen</t>
  </si>
  <si>
    <t>Emilia</t>
  </si>
  <si>
    <t>R</t>
  </si>
  <si>
    <t>C</t>
  </si>
  <si>
    <t>M</t>
  </si>
  <si>
    <t>Acevedo</t>
  </si>
  <si>
    <t>Adams</t>
  </si>
  <si>
    <t>Ali</t>
  </si>
  <si>
    <t>Antunez</t>
  </si>
  <si>
    <t>Arguelles</t>
  </si>
  <si>
    <t>Arias</t>
  </si>
  <si>
    <t>Asencio</t>
  </si>
  <si>
    <t>Barr</t>
  </si>
  <si>
    <t>Bastista</t>
  </si>
  <si>
    <t>Bryant</t>
  </si>
  <si>
    <t>Cabrera</t>
  </si>
  <si>
    <t>Caquias Ramos</t>
  </si>
  <si>
    <t>Cayetano</t>
  </si>
  <si>
    <t>Chacon</t>
  </si>
  <si>
    <t>Cogle</t>
  </si>
  <si>
    <t>Compoverde</t>
  </si>
  <si>
    <t>Cosme</t>
  </si>
  <si>
    <t>Counts</t>
  </si>
  <si>
    <t>Couvertier</t>
  </si>
  <si>
    <t>Cruz Balbi</t>
  </si>
  <si>
    <t>DeLeon</t>
  </si>
  <si>
    <t>De Leon</t>
  </si>
  <si>
    <t>Delgado</t>
  </si>
  <si>
    <t>Denby</t>
  </si>
  <si>
    <t>Deniran</t>
  </si>
  <si>
    <t>Eberhardt-Smith</t>
  </si>
  <si>
    <t>Ebron</t>
  </si>
  <si>
    <t>Faye</t>
  </si>
  <si>
    <t>Feng</t>
  </si>
  <si>
    <t>Frere</t>
  </si>
  <si>
    <t>Garcia</t>
  </si>
  <si>
    <t>Gonzalez</t>
  </si>
  <si>
    <t>Guzman</t>
  </si>
  <si>
    <t>Harvey</t>
  </si>
  <si>
    <t>Hernandez</t>
  </si>
  <si>
    <t>Herrera</t>
  </si>
  <si>
    <t>Hoolan</t>
  </si>
  <si>
    <t>Huang</t>
  </si>
  <si>
    <t>Infante</t>
  </si>
  <si>
    <t>Jazmin</t>
  </si>
  <si>
    <t>Leed</t>
  </si>
  <si>
    <t>Levites</t>
  </si>
  <si>
    <t>Lopez</t>
  </si>
  <si>
    <t>Macias Carreno</t>
  </si>
  <si>
    <t>Martinez</t>
  </si>
  <si>
    <t>Mathis</t>
  </si>
  <si>
    <t>McCray-Okey</t>
  </si>
  <si>
    <t>mei</t>
  </si>
  <si>
    <t>Montilla</t>
  </si>
  <si>
    <t>Morales</t>
  </si>
  <si>
    <t>Munoz</t>
  </si>
  <si>
    <t>Narcisse</t>
  </si>
  <si>
    <t>Neat</t>
  </si>
  <si>
    <t>Neville</t>
  </si>
  <si>
    <t>Orrioles</t>
  </si>
  <si>
    <t>Ortiz</t>
  </si>
  <si>
    <t>Pappas</t>
  </si>
  <si>
    <t>Paulino</t>
  </si>
  <si>
    <t>Pena</t>
  </si>
  <si>
    <t>Peralta</t>
  </si>
  <si>
    <t>Perez</t>
  </si>
  <si>
    <t>Petty</t>
  </si>
  <si>
    <t>Pyter</t>
  </si>
  <si>
    <t>Ramjitsingh</t>
  </si>
  <si>
    <t>Reyes</t>
  </si>
  <si>
    <t>Rivera</t>
  </si>
  <si>
    <t>Rodriguez</t>
  </si>
  <si>
    <t>Rodriguez Rodado</t>
  </si>
  <si>
    <t>Rope</t>
  </si>
  <si>
    <t>Ruiz</t>
  </si>
  <si>
    <t>Sayago</t>
  </si>
  <si>
    <t>Seligman</t>
  </si>
  <si>
    <t>Smith</t>
  </si>
  <si>
    <t>Sumajow</t>
  </si>
  <si>
    <t>Tariq</t>
  </si>
  <si>
    <t>Vargas</t>
  </si>
  <si>
    <t>Vega</t>
  </si>
  <si>
    <t>Watt</t>
  </si>
  <si>
    <t>Weigand</t>
  </si>
  <si>
    <t>Wiggins</t>
  </si>
  <si>
    <t>Williams</t>
  </si>
  <si>
    <t>Yearwood</t>
  </si>
  <si>
    <t>Yee</t>
  </si>
  <si>
    <t>Zapata</t>
  </si>
  <si>
    <t>MLS</t>
  </si>
  <si>
    <t>Manhattan Legal Services</t>
  </si>
  <si>
    <t>03/12/2019</t>
  </si>
  <si>
    <t>04/13/2018</t>
  </si>
  <si>
    <t>04/03/2018</t>
  </si>
  <si>
    <t>05/21/2019</t>
  </si>
  <si>
    <t>08/23/2017</t>
  </si>
  <si>
    <t>09/04/2018</t>
  </si>
  <si>
    <t>05/15/2018</t>
  </si>
  <si>
    <t>06/12/2018</t>
  </si>
  <si>
    <t>09/13/2017</t>
  </si>
  <si>
    <t>01/14/2019</t>
  </si>
  <si>
    <t>06/12/2019</t>
  </si>
  <si>
    <t>03/05/2018</t>
  </si>
  <si>
    <t>11/19/2019</t>
  </si>
  <si>
    <t>05/05/2017</t>
  </si>
  <si>
    <t>11/04/2019</t>
  </si>
  <si>
    <t>03/19/2018</t>
  </si>
  <si>
    <t>12/27/2017</t>
  </si>
  <si>
    <t>08/29/2017</t>
  </si>
  <si>
    <t>04/17/2018</t>
  </si>
  <si>
    <t>03/15/2019</t>
  </si>
  <si>
    <t>05/10/2019</t>
  </si>
  <si>
    <t>04/12/2018</t>
  </si>
  <si>
    <t>12/30/2016</t>
  </si>
  <si>
    <t>09/18/2019</t>
  </si>
  <si>
    <t>03/17/2014</t>
  </si>
  <si>
    <t>06/24/2019</t>
  </si>
  <si>
    <t>08/02/2019</t>
  </si>
  <si>
    <t>03/08/2019</t>
  </si>
  <si>
    <t>12/07/2018</t>
  </si>
  <si>
    <t>06/13/2018</t>
  </si>
  <si>
    <t>06/14/2018</t>
  </si>
  <si>
    <t>04/09/2018</t>
  </si>
  <si>
    <t>09/15/2015</t>
  </si>
  <si>
    <t>08/26/2019</t>
  </si>
  <si>
    <t>09/24/2018</t>
  </si>
  <si>
    <t>08/24/2018</t>
  </si>
  <si>
    <t>10/19/2018</t>
  </si>
  <si>
    <t>12/06/2017</t>
  </si>
  <si>
    <t>08/31/2018</t>
  </si>
  <si>
    <t>08/11/2017</t>
  </si>
  <si>
    <t>07/17/2018</t>
  </si>
  <si>
    <t>11/12/2019</t>
  </si>
  <si>
    <t>10/21/2019</t>
  </si>
  <si>
    <t>09/27/2018</t>
  </si>
  <si>
    <t>04/05/2018</t>
  </si>
  <si>
    <t>04/10/2018</t>
  </si>
  <si>
    <t>07/31/2018</t>
  </si>
  <si>
    <t>07/30/2019</t>
  </si>
  <si>
    <t>07/11/2019</t>
  </si>
  <si>
    <t>12/27/2018</t>
  </si>
  <si>
    <t>03/23/2018</t>
  </si>
  <si>
    <t>03/27/2017</t>
  </si>
  <si>
    <t>05/06/2019</t>
  </si>
  <si>
    <t>05/23/2017</t>
  </si>
  <si>
    <t>09/26/2018</t>
  </si>
  <si>
    <t>02/19/2019</t>
  </si>
  <si>
    <t>07/11/2016</t>
  </si>
  <si>
    <t>02/14/2017</t>
  </si>
  <si>
    <t>09/07/2018</t>
  </si>
  <si>
    <t>11/21/2019</t>
  </si>
  <si>
    <t>05/04/2017</t>
  </si>
  <si>
    <t>09/28/2017</t>
  </si>
  <si>
    <t>01/25/2018</t>
  </si>
  <si>
    <t>02/28/2018</t>
  </si>
  <si>
    <t>11/26/2019</t>
  </si>
  <si>
    <t>08/14/2019</t>
  </si>
  <si>
    <t>01/18/2018</t>
  </si>
  <si>
    <t>09/29/2017</t>
  </si>
  <si>
    <t>04/24/2019</t>
  </si>
  <si>
    <t>10/24/2019</t>
  </si>
  <si>
    <t>07/03/2019</t>
  </si>
  <si>
    <t>07/26/2016</t>
  </si>
  <si>
    <t>10/20/2017</t>
  </si>
  <si>
    <t>04/06/2018</t>
  </si>
  <si>
    <t>09/03/2019</t>
  </si>
  <si>
    <t>09/21/2017</t>
  </si>
  <si>
    <t>02/01/2018</t>
  </si>
  <si>
    <t>11/08/2018</t>
  </si>
  <si>
    <t>03/21/2018</t>
  </si>
  <si>
    <t>05/21/2018</t>
  </si>
  <si>
    <t>07/24/2019</t>
  </si>
  <si>
    <t>10/26/2018</t>
  </si>
  <si>
    <t>05/08/2017</t>
  </si>
  <si>
    <t>08/17/2018</t>
  </si>
  <si>
    <t>12/20/2018</t>
  </si>
  <si>
    <t>11/15/2019</t>
  </si>
  <si>
    <t>05/14/2017</t>
  </si>
  <si>
    <t>02/15/2017</t>
  </si>
  <si>
    <t>12/16/2019</t>
  </si>
  <si>
    <t>12/10/2019</t>
  </si>
  <si>
    <t>12/18/2019</t>
  </si>
  <si>
    <t>12/17/2019</t>
  </si>
  <si>
    <t>12/11/2019</t>
  </si>
  <si>
    <t>12/13/2019</t>
  </si>
  <si>
    <t>12/12/2019</t>
  </si>
  <si>
    <t>Closed</t>
  </si>
  <si>
    <t>Active</t>
  </si>
  <si>
    <t>Awaiting Assignment</t>
  </si>
  <si>
    <t>In Person</t>
  </si>
  <si>
    <t>ACD Hotline</t>
  </si>
  <si>
    <t>Telephone</t>
  </si>
  <si>
    <t>Velasquez, Diana</t>
  </si>
  <si>
    <t>Vergeli, Evelyn</t>
  </si>
  <si>
    <t>Morales-Robinson, Ana</t>
  </si>
  <si>
    <t>Garcia, Keiannis</t>
  </si>
  <si>
    <t>Benitez, Vicenta</t>
  </si>
  <si>
    <t>Huang, Amanda</t>
  </si>
  <si>
    <t>Hernandez, Jonathan</t>
  </si>
  <si>
    <t>Amponsah, Oheneba</t>
  </si>
  <si>
    <t>Wong, Angela</t>
  </si>
  <si>
    <t>Diaz, Karla</t>
  </si>
  <si>
    <t>Sanchez, Dennis</t>
  </si>
  <si>
    <t>Pierre, Haenley</t>
  </si>
  <si>
    <t>Ortega, Luis</t>
  </si>
  <si>
    <t>Wilkes, Nicole</t>
  </si>
  <si>
    <t>Shiau, Stephanie</t>
  </si>
  <si>
    <t>Djourab, Atteib</t>
  </si>
  <si>
    <t>Dong, Sean</t>
  </si>
  <si>
    <t>Ventura, Lynn</t>
  </si>
  <si>
    <t>Pujols, Isabel</t>
  </si>
  <si>
    <t>Garcia, Alexandra</t>
  </si>
  <si>
    <t>Baldova, Maria</t>
  </si>
  <si>
    <t>Yeasmin, Sarzah</t>
  </si>
  <si>
    <t>Padilla, Andrew</t>
  </si>
  <si>
    <t>Atkinson, Johnson</t>
  </si>
  <si>
    <t>Acosta, Rosa</t>
  </si>
  <si>
    <t>Guzman Velazquez, Leida</t>
  </si>
  <si>
    <t>Duman, Shirley</t>
  </si>
  <si>
    <t>Garcia, Diana</t>
  </si>
  <si>
    <t>Honan, Thomas</t>
  </si>
  <si>
    <t>Evers, Erin</t>
  </si>
  <si>
    <t>Heller, Steven</t>
  </si>
  <si>
    <t>McCowen, Tamella</t>
  </si>
  <si>
    <t>Martinez-Gunter, Maribel</t>
  </si>
  <si>
    <t>Kelly, Kitanya</t>
  </si>
  <si>
    <t>Trinidad, Lenina</t>
  </si>
  <si>
    <t>Bromberg, Iris</t>
  </si>
  <si>
    <t>Allen, Sharette</t>
  </si>
  <si>
    <t>Basu, Shantonu</t>
  </si>
  <si>
    <t>Douglas, Tanya</t>
  </si>
  <si>
    <t>Rosner, Julia</t>
  </si>
  <si>
    <t>Englard, Rubin</t>
  </si>
  <si>
    <t>Briggs, John</t>
  </si>
  <si>
    <t>Frierson, Jerome</t>
  </si>
  <si>
    <t>Spencer, Eleanor</t>
  </si>
  <si>
    <t>Restrepo-Serrano, Francois</t>
  </si>
  <si>
    <t>Braudy, Erica</t>
  </si>
  <si>
    <t>Acron, Denise</t>
  </si>
  <si>
    <t>Latterner, Matt</t>
  </si>
  <si>
    <t>Sharma, Sagar</t>
  </si>
  <si>
    <t>Reyes, Nicole</t>
  </si>
  <si>
    <t>Patel, Roopal</t>
  </si>
  <si>
    <t>Morgan, Rose</t>
  </si>
  <si>
    <t>Freeman, Daniel</t>
  </si>
  <si>
    <t>63 Private Landlord/Tenant</t>
  </si>
  <si>
    <t>79 Other Income Maintenence</t>
  </si>
  <si>
    <t>37 Domestic Abuse</t>
  </si>
  <si>
    <t>31 Custody/Visitation</t>
  </si>
  <si>
    <t>64 Public Housing</t>
  </si>
  <si>
    <t>32 Divorce/Sep./Annul.</t>
  </si>
  <si>
    <t>21 Employment Discrimination</t>
  </si>
  <si>
    <t>61 Federally Subsidized Housing</t>
  </si>
  <si>
    <t>38 Support</t>
  </si>
  <si>
    <t>71 TANF</t>
  </si>
  <si>
    <t>29 Other Employment</t>
  </si>
  <si>
    <t>73 Food Stamps</t>
  </si>
  <si>
    <t>39 Other Family</t>
  </si>
  <si>
    <t>81 Immigration/Naturalization</t>
  </si>
  <si>
    <t>793 Welfare Services</t>
  </si>
  <si>
    <t>372 Protective Order - Victim</t>
  </si>
  <si>
    <t>311 Custody</t>
  </si>
  <si>
    <t>633 Private LL/T Evictions</t>
  </si>
  <si>
    <t>6351 Non-renewal of lease</t>
  </si>
  <si>
    <t>320 Divorce Petitioner</t>
  </si>
  <si>
    <t>632 Private LL/T Repairs</t>
  </si>
  <si>
    <t>382 Child Support Enforcement</t>
  </si>
  <si>
    <t>383 Child Support Defense</t>
  </si>
  <si>
    <t>634 Security Deposits/Return</t>
  </si>
  <si>
    <t>371 Domestic Abuse</t>
  </si>
  <si>
    <t>641 - Public Housing Eviction</t>
  </si>
  <si>
    <t>312 Visitation</t>
  </si>
  <si>
    <t>393 Other Family</t>
  </si>
  <si>
    <t>614 Section 8 Other</t>
  </si>
  <si>
    <t>IPHenryStr.SettleMa</t>
  </si>
  <si>
    <t>$32,392.00</t>
  </si>
  <si>
    <t>$22,100.00</t>
  </si>
  <si>
    <t>$0.00</t>
  </si>
  <si>
    <t>$44,460.00</t>
  </si>
  <si>
    <t>$22,000.00</t>
  </si>
  <si>
    <t>$40,000.00</t>
  </si>
  <si>
    <t>$16,188.00</t>
  </si>
  <si>
    <t>$28,720.00</t>
  </si>
  <si>
    <t>$22,800.00</t>
  </si>
  <si>
    <t>$25,000.00</t>
  </si>
  <si>
    <t>$44,720.00</t>
  </si>
  <si>
    <t>$24,000.00</t>
  </si>
  <si>
    <t>$36,528.00</t>
  </si>
  <si>
    <t>$16,740.00</t>
  </si>
  <si>
    <t>$37,044.00</t>
  </si>
  <si>
    <t>$19,968.00</t>
  </si>
  <si>
    <t>$43,000.00</t>
  </si>
  <si>
    <t>$30,000.00</t>
  </si>
  <si>
    <t>$17,316.00</t>
  </si>
  <si>
    <t>$23,000.00</t>
  </si>
  <si>
    <t>$28,000.00</t>
  </si>
  <si>
    <t>$3,000.00</t>
  </si>
  <si>
    <t>Yes</t>
  </si>
  <si>
    <t>No</t>
  </si>
  <si>
    <t xml:space="preserve"> </t>
  </si>
  <si>
    <t>Non-Citizen</t>
  </si>
  <si>
    <t>Citizen</t>
  </si>
  <si>
    <t>$2,699.33</t>
  </si>
  <si>
    <t>$1,841.67</t>
  </si>
  <si>
    <t>$298.00</t>
  </si>
  <si>
    <t>$715.00</t>
  </si>
  <si>
    <t>$822.00</t>
  </si>
  <si>
    <t>$1,166.67</t>
  </si>
  <si>
    <t>$1,050.00</t>
  </si>
  <si>
    <t>$815.00</t>
  </si>
  <si>
    <t>$389.00</t>
  </si>
  <si>
    <t>$835.00</t>
  </si>
  <si>
    <t>$866.67</t>
  </si>
  <si>
    <t>$1,623.00</t>
  </si>
  <si>
    <t>$3,705.00</t>
  </si>
  <si>
    <t>$400.00</t>
  </si>
  <si>
    <t>$380.00</t>
  </si>
  <si>
    <t>$1,833.33</t>
  </si>
  <si>
    <t>$862.25</t>
  </si>
  <si>
    <t>$3,333.33</t>
  </si>
  <si>
    <t>$650.00</t>
  </si>
  <si>
    <t>$1,349.00</t>
  </si>
  <si>
    <t>$2,393.33</t>
  </si>
  <si>
    <t>$1,500.00</t>
  </si>
  <si>
    <t>$1,376.63</t>
  </si>
  <si>
    <t>$1,114.67</t>
  </si>
  <si>
    <t>$869.00</t>
  </si>
  <si>
    <t>$1,900.00</t>
  </si>
  <si>
    <t>$2,083.33</t>
  </si>
  <si>
    <t>$1,000.00</t>
  </si>
  <si>
    <t>$1,136.00</t>
  </si>
  <si>
    <t>$733.00</t>
  </si>
  <si>
    <t>$800.00</t>
  </si>
  <si>
    <t>$750.00</t>
  </si>
  <si>
    <t>$755.00</t>
  </si>
  <si>
    <t>$1,176.00</t>
  </si>
  <si>
    <t>$3,726.67</t>
  </si>
  <si>
    <t>$594.00</t>
  </si>
  <si>
    <t>$2,000.00</t>
  </si>
  <si>
    <t>$897.00</t>
  </si>
  <si>
    <t>$1,687.00</t>
  </si>
  <si>
    <t>$190.00</t>
  </si>
  <si>
    <t>$833.33</t>
  </si>
  <si>
    <t>$1,126.67</t>
  </si>
  <si>
    <t>$580.00</t>
  </si>
  <si>
    <t>$180.00</t>
  </si>
  <si>
    <t>$1,168.00</t>
  </si>
  <si>
    <t>$745.00</t>
  </si>
  <si>
    <t>$3,044.00</t>
  </si>
  <si>
    <t>$950.00</t>
  </si>
  <si>
    <t>$823.33</t>
  </si>
  <si>
    <t>$547.00</t>
  </si>
  <si>
    <t>$1,395.00</t>
  </si>
  <si>
    <t>$290.00</t>
  </si>
  <si>
    <t>$3,087.00</t>
  </si>
  <si>
    <t>$852.00</t>
  </si>
  <si>
    <t>$1,733.33</t>
  </si>
  <si>
    <t>$1,300.00</t>
  </si>
  <si>
    <t>$1,664.00</t>
  </si>
  <si>
    <t>$848.00</t>
  </si>
  <si>
    <t>$742.00</t>
  </si>
  <si>
    <t>$1,179.00</t>
  </si>
  <si>
    <t>$1,516.67</t>
  </si>
  <si>
    <t>$3,583.33</t>
  </si>
  <si>
    <t>$1,430.00</t>
  </si>
  <si>
    <t>$700.00</t>
  </si>
  <si>
    <t>$868.00</t>
  </si>
  <si>
    <t>$2,500.00</t>
  </si>
  <si>
    <t>$1,101.42</t>
  </si>
  <si>
    <t>$1,443.00</t>
  </si>
  <si>
    <t>$1,916.67</t>
  </si>
  <si>
    <t>$2,333.33</t>
  </si>
  <si>
    <t>$411.67</t>
  </si>
  <si>
    <t>$250.00</t>
  </si>
  <si>
    <t>$937.00</t>
  </si>
  <si>
    <t>$1,013.00</t>
  </si>
  <si>
    <t>$1,201.00</t>
  </si>
  <si>
    <t>$3,202.33</t>
  </si>
  <si>
    <t>Hispanic</t>
  </si>
  <si>
    <t>Black/African American/African Descent</t>
  </si>
  <si>
    <t>Latina/o</t>
  </si>
  <si>
    <t>White (Not Hispanic)</t>
  </si>
  <si>
    <t>Asian or Pacific Islander</t>
  </si>
  <si>
    <t>Prefer Not To Say</t>
  </si>
  <si>
    <t>Self-Identified/Other</t>
  </si>
  <si>
    <t>Female</t>
  </si>
  <si>
    <t>Male</t>
  </si>
  <si>
    <t>Other</t>
  </si>
  <si>
    <t>Fomer Client</t>
  </si>
  <si>
    <t>HPLP-Homelessness Prevention Law Project</t>
  </si>
  <si>
    <t>Tenant Rights Coalition (TRC)</t>
  </si>
  <si>
    <t>OCA-City-wide Civil Legal Services Grant</t>
  </si>
  <si>
    <t>VOCA-EVE-Ebony Victim Empowerment</t>
  </si>
  <si>
    <t>DYCD-NDA- Neighborhood Development Area</t>
  </si>
  <si>
    <t>CB9 Manhattanville-West Harlem Tenant Advocacy Project</t>
  </si>
  <si>
    <t>IOI Employment</t>
  </si>
  <si>
    <t>LSC - Basic Grant</t>
  </si>
  <si>
    <t>Anti-Eviction and SRO Legal Services (formerly known as “HPD” Contracts)</t>
  </si>
  <si>
    <t>CLS-Civil Legal Services</t>
  </si>
  <si>
    <t>Assemblyman Wright Grant</t>
  </si>
  <si>
    <t>Housing Preservation Initiative (HPI)</t>
  </si>
  <si>
    <t>VAWA-Legal Assistance for Victims</t>
  </si>
  <si>
    <t>TRC FJC Initiative</t>
  </si>
  <si>
    <t>DCJS-Domestic Violence</t>
  </si>
  <si>
    <t>NY Presbyterian Hospital (VOCA)</t>
  </si>
  <si>
    <t>Universal Access to Counsel – (UAC)</t>
  </si>
  <si>
    <t>Immigrant Opportunities Initiative (IOI) #2 ("IOI 2")</t>
  </si>
  <si>
    <t>NY City Council (Perkins)</t>
  </si>
  <si>
    <t>3115 HPLP-Homelessness Prevention Law Project</t>
  </si>
  <si>
    <t>3018 Tenant Rights Coalition (TRC)</t>
  </si>
  <si>
    <t>2157 OCA-City-wide Civil Legal Services Grant</t>
  </si>
  <si>
    <t>2560 VOCA-EVE-Ebony Victim Empowerment</t>
  </si>
  <si>
    <t>3457 DYCD-NDA- Neighborhood Development Area</t>
  </si>
  <si>
    <t>5510 CB9 Manhattanville-West Harlem Tenant Advocacy Project</t>
  </si>
  <si>
    <t>3474 IOI Employment</t>
  </si>
  <si>
    <t>3308 Anti-Eviction and SRO Legal Services (formerly known as “HPD” Contracts)</t>
  </si>
  <si>
    <t>3020 CLS-Civil Legal Services</t>
  </si>
  <si>
    <t>2416 Assemblyman Wright Grant</t>
  </si>
  <si>
    <t>3312 Housing Preservation Initiative (HPI)</t>
  </si>
  <si>
    <t>4000 LSC - Basic Grant</t>
  </si>
  <si>
    <t>1307 VAWA-Legal Assistance for Victims</t>
  </si>
  <si>
    <t>3011 TRC FJC Initiative</t>
  </si>
  <si>
    <t>2203 DCJS-Domestic Violence</t>
  </si>
  <si>
    <t>4322 NY Presbyterian Hospital (VOCA)</t>
  </si>
  <si>
    <t>3123 Universal Access to Counsel – (UAC)</t>
  </si>
  <si>
    <t>3459 Immigrant Opportunities Initiative (IOI) #2 ("IOI 2")</t>
  </si>
  <si>
    <t>3168 NY City Council (Perkins)</t>
  </si>
  <si>
    <t>ZZ - Administrative Closing</t>
  </si>
  <si>
    <t>A - Counsel and Advice</t>
  </si>
  <si>
    <t>B - Limited Action (Brief Service)</t>
  </si>
  <si>
    <t>H - Administrative Agency Decision</t>
  </si>
  <si>
    <t>L - Extensive Service (not resulting in Settlement of Court or Administrative Action)</t>
  </si>
  <si>
    <t>G - Negotiated Settlement with Litigation</t>
  </si>
  <si>
    <t>IB - Contested Court Decision</t>
  </si>
  <si>
    <t>ZZ-Client Withdrew—For ZZ Adm Closed Reason Closed Cases Only</t>
  </si>
  <si>
    <t>6014-Obtained advice and counsel on a Housing matter</t>
  </si>
  <si>
    <t>7015-Obtained other benefit on an Income Maintenance matter</t>
  </si>
  <si>
    <t>6015-Obtained non-litgation advocacy services on a Housing  matter</t>
  </si>
  <si>
    <t>3019-Obtained advice and counsel on a Family matter</t>
  </si>
  <si>
    <t>7001-Obtained, preserved or increased public assistance, TANF or other welfare benefit/right</t>
  </si>
  <si>
    <t>6004-Obtained access to housing</t>
  </si>
  <si>
    <t>7012-Obtained advice and counsel  on an Income Maintenance matter</t>
  </si>
  <si>
    <t>6001-Prevented eviction from public housing</t>
  </si>
  <si>
    <t>6009-Obtained repairs, Improved housing conditions or otherwise enforced rights to decent, habitable housing</t>
  </si>
  <si>
    <t>6002-Prevented eviction from private housing</t>
  </si>
  <si>
    <t>7013-Obtained non-llitigation advocacy services on an Income Maintenance matter</t>
  </si>
  <si>
    <t>6017-Obtained other benefit on a Housing matter</t>
  </si>
  <si>
    <t>248 Sherman Ave</t>
  </si>
  <si>
    <t>127 E 107th St</t>
  </si>
  <si>
    <t>1405 5th Ave</t>
  </si>
  <si>
    <t>86 Thayer ST</t>
  </si>
  <si>
    <t>14 Thayer St</t>
  </si>
  <si>
    <t>444 E 144th St</t>
  </si>
  <si>
    <t>3505 Broadway</t>
  </si>
  <si>
    <t>117 W 111th St</t>
  </si>
  <si>
    <t>531 W 143rd St</t>
  </si>
  <si>
    <t>286 South St</t>
  </si>
  <si>
    <t>2036 Amsterdam Ave</t>
  </si>
  <si>
    <t>2469 7th ave</t>
  </si>
  <si>
    <t>260 Audubon Ave</t>
  </si>
  <si>
    <t>2680 Frederick Douglass Blvd</t>
  </si>
  <si>
    <t>625 W 135th St</t>
  </si>
  <si>
    <t>503 W 175th St</t>
  </si>
  <si>
    <t>571 Fdr Dr</t>
  </si>
  <si>
    <t>540 W 145th St</t>
  </si>
  <si>
    <t>580 Saint Nicholas Ave</t>
  </si>
  <si>
    <t>555 W 43rd St</t>
  </si>
  <si>
    <t>230 Riverside Dr</t>
  </si>
  <si>
    <t>466 E 10th St</t>
  </si>
  <si>
    <t>159-20 Harlem River Dr</t>
  </si>
  <si>
    <t>34 W 129th St</t>
  </si>
  <si>
    <t>160 W 116th St</t>
  </si>
  <si>
    <t>276 W 135th St</t>
  </si>
  <si>
    <t>249 W 62nd St</t>
  </si>
  <si>
    <t>2541 Adam Clayton Powell Jr Blvd</t>
  </si>
  <si>
    <t>503 W 176th St</t>
  </si>
  <si>
    <t>130 Post Ave</t>
  </si>
  <si>
    <t>2171 Madison Ave</t>
  </si>
  <si>
    <t>19 E 109th St</t>
  </si>
  <si>
    <t>527 W 110th St</t>
  </si>
  <si>
    <t>86 E 7th St</t>
  </si>
  <si>
    <t>367 St Pauls Ave</t>
  </si>
  <si>
    <t>177 Chrystie St</t>
  </si>
  <si>
    <t>601 W 172nd St</t>
  </si>
  <si>
    <t>1854 7th Ave</t>
  </si>
  <si>
    <t>312 11th Ave</t>
  </si>
  <si>
    <t>330 E 26th St</t>
  </si>
  <si>
    <t>760 Fox St (shelter)</t>
  </si>
  <si>
    <t>343 W 39th St</t>
  </si>
  <si>
    <t>608 West 189th Street</t>
  </si>
  <si>
    <t>570 W 182nd St</t>
  </si>
  <si>
    <t>144 W 124th St</t>
  </si>
  <si>
    <t>200 W 147th St</t>
  </si>
  <si>
    <t>299 E 3rd St</t>
  </si>
  <si>
    <t>10 Avenue D</t>
  </si>
  <si>
    <t>2385 1st Ave</t>
  </si>
  <si>
    <t>119 E 100th St</t>
  </si>
  <si>
    <t>4 E 107th St</t>
  </si>
  <si>
    <t>830 Amsterdam Ave</t>
  </si>
  <si>
    <t>149 E 118th St</t>
  </si>
  <si>
    <t>80 E 110th St</t>
  </si>
  <si>
    <t>364 W 18th St</t>
  </si>
  <si>
    <t>545 E 146th St</t>
  </si>
  <si>
    <t>484 East Houston Street</t>
  </si>
  <si>
    <t>484 E Houston St</t>
  </si>
  <si>
    <t>506 W 178th St</t>
  </si>
  <si>
    <t>20 Sherman Ave</t>
  </si>
  <si>
    <t>10809 91st Ave</t>
  </si>
  <si>
    <t>517 W 212th St</t>
  </si>
  <si>
    <t>342 Madison St</t>
  </si>
  <si>
    <t>1624 Madison Ave</t>
  </si>
  <si>
    <t>3333 Broadway</t>
  </si>
  <si>
    <t>24 W 117th St</t>
  </si>
  <si>
    <t>701 W 179th St</t>
  </si>
  <si>
    <t>2999 8th Ave</t>
  </si>
  <si>
    <t>600 W 144th st</t>
  </si>
  <si>
    <t>55 La Salle St</t>
  </si>
  <si>
    <t>100 W 83rd St</t>
  </si>
  <si>
    <t>1809 Adam Clayton Powell Jr Blvd</t>
  </si>
  <si>
    <t>70 Lenox Ave</t>
  </si>
  <si>
    <t>247 W 140th St</t>
  </si>
  <si>
    <t>356 E 57th St</t>
  </si>
  <si>
    <t>220 W 149th St</t>
  </si>
  <si>
    <t>826 Columbus Ave</t>
  </si>
  <si>
    <t>1325 Park Ave</t>
  </si>
  <si>
    <t>272 Sherman Ave</t>
  </si>
  <si>
    <t>18 E 116th St</t>
  </si>
  <si>
    <t>4 W 121st St</t>
  </si>
  <si>
    <t>419 W 17th St</t>
  </si>
  <si>
    <t>210 E 39th St</t>
  </si>
  <si>
    <t>228 Nagle Ave</t>
  </si>
  <si>
    <t>400 W 56th St</t>
  </si>
  <si>
    <t>5D</t>
  </si>
  <si>
    <t>5G</t>
  </si>
  <si>
    <t>3F</t>
  </si>
  <si>
    <t>2B</t>
  </si>
  <si>
    <t>26K</t>
  </si>
  <si>
    <t>2E</t>
  </si>
  <si>
    <t>3B</t>
  </si>
  <si>
    <t>4B</t>
  </si>
  <si>
    <t>19E</t>
  </si>
  <si>
    <t>11D</t>
  </si>
  <si>
    <t>4C</t>
  </si>
  <si>
    <t>GC</t>
  </si>
  <si>
    <t>6F</t>
  </si>
  <si>
    <t>1C</t>
  </si>
  <si>
    <t>Apt 6L</t>
  </si>
  <si>
    <t>2L</t>
  </si>
  <si>
    <t>2C</t>
  </si>
  <si>
    <t>4H</t>
  </si>
  <si>
    <t>6A</t>
  </si>
  <si>
    <t>5A</t>
  </si>
  <si>
    <t>27D</t>
  </si>
  <si>
    <t>3H</t>
  </si>
  <si>
    <t>Basement</t>
  </si>
  <si>
    <t>Apt 3</t>
  </si>
  <si>
    <t>5B</t>
  </si>
  <si>
    <t>3E</t>
  </si>
  <si>
    <t>12F</t>
  </si>
  <si>
    <t>8D</t>
  </si>
  <si>
    <t>2A</t>
  </si>
  <si>
    <t>2D</t>
  </si>
  <si>
    <t>6 F</t>
  </si>
  <si>
    <t>9I</t>
  </si>
  <si>
    <t>1B</t>
  </si>
  <si>
    <t>Apt 7H</t>
  </si>
  <si>
    <t>14C</t>
  </si>
  <si>
    <t>1A</t>
  </si>
  <si>
    <t>13F</t>
  </si>
  <si>
    <t>6D</t>
  </si>
  <si>
    <t>3b</t>
  </si>
  <si>
    <t>B</t>
  </si>
  <si>
    <t>5 F</t>
  </si>
  <si>
    <t>5S</t>
  </si>
  <si>
    <t>C4H</t>
  </si>
  <si>
    <t>4Q</t>
  </si>
  <si>
    <t>21J</t>
  </si>
  <si>
    <t>4A</t>
  </si>
  <si>
    <t>11H</t>
  </si>
  <si>
    <t>3A</t>
  </si>
  <si>
    <t>10E</t>
  </si>
  <si>
    <t>5E</t>
  </si>
  <si>
    <t>6J</t>
  </si>
  <si>
    <t>3W</t>
  </si>
  <si>
    <t>D14G</t>
  </si>
  <si>
    <t>10C</t>
  </si>
  <si>
    <t>D10G</t>
  </si>
  <si>
    <t>3C</t>
  </si>
  <si>
    <t>New York</t>
  </si>
  <si>
    <t>Bronx</t>
  </si>
  <si>
    <t>Staten Island</t>
  </si>
  <si>
    <t>Richmond Hill</t>
  </si>
  <si>
    <t>NY</t>
  </si>
  <si>
    <t>Community Board 9</t>
  </si>
  <si>
    <t>Henry Street Settlement</t>
  </si>
  <si>
    <t>FJC - Manhattan</t>
  </si>
  <si>
    <t>Outreach Event</t>
  </si>
  <si>
    <t>LSU</t>
  </si>
  <si>
    <t>Erin C. Evers, Diana  Velasquez</t>
  </si>
  <si>
    <t>Steven E Heller, Johnson L Atkinson, Evelyn  Vergeli</t>
  </si>
  <si>
    <t>Tamella L. McCowen, Evelyn  Vergeli</t>
  </si>
  <si>
    <t>Maribel  Martinez-Gunter, Ana Y. Morales-Robinson</t>
  </si>
  <si>
    <t>Kitanya  Kelly, Steven E Heller, Keiannis  Garcia, Karla C Diaz</t>
  </si>
  <si>
    <t>Vicenta  Benitez, Lenina C. Trinidad</t>
  </si>
  <si>
    <t>Iris  Bromberg, Amanda  Huang</t>
  </si>
  <si>
    <t>Amy K Vogltanz, Sharette  Allen, Jonathan  Hernandez, Jonathan  Hernandez, Sharette  Allen</t>
  </si>
  <si>
    <t>Roopal B Patel, Vicenta  Benitez, Shantonu J Basu</t>
  </si>
  <si>
    <t>Vicenta  Benitez, Roopal B Patel, Shantonu J Basu</t>
  </si>
  <si>
    <t>Oheneba  Amponsah, Tanya M. Douglas</t>
  </si>
  <si>
    <t>Maribel  Martinez-Gunter, Angela  Wong</t>
  </si>
  <si>
    <t>Karla C Diaz, Kitanya  Kelly, Karla C Diaz</t>
  </si>
  <si>
    <t>Vicenta  Benitez, Julia P Rosner</t>
  </si>
  <si>
    <t>Julia P Rosner, Vicenta  Benitez</t>
  </si>
  <si>
    <t>Dennis  Sanchez, Jasmin E Torres, Nicole  Wilkes</t>
  </si>
  <si>
    <t>Haenley  Pierre, Alexandra A. Garcia</t>
  </si>
  <si>
    <t>Evelyn  Vergeli, Rubin  Englard</t>
  </si>
  <si>
    <t>Iris  Bromberg, Keiannis  Garcia</t>
  </si>
  <si>
    <t>Vicenta  Benitez, Vicenta  Benitez</t>
  </si>
  <si>
    <t>Steven E Heller, Evelyn  Vergeli, Johnson L Atkinson</t>
  </si>
  <si>
    <t>Steven E Heller, Evelyn  Vergeli, Johnson L Atkinson, Sally Rebecca Robinson, Rosalind  Black</t>
  </si>
  <si>
    <t>Sharette  Allen, Sharette  Allen, Evelyn  Vergeli, Shantonu J Basu</t>
  </si>
  <si>
    <t>Luis  Ortega, Tanya M. Douglas</t>
  </si>
  <si>
    <t>Steven E Heller, Rosalind  Black, Sally Rebecca Robinson, Johnson L Atkinson, Evelyn  Vergeli</t>
  </si>
  <si>
    <t>Nicole  Wilkes, Nicole  Wilkes, Nicole  Wilkes</t>
  </si>
  <si>
    <t>John M Briggs, Vicenta  Benitez</t>
  </si>
  <si>
    <t>Rubin  Englard, Evelyn  Vergeli</t>
  </si>
  <si>
    <t>Maribel  Martinez-Gunter, Oheneba  Amponsah</t>
  </si>
  <si>
    <t>Stephanie L Shiau, Jerome C Frierson</t>
  </si>
  <si>
    <t>Maribel  Martinez-Gunter, Atteib  Djourab</t>
  </si>
  <si>
    <t>Maribel  Martinez-Gunter, Sean  Dong</t>
  </si>
  <si>
    <t>Lenina C. Trinidad, Lynn I. Ventura, Maribel  Martinez-Gunter</t>
  </si>
  <si>
    <t>Keiannis  Garcia, Lenina C. Trinidad</t>
  </si>
  <si>
    <t>Evelyn  Vergeli, Steven E Heller, Francois M Restrepo-Serrano, Samantha J. Labossiere, Johnson L Atkinson</t>
  </si>
  <si>
    <t>Lenina C. Trinidad, Vicenta  Benitez, Vicenta  Benitez</t>
  </si>
  <si>
    <t>Alexandra A. Garcia, Ana Y. Morales-Robinson</t>
  </si>
  <si>
    <t>Evelyn  Vergeli, Tamella L. McCowen</t>
  </si>
  <si>
    <t>Maribel  Martinez-Gunter, Isabel  Pujols</t>
  </si>
  <si>
    <t>Maribel  Martinez-Gunter, Luis  Ortega</t>
  </si>
  <si>
    <t>Lenina C. Trinidad, Vicenta  Benitez</t>
  </si>
  <si>
    <t>Vicenta  Benitez, Eleanor G Spencer, Erica  Braudy</t>
  </si>
  <si>
    <t>Nicole  Wilkes, Alexandra A. Garcia, Iris  Bromberg</t>
  </si>
  <si>
    <t>Alexandra A. Garcia, Maribel  Martinez-Gunter</t>
  </si>
  <si>
    <t>Keiannis  Garcia, Keiannis  Garcia</t>
  </si>
  <si>
    <t>Iris  Bromberg, Alexandra A. Garcia</t>
  </si>
  <si>
    <t>Francois M Restrepo-Serrano, Evelyn  Vergeli, Johnson L Atkinson, Steven E Heller, Samantha J. Labossiere</t>
  </si>
  <si>
    <t>Maribel  Martinez-Gunter, Maria  Baldova</t>
  </si>
  <si>
    <t>Vicenta  Benitez, Francois M Restrepo-Serrano</t>
  </si>
  <si>
    <t>Stephanie L Shiau, Rubin  Englard</t>
  </si>
  <si>
    <t>Isabel  Pujols, Julia P Rosner</t>
  </si>
  <si>
    <t>Maribel  Martinez-Gunter, Sarzah  Yeasmin</t>
  </si>
  <si>
    <t>Erica  Braudy, Dennis  Sanchez</t>
  </si>
  <si>
    <t>Tanya M. Douglas, Isabel  Pujols</t>
  </si>
  <si>
    <t>Francois M Restrepo-Serrano, Andrew J. Padilla</t>
  </si>
  <si>
    <t>Thomas J Honan, Alexander  Self, Diana  Velasquez, William  Wolfe, Rosalind  Black</t>
  </si>
  <si>
    <t>Steven E Heller, Rosalind  Black, Johnson L Atkinson, Johnson L Atkinson, Johnson  Atkinson , Sally Rebecca Robinson</t>
  </si>
  <si>
    <t>Vicenta  Benitez, Vicenta  Benitez, Vicenta  Benitez</t>
  </si>
  <si>
    <t>Rosalind  Black, Evelyn  Vergeli, Steven E Heller, Johnson L Atkinson, Sally Rebecca Robinson</t>
  </si>
  <si>
    <t>Eleanor G Spencer, Diana  Velasquez</t>
  </si>
  <si>
    <t xml:space="preserve">Rosa F Acosta, Denise D Acron </t>
  </si>
  <si>
    <t>Francois M Restrepo-Serrano, Vicenta  Benitez</t>
  </si>
  <si>
    <t>Evelyn  Vergeli, Thomas J Honan</t>
  </si>
  <si>
    <t xml:space="preserve">Thomas J Honan, Steven E Heller, Keiannis  Garcia, Emily Woo J Yamasaki , Sagiv  Galai </t>
  </si>
  <si>
    <t>Keiannis  Garcia, Thomas J Honan</t>
  </si>
  <si>
    <t>Leida  Guzman Velazquez, Tanya M. Douglas</t>
  </si>
  <si>
    <t>Evelyn  Vergeli, Matt J Latterner</t>
  </si>
  <si>
    <t>Erica  Braudy, Vicenta  Benitez, Sagar  Sharma</t>
  </si>
  <si>
    <t>Nicole V Reyes, Shirley N Duman, Shirley N Duman</t>
  </si>
  <si>
    <t>Julia P Rosner, Alexandra A. Garcia, Maria  Baldova</t>
  </si>
  <si>
    <t>Steven E Heller, Emily Woo J Yamasaki , Keiannis  Garcia, Sagiv  Galai , Thomas J Honan</t>
  </si>
  <si>
    <t>Erin C. Evers, Stephanie L Shiau</t>
  </si>
  <si>
    <t>Ami Mahendra Shah , Sagar  Sharma, Diana  Garcia</t>
  </si>
  <si>
    <t>Diana  Garcia, Erin C. Evers</t>
  </si>
  <si>
    <t>Matt J Latterner, Evelyn  Vergeli</t>
  </si>
  <si>
    <t>Diana  Velasquez, Iris  Bromberg</t>
  </si>
  <si>
    <t>Steven E Heller, Johnson L Atkinson, Evelyn  Vergeli, Sally Rebecca Robinson, Rosalind  Black</t>
  </si>
  <si>
    <t>Roopal B Patel, Ana Y. Morales-Robinson, Maribel  Martinez-Gunter</t>
  </si>
  <si>
    <t>Oheneba  Amponsah, Maribel  Martinez-Gunter</t>
  </si>
  <si>
    <t>Nicole  Wilkes, Diana  Velasquez, Diana  Velasquez</t>
  </si>
  <si>
    <t>Khadijat A Olagoke, Jonathan  Hernandez, Daniel A Freeman, Nicole  Wilkes</t>
  </si>
  <si>
    <t>Angela  Wong, Maribel  Martinez-Gunter</t>
  </si>
  <si>
    <t>Sagiv  Galai , Steven E Heller, Keiannis  Garcia, Steven E Heller</t>
  </si>
  <si>
    <t>Francois M Restrepo-Serrano, Johnson L Atkinson, Evelyn  Vergeli, Samantha J. Labossiere, Steven E Heller</t>
  </si>
  <si>
    <t>Jerome C Frierson, Alexandra A. Garcia</t>
  </si>
  <si>
    <t>Francois M Restrepo-Serrano, Johnson L Atkinson, Samantha J. Labossiere, Evelyn  Vergeli, Steven E Heller</t>
  </si>
  <si>
    <t>Naura E Guillaume, Diana  Velasquez, Sagar  Sharma</t>
  </si>
  <si>
    <t>Vicenta  Benitez, Rose M. Morgan</t>
  </si>
  <si>
    <t>Ana Y. Morales-Robinson, Maribel  Martinez-Gunter</t>
  </si>
  <si>
    <t>Daniel A Freeman, Naura E Guillaume, Nicole  Wilkes, Diana  Velasquez</t>
  </si>
  <si>
    <t>Keiannis  Garcia, Maria  Baldova</t>
  </si>
  <si>
    <t>Thomas J Honan, Thomas J Honan</t>
  </si>
  <si>
    <t>Dennis  Sanchez, Rubin  Englard</t>
  </si>
  <si>
    <t>Samantha J. Labossiere, Evelyn  Vergeli, Francois M Restrepo-Serrano, Steven E Heller, Johnson L Atkinson</t>
  </si>
  <si>
    <t>Evers, Erin, Velasquez, Diana</t>
  </si>
  <si>
    <t>Heller, Steven, Atkinson, Johnson, Vergeli, Evelyn</t>
  </si>
  <si>
    <t>McCowen, Tamella, Vergeli, Evelyn</t>
  </si>
  <si>
    <t>Martinez-Gunter, Maribel, Morales-Robinson, Ana</t>
  </si>
  <si>
    <t>Kelly, Kitanya, Heller, Steven, Garcia, Keiannis, Diaz, Karla</t>
  </si>
  <si>
    <t>Benitez, Vicenta, Trinidad, Lenina</t>
  </si>
  <si>
    <t>Bromberg, Iris, Huang, Amanda</t>
  </si>
  <si>
    <t>Vogltanz, Amy, Allen, Sharette, Hernandez, Jonathan, Hernandez, Jonathan, Allen, Sharette</t>
  </si>
  <si>
    <t>Patel, Roopal, Benitez, Vicenta, Basu, Shantonu</t>
  </si>
  <si>
    <t>Benitez, Vicenta, Patel, Roopal, Basu, Shantonu</t>
  </si>
  <si>
    <t>Amponsah, Oheneba, Douglas, Tanya</t>
  </si>
  <si>
    <t>Martinez-Gunter, Maribel, Wong, Angela</t>
  </si>
  <si>
    <t>Diaz, Karla, Kelly, Kitanya, Diaz, Karla</t>
  </si>
  <si>
    <t>Benitez, Vicenta, Rosner, Julia</t>
  </si>
  <si>
    <t>Rosner, Julia, Benitez, Vicenta</t>
  </si>
  <si>
    <t>Sanchez, Dennis, Torres, Jasmin, Wilkes, Nicole</t>
  </si>
  <si>
    <t>Pierre, Haenley, Garcia, Alexandra</t>
  </si>
  <si>
    <t>Vergeli, Evelyn, Englard, Rubin</t>
  </si>
  <si>
    <t>Bromberg, Iris, Garcia, Keiannis</t>
  </si>
  <si>
    <t>Benitez, Vicenta, Benitez, Vicenta</t>
  </si>
  <si>
    <t>Heller, Steven, Vergeli, Evelyn, Atkinson, Johnson</t>
  </si>
  <si>
    <t>Heller, Steven, Vergeli, Evelyn, Atkinson, Johnson, Robinson, Sally, Black, Rosalind</t>
  </si>
  <si>
    <t>Allen, Sharette, Allen, Sharette, Vergeli, Evelyn, Basu, Shantonu</t>
  </si>
  <si>
    <t>Ortega, Luis, Douglas, Tanya</t>
  </si>
  <si>
    <t>Heller, Steven, Black, Rosalind, Robinson, Sally, Atkinson, Johnson, Vergeli, Evelyn</t>
  </si>
  <si>
    <t>Wilkes, Nicole, Wilkes, Nicole, Wilkes, Nicole</t>
  </si>
  <si>
    <t>Briggs, John, Benitez, Vicenta</t>
  </si>
  <si>
    <t>Englard, Rubin, Vergeli, Evelyn</t>
  </si>
  <si>
    <t>Martinez-Gunter, Maribel, Amponsah, Oheneba</t>
  </si>
  <si>
    <t>Shiau, Stephanie, Frierson, Jerome</t>
  </si>
  <si>
    <t>Martinez-Gunter, Maribel, Djourab, Atteib</t>
  </si>
  <si>
    <t>Martinez-Gunter, Maribel, Dong, Sean</t>
  </si>
  <si>
    <t>Trinidad, Lenina, Ventura, Lynn, Martinez-Gunter, Maribel</t>
  </si>
  <si>
    <t>Garcia, Keiannis, Trinidad, Lenina</t>
  </si>
  <si>
    <t>Vergeli, Evelyn, Heller, Steven, Restrepo-Serrano, Francois, Labossiere, Samantha, Atkinson, Johnson</t>
  </si>
  <si>
    <t>Trinidad, Lenina, Benitez, Vicenta, Benitez, Vicenta</t>
  </si>
  <si>
    <t>Garcia, Alexandra, Morales-Robinson, Ana</t>
  </si>
  <si>
    <t>Vergeli, Evelyn, McCowen, Tamella</t>
  </si>
  <si>
    <t>Martinez-Gunter, Maribel, Pujols, Isabel</t>
  </si>
  <si>
    <t>Martinez-Gunter, Maribel, Ortega, Luis</t>
  </si>
  <si>
    <t>Trinidad, Lenina, Benitez, Vicenta</t>
  </si>
  <si>
    <t>Benitez, Vicenta, Spencer, Eleanor, Braudy, Erica</t>
  </si>
  <si>
    <t>Wilkes, Nicole, Garcia, Alexandra, Bromberg, Iris</t>
  </si>
  <si>
    <t>Garcia, Alexandra, Martinez-Gunter, Maribel</t>
  </si>
  <si>
    <t>Garcia, Keiannis, Garcia, Keiannis</t>
  </si>
  <si>
    <t>Bromberg, Iris, Garcia, Alexandra</t>
  </si>
  <si>
    <t>Restrepo-Serrano, Francois, Vergeli, Evelyn, Atkinson, Johnson, Heller, Steven, Labossiere, Samantha</t>
  </si>
  <si>
    <t>Martinez-Gunter, Maribel, Baldova, Maria</t>
  </si>
  <si>
    <t>Benitez, Vicenta, Restrepo-Serrano, Francois</t>
  </si>
  <si>
    <t>Shiau, Stephanie, Englard, Rubin</t>
  </si>
  <si>
    <t>Pujols, Isabel, Rosner, Julia</t>
  </si>
  <si>
    <t>Martinez-Gunter, Maribel, Yeasmin, Sarzah</t>
  </si>
  <si>
    <t>Braudy, Erica, Sanchez, Dennis</t>
  </si>
  <si>
    <t>Douglas, Tanya, Pujols, Isabel</t>
  </si>
  <si>
    <t>Restrepo-Serrano, Francois, Padilla, Andrew</t>
  </si>
  <si>
    <t>Honan, Thomas, Self, Alexander, Velasquez, Diana, Wolfe, William, Black, Rosalind</t>
  </si>
  <si>
    <t>Heller, Steven, Black, Rosalind, Atkinson, Johnson, Atkinson, Johnson, Atkinson, Johnson, Robinson, Sally</t>
  </si>
  <si>
    <t>Benitez, Vicenta, Benitez, Vicenta, Benitez, Vicenta</t>
  </si>
  <si>
    <t>Black, Rosalind, Vergeli, Evelyn, Heller, Steven, Atkinson, Johnson, Robinson, Sally</t>
  </si>
  <si>
    <t>Spencer, Eleanor, Velasquez, Diana</t>
  </si>
  <si>
    <t>Acosta, Rosa, Acron, Denise</t>
  </si>
  <si>
    <t>Restrepo-Serrano, Francois, Benitez, Vicenta</t>
  </si>
  <si>
    <t>Vergeli, Evelyn, Honan, Thomas</t>
  </si>
  <si>
    <t>Honan, Thomas, Heller, Steven, Garcia, Keiannis, Yamasaki, Emily Woo, Galai, Sagiv</t>
  </si>
  <si>
    <t>Garcia, Keiannis, Honan, Thomas</t>
  </si>
  <si>
    <t>Guzman Velazquez, Leida, Douglas, Tanya</t>
  </si>
  <si>
    <t>Vergeli, Evelyn, Latterner, Matt</t>
  </si>
  <si>
    <t>Braudy, Erica, Benitez, Vicenta, Sharma, Sagar</t>
  </si>
  <si>
    <t>Reyes, Nicole, Duman, Shirley, Duman, Shirley</t>
  </si>
  <si>
    <t>Rosner, Julia, Garcia, Alexandra, Baldova, Maria</t>
  </si>
  <si>
    <t>Heller, Steven, Yamasaki, Emily Woo, Garcia, Keiannis, Galai, Sagiv, Honan, Thomas</t>
  </si>
  <si>
    <t>Evers, Erin, Shiau, Stephanie</t>
  </si>
  <si>
    <t>Shah, Ami, Sharma, Sagar, Garcia, Diana</t>
  </si>
  <si>
    <t>Garcia, Diana, Evers, Erin</t>
  </si>
  <si>
    <t>Latterner, Matt, Vergeli, Evelyn</t>
  </si>
  <si>
    <t>Velasquez, Diana, Bromberg, Iris</t>
  </si>
  <si>
    <t>Heller, Steven, Atkinson, Johnson, Vergeli, Evelyn, Robinson, Sally, Black, Rosalind</t>
  </si>
  <si>
    <t>Patel, Roopal, Morales-Robinson, Ana, Martinez-Gunter, Maribel</t>
  </si>
  <si>
    <t>Amponsah, Oheneba, Martinez-Gunter, Maribel</t>
  </si>
  <si>
    <t>Wilkes, Nicole, Velasquez, Diana, Velasquez, Diana</t>
  </si>
  <si>
    <t>Olagoke, Khadijat, Hernandez, Jonathan, Freeman, Daniel, Wilkes, Nicole</t>
  </si>
  <si>
    <t>Wong, Angela, Martinez-Gunter, Maribel</t>
  </si>
  <si>
    <t>Galai, Sagiv, Heller, Steven, Garcia, Keiannis, Heller, Steven</t>
  </si>
  <si>
    <t>Restrepo-Serrano, Francois, Atkinson, Johnson, Vergeli, Evelyn, Labossiere, Samantha, Heller, Steven</t>
  </si>
  <si>
    <t>Frierson, Jerome, Garcia, Alexandra</t>
  </si>
  <si>
    <t>Restrepo-Serrano, Francois, Atkinson, Johnson, Labossiere, Samantha, Vergeli, Evelyn, Heller, Steven</t>
  </si>
  <si>
    <t>Guillaume, Naura, Velasquez, Diana, Sharma, Sagar</t>
  </si>
  <si>
    <t>Benitez, Vicenta, Morgan, Rose</t>
  </si>
  <si>
    <t>Morales-Robinson, Ana, Martinez-Gunter, Maribel</t>
  </si>
  <si>
    <t>Freeman, Daniel, Guillaume, Naura, Wilkes, Nicole, Velasquez, Diana</t>
  </si>
  <si>
    <t>Garcia, Keiannis, Baldova, Maria</t>
  </si>
  <si>
    <t>Honan, Thomas, Honan, Thomas</t>
  </si>
  <si>
    <t>Sanchez, Dennis, Englard, Rubin</t>
  </si>
  <si>
    <t>Labossiere, Samantha, Vergeli, Evelyn, Restrepo-Serrano, Francois, Heller, Steven, Atkinson, Johnson</t>
  </si>
  <si>
    <t>Manhattan Community District 12</t>
  </si>
  <si>
    <t>Manhattan Community District 11</t>
  </si>
  <si>
    <t>Bronx Community District 1</t>
  </si>
  <si>
    <t>Manhattan Community District 9</t>
  </si>
  <si>
    <t>Manhattan Community District 10</t>
  </si>
  <si>
    <t>Manhattan Community District 3</t>
  </si>
  <si>
    <t>Manhattan Community District 4</t>
  </si>
  <si>
    <t>Manhattan Community District 7</t>
  </si>
  <si>
    <t>Staten Island Community District 1</t>
  </si>
  <si>
    <t>Manhattan Community District 6</t>
  </si>
  <si>
    <t>Queens Community District 9</t>
  </si>
  <si>
    <t>Representation - State Court</t>
  </si>
  <si>
    <t>Advice</t>
  </si>
  <si>
    <t>Representation - Admin. Agency</t>
  </si>
  <si>
    <t>Out-of-Court Advocacy</t>
  </si>
  <si>
    <t>Brief Service</t>
  </si>
  <si>
    <t>Hold For Review</t>
  </si>
  <si>
    <t>smcdonald</t>
  </si>
  <si>
    <t>evergeli</t>
  </si>
  <si>
    <t>mmgunter</t>
  </si>
  <si>
    <t>kgarcia</t>
  </si>
  <si>
    <t>sallen</t>
  </si>
  <si>
    <t>avogltanz</t>
  </si>
  <si>
    <t>jrosner</t>
  </si>
  <si>
    <t>nwilkes</t>
  </si>
  <si>
    <t>agarcia</t>
  </si>
  <si>
    <t>vbenitez</t>
  </si>
  <si>
    <t>dvelasquez</t>
  </si>
  <si>
    <t>frestrepo-serrano</t>
  </si>
  <si>
    <t>dsanchez</t>
  </si>
  <si>
    <t>thonan</t>
  </si>
  <si>
    <t>dacron</t>
  </si>
  <si>
    <t>mlatterner</t>
  </si>
  <si>
    <t>rxacosta</t>
  </si>
  <si>
    <t>eevers</t>
  </si>
  <si>
    <t>rpatel</t>
  </si>
  <si>
    <t>dfreeman</t>
  </si>
  <si>
    <t>Unable to determine</t>
  </si>
  <si>
    <t>City Council District 10</t>
  </si>
  <si>
    <t>City Council District 8</t>
  </si>
  <si>
    <t>City Council District 9</t>
  </si>
  <si>
    <t>City Council District 7</t>
  </si>
  <si>
    <t>City Council District 1</t>
  </si>
  <si>
    <t>City Council District 2</t>
  </si>
  <si>
    <t>City Council District 3</t>
  </si>
  <si>
    <t>City Council District 6</t>
  </si>
  <si>
    <t>City Council District 49</t>
  </si>
  <si>
    <t>City Council District 32</t>
  </si>
  <si>
    <t>City Council District 5</t>
  </si>
  <si>
    <t>City Council District 4</t>
  </si>
  <si>
    <t>Non-payment</t>
  </si>
  <si>
    <t>HP Action</t>
  </si>
  <si>
    <t>PA Issue: Other</t>
  </si>
  <si>
    <t>No Case</t>
  </si>
  <si>
    <t>Holdover</t>
  </si>
  <si>
    <t>DHCR Administrative Action</t>
  </si>
  <si>
    <t>DHCR Proceeding</t>
  </si>
  <si>
    <t>NYCHA Housing Termination</t>
  </si>
  <si>
    <t>Unknown</t>
  </si>
  <si>
    <t>Project-based Sec. 8</t>
  </si>
  <si>
    <t>Rent Stabilized</t>
  </si>
  <si>
    <t>Public Housing</t>
  </si>
  <si>
    <t>Rent Controlled</t>
  </si>
  <si>
    <t>Public Housing/NYCHA</t>
  </si>
  <si>
    <t>Mitchell-Lama</t>
  </si>
  <si>
    <t>LT-051895-19/NY</t>
  </si>
  <si>
    <t>HP-000936-18/NY</t>
  </si>
  <si>
    <t>LT-080511-17/NY</t>
  </si>
  <si>
    <t>LT-082542-17/NY</t>
  </si>
  <si>
    <t>LT-081086-17/NY</t>
  </si>
  <si>
    <t>LT-54809-19/NY</t>
  </si>
  <si>
    <t>LT-075054-16/NY</t>
  </si>
  <si>
    <t>LT-071156-18/NY</t>
  </si>
  <si>
    <t>LT-057894-17/NY</t>
  </si>
  <si>
    <t>LT-067542-16/NY</t>
  </si>
  <si>
    <t>LT-058049-18/NY</t>
  </si>
  <si>
    <t>FQ 410030 B</t>
  </si>
  <si>
    <t>FU-410110-S</t>
  </si>
  <si>
    <t>LT-066981-18/NY</t>
  </si>
  <si>
    <t>FU-410114-S</t>
  </si>
  <si>
    <t>LT-078575-18/NY</t>
  </si>
  <si>
    <t>LT-018231-18/NY</t>
  </si>
  <si>
    <t>LT-4599-16/NY</t>
  </si>
  <si>
    <t>LT-071847-17/NY</t>
  </si>
  <si>
    <t>HP-775-18/NY</t>
  </si>
  <si>
    <t>LT-075402-18/NY</t>
  </si>
  <si>
    <t>LT-071101-19/NY</t>
  </si>
  <si>
    <t>HP-963-18/NY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</si>
</sst>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A106"/>
  <sheetViews>
    <sheetView tabSelected="1" workbookViewId="0"/>
  </sheetViews>
  <sheetFormatPr defaultRowHeight="15"/>
  <cols>
    <col min="1" max="1" width="20.7109375" style="1" customWidth="1"/>
  </cols>
  <sheetData>
    <row r="1" spans="1:7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 spans="1:79">
      <c r="A2" s="1">
        <f>HYPERLINK("https://lsnyc.legalserver.org/matter/dynamic-profile/view/1893155","19-1893155")</f>
        <v>0</v>
      </c>
      <c r="B2" t="s">
        <v>79</v>
      </c>
      <c r="D2" t="s">
        <v>170</v>
      </c>
      <c r="E2" t="s">
        <v>254</v>
      </c>
      <c r="F2" t="s">
        <v>255</v>
      </c>
      <c r="G2" t="s">
        <v>256</v>
      </c>
      <c r="H2" t="s">
        <v>344</v>
      </c>
      <c r="I2" t="s">
        <v>351</v>
      </c>
      <c r="K2" t="s">
        <v>354</v>
      </c>
      <c r="L2" t="s">
        <v>357</v>
      </c>
      <c r="M2" t="s">
        <v>386</v>
      </c>
      <c r="N2" t="s">
        <v>410</v>
      </c>
      <c r="S2" t="s">
        <v>440</v>
      </c>
      <c r="T2">
        <v>191.56</v>
      </c>
      <c r="U2">
        <v>191.56</v>
      </c>
      <c r="V2" t="s">
        <v>462</v>
      </c>
      <c r="W2" t="s">
        <v>463</v>
      </c>
      <c r="X2" t="s">
        <v>464</v>
      </c>
      <c r="Y2" t="s">
        <v>463</v>
      </c>
      <c r="Z2" t="s">
        <v>465</v>
      </c>
      <c r="AA2" t="s">
        <v>467</v>
      </c>
      <c r="AB2" t="s">
        <v>463</v>
      </c>
      <c r="AC2" t="s">
        <v>464</v>
      </c>
      <c r="AD2" t="s">
        <v>464</v>
      </c>
      <c r="AE2" t="s">
        <v>543</v>
      </c>
      <c r="AG2" t="s">
        <v>550</v>
      </c>
      <c r="AH2" t="s">
        <v>463</v>
      </c>
      <c r="AI2" t="s">
        <v>464</v>
      </c>
      <c r="AJ2">
        <v>42</v>
      </c>
      <c r="AK2">
        <v>42</v>
      </c>
      <c r="AL2" t="s">
        <v>464</v>
      </c>
      <c r="AM2">
        <v>2</v>
      </c>
      <c r="AN2">
        <v>0</v>
      </c>
      <c r="AO2">
        <v>2</v>
      </c>
      <c r="AQ2" t="s">
        <v>554</v>
      </c>
      <c r="AR2" t="s">
        <v>573</v>
      </c>
      <c r="AT2" t="s">
        <v>592</v>
      </c>
      <c r="AU2" t="s">
        <v>599</v>
      </c>
      <c r="AV2">
        <v>0</v>
      </c>
      <c r="AW2">
        <v>0</v>
      </c>
      <c r="AX2">
        <v>0</v>
      </c>
      <c r="AY2">
        <v>0</v>
      </c>
      <c r="BD2" t="s">
        <v>612</v>
      </c>
      <c r="BE2">
        <v>54</v>
      </c>
      <c r="BG2" t="s">
        <v>753</v>
      </c>
      <c r="BH2">
        <v>164684</v>
      </c>
      <c r="BI2" t="s">
        <v>757</v>
      </c>
      <c r="BJ2">
        <v>10034</v>
      </c>
      <c r="BL2" t="s">
        <v>254</v>
      </c>
      <c r="BM2" t="s">
        <v>463</v>
      </c>
      <c r="BN2" t="s">
        <v>763</v>
      </c>
      <c r="BO2" t="s">
        <v>857</v>
      </c>
      <c r="BP2" t="s">
        <v>951</v>
      </c>
      <c r="BQ2" t="s">
        <v>962</v>
      </c>
      <c r="BS2" t="s">
        <v>968</v>
      </c>
      <c r="BT2" t="s">
        <v>988</v>
      </c>
      <c r="BU2" t="s">
        <v>464</v>
      </c>
      <c r="BV2" t="s">
        <v>989</v>
      </c>
      <c r="BW2" t="s">
        <v>1001</v>
      </c>
      <c r="BX2" t="s">
        <v>1009</v>
      </c>
      <c r="BY2" t="s">
        <v>1016</v>
      </c>
      <c r="BZ2">
        <v>24</v>
      </c>
      <c r="CA2">
        <v>922</v>
      </c>
    </row>
    <row r="3" spans="1:79">
      <c r="A3" s="1">
        <f>HYPERLINK("https://lsnyc.legalserver.org/matter/dynamic-profile/view/1864440","18-1864440")</f>
        <v>0</v>
      </c>
      <c r="B3" t="s">
        <v>80</v>
      </c>
      <c r="D3" t="s">
        <v>171</v>
      </c>
      <c r="E3" t="s">
        <v>254</v>
      </c>
      <c r="F3" t="s">
        <v>255</v>
      </c>
      <c r="G3" t="s">
        <v>257</v>
      </c>
      <c r="H3" t="s">
        <v>344</v>
      </c>
      <c r="I3" t="s">
        <v>351</v>
      </c>
      <c r="J3" t="s">
        <v>352</v>
      </c>
      <c r="K3" t="s">
        <v>354</v>
      </c>
      <c r="L3" t="s">
        <v>358</v>
      </c>
      <c r="M3" t="s">
        <v>387</v>
      </c>
      <c r="N3" t="s">
        <v>410</v>
      </c>
      <c r="S3" t="s">
        <v>441</v>
      </c>
      <c r="T3">
        <v>134.26</v>
      </c>
      <c r="U3">
        <v>134.26</v>
      </c>
      <c r="V3" t="s">
        <v>462</v>
      </c>
      <c r="W3" t="s">
        <v>463</v>
      </c>
      <c r="X3" t="s">
        <v>464</v>
      </c>
      <c r="Y3" t="s">
        <v>463</v>
      </c>
      <c r="Z3" t="s">
        <v>466</v>
      </c>
      <c r="AA3" t="s">
        <v>468</v>
      </c>
      <c r="AB3" t="s">
        <v>463</v>
      </c>
      <c r="AC3" t="s">
        <v>464</v>
      </c>
      <c r="AD3" t="s">
        <v>464</v>
      </c>
      <c r="AE3" t="s">
        <v>544</v>
      </c>
      <c r="AG3" t="s">
        <v>550</v>
      </c>
      <c r="AH3" t="s">
        <v>463</v>
      </c>
      <c r="AI3" t="s">
        <v>464</v>
      </c>
      <c r="AJ3">
        <v>65</v>
      </c>
      <c r="AK3">
        <v>67</v>
      </c>
      <c r="AL3" t="s">
        <v>464</v>
      </c>
      <c r="AM3">
        <v>2</v>
      </c>
      <c r="AN3">
        <v>0</v>
      </c>
      <c r="AO3">
        <v>2</v>
      </c>
      <c r="AQ3" t="s">
        <v>555</v>
      </c>
      <c r="AR3" t="s">
        <v>574</v>
      </c>
      <c r="AT3" t="s">
        <v>593</v>
      </c>
      <c r="AU3" t="s">
        <v>600</v>
      </c>
      <c r="AV3">
        <v>0</v>
      </c>
      <c r="AW3">
        <v>0</v>
      </c>
      <c r="AX3">
        <v>0</v>
      </c>
      <c r="AY3">
        <v>0</v>
      </c>
      <c r="BD3" t="s">
        <v>613</v>
      </c>
      <c r="BE3">
        <v>412</v>
      </c>
      <c r="BG3" t="s">
        <v>753</v>
      </c>
      <c r="BH3">
        <v>164684</v>
      </c>
      <c r="BI3" t="s">
        <v>757</v>
      </c>
      <c r="BJ3">
        <v>10029</v>
      </c>
      <c r="BL3" t="s">
        <v>254</v>
      </c>
      <c r="BM3" t="s">
        <v>463</v>
      </c>
      <c r="BN3" t="s">
        <v>764</v>
      </c>
      <c r="BO3" t="s">
        <v>858</v>
      </c>
      <c r="BP3" t="s">
        <v>952</v>
      </c>
      <c r="BQ3" t="s">
        <v>963</v>
      </c>
      <c r="BS3" t="s">
        <v>968</v>
      </c>
      <c r="BT3" t="s">
        <v>988</v>
      </c>
      <c r="BU3" t="s">
        <v>462</v>
      </c>
      <c r="BV3" t="s">
        <v>990</v>
      </c>
      <c r="BW3" t="s">
        <v>1002</v>
      </c>
      <c r="BX3" t="s">
        <v>1010</v>
      </c>
      <c r="BY3" t="s">
        <v>1017</v>
      </c>
      <c r="BZ3">
        <v>4</v>
      </c>
      <c r="CA3">
        <v>0</v>
      </c>
    </row>
    <row r="4" spans="1:79">
      <c r="A4" s="1">
        <f>HYPERLINK("https://lsnyc.legalserver.org/matter/dynamic-profile/view/1863429","18-1863429")</f>
        <v>0</v>
      </c>
      <c r="B4" t="s">
        <v>81</v>
      </c>
      <c r="D4" t="s">
        <v>172</v>
      </c>
      <c r="E4" t="s">
        <v>254</v>
      </c>
      <c r="F4" t="s">
        <v>255</v>
      </c>
      <c r="G4" t="s">
        <v>258</v>
      </c>
      <c r="H4" t="s">
        <v>345</v>
      </c>
      <c r="I4" t="s">
        <v>351</v>
      </c>
      <c r="J4" t="s">
        <v>351</v>
      </c>
      <c r="K4" t="s">
        <v>354</v>
      </c>
      <c r="L4" t="s">
        <v>358</v>
      </c>
      <c r="M4" t="s">
        <v>388</v>
      </c>
      <c r="N4" t="s">
        <v>411</v>
      </c>
      <c r="O4" t="s">
        <v>424</v>
      </c>
      <c r="S4" t="s">
        <v>442</v>
      </c>
      <c r="T4">
        <v>21.73</v>
      </c>
      <c r="U4">
        <v>0</v>
      </c>
      <c r="V4" t="s">
        <v>462</v>
      </c>
      <c r="W4" t="s">
        <v>463</v>
      </c>
      <c r="X4" t="s">
        <v>464</v>
      </c>
      <c r="Y4" t="s">
        <v>463</v>
      </c>
      <c r="Z4" t="s">
        <v>466</v>
      </c>
      <c r="AA4" t="s">
        <v>469</v>
      </c>
      <c r="AB4" t="s">
        <v>463</v>
      </c>
      <c r="AC4" t="s">
        <v>463</v>
      </c>
      <c r="AD4" t="s">
        <v>464</v>
      </c>
      <c r="AE4" t="s">
        <v>544</v>
      </c>
      <c r="AG4" t="s">
        <v>550</v>
      </c>
      <c r="AH4" t="s">
        <v>463</v>
      </c>
      <c r="AI4" t="s">
        <v>464</v>
      </c>
      <c r="AJ4">
        <v>40</v>
      </c>
      <c r="AK4">
        <v>42</v>
      </c>
      <c r="AL4" t="s">
        <v>464</v>
      </c>
      <c r="AM4">
        <v>1</v>
      </c>
      <c r="AN4">
        <v>1</v>
      </c>
      <c r="AO4">
        <v>2</v>
      </c>
      <c r="AQ4" t="s">
        <v>555</v>
      </c>
      <c r="AR4" t="s">
        <v>574</v>
      </c>
      <c r="AT4" t="s">
        <v>594</v>
      </c>
      <c r="AU4" t="s">
        <v>601</v>
      </c>
      <c r="AV4">
        <v>0</v>
      </c>
      <c r="AW4">
        <v>0</v>
      </c>
      <c r="AX4">
        <v>0</v>
      </c>
      <c r="AY4">
        <v>0</v>
      </c>
      <c r="BD4" t="s">
        <v>614</v>
      </c>
      <c r="BE4" t="s">
        <v>697</v>
      </c>
      <c r="BG4" t="s">
        <v>753</v>
      </c>
      <c r="BH4">
        <v>164684</v>
      </c>
      <c r="BI4" t="s">
        <v>757</v>
      </c>
      <c r="BJ4">
        <v>10029</v>
      </c>
      <c r="BL4" t="s">
        <v>254</v>
      </c>
      <c r="BM4" t="s">
        <v>463</v>
      </c>
      <c r="BN4" t="s">
        <v>765</v>
      </c>
      <c r="BO4" t="s">
        <v>859</v>
      </c>
      <c r="BP4" t="s">
        <v>952</v>
      </c>
      <c r="BQ4" t="s">
        <v>964</v>
      </c>
      <c r="BS4" t="s">
        <v>969</v>
      </c>
      <c r="BT4" t="s">
        <v>463</v>
      </c>
      <c r="BU4" t="s">
        <v>462</v>
      </c>
      <c r="BV4" t="s">
        <v>991</v>
      </c>
      <c r="BW4" t="s">
        <v>1003</v>
      </c>
      <c r="BX4" t="s">
        <v>1011</v>
      </c>
      <c r="BZ4">
        <v>8</v>
      </c>
      <c r="CA4">
        <v>2065</v>
      </c>
    </row>
    <row r="5" spans="1:79">
      <c r="A5" s="1">
        <f>HYPERLINK("https://lsnyc.legalserver.org/matter/dynamic-profile/view/1900353","19-1900353")</f>
        <v>0</v>
      </c>
      <c r="B5" t="s">
        <v>82</v>
      </c>
      <c r="D5" t="s">
        <v>173</v>
      </c>
      <c r="E5" t="s">
        <v>254</v>
      </c>
      <c r="F5" t="s">
        <v>255</v>
      </c>
      <c r="G5" t="s">
        <v>259</v>
      </c>
      <c r="H5" t="s">
        <v>344</v>
      </c>
      <c r="I5" t="s">
        <v>351</v>
      </c>
      <c r="J5" t="s">
        <v>351</v>
      </c>
      <c r="K5" t="s">
        <v>355</v>
      </c>
      <c r="L5" t="s">
        <v>359</v>
      </c>
      <c r="M5" t="s">
        <v>389</v>
      </c>
      <c r="N5" t="s">
        <v>412</v>
      </c>
      <c r="O5" t="s">
        <v>425</v>
      </c>
      <c r="S5" t="s">
        <v>442</v>
      </c>
      <c r="T5">
        <v>50.74</v>
      </c>
      <c r="U5">
        <v>0</v>
      </c>
      <c r="V5" t="s">
        <v>462</v>
      </c>
      <c r="W5" t="s">
        <v>463</v>
      </c>
      <c r="X5" t="s">
        <v>464</v>
      </c>
      <c r="Y5" t="s">
        <v>463</v>
      </c>
      <c r="Z5" t="s">
        <v>465</v>
      </c>
      <c r="AA5" t="s">
        <v>470</v>
      </c>
      <c r="AB5" t="s">
        <v>463</v>
      </c>
      <c r="AC5" t="s">
        <v>463</v>
      </c>
      <c r="AD5" t="s">
        <v>464</v>
      </c>
      <c r="AE5" t="s">
        <v>543</v>
      </c>
      <c r="AG5" t="s">
        <v>550</v>
      </c>
      <c r="AH5" t="s">
        <v>463</v>
      </c>
      <c r="AI5" t="s">
        <v>464</v>
      </c>
      <c r="AJ5">
        <v>36</v>
      </c>
      <c r="AK5">
        <v>37</v>
      </c>
      <c r="AL5" t="s">
        <v>463</v>
      </c>
      <c r="AM5">
        <v>1</v>
      </c>
      <c r="AN5">
        <v>1</v>
      </c>
      <c r="AO5">
        <v>2</v>
      </c>
      <c r="AQ5" t="s">
        <v>556</v>
      </c>
      <c r="AR5" t="s">
        <v>575</v>
      </c>
      <c r="AT5" t="s">
        <v>592</v>
      </c>
      <c r="AU5" t="s">
        <v>599</v>
      </c>
      <c r="AV5">
        <v>0</v>
      </c>
      <c r="AW5">
        <v>0</v>
      </c>
      <c r="AX5">
        <v>0</v>
      </c>
      <c r="AY5">
        <v>0</v>
      </c>
      <c r="BD5" t="s">
        <v>615</v>
      </c>
      <c r="BE5" t="s">
        <v>698</v>
      </c>
      <c r="BG5" t="s">
        <v>753</v>
      </c>
      <c r="BH5">
        <v>164684</v>
      </c>
      <c r="BI5" t="s">
        <v>757</v>
      </c>
      <c r="BJ5">
        <v>10040</v>
      </c>
      <c r="BL5" t="s">
        <v>762</v>
      </c>
      <c r="BM5" t="s">
        <v>464</v>
      </c>
      <c r="BN5" t="s">
        <v>766</v>
      </c>
      <c r="BO5" t="s">
        <v>860</v>
      </c>
      <c r="BP5" t="s">
        <v>951</v>
      </c>
      <c r="BS5" t="s">
        <v>970</v>
      </c>
      <c r="BT5" t="s">
        <v>462</v>
      </c>
      <c r="BU5" t="s">
        <v>464</v>
      </c>
      <c r="BV5" t="s">
        <v>989</v>
      </c>
      <c r="BZ5">
        <v>0</v>
      </c>
      <c r="CA5">
        <v>0</v>
      </c>
    </row>
    <row r="6" spans="1:79">
      <c r="A6" s="1">
        <f>HYPERLINK("https://lsnyc.legalserver.org/matter/dynamic-profile/view/1844283","17-1844283")</f>
        <v>0</v>
      </c>
      <c r="B6" t="s">
        <v>83</v>
      </c>
      <c r="D6" t="s">
        <v>174</v>
      </c>
      <c r="E6" t="s">
        <v>254</v>
      </c>
      <c r="F6" t="s">
        <v>255</v>
      </c>
      <c r="G6" t="s">
        <v>260</v>
      </c>
      <c r="H6" t="s">
        <v>346</v>
      </c>
      <c r="I6" t="s">
        <v>351</v>
      </c>
      <c r="J6" t="s">
        <v>351</v>
      </c>
      <c r="K6" t="s">
        <v>354</v>
      </c>
      <c r="L6" t="s">
        <v>360</v>
      </c>
      <c r="M6" t="s">
        <v>390</v>
      </c>
      <c r="N6" t="s">
        <v>410</v>
      </c>
      <c r="S6" t="s">
        <v>442</v>
      </c>
      <c r="T6">
        <v>81.79000000000001</v>
      </c>
      <c r="U6">
        <v>0</v>
      </c>
      <c r="V6" t="s">
        <v>462</v>
      </c>
      <c r="W6" t="s">
        <v>463</v>
      </c>
      <c r="X6" t="s">
        <v>464</v>
      </c>
      <c r="Y6" t="s">
        <v>463</v>
      </c>
      <c r="Z6" t="s">
        <v>466</v>
      </c>
      <c r="AA6" t="s">
        <v>471</v>
      </c>
      <c r="AB6" t="s">
        <v>463</v>
      </c>
      <c r="AC6" t="s">
        <v>464</v>
      </c>
      <c r="AD6" t="s">
        <v>464</v>
      </c>
      <c r="AE6" t="s">
        <v>543</v>
      </c>
      <c r="AG6" t="s">
        <v>550</v>
      </c>
      <c r="AH6" t="s">
        <v>463</v>
      </c>
      <c r="AI6" t="s">
        <v>464</v>
      </c>
      <c r="AJ6">
        <v>80</v>
      </c>
      <c r="AK6">
        <v>83</v>
      </c>
      <c r="AL6" t="s">
        <v>464</v>
      </c>
      <c r="AM6">
        <v>1</v>
      </c>
      <c r="AN6">
        <v>0</v>
      </c>
      <c r="AO6">
        <v>1</v>
      </c>
      <c r="AQ6" t="s">
        <v>555</v>
      </c>
      <c r="AR6" t="s">
        <v>574</v>
      </c>
      <c r="AT6" t="s">
        <v>594</v>
      </c>
      <c r="AU6" t="s">
        <v>602</v>
      </c>
      <c r="AV6">
        <v>0</v>
      </c>
      <c r="AW6">
        <v>0</v>
      </c>
      <c r="AX6">
        <v>0</v>
      </c>
      <c r="AY6">
        <v>0</v>
      </c>
      <c r="BD6" t="s">
        <v>616</v>
      </c>
      <c r="BE6" t="s">
        <v>699</v>
      </c>
      <c r="BG6" t="s">
        <v>753</v>
      </c>
      <c r="BH6">
        <v>164684</v>
      </c>
      <c r="BI6" t="s">
        <v>757</v>
      </c>
      <c r="BJ6">
        <v>10040</v>
      </c>
      <c r="BL6" t="s">
        <v>254</v>
      </c>
      <c r="BM6" t="s">
        <v>463</v>
      </c>
      <c r="BN6" t="s">
        <v>767</v>
      </c>
      <c r="BO6" t="s">
        <v>861</v>
      </c>
      <c r="BP6" t="s">
        <v>951</v>
      </c>
      <c r="BQ6" t="s">
        <v>965</v>
      </c>
      <c r="BS6" t="s">
        <v>971</v>
      </c>
      <c r="BT6" t="s">
        <v>463</v>
      </c>
      <c r="BU6" t="s">
        <v>462</v>
      </c>
      <c r="BV6" t="s">
        <v>989</v>
      </c>
      <c r="BW6" t="s">
        <v>1002</v>
      </c>
      <c r="BX6" t="s">
        <v>1011</v>
      </c>
      <c r="BZ6">
        <v>37</v>
      </c>
      <c r="CA6">
        <v>715.12</v>
      </c>
    </row>
    <row r="7" spans="1:79">
      <c r="A7" s="1">
        <f>HYPERLINK("https://lsnyc.legalserver.org/matter/dynamic-profile/view/1876645","18-1876645")</f>
        <v>0</v>
      </c>
      <c r="B7" t="s">
        <v>84</v>
      </c>
      <c r="D7" t="s">
        <v>175</v>
      </c>
      <c r="E7" t="s">
        <v>254</v>
      </c>
      <c r="F7" t="s">
        <v>255</v>
      </c>
      <c r="G7" t="s">
        <v>261</v>
      </c>
      <c r="H7" t="s">
        <v>344</v>
      </c>
      <c r="I7" t="s">
        <v>351</v>
      </c>
      <c r="J7" t="s">
        <v>352</v>
      </c>
      <c r="K7" t="s">
        <v>356</v>
      </c>
      <c r="L7" t="s">
        <v>361</v>
      </c>
      <c r="M7" t="s">
        <v>391</v>
      </c>
      <c r="N7" t="s">
        <v>413</v>
      </c>
      <c r="O7" t="s">
        <v>426</v>
      </c>
      <c r="S7" t="s">
        <v>442</v>
      </c>
      <c r="T7">
        <v>85.05</v>
      </c>
      <c r="U7">
        <v>0</v>
      </c>
      <c r="V7" t="s">
        <v>462</v>
      </c>
      <c r="W7" t="s">
        <v>463</v>
      </c>
      <c r="X7" t="s">
        <v>464</v>
      </c>
      <c r="Y7" t="s">
        <v>463</v>
      </c>
      <c r="Z7" t="s">
        <v>465</v>
      </c>
      <c r="AA7" t="s">
        <v>472</v>
      </c>
      <c r="AB7" t="s">
        <v>463</v>
      </c>
      <c r="AC7" t="s">
        <v>464</v>
      </c>
      <c r="AD7" t="s">
        <v>464</v>
      </c>
      <c r="AE7" t="s">
        <v>543</v>
      </c>
      <c r="AG7" t="s">
        <v>550</v>
      </c>
      <c r="AH7" t="s">
        <v>463</v>
      </c>
      <c r="AI7" t="s">
        <v>464</v>
      </c>
      <c r="AJ7">
        <v>45</v>
      </c>
      <c r="AK7">
        <v>46</v>
      </c>
      <c r="AL7" t="s">
        <v>464</v>
      </c>
      <c r="AM7">
        <v>1</v>
      </c>
      <c r="AN7">
        <v>1</v>
      </c>
      <c r="AO7">
        <v>2</v>
      </c>
      <c r="AQ7" t="s">
        <v>557</v>
      </c>
      <c r="AR7" t="s">
        <v>576</v>
      </c>
      <c r="AT7" t="s">
        <v>593</v>
      </c>
      <c r="AU7" t="s">
        <v>603</v>
      </c>
      <c r="AV7">
        <v>0</v>
      </c>
      <c r="AW7">
        <v>0</v>
      </c>
      <c r="AX7">
        <v>0</v>
      </c>
      <c r="AY7">
        <v>0</v>
      </c>
      <c r="BD7" t="s">
        <v>617</v>
      </c>
      <c r="BE7">
        <v>1</v>
      </c>
      <c r="BG7" t="s">
        <v>754</v>
      </c>
      <c r="BH7">
        <v>164685</v>
      </c>
      <c r="BI7" t="s">
        <v>757</v>
      </c>
      <c r="BJ7">
        <v>10454</v>
      </c>
      <c r="BL7" t="s">
        <v>254</v>
      </c>
      <c r="BM7" t="s">
        <v>463</v>
      </c>
      <c r="BN7" t="s">
        <v>768</v>
      </c>
      <c r="BO7" t="s">
        <v>862</v>
      </c>
      <c r="BP7" t="s">
        <v>953</v>
      </c>
      <c r="BS7" t="s">
        <v>968</v>
      </c>
      <c r="BT7" t="s">
        <v>462</v>
      </c>
      <c r="BU7" t="s">
        <v>464</v>
      </c>
      <c r="BV7" t="s">
        <v>990</v>
      </c>
      <c r="BZ7">
        <v>0</v>
      </c>
      <c r="CA7">
        <v>0</v>
      </c>
    </row>
    <row r="8" spans="1:79">
      <c r="A8" s="1">
        <f>HYPERLINK("https://lsnyc.legalserver.org/matter/dynamic-profile/view/1868474","18-1868474")</f>
        <v>0</v>
      </c>
      <c r="B8" t="s">
        <v>85</v>
      </c>
      <c r="D8" t="s">
        <v>176</v>
      </c>
      <c r="E8" t="s">
        <v>254</v>
      </c>
      <c r="F8" t="s">
        <v>255</v>
      </c>
      <c r="G8" t="s">
        <v>262</v>
      </c>
      <c r="H8" t="s">
        <v>344</v>
      </c>
      <c r="I8" t="s">
        <v>351</v>
      </c>
      <c r="J8" t="s">
        <v>352</v>
      </c>
      <c r="K8" t="s">
        <v>354</v>
      </c>
      <c r="L8" t="s">
        <v>362</v>
      </c>
      <c r="M8" t="s">
        <v>392</v>
      </c>
      <c r="N8" t="s">
        <v>410</v>
      </c>
      <c r="S8" t="s">
        <v>442</v>
      </c>
      <c r="T8">
        <v>103.79</v>
      </c>
      <c r="U8">
        <v>0</v>
      </c>
      <c r="V8" t="s">
        <v>463</v>
      </c>
      <c r="W8" t="s">
        <v>463</v>
      </c>
      <c r="X8" t="s">
        <v>464</v>
      </c>
      <c r="Y8" t="s">
        <v>463</v>
      </c>
      <c r="Z8" t="s">
        <v>466</v>
      </c>
      <c r="AA8" t="s">
        <v>473</v>
      </c>
      <c r="AB8" t="s">
        <v>463</v>
      </c>
      <c r="AC8" t="s">
        <v>464</v>
      </c>
      <c r="AD8" t="s">
        <v>464</v>
      </c>
      <c r="AE8" t="s">
        <v>543</v>
      </c>
      <c r="AG8" t="s">
        <v>550</v>
      </c>
      <c r="AH8" t="s">
        <v>463</v>
      </c>
      <c r="AI8" t="s">
        <v>464</v>
      </c>
      <c r="AJ8">
        <v>87</v>
      </c>
      <c r="AK8">
        <v>89</v>
      </c>
      <c r="AL8" t="s">
        <v>464</v>
      </c>
      <c r="AM8">
        <v>1</v>
      </c>
      <c r="AN8">
        <v>0</v>
      </c>
      <c r="AO8">
        <v>1</v>
      </c>
      <c r="AQ8" t="s">
        <v>555</v>
      </c>
      <c r="AR8" t="s">
        <v>574</v>
      </c>
      <c r="AT8" t="s">
        <v>592</v>
      </c>
      <c r="AU8" t="s">
        <v>599</v>
      </c>
      <c r="AV8">
        <v>0</v>
      </c>
      <c r="AW8">
        <v>0</v>
      </c>
      <c r="AX8">
        <v>0</v>
      </c>
      <c r="AY8">
        <v>0</v>
      </c>
      <c r="BD8" t="s">
        <v>618</v>
      </c>
      <c r="BE8">
        <v>57</v>
      </c>
      <c r="BG8" t="s">
        <v>753</v>
      </c>
      <c r="BH8">
        <v>164684</v>
      </c>
      <c r="BI8" t="s">
        <v>757</v>
      </c>
      <c r="BJ8">
        <v>10031</v>
      </c>
      <c r="BL8" t="s">
        <v>254</v>
      </c>
      <c r="BM8" t="s">
        <v>463</v>
      </c>
      <c r="BN8" t="s">
        <v>769</v>
      </c>
      <c r="BO8" t="s">
        <v>863</v>
      </c>
      <c r="BP8" t="s">
        <v>954</v>
      </c>
      <c r="BQ8" t="s">
        <v>966</v>
      </c>
      <c r="BS8" t="s">
        <v>968</v>
      </c>
      <c r="BU8" t="s">
        <v>464</v>
      </c>
      <c r="BV8" t="s">
        <v>992</v>
      </c>
      <c r="BW8" t="s">
        <v>1004</v>
      </c>
      <c r="BZ8">
        <v>41</v>
      </c>
      <c r="CA8">
        <v>834.46</v>
      </c>
    </row>
    <row r="9" spans="1:79">
      <c r="A9" s="1">
        <f>HYPERLINK("https://lsnyc.legalserver.org/matter/dynamic-profile/view/1869680","18-1869680")</f>
        <v>0</v>
      </c>
      <c r="B9" t="s">
        <v>86</v>
      </c>
      <c r="D9" t="s">
        <v>177</v>
      </c>
      <c r="E9" t="s">
        <v>254</v>
      </c>
      <c r="F9" t="s">
        <v>255</v>
      </c>
      <c r="G9" t="s">
        <v>263</v>
      </c>
      <c r="H9" t="s">
        <v>346</v>
      </c>
      <c r="I9" t="s">
        <v>351</v>
      </c>
      <c r="K9" t="s">
        <v>354</v>
      </c>
      <c r="L9" t="s">
        <v>363</v>
      </c>
      <c r="M9" t="s">
        <v>393</v>
      </c>
      <c r="N9" t="s">
        <v>411</v>
      </c>
      <c r="S9" t="s">
        <v>442</v>
      </c>
      <c r="T9">
        <v>80.56</v>
      </c>
      <c r="U9">
        <v>0</v>
      </c>
      <c r="V9" t="s">
        <v>462</v>
      </c>
      <c r="W9" t="s">
        <v>463</v>
      </c>
      <c r="X9" t="s">
        <v>464</v>
      </c>
      <c r="Y9" t="s">
        <v>463</v>
      </c>
      <c r="Z9" t="s">
        <v>466</v>
      </c>
      <c r="AA9" t="s">
        <v>474</v>
      </c>
      <c r="AB9" t="s">
        <v>463</v>
      </c>
      <c r="AC9" t="s">
        <v>463</v>
      </c>
      <c r="AD9" t="s">
        <v>464</v>
      </c>
      <c r="AE9" t="s">
        <v>544</v>
      </c>
      <c r="AG9" t="s">
        <v>551</v>
      </c>
      <c r="AH9" t="s">
        <v>463</v>
      </c>
      <c r="AI9" t="s">
        <v>464</v>
      </c>
      <c r="AJ9">
        <v>69</v>
      </c>
      <c r="AK9">
        <v>71</v>
      </c>
      <c r="AL9" t="s">
        <v>464</v>
      </c>
      <c r="AM9">
        <v>1</v>
      </c>
      <c r="AN9">
        <v>0</v>
      </c>
      <c r="AO9">
        <v>1</v>
      </c>
      <c r="AQ9" t="s">
        <v>558</v>
      </c>
      <c r="AR9" t="s">
        <v>577</v>
      </c>
      <c r="AT9" t="s">
        <v>594</v>
      </c>
      <c r="AU9" t="s">
        <v>604</v>
      </c>
      <c r="AV9">
        <v>0</v>
      </c>
      <c r="AW9">
        <v>0</v>
      </c>
      <c r="AX9">
        <v>0</v>
      </c>
      <c r="AY9">
        <v>0</v>
      </c>
      <c r="BD9" t="s">
        <v>619</v>
      </c>
      <c r="BE9">
        <v>8</v>
      </c>
      <c r="BG9" t="s">
        <v>753</v>
      </c>
      <c r="BH9">
        <v>164684</v>
      </c>
      <c r="BI9" t="s">
        <v>757</v>
      </c>
      <c r="BJ9">
        <v>10026</v>
      </c>
      <c r="BL9" t="s">
        <v>254</v>
      </c>
      <c r="BM9" t="s">
        <v>463</v>
      </c>
      <c r="BN9" t="s">
        <v>770</v>
      </c>
      <c r="BO9" t="s">
        <v>864</v>
      </c>
      <c r="BP9" t="s">
        <v>955</v>
      </c>
      <c r="BS9" t="s">
        <v>972</v>
      </c>
      <c r="BT9" t="s">
        <v>463</v>
      </c>
      <c r="BU9" t="s">
        <v>464</v>
      </c>
      <c r="BV9" t="s">
        <v>991</v>
      </c>
      <c r="BW9" t="s">
        <v>1001</v>
      </c>
      <c r="BZ9">
        <v>10</v>
      </c>
      <c r="CA9">
        <v>551.22</v>
      </c>
    </row>
    <row r="10" spans="1:79">
      <c r="A10" s="1">
        <f>HYPERLINK("https://lsnyc.legalserver.org/matter/dynamic-profile/view/1845957","17-1845957")</f>
        <v>0</v>
      </c>
      <c r="B10" t="s">
        <v>87</v>
      </c>
      <c r="D10" t="s">
        <v>178</v>
      </c>
      <c r="E10" t="s">
        <v>254</v>
      </c>
      <c r="F10" t="s">
        <v>255</v>
      </c>
      <c r="G10" t="s">
        <v>264</v>
      </c>
      <c r="H10" t="s">
        <v>344</v>
      </c>
      <c r="I10" t="s">
        <v>351</v>
      </c>
      <c r="J10" t="s">
        <v>352</v>
      </c>
      <c r="L10" t="s">
        <v>361</v>
      </c>
      <c r="M10" t="s">
        <v>394</v>
      </c>
      <c r="N10" t="s">
        <v>410</v>
      </c>
      <c r="O10" t="s">
        <v>427</v>
      </c>
      <c r="S10" t="s">
        <v>442</v>
      </c>
      <c r="T10">
        <v>12.57</v>
      </c>
      <c r="U10">
        <v>0</v>
      </c>
      <c r="V10" t="s">
        <v>462</v>
      </c>
      <c r="W10" t="s">
        <v>463</v>
      </c>
      <c r="X10" t="s">
        <v>464</v>
      </c>
      <c r="Y10" t="s">
        <v>463</v>
      </c>
      <c r="Z10" t="s">
        <v>466</v>
      </c>
      <c r="AA10" t="s">
        <v>475</v>
      </c>
      <c r="AB10" t="s">
        <v>463</v>
      </c>
      <c r="AC10" t="s">
        <v>464</v>
      </c>
      <c r="AD10" t="s">
        <v>464</v>
      </c>
      <c r="AE10" t="s">
        <v>543</v>
      </c>
      <c r="AG10" t="s">
        <v>550</v>
      </c>
      <c r="AH10" t="s">
        <v>463</v>
      </c>
      <c r="AI10" t="s">
        <v>464</v>
      </c>
      <c r="AJ10">
        <v>74</v>
      </c>
      <c r="AK10">
        <v>77</v>
      </c>
      <c r="AL10" t="s">
        <v>464</v>
      </c>
      <c r="AM10">
        <v>5</v>
      </c>
      <c r="AN10">
        <v>2</v>
      </c>
      <c r="AO10">
        <v>7</v>
      </c>
      <c r="AQ10" t="s">
        <v>559</v>
      </c>
      <c r="AR10" t="s">
        <v>578</v>
      </c>
      <c r="AS10" t="s">
        <v>573</v>
      </c>
      <c r="AT10" t="s">
        <v>592</v>
      </c>
      <c r="AU10" t="s">
        <v>599</v>
      </c>
      <c r="AV10">
        <v>0</v>
      </c>
      <c r="AW10">
        <v>0</v>
      </c>
      <c r="AX10">
        <v>0</v>
      </c>
      <c r="AY10">
        <v>0</v>
      </c>
      <c r="BD10" t="s">
        <v>620</v>
      </c>
      <c r="BE10" t="s">
        <v>700</v>
      </c>
      <c r="BG10" t="s">
        <v>753</v>
      </c>
      <c r="BH10">
        <v>164684</v>
      </c>
      <c r="BI10" t="s">
        <v>757</v>
      </c>
      <c r="BJ10">
        <v>10031</v>
      </c>
      <c r="BK10" t="s">
        <v>758</v>
      </c>
      <c r="BL10" t="s">
        <v>254</v>
      </c>
      <c r="BM10" t="s">
        <v>462</v>
      </c>
      <c r="BN10" t="s">
        <v>771</v>
      </c>
      <c r="BO10" t="s">
        <v>865</v>
      </c>
      <c r="BP10" t="s">
        <v>954</v>
      </c>
      <c r="BS10" t="s">
        <v>968</v>
      </c>
      <c r="BT10" t="s">
        <v>988</v>
      </c>
      <c r="BU10" t="s">
        <v>464</v>
      </c>
      <c r="BV10" t="s">
        <v>992</v>
      </c>
      <c r="BX10" t="s">
        <v>1009</v>
      </c>
      <c r="BZ10">
        <v>0</v>
      </c>
      <c r="CA10">
        <v>0</v>
      </c>
    </row>
    <row r="11" spans="1:79">
      <c r="A11" s="1">
        <f>HYPERLINK("https://lsnyc.legalserver.org/matter/dynamic-profile/view/1845957","17-1845957")</f>
        <v>0</v>
      </c>
      <c r="B11" t="s">
        <v>87</v>
      </c>
      <c r="D11" t="s">
        <v>178</v>
      </c>
      <c r="E11" t="s">
        <v>254</v>
      </c>
      <c r="F11" t="s">
        <v>255</v>
      </c>
      <c r="G11" t="s">
        <v>264</v>
      </c>
      <c r="H11" t="s">
        <v>344</v>
      </c>
      <c r="I11" t="s">
        <v>351</v>
      </c>
      <c r="J11" t="s">
        <v>352</v>
      </c>
      <c r="L11" t="s">
        <v>361</v>
      </c>
      <c r="M11" t="s">
        <v>394</v>
      </c>
      <c r="N11" t="s">
        <v>410</v>
      </c>
      <c r="O11" t="s">
        <v>427</v>
      </c>
      <c r="S11" t="s">
        <v>442</v>
      </c>
      <c r="T11">
        <v>12.57</v>
      </c>
      <c r="U11">
        <v>0</v>
      </c>
      <c r="V11" t="s">
        <v>462</v>
      </c>
      <c r="W11" t="s">
        <v>463</v>
      </c>
      <c r="X11" t="s">
        <v>464</v>
      </c>
      <c r="Y11" t="s">
        <v>463</v>
      </c>
      <c r="Z11" t="s">
        <v>466</v>
      </c>
      <c r="AA11" t="s">
        <v>475</v>
      </c>
      <c r="AB11" t="s">
        <v>463</v>
      </c>
      <c r="AC11" t="s">
        <v>464</v>
      </c>
      <c r="AD11" t="s">
        <v>464</v>
      </c>
      <c r="AE11" t="s">
        <v>543</v>
      </c>
      <c r="AG11" t="s">
        <v>550</v>
      </c>
      <c r="AH11" t="s">
        <v>463</v>
      </c>
      <c r="AI11" t="s">
        <v>464</v>
      </c>
      <c r="AJ11">
        <v>74</v>
      </c>
      <c r="AK11">
        <v>77</v>
      </c>
      <c r="AL11" t="s">
        <v>464</v>
      </c>
      <c r="AM11">
        <v>5</v>
      </c>
      <c r="AN11">
        <v>2</v>
      </c>
      <c r="AO11">
        <v>7</v>
      </c>
      <c r="AQ11" t="s">
        <v>554</v>
      </c>
      <c r="AR11" t="s">
        <v>578</v>
      </c>
      <c r="AS11" t="s">
        <v>573</v>
      </c>
      <c r="AT11" t="s">
        <v>592</v>
      </c>
      <c r="AU11" t="s">
        <v>599</v>
      </c>
      <c r="AV11">
        <v>0</v>
      </c>
      <c r="AW11">
        <v>0</v>
      </c>
      <c r="AX11">
        <v>0</v>
      </c>
      <c r="AY11">
        <v>0</v>
      </c>
      <c r="BD11" t="s">
        <v>620</v>
      </c>
      <c r="BE11" t="s">
        <v>700</v>
      </c>
      <c r="BG11" t="s">
        <v>753</v>
      </c>
      <c r="BH11">
        <v>164684</v>
      </c>
      <c r="BI11" t="s">
        <v>757</v>
      </c>
      <c r="BJ11">
        <v>10031</v>
      </c>
      <c r="BK11" t="s">
        <v>758</v>
      </c>
      <c r="BL11" t="s">
        <v>254</v>
      </c>
      <c r="BM11" t="s">
        <v>462</v>
      </c>
      <c r="BN11" t="s">
        <v>772</v>
      </c>
      <c r="BO11" t="s">
        <v>866</v>
      </c>
      <c r="BP11" t="s">
        <v>954</v>
      </c>
      <c r="BS11" t="s">
        <v>968</v>
      </c>
      <c r="BT11" t="s">
        <v>988</v>
      </c>
      <c r="BU11" t="s">
        <v>464</v>
      </c>
      <c r="BV11" t="s">
        <v>992</v>
      </c>
      <c r="BX11" t="s">
        <v>1009</v>
      </c>
      <c r="BZ11">
        <v>0</v>
      </c>
      <c r="CA11">
        <v>0</v>
      </c>
    </row>
    <row r="12" spans="1:79">
      <c r="A12" s="1">
        <f>HYPERLINK("https://lsnyc.legalserver.org/matter/dynamic-profile/view/1887886","19-1887886")</f>
        <v>0</v>
      </c>
      <c r="B12" t="s">
        <v>88</v>
      </c>
      <c r="C12" t="s">
        <v>167</v>
      </c>
      <c r="D12" t="s">
        <v>179</v>
      </c>
      <c r="E12" t="s">
        <v>254</v>
      </c>
      <c r="F12" t="s">
        <v>255</v>
      </c>
      <c r="G12" t="s">
        <v>265</v>
      </c>
      <c r="H12" t="s">
        <v>345</v>
      </c>
      <c r="I12" t="s">
        <v>351</v>
      </c>
      <c r="J12" t="s">
        <v>353</v>
      </c>
      <c r="K12" t="s">
        <v>355</v>
      </c>
      <c r="L12" t="s">
        <v>364</v>
      </c>
      <c r="M12" t="s">
        <v>395</v>
      </c>
      <c r="N12" t="s">
        <v>414</v>
      </c>
      <c r="S12" t="s">
        <v>442</v>
      </c>
      <c r="T12">
        <v>82.54000000000001</v>
      </c>
      <c r="U12">
        <v>0</v>
      </c>
      <c r="V12" t="s">
        <v>462</v>
      </c>
      <c r="W12" t="s">
        <v>463</v>
      </c>
      <c r="X12" t="s">
        <v>464</v>
      </c>
      <c r="Y12" t="s">
        <v>463</v>
      </c>
      <c r="Z12" t="s">
        <v>466</v>
      </c>
      <c r="AA12" t="s">
        <v>476</v>
      </c>
      <c r="AB12" t="s">
        <v>463</v>
      </c>
      <c r="AC12" t="s">
        <v>464</v>
      </c>
      <c r="AD12" t="s">
        <v>464</v>
      </c>
      <c r="AE12" t="s">
        <v>544</v>
      </c>
      <c r="AG12" t="s">
        <v>551</v>
      </c>
      <c r="AH12" t="s">
        <v>462</v>
      </c>
      <c r="AI12" t="s">
        <v>464</v>
      </c>
      <c r="AJ12">
        <v>84</v>
      </c>
      <c r="AK12">
        <v>85</v>
      </c>
      <c r="AL12" t="s">
        <v>463</v>
      </c>
      <c r="AM12">
        <v>1</v>
      </c>
      <c r="AN12">
        <v>0</v>
      </c>
      <c r="AO12">
        <v>1</v>
      </c>
      <c r="AQ12" t="s">
        <v>556</v>
      </c>
      <c r="AR12" t="s">
        <v>575</v>
      </c>
      <c r="AT12" t="s">
        <v>592</v>
      </c>
      <c r="AU12" t="s">
        <v>599</v>
      </c>
      <c r="AV12">
        <v>0</v>
      </c>
      <c r="AW12">
        <v>0</v>
      </c>
      <c r="AX12">
        <v>0</v>
      </c>
      <c r="AY12">
        <v>0</v>
      </c>
      <c r="BD12" t="s">
        <v>621</v>
      </c>
      <c r="BE12" t="s">
        <v>701</v>
      </c>
      <c r="BG12" t="s">
        <v>753</v>
      </c>
      <c r="BH12">
        <v>164684</v>
      </c>
      <c r="BI12" t="s">
        <v>757</v>
      </c>
      <c r="BJ12">
        <v>10002</v>
      </c>
      <c r="BL12" t="s">
        <v>762</v>
      </c>
      <c r="BM12" t="s">
        <v>464</v>
      </c>
      <c r="BN12" t="s">
        <v>773</v>
      </c>
      <c r="BO12" t="s">
        <v>867</v>
      </c>
      <c r="BP12" t="s">
        <v>956</v>
      </c>
      <c r="BS12" t="s">
        <v>973</v>
      </c>
      <c r="BT12" t="s">
        <v>988</v>
      </c>
      <c r="BU12" t="s">
        <v>464</v>
      </c>
      <c r="BV12" t="s">
        <v>993</v>
      </c>
      <c r="BX12" t="s">
        <v>1012</v>
      </c>
      <c r="BZ12">
        <v>30</v>
      </c>
      <c r="CA12">
        <v>234</v>
      </c>
    </row>
    <row r="13" spans="1:79">
      <c r="A13" s="1">
        <f>HYPERLINK("https://lsnyc.legalserver.org/matter/dynamic-profile/view/1902156","19-1902156")</f>
        <v>0</v>
      </c>
      <c r="B13" t="s">
        <v>89</v>
      </c>
      <c r="D13" t="s">
        <v>180</v>
      </c>
      <c r="E13" t="s">
        <v>254</v>
      </c>
      <c r="F13" t="s">
        <v>255</v>
      </c>
      <c r="G13" t="s">
        <v>266</v>
      </c>
      <c r="H13" t="s">
        <v>346</v>
      </c>
      <c r="I13" t="s">
        <v>351</v>
      </c>
      <c r="J13" t="s">
        <v>351</v>
      </c>
      <c r="K13" t="s">
        <v>355</v>
      </c>
      <c r="L13" t="s">
        <v>365</v>
      </c>
      <c r="M13" t="s">
        <v>389</v>
      </c>
      <c r="N13" t="s">
        <v>415</v>
      </c>
      <c r="S13" t="s">
        <v>442</v>
      </c>
      <c r="T13">
        <v>48.76</v>
      </c>
      <c r="U13">
        <v>0</v>
      </c>
      <c r="V13" t="s">
        <v>462</v>
      </c>
      <c r="W13" t="s">
        <v>463</v>
      </c>
      <c r="X13" t="s">
        <v>464</v>
      </c>
      <c r="Y13" t="s">
        <v>463</v>
      </c>
      <c r="Z13" t="s">
        <v>466</v>
      </c>
      <c r="AA13" t="s">
        <v>477</v>
      </c>
      <c r="AB13" t="s">
        <v>463</v>
      </c>
      <c r="AC13" t="s">
        <v>463</v>
      </c>
      <c r="AD13" t="s">
        <v>464</v>
      </c>
      <c r="AE13" t="s">
        <v>543</v>
      </c>
      <c r="AG13" t="s">
        <v>550</v>
      </c>
      <c r="AH13" t="s">
        <v>463</v>
      </c>
      <c r="AI13" t="s">
        <v>464</v>
      </c>
      <c r="AJ13">
        <v>44</v>
      </c>
      <c r="AK13">
        <v>44</v>
      </c>
      <c r="AL13" t="s">
        <v>463</v>
      </c>
      <c r="AM13">
        <v>1</v>
      </c>
      <c r="AN13">
        <v>2</v>
      </c>
      <c r="AO13">
        <v>3</v>
      </c>
      <c r="AQ13" t="s">
        <v>556</v>
      </c>
      <c r="AR13" t="s">
        <v>575</v>
      </c>
      <c r="AT13" t="s">
        <v>592</v>
      </c>
      <c r="AU13" t="s">
        <v>603</v>
      </c>
      <c r="AV13">
        <v>0</v>
      </c>
      <c r="AW13">
        <v>0</v>
      </c>
      <c r="AX13">
        <v>0</v>
      </c>
      <c r="AY13">
        <v>0</v>
      </c>
      <c r="BD13" t="s">
        <v>622</v>
      </c>
      <c r="BE13" t="s">
        <v>702</v>
      </c>
      <c r="BG13" t="s">
        <v>753</v>
      </c>
      <c r="BH13">
        <v>164684</v>
      </c>
      <c r="BI13" t="s">
        <v>757</v>
      </c>
      <c r="BJ13">
        <v>10032</v>
      </c>
      <c r="BL13" t="s">
        <v>762</v>
      </c>
      <c r="BM13" t="s">
        <v>464</v>
      </c>
      <c r="BN13" t="s">
        <v>774</v>
      </c>
      <c r="BO13" t="s">
        <v>868</v>
      </c>
      <c r="BP13" t="s">
        <v>951</v>
      </c>
      <c r="BS13" t="s">
        <v>970</v>
      </c>
      <c r="BT13" t="s">
        <v>988</v>
      </c>
      <c r="BU13" t="s">
        <v>464</v>
      </c>
      <c r="BV13" t="s">
        <v>992</v>
      </c>
      <c r="BZ13">
        <v>0</v>
      </c>
      <c r="CA13">
        <v>0</v>
      </c>
    </row>
    <row r="14" spans="1:79">
      <c r="A14" s="1">
        <f>HYPERLINK("https://lsnyc.legalserver.org/matter/dynamic-profile/view/1860590","18-1860590")</f>
        <v>0</v>
      </c>
      <c r="B14" t="s">
        <v>90</v>
      </c>
      <c r="D14" t="s">
        <v>181</v>
      </c>
      <c r="E14" t="s">
        <v>254</v>
      </c>
      <c r="F14" t="s">
        <v>255</v>
      </c>
      <c r="G14" t="s">
        <v>267</v>
      </c>
      <c r="H14" t="s">
        <v>346</v>
      </c>
      <c r="I14" t="s">
        <v>351</v>
      </c>
      <c r="J14" t="s">
        <v>351</v>
      </c>
      <c r="K14" t="s">
        <v>354</v>
      </c>
      <c r="L14" t="s">
        <v>366</v>
      </c>
      <c r="M14" t="s">
        <v>390</v>
      </c>
      <c r="N14" t="s">
        <v>410</v>
      </c>
      <c r="O14" t="s">
        <v>428</v>
      </c>
      <c r="S14" t="s">
        <v>442</v>
      </c>
      <c r="T14">
        <v>118.32</v>
      </c>
      <c r="U14">
        <v>0</v>
      </c>
      <c r="V14" t="s">
        <v>462</v>
      </c>
      <c r="W14" t="s">
        <v>463</v>
      </c>
      <c r="X14" t="s">
        <v>464</v>
      </c>
      <c r="Y14" t="s">
        <v>463</v>
      </c>
      <c r="Z14" t="s">
        <v>466</v>
      </c>
      <c r="AA14" t="s">
        <v>478</v>
      </c>
      <c r="AB14" t="s">
        <v>463</v>
      </c>
      <c r="AC14" t="s">
        <v>464</v>
      </c>
      <c r="AD14" t="s">
        <v>464</v>
      </c>
      <c r="AE14" t="s">
        <v>543</v>
      </c>
      <c r="AG14" t="s">
        <v>550</v>
      </c>
      <c r="AH14" t="s">
        <v>463</v>
      </c>
      <c r="AI14" t="s">
        <v>464</v>
      </c>
      <c r="AJ14">
        <v>79</v>
      </c>
      <c r="AK14">
        <v>81</v>
      </c>
      <c r="AL14" t="s">
        <v>463</v>
      </c>
      <c r="AM14">
        <v>2</v>
      </c>
      <c r="AN14">
        <v>0</v>
      </c>
      <c r="AO14">
        <v>2</v>
      </c>
      <c r="AQ14" t="s">
        <v>555</v>
      </c>
      <c r="AR14" t="s">
        <v>574</v>
      </c>
      <c r="AT14" t="s">
        <v>594</v>
      </c>
      <c r="AU14" t="s">
        <v>602</v>
      </c>
      <c r="AV14">
        <v>0</v>
      </c>
      <c r="AW14">
        <v>0</v>
      </c>
      <c r="AX14">
        <v>0</v>
      </c>
      <c r="AY14">
        <v>0</v>
      </c>
      <c r="BD14" t="s">
        <v>616</v>
      </c>
      <c r="BE14" t="s">
        <v>703</v>
      </c>
      <c r="BG14" t="s">
        <v>753</v>
      </c>
      <c r="BH14">
        <v>164684</v>
      </c>
      <c r="BI14" t="s">
        <v>757</v>
      </c>
      <c r="BJ14">
        <v>10040</v>
      </c>
      <c r="BL14" t="s">
        <v>254</v>
      </c>
      <c r="BM14" t="s">
        <v>463</v>
      </c>
      <c r="BN14" t="s">
        <v>775</v>
      </c>
      <c r="BO14" t="s">
        <v>869</v>
      </c>
      <c r="BP14" t="s">
        <v>951</v>
      </c>
      <c r="BQ14" t="s">
        <v>966</v>
      </c>
      <c r="BS14" t="s">
        <v>971</v>
      </c>
      <c r="BT14" t="s">
        <v>463</v>
      </c>
      <c r="BU14" t="s">
        <v>462</v>
      </c>
      <c r="BV14" t="s">
        <v>989</v>
      </c>
      <c r="BW14" t="s">
        <v>1004</v>
      </c>
      <c r="BX14" t="s">
        <v>1011</v>
      </c>
      <c r="BZ14">
        <v>40</v>
      </c>
      <c r="CA14">
        <v>862</v>
      </c>
    </row>
    <row r="15" spans="1:79">
      <c r="A15" s="1">
        <f>HYPERLINK("https://lsnyc.legalserver.org/matter/dynamic-profile/view/1914715","19-1914715")</f>
        <v>0</v>
      </c>
      <c r="B15" t="s">
        <v>91</v>
      </c>
      <c r="D15" t="s">
        <v>182</v>
      </c>
      <c r="E15" t="s">
        <v>254</v>
      </c>
      <c r="F15" t="s">
        <v>255</v>
      </c>
      <c r="G15" t="s">
        <v>268</v>
      </c>
      <c r="H15" t="s">
        <v>346</v>
      </c>
      <c r="I15" t="s">
        <v>351</v>
      </c>
      <c r="J15" t="s">
        <v>351</v>
      </c>
      <c r="K15" t="s">
        <v>355</v>
      </c>
      <c r="L15" t="s">
        <v>361</v>
      </c>
      <c r="M15" t="s">
        <v>396</v>
      </c>
      <c r="N15" t="s">
        <v>416</v>
      </c>
      <c r="S15" t="s">
        <v>443</v>
      </c>
      <c r="T15">
        <v>147.36</v>
      </c>
      <c r="U15">
        <v>147.36</v>
      </c>
      <c r="V15" t="s">
        <v>462</v>
      </c>
      <c r="W15" t="s">
        <v>463</v>
      </c>
      <c r="X15" t="s">
        <v>464</v>
      </c>
      <c r="Y15" t="s">
        <v>463</v>
      </c>
      <c r="Z15" t="s">
        <v>466</v>
      </c>
      <c r="AA15" t="s">
        <v>479</v>
      </c>
      <c r="AB15" t="s">
        <v>463</v>
      </c>
      <c r="AC15" t="s">
        <v>464</v>
      </c>
      <c r="AD15" t="s">
        <v>464</v>
      </c>
      <c r="AE15" t="s">
        <v>543</v>
      </c>
      <c r="AG15" t="s">
        <v>551</v>
      </c>
      <c r="AH15" t="s">
        <v>463</v>
      </c>
      <c r="AI15" t="s">
        <v>464</v>
      </c>
      <c r="AJ15">
        <v>54</v>
      </c>
      <c r="AK15">
        <v>54</v>
      </c>
      <c r="AL15" t="s">
        <v>463</v>
      </c>
      <c r="AM15">
        <v>3</v>
      </c>
      <c r="AN15">
        <v>2</v>
      </c>
      <c r="AO15">
        <v>5</v>
      </c>
      <c r="AQ15" t="s">
        <v>560</v>
      </c>
      <c r="AR15" t="s">
        <v>579</v>
      </c>
      <c r="AS15" t="s">
        <v>584</v>
      </c>
      <c r="AT15" t="s">
        <v>592</v>
      </c>
      <c r="AU15" t="s">
        <v>599</v>
      </c>
      <c r="AV15">
        <v>0</v>
      </c>
      <c r="AW15">
        <v>0</v>
      </c>
      <c r="AX15">
        <v>0</v>
      </c>
      <c r="AY15">
        <v>0</v>
      </c>
      <c r="BD15" t="s">
        <v>623</v>
      </c>
      <c r="BE15" t="s">
        <v>704</v>
      </c>
      <c r="BG15" t="s">
        <v>753</v>
      </c>
      <c r="BH15">
        <v>164684</v>
      </c>
      <c r="BI15" t="s">
        <v>757</v>
      </c>
      <c r="BJ15">
        <v>10030</v>
      </c>
      <c r="BL15" t="s">
        <v>254</v>
      </c>
      <c r="BM15" t="s">
        <v>463</v>
      </c>
      <c r="BN15" t="s">
        <v>776</v>
      </c>
      <c r="BO15" t="s">
        <v>870</v>
      </c>
      <c r="BP15" t="s">
        <v>955</v>
      </c>
      <c r="BS15" t="s">
        <v>974</v>
      </c>
      <c r="BT15" t="s">
        <v>463</v>
      </c>
      <c r="BU15" t="s">
        <v>464</v>
      </c>
      <c r="BV15" t="s">
        <v>991</v>
      </c>
      <c r="BZ15">
        <v>0</v>
      </c>
      <c r="CA15">
        <v>0</v>
      </c>
    </row>
    <row r="16" spans="1:79">
      <c r="A16" s="1">
        <f>HYPERLINK("https://lsnyc.legalserver.org/matter/dynamic-profile/view/1914715","19-1914715")</f>
        <v>0</v>
      </c>
      <c r="B16" t="s">
        <v>91</v>
      </c>
      <c r="D16" t="s">
        <v>182</v>
      </c>
      <c r="E16" t="s">
        <v>254</v>
      </c>
      <c r="F16" t="s">
        <v>255</v>
      </c>
      <c r="G16" t="s">
        <v>268</v>
      </c>
      <c r="H16" t="s">
        <v>346</v>
      </c>
      <c r="I16" t="s">
        <v>351</v>
      </c>
      <c r="J16" t="s">
        <v>351</v>
      </c>
      <c r="K16" t="s">
        <v>355</v>
      </c>
      <c r="L16" t="s">
        <v>361</v>
      </c>
      <c r="M16" t="s">
        <v>396</v>
      </c>
      <c r="N16" t="s">
        <v>416</v>
      </c>
      <c r="S16" t="s">
        <v>443</v>
      </c>
      <c r="T16">
        <v>147.36</v>
      </c>
      <c r="U16">
        <v>147.36</v>
      </c>
      <c r="V16" t="s">
        <v>462</v>
      </c>
      <c r="W16" t="s">
        <v>463</v>
      </c>
      <c r="X16" t="s">
        <v>464</v>
      </c>
      <c r="Y16" t="s">
        <v>463</v>
      </c>
      <c r="Z16" t="s">
        <v>466</v>
      </c>
      <c r="AA16" t="s">
        <v>479</v>
      </c>
      <c r="AB16" t="s">
        <v>463</v>
      </c>
      <c r="AC16" t="s">
        <v>464</v>
      </c>
      <c r="AD16" t="s">
        <v>464</v>
      </c>
      <c r="AE16" t="s">
        <v>543</v>
      </c>
      <c r="AG16" t="s">
        <v>551</v>
      </c>
      <c r="AH16" t="s">
        <v>463</v>
      </c>
      <c r="AI16" t="s">
        <v>464</v>
      </c>
      <c r="AJ16">
        <v>54</v>
      </c>
      <c r="AK16">
        <v>54</v>
      </c>
      <c r="AL16" t="s">
        <v>463</v>
      </c>
      <c r="AM16">
        <v>3</v>
      </c>
      <c r="AN16">
        <v>2</v>
      </c>
      <c r="AO16">
        <v>5</v>
      </c>
      <c r="AQ16" t="s">
        <v>561</v>
      </c>
      <c r="AR16" t="s">
        <v>579</v>
      </c>
      <c r="AS16" t="s">
        <v>584</v>
      </c>
      <c r="AT16" t="s">
        <v>592</v>
      </c>
      <c r="AU16" t="s">
        <v>599</v>
      </c>
      <c r="AV16">
        <v>0</v>
      </c>
      <c r="AW16">
        <v>0</v>
      </c>
      <c r="AX16">
        <v>0</v>
      </c>
      <c r="AY16">
        <v>0</v>
      </c>
      <c r="BD16" t="s">
        <v>623</v>
      </c>
      <c r="BE16" t="s">
        <v>704</v>
      </c>
      <c r="BG16" t="s">
        <v>753</v>
      </c>
      <c r="BH16">
        <v>164684</v>
      </c>
      <c r="BI16" t="s">
        <v>757</v>
      </c>
      <c r="BJ16">
        <v>10030</v>
      </c>
      <c r="BL16" t="s">
        <v>254</v>
      </c>
      <c r="BM16" t="s">
        <v>463</v>
      </c>
      <c r="BN16" t="s">
        <v>777</v>
      </c>
      <c r="BO16" t="s">
        <v>871</v>
      </c>
      <c r="BP16" t="s">
        <v>955</v>
      </c>
      <c r="BS16" t="s">
        <v>974</v>
      </c>
      <c r="BT16" t="s">
        <v>463</v>
      </c>
      <c r="BU16" t="s">
        <v>464</v>
      </c>
      <c r="BV16" t="s">
        <v>991</v>
      </c>
      <c r="BZ16">
        <v>0</v>
      </c>
      <c r="CA16">
        <v>0</v>
      </c>
    </row>
    <row r="17" spans="1:79">
      <c r="A17" s="1">
        <f>HYPERLINK("https://lsnyc.legalserver.org/matter/dynamic-profile/view/1834773","17-1834773")</f>
        <v>0</v>
      </c>
      <c r="B17" t="s">
        <v>92</v>
      </c>
      <c r="D17" t="s">
        <v>183</v>
      </c>
      <c r="E17" t="s">
        <v>254</v>
      </c>
      <c r="F17" t="s">
        <v>255</v>
      </c>
      <c r="G17" t="s">
        <v>269</v>
      </c>
      <c r="H17" t="s">
        <v>347</v>
      </c>
      <c r="I17" t="s">
        <v>351</v>
      </c>
      <c r="J17" t="s">
        <v>351</v>
      </c>
      <c r="K17" t="s">
        <v>354</v>
      </c>
      <c r="L17" t="s">
        <v>367</v>
      </c>
      <c r="M17" t="s">
        <v>370</v>
      </c>
      <c r="N17" t="s">
        <v>410</v>
      </c>
      <c r="S17" t="s">
        <v>442</v>
      </c>
      <c r="T17">
        <v>0</v>
      </c>
      <c r="U17">
        <v>0</v>
      </c>
      <c r="V17" t="s">
        <v>462</v>
      </c>
      <c r="W17" t="s">
        <v>463</v>
      </c>
      <c r="X17" t="s">
        <v>464</v>
      </c>
      <c r="Y17" t="s">
        <v>463</v>
      </c>
      <c r="Z17" t="s">
        <v>466</v>
      </c>
      <c r="AA17" t="s">
        <v>442</v>
      </c>
      <c r="AB17" t="s">
        <v>463</v>
      </c>
      <c r="AC17" t="s">
        <v>464</v>
      </c>
      <c r="AD17" t="s">
        <v>464</v>
      </c>
      <c r="AE17" t="s">
        <v>543</v>
      </c>
      <c r="AG17" t="s">
        <v>550</v>
      </c>
      <c r="AH17" t="s">
        <v>463</v>
      </c>
      <c r="AI17" t="s">
        <v>464</v>
      </c>
      <c r="AJ17">
        <v>44</v>
      </c>
      <c r="AK17">
        <v>47</v>
      </c>
      <c r="AL17" t="s">
        <v>464</v>
      </c>
      <c r="AM17">
        <v>2</v>
      </c>
      <c r="AN17">
        <v>0</v>
      </c>
      <c r="AO17">
        <v>2</v>
      </c>
      <c r="AQ17" t="s">
        <v>562</v>
      </c>
      <c r="AR17" t="s">
        <v>580</v>
      </c>
      <c r="AT17" t="s">
        <v>593</v>
      </c>
      <c r="AU17" t="s">
        <v>600</v>
      </c>
      <c r="AV17">
        <v>0</v>
      </c>
      <c r="AW17">
        <v>0</v>
      </c>
      <c r="AX17">
        <v>0</v>
      </c>
      <c r="AY17">
        <v>0</v>
      </c>
      <c r="BD17" t="s">
        <v>624</v>
      </c>
      <c r="BE17" t="s">
        <v>705</v>
      </c>
      <c r="BG17" t="s">
        <v>753</v>
      </c>
      <c r="BH17">
        <v>164684</v>
      </c>
      <c r="BI17" t="s">
        <v>757</v>
      </c>
      <c r="BJ17">
        <v>10033</v>
      </c>
      <c r="BL17" t="s">
        <v>254</v>
      </c>
      <c r="BM17" t="s">
        <v>463</v>
      </c>
      <c r="BN17" t="s">
        <v>778</v>
      </c>
      <c r="BO17" t="s">
        <v>872</v>
      </c>
      <c r="BP17" t="s">
        <v>951</v>
      </c>
      <c r="BQ17" t="s">
        <v>963</v>
      </c>
      <c r="BS17" t="s">
        <v>975</v>
      </c>
      <c r="BT17" t="s">
        <v>463</v>
      </c>
      <c r="BU17" t="s">
        <v>464</v>
      </c>
      <c r="BV17" t="s">
        <v>989</v>
      </c>
      <c r="BW17" t="s">
        <v>1005</v>
      </c>
      <c r="BY17" t="s">
        <v>1018</v>
      </c>
      <c r="BZ17">
        <v>3</v>
      </c>
      <c r="CA17">
        <v>0</v>
      </c>
    </row>
    <row r="18" spans="1:79">
      <c r="A18" s="1">
        <f>HYPERLINK("https://lsnyc.legalserver.org/matter/dynamic-profile/view/1913651","19-1913651")</f>
        <v>0</v>
      </c>
      <c r="B18" t="s">
        <v>93</v>
      </c>
      <c r="C18" t="s">
        <v>168</v>
      </c>
      <c r="D18" t="s">
        <v>184</v>
      </c>
      <c r="E18" t="s">
        <v>254</v>
      </c>
      <c r="F18" t="s">
        <v>255</v>
      </c>
      <c r="G18" t="s">
        <v>270</v>
      </c>
      <c r="H18" t="s">
        <v>347</v>
      </c>
      <c r="I18" t="s">
        <v>351</v>
      </c>
      <c r="J18" t="s">
        <v>351</v>
      </c>
      <c r="K18" t="s">
        <v>355</v>
      </c>
      <c r="L18" t="s">
        <v>368</v>
      </c>
      <c r="M18" t="s">
        <v>376</v>
      </c>
      <c r="N18" t="s">
        <v>411</v>
      </c>
      <c r="S18" t="s">
        <v>442</v>
      </c>
      <c r="T18">
        <v>18.64</v>
      </c>
      <c r="U18">
        <v>0</v>
      </c>
      <c r="V18" t="s">
        <v>462</v>
      </c>
      <c r="W18" t="s">
        <v>463</v>
      </c>
      <c r="X18" t="s">
        <v>464</v>
      </c>
      <c r="Y18" t="s">
        <v>463</v>
      </c>
      <c r="Z18" t="s">
        <v>466</v>
      </c>
      <c r="AA18" t="s">
        <v>480</v>
      </c>
      <c r="AB18" t="s">
        <v>463</v>
      </c>
      <c r="AC18" t="s">
        <v>463</v>
      </c>
      <c r="AD18" t="s">
        <v>464</v>
      </c>
      <c r="AE18" t="s">
        <v>544</v>
      </c>
      <c r="AG18" t="s">
        <v>550</v>
      </c>
      <c r="AH18" t="s">
        <v>463</v>
      </c>
      <c r="AI18" t="s">
        <v>464</v>
      </c>
      <c r="AJ18">
        <v>29</v>
      </c>
      <c r="AK18">
        <v>29</v>
      </c>
      <c r="AL18" t="s">
        <v>463</v>
      </c>
      <c r="AM18">
        <v>1</v>
      </c>
      <c r="AN18">
        <v>3</v>
      </c>
      <c r="AO18">
        <v>4</v>
      </c>
      <c r="AQ18" t="s">
        <v>556</v>
      </c>
      <c r="AR18" t="s">
        <v>575</v>
      </c>
      <c r="AT18" t="s">
        <v>592</v>
      </c>
      <c r="AU18" t="s">
        <v>599</v>
      </c>
      <c r="AV18">
        <v>0</v>
      </c>
      <c r="AW18">
        <v>0</v>
      </c>
      <c r="AX18">
        <v>0</v>
      </c>
      <c r="AY18">
        <v>0</v>
      </c>
      <c r="BD18" t="s">
        <v>625</v>
      </c>
      <c r="BE18" t="s">
        <v>706</v>
      </c>
      <c r="BG18" t="s">
        <v>753</v>
      </c>
      <c r="BH18">
        <v>164684</v>
      </c>
      <c r="BI18" t="s">
        <v>757</v>
      </c>
      <c r="BJ18">
        <v>10030</v>
      </c>
      <c r="BL18" t="s">
        <v>762</v>
      </c>
      <c r="BM18" t="s">
        <v>464</v>
      </c>
      <c r="BN18" t="s">
        <v>779</v>
      </c>
      <c r="BO18" t="s">
        <v>873</v>
      </c>
      <c r="BP18" t="s">
        <v>955</v>
      </c>
      <c r="BS18" t="s">
        <v>976</v>
      </c>
      <c r="BT18" t="s">
        <v>463</v>
      </c>
      <c r="BU18" t="s">
        <v>464</v>
      </c>
      <c r="BV18" t="s">
        <v>991</v>
      </c>
      <c r="BZ18">
        <v>0</v>
      </c>
      <c r="CA18">
        <v>0</v>
      </c>
    </row>
    <row r="19" spans="1:79">
      <c r="A19" s="1">
        <f>HYPERLINK("https://lsnyc.legalserver.org/matter/dynamic-profile/view/1861864","18-1861864")</f>
        <v>0</v>
      </c>
      <c r="B19" t="s">
        <v>94</v>
      </c>
      <c r="D19" t="s">
        <v>185</v>
      </c>
      <c r="E19" t="s">
        <v>254</v>
      </c>
      <c r="F19" t="s">
        <v>255</v>
      </c>
      <c r="G19" t="s">
        <v>271</v>
      </c>
      <c r="H19" t="s">
        <v>344</v>
      </c>
      <c r="I19" t="s">
        <v>351</v>
      </c>
      <c r="J19" t="s">
        <v>352</v>
      </c>
      <c r="K19" t="s">
        <v>354</v>
      </c>
      <c r="L19" t="s">
        <v>358</v>
      </c>
      <c r="M19" t="s">
        <v>397</v>
      </c>
      <c r="N19" t="s">
        <v>410</v>
      </c>
      <c r="S19" t="s">
        <v>442</v>
      </c>
      <c r="T19">
        <v>37.56</v>
      </c>
      <c r="U19">
        <v>0</v>
      </c>
      <c r="V19" t="s">
        <v>463</v>
      </c>
      <c r="W19" t="s">
        <v>463</v>
      </c>
      <c r="X19" t="s">
        <v>464</v>
      </c>
      <c r="Y19" t="s">
        <v>463</v>
      </c>
      <c r="Z19" t="s">
        <v>466</v>
      </c>
      <c r="AA19" t="s">
        <v>481</v>
      </c>
      <c r="AB19" t="s">
        <v>463</v>
      </c>
      <c r="AC19" t="s">
        <v>464</v>
      </c>
      <c r="AD19" t="s">
        <v>464</v>
      </c>
      <c r="AE19" t="s">
        <v>545</v>
      </c>
      <c r="AG19" t="s">
        <v>550</v>
      </c>
      <c r="AH19" t="s">
        <v>463</v>
      </c>
      <c r="AI19" t="s">
        <v>464</v>
      </c>
      <c r="AJ19">
        <v>65</v>
      </c>
      <c r="AK19">
        <v>67</v>
      </c>
      <c r="AL19" t="s">
        <v>464</v>
      </c>
      <c r="AM19">
        <v>1</v>
      </c>
      <c r="AN19">
        <v>0</v>
      </c>
      <c r="AO19">
        <v>1</v>
      </c>
      <c r="AQ19" t="s">
        <v>554</v>
      </c>
      <c r="AR19" t="s">
        <v>573</v>
      </c>
      <c r="AT19" t="s">
        <v>592</v>
      </c>
      <c r="AU19" t="s">
        <v>599</v>
      </c>
      <c r="AV19">
        <v>0</v>
      </c>
      <c r="AW19">
        <v>0</v>
      </c>
      <c r="AX19">
        <v>0</v>
      </c>
      <c r="AY19">
        <v>0</v>
      </c>
      <c r="BD19" t="s">
        <v>626</v>
      </c>
      <c r="BE19" t="s">
        <v>707</v>
      </c>
      <c r="BG19" t="s">
        <v>753</v>
      </c>
      <c r="BH19">
        <v>164684</v>
      </c>
      <c r="BI19" t="s">
        <v>757</v>
      </c>
      <c r="BJ19">
        <v>10031</v>
      </c>
      <c r="BL19" t="s">
        <v>254</v>
      </c>
      <c r="BM19" t="s">
        <v>463</v>
      </c>
      <c r="BN19" t="s">
        <v>780</v>
      </c>
      <c r="BO19" t="s">
        <v>874</v>
      </c>
      <c r="BP19" t="s">
        <v>954</v>
      </c>
      <c r="BQ19" t="s">
        <v>967</v>
      </c>
      <c r="BS19" t="s">
        <v>968</v>
      </c>
      <c r="BU19" t="s">
        <v>462</v>
      </c>
      <c r="BV19" t="s">
        <v>992</v>
      </c>
      <c r="BW19" t="s">
        <v>1001</v>
      </c>
      <c r="BX19" t="s">
        <v>1013</v>
      </c>
      <c r="BY19" t="s">
        <v>1019</v>
      </c>
      <c r="BZ19">
        <v>18</v>
      </c>
      <c r="CA19">
        <v>412</v>
      </c>
    </row>
    <row r="20" spans="1:79">
      <c r="A20" s="1">
        <f>HYPERLINK("https://lsnyc.legalserver.org/matter/dynamic-profile/view/1854668","17-1854668")</f>
        <v>0</v>
      </c>
      <c r="B20" t="s">
        <v>95</v>
      </c>
      <c r="D20" t="s">
        <v>186</v>
      </c>
      <c r="E20" t="s">
        <v>254</v>
      </c>
      <c r="F20" t="s">
        <v>255</v>
      </c>
      <c r="G20" t="s">
        <v>272</v>
      </c>
      <c r="H20" t="s">
        <v>344</v>
      </c>
      <c r="I20" t="s">
        <v>351</v>
      </c>
      <c r="J20" t="s">
        <v>352</v>
      </c>
      <c r="K20" t="s">
        <v>354</v>
      </c>
      <c r="L20" t="s">
        <v>360</v>
      </c>
      <c r="M20" t="s">
        <v>392</v>
      </c>
      <c r="N20" t="s">
        <v>410</v>
      </c>
      <c r="S20" t="s">
        <v>444</v>
      </c>
      <c r="T20">
        <v>182.42</v>
      </c>
      <c r="U20">
        <v>182.42</v>
      </c>
      <c r="V20" t="s">
        <v>462</v>
      </c>
      <c r="W20" t="s">
        <v>463</v>
      </c>
      <c r="X20" t="s">
        <v>464</v>
      </c>
      <c r="Y20" t="s">
        <v>463</v>
      </c>
      <c r="Z20" t="s">
        <v>466</v>
      </c>
      <c r="AA20" t="s">
        <v>482</v>
      </c>
      <c r="AB20" t="s">
        <v>463</v>
      </c>
      <c r="AC20" t="s">
        <v>464</v>
      </c>
      <c r="AD20" t="s">
        <v>464</v>
      </c>
      <c r="AE20" t="s">
        <v>543</v>
      </c>
      <c r="AG20" t="s">
        <v>550</v>
      </c>
      <c r="AH20" t="s">
        <v>463</v>
      </c>
      <c r="AI20" t="s">
        <v>464</v>
      </c>
      <c r="AJ20">
        <v>44</v>
      </c>
      <c r="AK20">
        <v>46</v>
      </c>
      <c r="AL20" t="s">
        <v>464</v>
      </c>
      <c r="AM20">
        <v>1</v>
      </c>
      <c r="AN20">
        <v>0</v>
      </c>
      <c r="AO20">
        <v>1</v>
      </c>
      <c r="AQ20" t="s">
        <v>554</v>
      </c>
      <c r="AR20" t="s">
        <v>573</v>
      </c>
      <c r="AT20" t="s">
        <v>593</v>
      </c>
      <c r="AU20" t="s">
        <v>600</v>
      </c>
      <c r="AV20">
        <v>0</v>
      </c>
      <c r="AW20">
        <v>0</v>
      </c>
      <c r="AX20">
        <v>0</v>
      </c>
      <c r="AY20">
        <v>0</v>
      </c>
      <c r="BD20" t="s">
        <v>627</v>
      </c>
      <c r="BE20">
        <v>1</v>
      </c>
      <c r="BG20" t="s">
        <v>753</v>
      </c>
      <c r="BH20">
        <v>164684</v>
      </c>
      <c r="BI20" t="s">
        <v>757</v>
      </c>
      <c r="BJ20">
        <v>10033</v>
      </c>
      <c r="BL20" t="s">
        <v>254</v>
      </c>
      <c r="BM20" t="s">
        <v>463</v>
      </c>
      <c r="BN20" t="s">
        <v>781</v>
      </c>
      <c r="BO20" t="s">
        <v>875</v>
      </c>
      <c r="BP20" t="s">
        <v>951</v>
      </c>
      <c r="BQ20" t="s">
        <v>963</v>
      </c>
      <c r="BS20" t="s">
        <v>968</v>
      </c>
      <c r="BT20" t="s">
        <v>988</v>
      </c>
      <c r="BU20" t="s">
        <v>462</v>
      </c>
      <c r="BV20" t="s">
        <v>989</v>
      </c>
      <c r="BW20" t="s">
        <v>1001</v>
      </c>
      <c r="BX20" t="s">
        <v>1011</v>
      </c>
      <c r="BY20" t="s">
        <v>1020</v>
      </c>
      <c r="BZ20">
        <v>1</v>
      </c>
      <c r="CA20">
        <v>1500.48</v>
      </c>
    </row>
    <row r="21" spans="1:79">
      <c r="A21" s="1">
        <f>HYPERLINK("https://lsnyc.legalserver.org/matter/dynamic-profile/view/1844746","17-1844746")</f>
        <v>0</v>
      </c>
      <c r="B21" t="s">
        <v>96</v>
      </c>
      <c r="D21" t="s">
        <v>187</v>
      </c>
      <c r="E21" t="s">
        <v>254</v>
      </c>
      <c r="F21" t="s">
        <v>255</v>
      </c>
      <c r="G21" t="s">
        <v>273</v>
      </c>
      <c r="H21" t="s">
        <v>344</v>
      </c>
      <c r="I21" t="s">
        <v>351</v>
      </c>
      <c r="J21" t="s">
        <v>351</v>
      </c>
      <c r="K21" t="s">
        <v>356</v>
      </c>
      <c r="L21" t="s">
        <v>361</v>
      </c>
      <c r="M21" t="s">
        <v>361</v>
      </c>
      <c r="N21" t="s">
        <v>415</v>
      </c>
      <c r="O21" t="s">
        <v>429</v>
      </c>
      <c r="S21" t="s">
        <v>442</v>
      </c>
      <c r="T21">
        <v>42.06</v>
      </c>
      <c r="U21">
        <v>0</v>
      </c>
      <c r="V21" t="s">
        <v>463</v>
      </c>
      <c r="W21" t="s">
        <v>463</v>
      </c>
      <c r="X21" t="s">
        <v>464</v>
      </c>
      <c r="Y21" t="s">
        <v>463</v>
      </c>
      <c r="Z21" t="s">
        <v>466</v>
      </c>
      <c r="AA21" t="s">
        <v>483</v>
      </c>
      <c r="AB21" t="s">
        <v>463</v>
      </c>
      <c r="AC21" t="s">
        <v>464</v>
      </c>
      <c r="AD21" t="s">
        <v>464</v>
      </c>
      <c r="AE21" t="s">
        <v>544</v>
      </c>
      <c r="AG21" t="s">
        <v>550</v>
      </c>
      <c r="AH21" t="s">
        <v>463</v>
      </c>
      <c r="AI21" t="s">
        <v>464</v>
      </c>
      <c r="AJ21">
        <v>52</v>
      </c>
      <c r="AK21">
        <v>54</v>
      </c>
      <c r="AL21" t="s">
        <v>464</v>
      </c>
      <c r="AM21">
        <v>2</v>
      </c>
      <c r="AN21">
        <v>2</v>
      </c>
      <c r="AO21">
        <v>4</v>
      </c>
      <c r="AQ21" t="s">
        <v>563</v>
      </c>
      <c r="AR21" t="s">
        <v>581</v>
      </c>
      <c r="AT21" t="s">
        <v>592</v>
      </c>
      <c r="AV21">
        <v>0</v>
      </c>
      <c r="AW21">
        <v>0</v>
      </c>
      <c r="AX21">
        <v>0</v>
      </c>
      <c r="AY21">
        <v>0</v>
      </c>
      <c r="BD21" t="s">
        <v>628</v>
      </c>
      <c r="BE21" t="s">
        <v>708</v>
      </c>
      <c r="BG21" t="s">
        <v>753</v>
      </c>
      <c r="BH21">
        <v>164684</v>
      </c>
      <c r="BI21" t="s">
        <v>757</v>
      </c>
      <c r="BJ21">
        <v>10002</v>
      </c>
      <c r="BL21" t="s">
        <v>254</v>
      </c>
      <c r="BM21" t="s">
        <v>463</v>
      </c>
      <c r="BN21" t="s">
        <v>782</v>
      </c>
      <c r="BO21" t="s">
        <v>876</v>
      </c>
      <c r="BP21" t="s">
        <v>956</v>
      </c>
      <c r="BS21" t="s">
        <v>977</v>
      </c>
      <c r="BU21" t="s">
        <v>464</v>
      </c>
      <c r="BV21" t="s">
        <v>994</v>
      </c>
      <c r="BZ21">
        <v>0</v>
      </c>
      <c r="CA21">
        <v>0</v>
      </c>
    </row>
    <row r="22" spans="1:79">
      <c r="A22" s="1">
        <f>HYPERLINK("https://lsnyc.legalserver.org/matter/dynamic-profile/view/1864736","18-1864736")</f>
        <v>0</v>
      </c>
      <c r="B22" t="s">
        <v>85</v>
      </c>
      <c r="D22" t="s">
        <v>188</v>
      </c>
      <c r="E22" t="s">
        <v>254</v>
      </c>
      <c r="F22" t="s">
        <v>255</v>
      </c>
      <c r="G22" t="s">
        <v>274</v>
      </c>
      <c r="H22" t="s">
        <v>344</v>
      </c>
      <c r="I22" t="s">
        <v>351</v>
      </c>
      <c r="J22" t="s">
        <v>352</v>
      </c>
      <c r="K22" t="s">
        <v>354</v>
      </c>
      <c r="L22" t="s">
        <v>358</v>
      </c>
      <c r="M22" t="s">
        <v>387</v>
      </c>
      <c r="N22" t="s">
        <v>410</v>
      </c>
      <c r="S22" t="s">
        <v>445</v>
      </c>
      <c r="T22">
        <v>192.49</v>
      </c>
      <c r="U22">
        <v>192.49</v>
      </c>
      <c r="V22" t="s">
        <v>462</v>
      </c>
      <c r="W22" t="s">
        <v>463</v>
      </c>
      <c r="X22" t="s">
        <v>464</v>
      </c>
      <c r="Y22" t="s">
        <v>463</v>
      </c>
      <c r="Z22" t="s">
        <v>466</v>
      </c>
      <c r="AA22" t="s">
        <v>484</v>
      </c>
      <c r="AB22" t="s">
        <v>463</v>
      </c>
      <c r="AC22" t="s">
        <v>464</v>
      </c>
      <c r="AD22" t="s">
        <v>464</v>
      </c>
      <c r="AE22" t="s">
        <v>543</v>
      </c>
      <c r="AG22" t="s">
        <v>550</v>
      </c>
      <c r="AH22" t="s">
        <v>463</v>
      </c>
      <c r="AI22" t="s">
        <v>464</v>
      </c>
      <c r="AJ22">
        <v>55</v>
      </c>
      <c r="AK22">
        <v>57</v>
      </c>
      <c r="AL22" t="s">
        <v>464</v>
      </c>
      <c r="AM22">
        <v>3</v>
      </c>
      <c r="AN22">
        <v>0</v>
      </c>
      <c r="AO22">
        <v>3</v>
      </c>
      <c r="AQ22" t="s">
        <v>555</v>
      </c>
      <c r="AR22" t="s">
        <v>574</v>
      </c>
      <c r="AT22" t="s">
        <v>593</v>
      </c>
      <c r="AU22" t="s">
        <v>600</v>
      </c>
      <c r="AV22">
        <v>0</v>
      </c>
      <c r="AW22">
        <v>0</v>
      </c>
      <c r="AX22">
        <v>0</v>
      </c>
      <c r="AY22">
        <v>0</v>
      </c>
      <c r="BD22" t="s">
        <v>613</v>
      </c>
      <c r="BE22">
        <v>208</v>
      </c>
      <c r="BG22" t="s">
        <v>753</v>
      </c>
      <c r="BH22">
        <v>164684</v>
      </c>
      <c r="BI22" t="s">
        <v>757</v>
      </c>
      <c r="BJ22">
        <v>10029</v>
      </c>
      <c r="BL22" t="s">
        <v>254</v>
      </c>
      <c r="BM22" t="s">
        <v>463</v>
      </c>
      <c r="BN22" t="s">
        <v>783</v>
      </c>
      <c r="BO22" t="s">
        <v>877</v>
      </c>
      <c r="BP22" t="s">
        <v>952</v>
      </c>
      <c r="BQ22" t="s">
        <v>963</v>
      </c>
      <c r="BS22" t="s">
        <v>968</v>
      </c>
      <c r="BT22" t="s">
        <v>988</v>
      </c>
      <c r="BU22" t="s">
        <v>464</v>
      </c>
      <c r="BV22" t="s">
        <v>990</v>
      </c>
      <c r="BW22" t="s">
        <v>1002</v>
      </c>
      <c r="BX22" t="s">
        <v>1010</v>
      </c>
      <c r="BZ22">
        <v>35</v>
      </c>
      <c r="CA22">
        <v>1000</v>
      </c>
    </row>
    <row r="23" spans="1:79">
      <c r="A23" s="1">
        <f>HYPERLINK("https://lsnyc.legalserver.org/matter/dynamic-profile/view/1860628","18-1860628")</f>
        <v>0</v>
      </c>
      <c r="B23" t="s">
        <v>97</v>
      </c>
      <c r="D23" t="s">
        <v>189</v>
      </c>
      <c r="E23" t="s">
        <v>254</v>
      </c>
      <c r="F23" t="s">
        <v>255</v>
      </c>
      <c r="G23" t="s">
        <v>267</v>
      </c>
      <c r="H23" t="s">
        <v>344</v>
      </c>
      <c r="I23" t="s">
        <v>351</v>
      </c>
      <c r="J23" t="s">
        <v>351</v>
      </c>
      <c r="K23" t="s">
        <v>354</v>
      </c>
      <c r="L23" t="s">
        <v>358</v>
      </c>
      <c r="M23" t="s">
        <v>387</v>
      </c>
      <c r="N23" t="s">
        <v>410</v>
      </c>
      <c r="S23" t="s">
        <v>442</v>
      </c>
      <c r="T23">
        <v>37.54</v>
      </c>
      <c r="U23">
        <v>0</v>
      </c>
      <c r="V23" t="s">
        <v>462</v>
      </c>
      <c r="W23" t="s">
        <v>463</v>
      </c>
      <c r="X23" t="s">
        <v>464</v>
      </c>
      <c r="Y23" t="s">
        <v>463</v>
      </c>
      <c r="Z23" t="s">
        <v>466</v>
      </c>
      <c r="AA23" t="s">
        <v>485</v>
      </c>
      <c r="AB23" t="s">
        <v>463</v>
      </c>
      <c r="AC23" t="s">
        <v>463</v>
      </c>
      <c r="AD23" t="s">
        <v>464</v>
      </c>
      <c r="AE23" t="s">
        <v>543</v>
      </c>
      <c r="AG23" t="s">
        <v>550</v>
      </c>
      <c r="AH23" t="s">
        <v>463</v>
      </c>
      <c r="AI23" t="s">
        <v>464</v>
      </c>
      <c r="AJ23">
        <v>41</v>
      </c>
      <c r="AK23">
        <v>43</v>
      </c>
      <c r="AL23" t="s">
        <v>464</v>
      </c>
      <c r="AM23">
        <v>2</v>
      </c>
      <c r="AN23">
        <v>1</v>
      </c>
      <c r="AO23">
        <v>3</v>
      </c>
      <c r="AQ23" t="s">
        <v>555</v>
      </c>
      <c r="AR23" t="s">
        <v>574</v>
      </c>
      <c r="AT23" t="s">
        <v>594</v>
      </c>
      <c r="AU23" t="s">
        <v>600</v>
      </c>
      <c r="AV23">
        <v>0</v>
      </c>
      <c r="AW23">
        <v>0</v>
      </c>
      <c r="AX23">
        <v>0</v>
      </c>
      <c r="AY23">
        <v>0</v>
      </c>
      <c r="BD23" t="s">
        <v>629</v>
      </c>
      <c r="BE23" t="s">
        <v>709</v>
      </c>
      <c r="BG23" t="s">
        <v>753</v>
      </c>
      <c r="BH23">
        <v>164684</v>
      </c>
      <c r="BI23" t="s">
        <v>757</v>
      </c>
      <c r="BJ23">
        <v>10031</v>
      </c>
      <c r="BL23" t="s">
        <v>254</v>
      </c>
      <c r="BM23" t="s">
        <v>463</v>
      </c>
      <c r="BN23" t="s">
        <v>784</v>
      </c>
      <c r="BO23" t="s">
        <v>878</v>
      </c>
      <c r="BP23" t="s">
        <v>954</v>
      </c>
      <c r="BQ23" t="s">
        <v>966</v>
      </c>
      <c r="BS23" t="s">
        <v>969</v>
      </c>
      <c r="BT23" t="s">
        <v>463</v>
      </c>
      <c r="BU23" t="s">
        <v>462</v>
      </c>
      <c r="BV23" t="s">
        <v>992</v>
      </c>
      <c r="BW23" t="s">
        <v>1002</v>
      </c>
      <c r="BX23" t="s">
        <v>1010</v>
      </c>
      <c r="BZ23">
        <v>17</v>
      </c>
      <c r="CA23">
        <v>2697</v>
      </c>
    </row>
    <row r="24" spans="1:79">
      <c r="A24" s="1">
        <f>HYPERLINK("https://lsnyc.legalserver.org/matter/dynamic-profile/view/1893895","19-1893895")</f>
        <v>0</v>
      </c>
      <c r="B24" t="s">
        <v>98</v>
      </c>
      <c r="D24" t="s">
        <v>190</v>
      </c>
      <c r="E24" t="s">
        <v>254</v>
      </c>
      <c r="F24" t="s">
        <v>255</v>
      </c>
      <c r="G24" t="s">
        <v>275</v>
      </c>
      <c r="H24" t="s">
        <v>344</v>
      </c>
      <c r="I24" t="s">
        <v>351</v>
      </c>
      <c r="J24" t="s">
        <v>352</v>
      </c>
      <c r="K24" t="s">
        <v>354</v>
      </c>
      <c r="L24" t="s">
        <v>358</v>
      </c>
      <c r="M24" t="s">
        <v>393</v>
      </c>
      <c r="N24" t="s">
        <v>410</v>
      </c>
      <c r="S24" t="s">
        <v>446</v>
      </c>
      <c r="T24">
        <v>129.61</v>
      </c>
      <c r="U24">
        <v>129.61</v>
      </c>
      <c r="V24" t="s">
        <v>463</v>
      </c>
      <c r="W24" t="s">
        <v>463</v>
      </c>
      <c r="X24" t="s">
        <v>464</v>
      </c>
      <c r="Y24" t="s">
        <v>463</v>
      </c>
      <c r="Z24" t="s">
        <v>465</v>
      </c>
      <c r="AA24" t="s">
        <v>486</v>
      </c>
      <c r="AB24" t="s">
        <v>463</v>
      </c>
      <c r="AC24" t="s">
        <v>464</v>
      </c>
      <c r="AD24" t="s">
        <v>464</v>
      </c>
      <c r="AE24" t="s">
        <v>544</v>
      </c>
      <c r="AG24" t="s">
        <v>550</v>
      </c>
      <c r="AH24" t="s">
        <v>463</v>
      </c>
      <c r="AI24" t="s">
        <v>464</v>
      </c>
      <c r="AJ24">
        <v>65</v>
      </c>
      <c r="AK24">
        <v>65</v>
      </c>
      <c r="AL24" t="s">
        <v>464</v>
      </c>
      <c r="AM24">
        <v>1</v>
      </c>
      <c r="AN24">
        <v>0</v>
      </c>
      <c r="AO24">
        <v>1</v>
      </c>
      <c r="AQ24" t="s">
        <v>559</v>
      </c>
      <c r="AR24" t="s">
        <v>578</v>
      </c>
      <c r="AT24" t="s">
        <v>594</v>
      </c>
      <c r="AU24" t="s">
        <v>600</v>
      </c>
      <c r="AV24">
        <v>0</v>
      </c>
      <c r="AW24">
        <v>0</v>
      </c>
      <c r="AX24">
        <v>0</v>
      </c>
      <c r="AY24">
        <v>0</v>
      </c>
      <c r="BD24" t="s">
        <v>630</v>
      </c>
      <c r="BE24" t="s">
        <v>710</v>
      </c>
      <c r="BG24" t="s">
        <v>753</v>
      </c>
      <c r="BH24">
        <v>164684</v>
      </c>
      <c r="BI24" t="s">
        <v>757</v>
      </c>
      <c r="BJ24">
        <v>10030</v>
      </c>
      <c r="BL24" t="s">
        <v>254</v>
      </c>
      <c r="BM24" t="s">
        <v>463</v>
      </c>
      <c r="BN24" t="s">
        <v>785</v>
      </c>
      <c r="BO24" t="s">
        <v>879</v>
      </c>
      <c r="BP24" t="s">
        <v>955</v>
      </c>
      <c r="BQ24" t="s">
        <v>967</v>
      </c>
      <c r="BS24" t="s">
        <v>968</v>
      </c>
      <c r="BT24" t="s">
        <v>988</v>
      </c>
      <c r="BU24" t="s">
        <v>462</v>
      </c>
      <c r="BV24" t="s">
        <v>991</v>
      </c>
      <c r="BW24" t="s">
        <v>1001</v>
      </c>
      <c r="BX24" t="s">
        <v>1011</v>
      </c>
      <c r="BY24" t="s">
        <v>1021</v>
      </c>
      <c r="BZ24">
        <v>28</v>
      </c>
      <c r="CA24">
        <v>779.48</v>
      </c>
    </row>
    <row r="25" spans="1:79">
      <c r="A25" s="1">
        <f>HYPERLINK("https://lsnyc.legalserver.org/matter/dynamic-profile/view/1899487","19-1899487")</f>
        <v>0</v>
      </c>
      <c r="B25" t="s">
        <v>99</v>
      </c>
      <c r="D25" t="s">
        <v>191</v>
      </c>
      <c r="E25" t="s">
        <v>254</v>
      </c>
      <c r="F25" t="s">
        <v>255</v>
      </c>
      <c r="G25" t="s">
        <v>276</v>
      </c>
      <c r="H25" t="s">
        <v>345</v>
      </c>
      <c r="I25" t="s">
        <v>351</v>
      </c>
      <c r="K25" t="s">
        <v>355</v>
      </c>
      <c r="L25" t="s">
        <v>369</v>
      </c>
      <c r="M25" t="s">
        <v>395</v>
      </c>
      <c r="N25" t="s">
        <v>417</v>
      </c>
      <c r="S25" t="s">
        <v>447</v>
      </c>
      <c r="T25">
        <v>169.84</v>
      </c>
      <c r="U25">
        <v>169.84</v>
      </c>
      <c r="V25" t="s">
        <v>462</v>
      </c>
      <c r="W25" t="s">
        <v>463</v>
      </c>
      <c r="X25" t="s">
        <v>464</v>
      </c>
      <c r="Y25" t="s">
        <v>463</v>
      </c>
      <c r="Z25" t="s">
        <v>466</v>
      </c>
      <c r="AA25" t="s">
        <v>487</v>
      </c>
      <c r="AB25" t="s">
        <v>463</v>
      </c>
      <c r="AC25" t="s">
        <v>464</v>
      </c>
      <c r="AD25" t="s">
        <v>464</v>
      </c>
      <c r="AE25" t="s">
        <v>543</v>
      </c>
      <c r="AG25" t="s">
        <v>550</v>
      </c>
      <c r="AH25" t="s">
        <v>462</v>
      </c>
      <c r="AI25" t="s">
        <v>464</v>
      </c>
      <c r="AJ25">
        <v>24</v>
      </c>
      <c r="AK25">
        <v>25</v>
      </c>
      <c r="AL25" t="s">
        <v>463</v>
      </c>
      <c r="AM25">
        <v>1</v>
      </c>
      <c r="AN25">
        <v>1</v>
      </c>
      <c r="AO25">
        <v>2</v>
      </c>
      <c r="AQ25" t="s">
        <v>556</v>
      </c>
      <c r="AR25" t="s">
        <v>575</v>
      </c>
      <c r="AT25" t="s">
        <v>592</v>
      </c>
      <c r="AU25" t="s">
        <v>599</v>
      </c>
      <c r="AV25">
        <v>0</v>
      </c>
      <c r="AW25">
        <v>0</v>
      </c>
      <c r="AX25">
        <v>0</v>
      </c>
      <c r="AY25">
        <v>0</v>
      </c>
      <c r="BD25" t="s">
        <v>631</v>
      </c>
      <c r="BE25" t="s">
        <v>711</v>
      </c>
      <c r="BG25" t="s">
        <v>753</v>
      </c>
      <c r="BH25">
        <v>164684</v>
      </c>
      <c r="BI25" t="s">
        <v>757</v>
      </c>
      <c r="BJ25">
        <v>10036</v>
      </c>
      <c r="BL25" t="s">
        <v>762</v>
      </c>
      <c r="BM25" t="s">
        <v>464</v>
      </c>
      <c r="BN25" t="s">
        <v>786</v>
      </c>
      <c r="BO25" t="s">
        <v>880</v>
      </c>
      <c r="BP25" t="s">
        <v>957</v>
      </c>
      <c r="BQ25" t="s">
        <v>967</v>
      </c>
      <c r="BS25" t="s">
        <v>973</v>
      </c>
      <c r="BT25" t="s">
        <v>988</v>
      </c>
      <c r="BU25" t="s">
        <v>464</v>
      </c>
      <c r="BV25" t="s">
        <v>995</v>
      </c>
      <c r="BZ25">
        <v>0</v>
      </c>
      <c r="CA25">
        <v>700</v>
      </c>
    </row>
    <row r="26" spans="1:79">
      <c r="A26" s="1">
        <f>HYPERLINK("https://lsnyc.legalserver.org/matter/dynamic-profile/view/1864353","18-1864353")</f>
        <v>0</v>
      </c>
      <c r="B26" t="s">
        <v>100</v>
      </c>
      <c r="D26" t="s">
        <v>192</v>
      </c>
      <c r="E26" t="s">
        <v>254</v>
      </c>
      <c r="F26" t="s">
        <v>255</v>
      </c>
      <c r="G26" t="s">
        <v>277</v>
      </c>
      <c r="H26" t="s">
        <v>344</v>
      </c>
      <c r="I26" t="s">
        <v>351</v>
      </c>
      <c r="J26" t="s">
        <v>352</v>
      </c>
      <c r="K26" t="s">
        <v>354</v>
      </c>
      <c r="L26" t="s">
        <v>358</v>
      </c>
      <c r="M26" t="s">
        <v>387</v>
      </c>
      <c r="N26" t="s">
        <v>410</v>
      </c>
      <c r="S26" t="s">
        <v>442</v>
      </c>
      <c r="T26">
        <v>71.70999999999999</v>
      </c>
      <c r="U26">
        <v>0</v>
      </c>
      <c r="V26" t="s">
        <v>462</v>
      </c>
      <c r="W26" t="s">
        <v>463</v>
      </c>
      <c r="X26" t="s">
        <v>464</v>
      </c>
      <c r="Y26" t="s">
        <v>463</v>
      </c>
      <c r="Z26" t="s">
        <v>466</v>
      </c>
      <c r="AA26" t="s">
        <v>488</v>
      </c>
      <c r="AB26" t="s">
        <v>463</v>
      </c>
      <c r="AC26" t="s">
        <v>464</v>
      </c>
      <c r="AD26" t="s">
        <v>464</v>
      </c>
      <c r="AE26" t="s">
        <v>543</v>
      </c>
      <c r="AG26" t="s">
        <v>550</v>
      </c>
      <c r="AH26" t="s">
        <v>463</v>
      </c>
      <c r="AI26" t="s">
        <v>464</v>
      </c>
      <c r="AJ26">
        <v>73</v>
      </c>
      <c r="AK26">
        <v>75</v>
      </c>
      <c r="AL26" t="s">
        <v>464</v>
      </c>
      <c r="AM26">
        <v>1</v>
      </c>
      <c r="AN26">
        <v>3</v>
      </c>
      <c r="AO26">
        <v>4</v>
      </c>
      <c r="AQ26" t="s">
        <v>555</v>
      </c>
      <c r="AR26" t="s">
        <v>574</v>
      </c>
      <c r="AT26" t="s">
        <v>593</v>
      </c>
      <c r="AU26" t="s">
        <v>600</v>
      </c>
      <c r="AV26">
        <v>0</v>
      </c>
      <c r="AW26">
        <v>0</v>
      </c>
      <c r="AX26">
        <v>0</v>
      </c>
      <c r="AY26">
        <v>0</v>
      </c>
      <c r="BD26" t="s">
        <v>613</v>
      </c>
      <c r="BE26">
        <v>101</v>
      </c>
      <c r="BG26" t="s">
        <v>753</v>
      </c>
      <c r="BH26">
        <v>164684</v>
      </c>
      <c r="BI26" t="s">
        <v>757</v>
      </c>
      <c r="BJ26">
        <v>10029</v>
      </c>
      <c r="BL26" t="s">
        <v>254</v>
      </c>
      <c r="BM26" t="s">
        <v>463</v>
      </c>
      <c r="BN26" t="s">
        <v>787</v>
      </c>
      <c r="BO26" t="s">
        <v>881</v>
      </c>
      <c r="BP26" t="s">
        <v>952</v>
      </c>
      <c r="BQ26" t="s">
        <v>963</v>
      </c>
      <c r="BS26" t="s">
        <v>968</v>
      </c>
      <c r="BT26" t="s">
        <v>988</v>
      </c>
      <c r="BU26" t="s">
        <v>464</v>
      </c>
      <c r="BV26" t="s">
        <v>990</v>
      </c>
      <c r="BW26" t="s">
        <v>1002</v>
      </c>
      <c r="BX26" t="s">
        <v>1010</v>
      </c>
      <c r="BY26" t="s">
        <v>1017</v>
      </c>
      <c r="BZ26">
        <v>35</v>
      </c>
      <c r="CA26">
        <v>703</v>
      </c>
    </row>
    <row r="27" spans="1:79">
      <c r="A27" s="1">
        <f>HYPERLINK("https://lsnyc.legalserver.org/matter/dynamic-profile/view/0818103","16-0818103")</f>
        <v>0</v>
      </c>
      <c r="B27" t="s">
        <v>101</v>
      </c>
      <c r="D27" t="s">
        <v>193</v>
      </c>
      <c r="E27" t="s">
        <v>254</v>
      </c>
      <c r="F27" t="s">
        <v>255</v>
      </c>
      <c r="G27" t="s">
        <v>278</v>
      </c>
      <c r="H27" t="s">
        <v>347</v>
      </c>
      <c r="I27" t="s">
        <v>351</v>
      </c>
      <c r="J27" t="s">
        <v>351</v>
      </c>
      <c r="K27" t="s">
        <v>354</v>
      </c>
      <c r="L27" t="s">
        <v>370</v>
      </c>
      <c r="M27" t="s">
        <v>370</v>
      </c>
      <c r="N27" t="s">
        <v>410</v>
      </c>
      <c r="S27" t="s">
        <v>442</v>
      </c>
      <c r="T27">
        <v>103.12</v>
      </c>
      <c r="U27">
        <v>0</v>
      </c>
      <c r="V27" t="s">
        <v>462</v>
      </c>
      <c r="W27" t="s">
        <v>463</v>
      </c>
      <c r="X27" t="s">
        <v>464</v>
      </c>
      <c r="Y27" t="s">
        <v>463</v>
      </c>
      <c r="Z27" t="s">
        <v>466</v>
      </c>
      <c r="AA27" t="s">
        <v>489</v>
      </c>
      <c r="AB27" t="s">
        <v>463</v>
      </c>
      <c r="AC27" t="s">
        <v>464</v>
      </c>
      <c r="AD27" t="s">
        <v>464</v>
      </c>
      <c r="AE27" t="s">
        <v>546</v>
      </c>
      <c r="AG27" t="s">
        <v>550</v>
      </c>
      <c r="AH27" t="s">
        <v>463</v>
      </c>
      <c r="AI27" t="s">
        <v>464</v>
      </c>
      <c r="AJ27">
        <v>64</v>
      </c>
      <c r="AK27">
        <v>67</v>
      </c>
      <c r="AL27" t="s">
        <v>464</v>
      </c>
      <c r="AM27">
        <v>2</v>
      </c>
      <c r="AN27">
        <v>0</v>
      </c>
      <c r="AO27">
        <v>2</v>
      </c>
      <c r="AQ27" t="s">
        <v>564</v>
      </c>
      <c r="AR27" t="s">
        <v>582</v>
      </c>
      <c r="AT27" t="s">
        <v>595</v>
      </c>
      <c r="AU27" t="s">
        <v>605</v>
      </c>
      <c r="AV27">
        <v>0</v>
      </c>
      <c r="AW27">
        <v>0</v>
      </c>
      <c r="AX27">
        <v>0</v>
      </c>
      <c r="AY27">
        <v>0</v>
      </c>
      <c r="BD27" t="s">
        <v>632</v>
      </c>
      <c r="BE27" t="s">
        <v>712</v>
      </c>
      <c r="BG27" t="s">
        <v>753</v>
      </c>
      <c r="BH27">
        <v>164684</v>
      </c>
      <c r="BI27" t="s">
        <v>757</v>
      </c>
      <c r="BJ27">
        <v>10025</v>
      </c>
      <c r="BL27" t="s">
        <v>254</v>
      </c>
      <c r="BM27" t="s">
        <v>463</v>
      </c>
      <c r="BN27" t="s">
        <v>788</v>
      </c>
      <c r="BO27" t="s">
        <v>882</v>
      </c>
      <c r="BP27" t="s">
        <v>958</v>
      </c>
      <c r="BQ27" t="s">
        <v>962</v>
      </c>
      <c r="BS27" t="s">
        <v>978</v>
      </c>
      <c r="BT27" t="s">
        <v>988</v>
      </c>
      <c r="BU27" t="s">
        <v>464</v>
      </c>
      <c r="BV27" t="s">
        <v>996</v>
      </c>
      <c r="BW27" t="s">
        <v>1001</v>
      </c>
      <c r="BY27" t="s">
        <v>1022</v>
      </c>
      <c r="BZ27">
        <v>0</v>
      </c>
      <c r="CA27">
        <v>0</v>
      </c>
    </row>
    <row r="28" spans="1:79">
      <c r="A28" s="1">
        <f>HYPERLINK("https://lsnyc.legalserver.org/matter/dynamic-profile/view/1910600","19-1910600")</f>
        <v>0</v>
      </c>
      <c r="B28" t="s">
        <v>102</v>
      </c>
      <c r="D28" t="s">
        <v>194</v>
      </c>
      <c r="E28" t="s">
        <v>254</v>
      </c>
      <c r="F28" t="s">
        <v>255</v>
      </c>
      <c r="G28" t="s">
        <v>279</v>
      </c>
      <c r="H28" t="s">
        <v>344</v>
      </c>
      <c r="I28" t="s">
        <v>351</v>
      </c>
      <c r="J28" t="s">
        <v>352</v>
      </c>
      <c r="L28" t="s">
        <v>361</v>
      </c>
      <c r="M28" t="s">
        <v>398</v>
      </c>
      <c r="N28" t="s">
        <v>414</v>
      </c>
      <c r="O28" t="s">
        <v>430</v>
      </c>
      <c r="Q28" t="s">
        <v>439</v>
      </c>
      <c r="S28" t="s">
        <v>442</v>
      </c>
      <c r="T28">
        <v>79.09999999999999</v>
      </c>
      <c r="U28">
        <v>0</v>
      </c>
      <c r="V28" t="s">
        <v>462</v>
      </c>
      <c r="W28" t="s">
        <v>463</v>
      </c>
      <c r="X28" t="s">
        <v>464</v>
      </c>
      <c r="Y28" t="s">
        <v>463</v>
      </c>
      <c r="Z28" t="s">
        <v>466</v>
      </c>
      <c r="AA28" t="s">
        <v>490</v>
      </c>
      <c r="AB28" t="s">
        <v>463</v>
      </c>
      <c r="AC28" t="s">
        <v>464</v>
      </c>
      <c r="AD28" t="s">
        <v>464</v>
      </c>
      <c r="AE28" t="s">
        <v>543</v>
      </c>
      <c r="AG28" t="s">
        <v>550</v>
      </c>
      <c r="AH28" t="s">
        <v>463</v>
      </c>
      <c r="AI28" t="s">
        <v>464</v>
      </c>
      <c r="AJ28">
        <v>53</v>
      </c>
      <c r="AK28">
        <v>53</v>
      </c>
      <c r="AL28" t="s">
        <v>464</v>
      </c>
      <c r="AM28">
        <v>2</v>
      </c>
      <c r="AN28">
        <v>0</v>
      </c>
      <c r="AO28">
        <v>2</v>
      </c>
      <c r="AQ28" t="s">
        <v>565</v>
      </c>
      <c r="AR28" t="s">
        <v>583</v>
      </c>
      <c r="AT28" t="s">
        <v>593</v>
      </c>
      <c r="AU28" t="s">
        <v>600</v>
      </c>
      <c r="AV28">
        <v>0</v>
      </c>
      <c r="AW28">
        <v>0</v>
      </c>
      <c r="AX28">
        <v>0</v>
      </c>
      <c r="AY28">
        <v>0</v>
      </c>
      <c r="BD28" t="s">
        <v>633</v>
      </c>
      <c r="BE28" t="s">
        <v>713</v>
      </c>
      <c r="BG28" t="s">
        <v>753</v>
      </c>
      <c r="BH28">
        <v>164684</v>
      </c>
      <c r="BI28" t="s">
        <v>757</v>
      </c>
      <c r="BJ28">
        <v>10009</v>
      </c>
      <c r="BK28" t="s">
        <v>759</v>
      </c>
      <c r="BL28" t="s">
        <v>254</v>
      </c>
      <c r="BM28" t="s">
        <v>462</v>
      </c>
      <c r="BN28" t="s">
        <v>789</v>
      </c>
      <c r="BO28" t="s">
        <v>883</v>
      </c>
      <c r="BP28" t="s">
        <v>956</v>
      </c>
      <c r="BS28" t="s">
        <v>968</v>
      </c>
      <c r="BT28" t="s">
        <v>988</v>
      </c>
      <c r="BU28" t="s">
        <v>464</v>
      </c>
      <c r="BV28" t="s">
        <v>994</v>
      </c>
      <c r="BW28" t="s">
        <v>1004</v>
      </c>
      <c r="BZ28">
        <v>0</v>
      </c>
      <c r="CA28">
        <v>0</v>
      </c>
    </row>
    <row r="29" spans="1:79">
      <c r="A29" s="1">
        <f>HYPERLINK("https://lsnyc.legalserver.org/matter/dynamic-profile/view/0750569","14-0750569")</f>
        <v>0</v>
      </c>
      <c r="B29" t="s">
        <v>103</v>
      </c>
      <c r="D29" t="s">
        <v>146</v>
      </c>
      <c r="E29" t="s">
        <v>254</v>
      </c>
      <c r="F29" t="s">
        <v>255</v>
      </c>
      <c r="G29" t="s">
        <v>280</v>
      </c>
      <c r="H29" t="s">
        <v>344</v>
      </c>
      <c r="I29" t="s">
        <v>351</v>
      </c>
      <c r="K29" t="s">
        <v>356</v>
      </c>
      <c r="L29" t="s">
        <v>358</v>
      </c>
      <c r="M29" t="s">
        <v>397</v>
      </c>
      <c r="N29" t="s">
        <v>414</v>
      </c>
      <c r="S29" t="s">
        <v>442</v>
      </c>
      <c r="T29">
        <v>0</v>
      </c>
      <c r="U29">
        <v>0</v>
      </c>
      <c r="V29" t="s">
        <v>462</v>
      </c>
      <c r="W29" t="s">
        <v>463</v>
      </c>
      <c r="X29" t="s">
        <v>464</v>
      </c>
      <c r="Y29" t="s">
        <v>463</v>
      </c>
      <c r="Z29" t="s">
        <v>466</v>
      </c>
      <c r="AA29" t="s">
        <v>442</v>
      </c>
      <c r="AB29" t="s">
        <v>463</v>
      </c>
      <c r="AC29" t="s">
        <v>464</v>
      </c>
      <c r="AD29" t="s">
        <v>463</v>
      </c>
      <c r="AE29" t="s">
        <v>544</v>
      </c>
      <c r="AG29" t="s">
        <v>550</v>
      </c>
      <c r="AH29" t="s">
        <v>463</v>
      </c>
      <c r="AI29" t="s">
        <v>464</v>
      </c>
      <c r="AJ29">
        <v>35</v>
      </c>
      <c r="AK29">
        <v>41</v>
      </c>
      <c r="AL29" t="s">
        <v>464</v>
      </c>
      <c r="AM29">
        <v>1</v>
      </c>
      <c r="AN29">
        <v>0</v>
      </c>
      <c r="AO29">
        <v>1</v>
      </c>
      <c r="AQ29" t="s">
        <v>562</v>
      </c>
      <c r="AR29" t="s">
        <v>580</v>
      </c>
      <c r="AT29" t="s">
        <v>593</v>
      </c>
      <c r="AU29" t="s">
        <v>600</v>
      </c>
      <c r="AV29">
        <v>0</v>
      </c>
      <c r="AW29">
        <v>0</v>
      </c>
      <c r="AX29">
        <v>0</v>
      </c>
      <c r="AY29">
        <v>0</v>
      </c>
      <c r="BD29" t="s">
        <v>634</v>
      </c>
      <c r="BE29" t="s">
        <v>714</v>
      </c>
      <c r="BG29" t="s">
        <v>753</v>
      </c>
      <c r="BH29">
        <v>164684</v>
      </c>
      <c r="BI29" t="s">
        <v>757</v>
      </c>
      <c r="BJ29">
        <v>10039</v>
      </c>
      <c r="BL29" t="s">
        <v>254</v>
      </c>
      <c r="BM29" t="s">
        <v>463</v>
      </c>
      <c r="BN29" t="s">
        <v>790</v>
      </c>
      <c r="BO29" t="s">
        <v>884</v>
      </c>
      <c r="BP29" t="s">
        <v>955</v>
      </c>
      <c r="BS29" t="s">
        <v>968</v>
      </c>
      <c r="BT29" t="s">
        <v>988</v>
      </c>
      <c r="BU29" t="s">
        <v>464</v>
      </c>
      <c r="BV29" t="s">
        <v>991</v>
      </c>
      <c r="BZ29">
        <v>0</v>
      </c>
      <c r="CA29">
        <v>0</v>
      </c>
    </row>
    <row r="30" spans="1:79">
      <c r="A30" s="1">
        <f>HYPERLINK("https://lsnyc.legalserver.org/matter/dynamic-profile/view/1903146","19-1903146")</f>
        <v>0</v>
      </c>
      <c r="B30" t="s">
        <v>104</v>
      </c>
      <c r="D30" t="s">
        <v>195</v>
      </c>
      <c r="E30" t="s">
        <v>254</v>
      </c>
      <c r="F30" t="s">
        <v>255</v>
      </c>
      <c r="G30" t="s">
        <v>281</v>
      </c>
      <c r="H30" t="s">
        <v>346</v>
      </c>
      <c r="I30" t="s">
        <v>351</v>
      </c>
      <c r="J30" t="s">
        <v>351</v>
      </c>
      <c r="K30" t="s">
        <v>355</v>
      </c>
      <c r="L30" t="s">
        <v>364</v>
      </c>
      <c r="M30" t="s">
        <v>389</v>
      </c>
      <c r="N30" t="s">
        <v>415</v>
      </c>
      <c r="S30" t="s">
        <v>442</v>
      </c>
      <c r="T30">
        <v>0</v>
      </c>
      <c r="U30">
        <v>0</v>
      </c>
      <c r="V30" t="s">
        <v>462</v>
      </c>
      <c r="W30" t="s">
        <v>463</v>
      </c>
      <c r="X30" t="s">
        <v>464</v>
      </c>
      <c r="Y30" t="s">
        <v>463</v>
      </c>
      <c r="Z30" t="s">
        <v>466</v>
      </c>
      <c r="AA30" t="s">
        <v>442</v>
      </c>
      <c r="AB30" t="s">
        <v>463</v>
      </c>
      <c r="AC30" t="s">
        <v>463</v>
      </c>
      <c r="AD30" t="s">
        <v>464</v>
      </c>
      <c r="AE30" t="s">
        <v>544</v>
      </c>
      <c r="AG30" t="s">
        <v>550</v>
      </c>
      <c r="AH30" t="s">
        <v>463</v>
      </c>
      <c r="AI30" t="s">
        <v>464</v>
      </c>
      <c r="AJ30">
        <v>58</v>
      </c>
      <c r="AK30">
        <v>59</v>
      </c>
      <c r="AL30" t="s">
        <v>462</v>
      </c>
      <c r="AM30">
        <v>1</v>
      </c>
      <c r="AN30">
        <v>0</v>
      </c>
      <c r="AO30">
        <v>1</v>
      </c>
      <c r="AQ30" t="s">
        <v>556</v>
      </c>
      <c r="AR30" t="s">
        <v>575</v>
      </c>
      <c r="AT30" t="s">
        <v>592</v>
      </c>
      <c r="AU30" t="s">
        <v>599</v>
      </c>
      <c r="AV30">
        <v>0</v>
      </c>
      <c r="AW30">
        <v>0</v>
      </c>
      <c r="AX30">
        <v>0</v>
      </c>
      <c r="AY30">
        <v>0</v>
      </c>
      <c r="BD30" t="s">
        <v>635</v>
      </c>
      <c r="BE30" t="s">
        <v>715</v>
      </c>
      <c r="BG30" t="s">
        <v>753</v>
      </c>
      <c r="BH30">
        <v>164684</v>
      </c>
      <c r="BI30" t="s">
        <v>757</v>
      </c>
      <c r="BJ30">
        <v>10027</v>
      </c>
      <c r="BL30" t="s">
        <v>762</v>
      </c>
      <c r="BM30" t="s">
        <v>464</v>
      </c>
      <c r="BN30" t="s">
        <v>791</v>
      </c>
      <c r="BO30" t="s">
        <v>885</v>
      </c>
      <c r="BP30" t="s">
        <v>955</v>
      </c>
      <c r="BS30" t="s">
        <v>970</v>
      </c>
      <c r="BT30" t="s">
        <v>462</v>
      </c>
      <c r="BU30" t="s">
        <v>462</v>
      </c>
      <c r="BV30" t="s">
        <v>991</v>
      </c>
      <c r="BZ30">
        <v>0</v>
      </c>
      <c r="CA30">
        <v>0</v>
      </c>
    </row>
    <row r="31" spans="1:79">
      <c r="A31" s="1">
        <f>HYPERLINK("https://lsnyc.legalserver.org/matter/dynamic-profile/view/1906508","19-1906508")</f>
        <v>0</v>
      </c>
      <c r="B31" t="s">
        <v>105</v>
      </c>
      <c r="D31" t="s">
        <v>196</v>
      </c>
      <c r="E31" t="s">
        <v>254</v>
      </c>
      <c r="F31" t="s">
        <v>255</v>
      </c>
      <c r="G31" t="s">
        <v>282</v>
      </c>
      <c r="H31" t="s">
        <v>347</v>
      </c>
      <c r="I31" t="s">
        <v>351</v>
      </c>
      <c r="J31" t="s">
        <v>352</v>
      </c>
      <c r="K31" t="s">
        <v>354</v>
      </c>
      <c r="L31" t="s">
        <v>371</v>
      </c>
      <c r="M31" t="s">
        <v>399</v>
      </c>
      <c r="N31" t="s">
        <v>411</v>
      </c>
      <c r="S31" t="s">
        <v>442</v>
      </c>
      <c r="T31">
        <v>83.48999999999999</v>
      </c>
      <c r="U31">
        <v>0</v>
      </c>
      <c r="V31" t="s">
        <v>462</v>
      </c>
      <c r="W31" t="s">
        <v>463</v>
      </c>
      <c r="X31" t="s">
        <v>464</v>
      </c>
      <c r="Y31" t="s">
        <v>463</v>
      </c>
      <c r="Z31" t="s">
        <v>466</v>
      </c>
      <c r="AA31" t="s">
        <v>491</v>
      </c>
      <c r="AB31" t="s">
        <v>463</v>
      </c>
      <c r="AC31" t="s">
        <v>464</v>
      </c>
      <c r="AD31" t="s">
        <v>464</v>
      </c>
      <c r="AE31" t="s">
        <v>544</v>
      </c>
      <c r="AG31" t="s">
        <v>551</v>
      </c>
      <c r="AH31" t="s">
        <v>463</v>
      </c>
      <c r="AI31" t="s">
        <v>464</v>
      </c>
      <c r="AJ31">
        <v>67</v>
      </c>
      <c r="AK31">
        <v>68</v>
      </c>
      <c r="AL31" t="s">
        <v>464</v>
      </c>
      <c r="AM31">
        <v>1</v>
      </c>
      <c r="AN31">
        <v>0</v>
      </c>
      <c r="AO31">
        <v>1</v>
      </c>
      <c r="AQ31" t="s">
        <v>558</v>
      </c>
      <c r="AR31" t="s">
        <v>577</v>
      </c>
      <c r="AT31" t="s">
        <v>593</v>
      </c>
      <c r="AU31" t="s">
        <v>606</v>
      </c>
      <c r="AV31">
        <v>0</v>
      </c>
      <c r="AW31">
        <v>0</v>
      </c>
      <c r="AX31">
        <v>0</v>
      </c>
      <c r="AY31">
        <v>0</v>
      </c>
      <c r="BD31" t="s">
        <v>636</v>
      </c>
      <c r="BE31" t="s">
        <v>713</v>
      </c>
      <c r="BG31" t="s">
        <v>753</v>
      </c>
      <c r="BH31">
        <v>164684</v>
      </c>
      <c r="BI31" t="s">
        <v>757</v>
      </c>
      <c r="BJ31">
        <v>10026</v>
      </c>
      <c r="BL31" t="s">
        <v>254</v>
      </c>
      <c r="BM31" t="s">
        <v>463</v>
      </c>
      <c r="BN31" t="s">
        <v>792</v>
      </c>
      <c r="BO31" t="s">
        <v>886</v>
      </c>
      <c r="BP31" t="s">
        <v>955</v>
      </c>
      <c r="BS31" t="s">
        <v>968</v>
      </c>
      <c r="BT31" t="s">
        <v>988</v>
      </c>
      <c r="BU31" t="s">
        <v>464</v>
      </c>
      <c r="BV31" t="s">
        <v>991</v>
      </c>
      <c r="BZ31">
        <v>0</v>
      </c>
      <c r="CA31">
        <v>0</v>
      </c>
    </row>
    <row r="32" spans="1:79">
      <c r="A32" s="1">
        <f>HYPERLINK("https://lsnyc.legalserver.org/matter/dynamic-profile/view/1893153","19-1893153")</f>
        <v>0</v>
      </c>
      <c r="B32" t="s">
        <v>106</v>
      </c>
      <c r="D32" t="s">
        <v>197</v>
      </c>
      <c r="E32" t="s">
        <v>254</v>
      </c>
      <c r="F32" t="s">
        <v>255</v>
      </c>
      <c r="G32" t="s">
        <v>283</v>
      </c>
      <c r="H32" t="s">
        <v>346</v>
      </c>
      <c r="I32" t="s">
        <v>351</v>
      </c>
      <c r="J32" t="s">
        <v>351</v>
      </c>
      <c r="K32" t="s">
        <v>355</v>
      </c>
      <c r="L32" t="s">
        <v>372</v>
      </c>
      <c r="M32" t="s">
        <v>389</v>
      </c>
      <c r="N32" t="s">
        <v>413</v>
      </c>
      <c r="O32" t="s">
        <v>426</v>
      </c>
      <c r="S32" t="s">
        <v>448</v>
      </c>
      <c r="T32">
        <v>182.55</v>
      </c>
      <c r="U32">
        <v>182.55</v>
      </c>
      <c r="V32" t="s">
        <v>462</v>
      </c>
      <c r="W32" t="s">
        <v>463</v>
      </c>
      <c r="X32" t="s">
        <v>464</v>
      </c>
      <c r="Y32" t="s">
        <v>463</v>
      </c>
      <c r="Z32" t="s">
        <v>466</v>
      </c>
      <c r="AA32" t="s">
        <v>492</v>
      </c>
      <c r="AB32" t="s">
        <v>463</v>
      </c>
      <c r="AC32" t="s">
        <v>463</v>
      </c>
      <c r="AD32" t="s">
        <v>464</v>
      </c>
      <c r="AE32" t="s">
        <v>544</v>
      </c>
      <c r="AG32" t="s">
        <v>550</v>
      </c>
      <c r="AH32" t="s">
        <v>462</v>
      </c>
      <c r="AI32" t="s">
        <v>464</v>
      </c>
      <c r="AJ32">
        <v>25</v>
      </c>
      <c r="AK32">
        <v>26</v>
      </c>
      <c r="AL32" t="s">
        <v>462</v>
      </c>
      <c r="AM32">
        <v>1</v>
      </c>
      <c r="AN32">
        <v>0</v>
      </c>
      <c r="AO32">
        <v>1</v>
      </c>
      <c r="AQ32" t="s">
        <v>556</v>
      </c>
      <c r="AR32" t="s">
        <v>575</v>
      </c>
      <c r="AT32" t="s">
        <v>592</v>
      </c>
      <c r="AU32" t="s">
        <v>599</v>
      </c>
      <c r="AV32">
        <v>0</v>
      </c>
      <c r="AW32">
        <v>0</v>
      </c>
      <c r="AX32">
        <v>0</v>
      </c>
      <c r="AY32">
        <v>0</v>
      </c>
      <c r="BD32" t="s">
        <v>637</v>
      </c>
      <c r="BE32" t="s">
        <v>716</v>
      </c>
      <c r="BG32" t="s">
        <v>753</v>
      </c>
      <c r="BH32">
        <v>164684</v>
      </c>
      <c r="BI32" t="s">
        <v>757</v>
      </c>
      <c r="BJ32">
        <v>10030</v>
      </c>
      <c r="BL32" t="s">
        <v>762</v>
      </c>
      <c r="BM32" t="s">
        <v>464</v>
      </c>
      <c r="BN32" t="s">
        <v>793</v>
      </c>
      <c r="BO32" t="s">
        <v>887</v>
      </c>
      <c r="BP32" t="s">
        <v>955</v>
      </c>
      <c r="BS32" t="s">
        <v>970</v>
      </c>
      <c r="BT32" t="s">
        <v>462</v>
      </c>
      <c r="BU32" t="s">
        <v>462</v>
      </c>
      <c r="BV32" t="s">
        <v>991</v>
      </c>
      <c r="BZ32">
        <v>0</v>
      </c>
      <c r="CA32">
        <v>0</v>
      </c>
    </row>
    <row r="33" spans="1:79">
      <c r="A33" s="1">
        <f>HYPERLINK("https://lsnyc.legalserver.org/matter/dynamic-profile/view/1885127","18-1885127")</f>
        <v>0</v>
      </c>
      <c r="B33" t="s">
        <v>107</v>
      </c>
      <c r="D33" t="s">
        <v>198</v>
      </c>
      <c r="E33" t="s">
        <v>254</v>
      </c>
      <c r="F33" t="s">
        <v>255</v>
      </c>
      <c r="G33" t="s">
        <v>284</v>
      </c>
      <c r="H33" t="s">
        <v>346</v>
      </c>
      <c r="I33" t="s">
        <v>351</v>
      </c>
      <c r="J33" t="s">
        <v>351</v>
      </c>
      <c r="K33" t="s">
        <v>355</v>
      </c>
      <c r="L33" t="s">
        <v>373</v>
      </c>
      <c r="M33" t="s">
        <v>389</v>
      </c>
      <c r="N33" t="s">
        <v>418</v>
      </c>
      <c r="O33" t="s">
        <v>431</v>
      </c>
      <c r="S33" t="s">
        <v>449</v>
      </c>
      <c r="T33">
        <v>151.88</v>
      </c>
      <c r="U33">
        <v>151.88</v>
      </c>
      <c r="V33" t="s">
        <v>462</v>
      </c>
      <c r="W33" t="s">
        <v>463</v>
      </c>
      <c r="X33" t="s">
        <v>464</v>
      </c>
      <c r="Y33" t="s">
        <v>463</v>
      </c>
      <c r="Z33" t="s">
        <v>466</v>
      </c>
      <c r="AA33" t="s">
        <v>493</v>
      </c>
      <c r="AB33" t="s">
        <v>463</v>
      </c>
      <c r="AC33" t="s">
        <v>463</v>
      </c>
      <c r="AD33" t="s">
        <v>464</v>
      </c>
      <c r="AE33" t="s">
        <v>547</v>
      </c>
      <c r="AG33" t="s">
        <v>550</v>
      </c>
      <c r="AH33" t="s">
        <v>463</v>
      </c>
      <c r="AI33" t="s">
        <v>464</v>
      </c>
      <c r="AJ33">
        <v>37</v>
      </c>
      <c r="AK33">
        <v>38</v>
      </c>
      <c r="AL33" t="s">
        <v>462</v>
      </c>
      <c r="AM33">
        <v>1</v>
      </c>
      <c r="AN33">
        <v>1</v>
      </c>
      <c r="AO33">
        <v>2</v>
      </c>
      <c r="AQ33" t="s">
        <v>556</v>
      </c>
      <c r="AR33" t="s">
        <v>575</v>
      </c>
      <c r="AT33" t="s">
        <v>592</v>
      </c>
      <c r="AU33" t="s">
        <v>599</v>
      </c>
      <c r="AV33">
        <v>0</v>
      </c>
      <c r="AW33">
        <v>0</v>
      </c>
      <c r="AX33">
        <v>0</v>
      </c>
      <c r="AY33">
        <v>0</v>
      </c>
      <c r="BD33" t="s">
        <v>638</v>
      </c>
      <c r="BE33" t="s">
        <v>713</v>
      </c>
      <c r="BG33" t="s">
        <v>753</v>
      </c>
      <c r="BH33">
        <v>164684</v>
      </c>
      <c r="BI33" t="s">
        <v>757</v>
      </c>
      <c r="BJ33">
        <v>10023</v>
      </c>
      <c r="BL33" t="s">
        <v>762</v>
      </c>
      <c r="BM33" t="s">
        <v>464</v>
      </c>
      <c r="BN33" t="s">
        <v>794</v>
      </c>
      <c r="BO33" t="s">
        <v>888</v>
      </c>
      <c r="BP33" t="s">
        <v>958</v>
      </c>
      <c r="BS33" t="s">
        <v>970</v>
      </c>
      <c r="BT33" t="s">
        <v>462</v>
      </c>
      <c r="BU33" t="s">
        <v>462</v>
      </c>
      <c r="BV33" t="s">
        <v>996</v>
      </c>
      <c r="BZ33">
        <v>0</v>
      </c>
      <c r="CA33">
        <v>0</v>
      </c>
    </row>
    <row r="34" spans="1:79">
      <c r="A34" s="1">
        <f>HYPERLINK("https://lsnyc.legalserver.org/matter/dynamic-profile/view/1868653","18-1868653")</f>
        <v>0</v>
      </c>
      <c r="B34" t="s">
        <v>108</v>
      </c>
      <c r="D34" t="s">
        <v>199</v>
      </c>
      <c r="E34" t="s">
        <v>254</v>
      </c>
      <c r="F34" t="s">
        <v>255</v>
      </c>
      <c r="G34" t="s">
        <v>285</v>
      </c>
      <c r="H34" t="s">
        <v>344</v>
      </c>
      <c r="I34" t="s">
        <v>351</v>
      </c>
      <c r="J34" t="s">
        <v>352</v>
      </c>
      <c r="L34" t="s">
        <v>374</v>
      </c>
      <c r="M34" t="s">
        <v>391</v>
      </c>
      <c r="N34" t="s">
        <v>412</v>
      </c>
      <c r="O34" t="s">
        <v>425</v>
      </c>
      <c r="S34" t="s">
        <v>442</v>
      </c>
      <c r="T34">
        <v>47.81</v>
      </c>
      <c r="U34">
        <v>0</v>
      </c>
      <c r="V34" t="s">
        <v>462</v>
      </c>
      <c r="W34" t="s">
        <v>463</v>
      </c>
      <c r="X34" t="s">
        <v>464</v>
      </c>
      <c r="Y34" t="s">
        <v>463</v>
      </c>
      <c r="Z34" t="s">
        <v>466</v>
      </c>
      <c r="AA34" t="s">
        <v>494</v>
      </c>
      <c r="AB34" t="s">
        <v>463</v>
      </c>
      <c r="AC34" t="s">
        <v>464</v>
      </c>
      <c r="AD34" t="s">
        <v>464</v>
      </c>
      <c r="AE34" t="s">
        <v>544</v>
      </c>
      <c r="AG34" t="s">
        <v>550</v>
      </c>
      <c r="AH34" t="s">
        <v>463</v>
      </c>
      <c r="AI34" t="s">
        <v>464</v>
      </c>
      <c r="AJ34">
        <v>36</v>
      </c>
      <c r="AK34">
        <v>38</v>
      </c>
      <c r="AL34" t="s">
        <v>464</v>
      </c>
      <c r="AM34">
        <v>1</v>
      </c>
      <c r="AN34">
        <v>3</v>
      </c>
      <c r="AO34">
        <v>4</v>
      </c>
      <c r="AQ34" t="s">
        <v>557</v>
      </c>
      <c r="AR34" t="s">
        <v>576</v>
      </c>
      <c r="AT34" t="s">
        <v>593</v>
      </c>
      <c r="AU34" t="s">
        <v>603</v>
      </c>
      <c r="AV34">
        <v>0</v>
      </c>
      <c r="AW34">
        <v>0</v>
      </c>
      <c r="AX34">
        <v>0</v>
      </c>
      <c r="AY34">
        <v>0</v>
      </c>
      <c r="BD34" t="s">
        <v>639</v>
      </c>
      <c r="BE34" t="s">
        <v>717</v>
      </c>
      <c r="BG34" t="s">
        <v>753</v>
      </c>
      <c r="BH34">
        <v>164684</v>
      </c>
      <c r="BI34" t="s">
        <v>757</v>
      </c>
      <c r="BJ34">
        <v>10039</v>
      </c>
      <c r="BK34" t="s">
        <v>760</v>
      </c>
      <c r="BL34" t="s">
        <v>254</v>
      </c>
      <c r="BM34" t="s">
        <v>462</v>
      </c>
      <c r="BN34" t="s">
        <v>795</v>
      </c>
      <c r="BO34" t="s">
        <v>889</v>
      </c>
      <c r="BP34" t="s">
        <v>955</v>
      </c>
      <c r="BS34" t="s">
        <v>968</v>
      </c>
      <c r="BT34" t="s">
        <v>462</v>
      </c>
      <c r="BU34" t="s">
        <v>464</v>
      </c>
      <c r="BV34" t="s">
        <v>991</v>
      </c>
      <c r="BZ34">
        <v>0</v>
      </c>
      <c r="CA34">
        <v>0</v>
      </c>
    </row>
    <row r="35" spans="1:79">
      <c r="A35" s="1">
        <f>HYPERLINK("https://lsnyc.legalserver.org/matter/dynamic-profile/view/1869990","18-1869990")</f>
        <v>0</v>
      </c>
      <c r="B35" t="s">
        <v>108</v>
      </c>
      <c r="D35" t="s">
        <v>199</v>
      </c>
      <c r="E35" t="s">
        <v>254</v>
      </c>
      <c r="F35" t="s">
        <v>255</v>
      </c>
      <c r="G35" t="s">
        <v>286</v>
      </c>
      <c r="H35" t="s">
        <v>344</v>
      </c>
      <c r="I35" t="s">
        <v>351</v>
      </c>
      <c r="J35" t="s">
        <v>352</v>
      </c>
      <c r="K35" t="s">
        <v>356</v>
      </c>
      <c r="L35" t="s">
        <v>361</v>
      </c>
      <c r="M35" t="s">
        <v>391</v>
      </c>
      <c r="N35" t="s">
        <v>413</v>
      </c>
      <c r="S35" t="s">
        <v>442</v>
      </c>
      <c r="T35">
        <v>47.81</v>
      </c>
      <c r="U35">
        <v>0</v>
      </c>
      <c r="V35" t="s">
        <v>462</v>
      </c>
      <c r="W35" t="s">
        <v>463</v>
      </c>
      <c r="X35" t="s">
        <v>464</v>
      </c>
      <c r="Y35" t="s">
        <v>463</v>
      </c>
      <c r="Z35" t="s">
        <v>466</v>
      </c>
      <c r="AA35" t="s">
        <v>494</v>
      </c>
      <c r="AB35" t="s">
        <v>463</v>
      </c>
      <c r="AC35" t="s">
        <v>464</v>
      </c>
      <c r="AD35" t="s">
        <v>464</v>
      </c>
      <c r="AE35" t="s">
        <v>544</v>
      </c>
      <c r="AG35" t="s">
        <v>550</v>
      </c>
      <c r="AH35" t="s">
        <v>463</v>
      </c>
      <c r="AI35" t="s">
        <v>464</v>
      </c>
      <c r="AJ35">
        <v>37</v>
      </c>
      <c r="AK35">
        <v>38</v>
      </c>
      <c r="AL35" t="s">
        <v>464</v>
      </c>
      <c r="AM35">
        <v>1</v>
      </c>
      <c r="AN35">
        <v>3</v>
      </c>
      <c r="AO35">
        <v>4</v>
      </c>
      <c r="AQ35" t="s">
        <v>557</v>
      </c>
      <c r="AR35" t="s">
        <v>576</v>
      </c>
      <c r="AT35" t="s">
        <v>593</v>
      </c>
      <c r="AU35" t="s">
        <v>603</v>
      </c>
      <c r="AV35">
        <v>0</v>
      </c>
      <c r="AW35">
        <v>0</v>
      </c>
      <c r="AX35">
        <v>0</v>
      </c>
      <c r="AY35">
        <v>0</v>
      </c>
      <c r="BD35" t="s">
        <v>639</v>
      </c>
      <c r="BE35" t="s">
        <v>717</v>
      </c>
      <c r="BG35" t="s">
        <v>753</v>
      </c>
      <c r="BH35">
        <v>164684</v>
      </c>
      <c r="BI35" t="s">
        <v>757</v>
      </c>
      <c r="BJ35">
        <v>10039</v>
      </c>
      <c r="BL35" t="s">
        <v>254</v>
      </c>
      <c r="BM35" t="s">
        <v>463</v>
      </c>
      <c r="BN35" t="s">
        <v>768</v>
      </c>
      <c r="BO35" t="s">
        <v>862</v>
      </c>
      <c r="BP35" t="s">
        <v>955</v>
      </c>
      <c r="BS35" t="s">
        <v>968</v>
      </c>
      <c r="BT35" t="s">
        <v>462</v>
      </c>
      <c r="BU35" t="s">
        <v>464</v>
      </c>
      <c r="BV35" t="s">
        <v>991</v>
      </c>
      <c r="BZ35">
        <v>0</v>
      </c>
      <c r="CA35">
        <v>0</v>
      </c>
    </row>
    <row r="36" spans="1:79">
      <c r="A36" s="1">
        <f>HYPERLINK("https://lsnyc.legalserver.org/matter/dynamic-profile/view/1867418","18-1867418")</f>
        <v>0</v>
      </c>
      <c r="B36" t="s">
        <v>109</v>
      </c>
      <c r="D36" t="s">
        <v>200</v>
      </c>
      <c r="E36" t="s">
        <v>254</v>
      </c>
      <c r="F36" t="s">
        <v>255</v>
      </c>
      <c r="G36" t="s">
        <v>262</v>
      </c>
      <c r="H36" t="s">
        <v>344</v>
      </c>
      <c r="I36" t="s">
        <v>351</v>
      </c>
      <c r="J36" t="s">
        <v>352</v>
      </c>
      <c r="K36" t="s">
        <v>354</v>
      </c>
      <c r="L36" t="s">
        <v>360</v>
      </c>
      <c r="M36" t="s">
        <v>391</v>
      </c>
      <c r="N36" t="s">
        <v>415</v>
      </c>
      <c r="S36" t="s">
        <v>442</v>
      </c>
      <c r="T36">
        <v>106.35</v>
      </c>
      <c r="U36">
        <v>0</v>
      </c>
      <c r="V36" t="s">
        <v>462</v>
      </c>
      <c r="W36" t="s">
        <v>463</v>
      </c>
      <c r="X36" t="s">
        <v>464</v>
      </c>
      <c r="Y36" t="s">
        <v>463</v>
      </c>
      <c r="Z36" t="s">
        <v>466</v>
      </c>
      <c r="AA36" t="s">
        <v>468</v>
      </c>
      <c r="AB36" t="s">
        <v>463</v>
      </c>
      <c r="AC36" t="s">
        <v>464</v>
      </c>
      <c r="AD36" t="s">
        <v>464</v>
      </c>
      <c r="AE36" t="s">
        <v>543</v>
      </c>
      <c r="AG36" t="s">
        <v>550</v>
      </c>
      <c r="AH36" t="s">
        <v>463</v>
      </c>
      <c r="AI36" t="s">
        <v>464</v>
      </c>
      <c r="AJ36">
        <v>46</v>
      </c>
      <c r="AK36">
        <v>48</v>
      </c>
      <c r="AL36" t="s">
        <v>464</v>
      </c>
      <c r="AM36">
        <v>2</v>
      </c>
      <c r="AN36">
        <v>1</v>
      </c>
      <c r="AO36">
        <v>3</v>
      </c>
      <c r="AQ36" t="s">
        <v>561</v>
      </c>
      <c r="AR36" t="s">
        <v>584</v>
      </c>
      <c r="AT36" t="s">
        <v>592</v>
      </c>
      <c r="AU36" t="s">
        <v>599</v>
      </c>
      <c r="AV36">
        <v>0</v>
      </c>
      <c r="AW36">
        <v>0</v>
      </c>
      <c r="AX36">
        <v>0</v>
      </c>
      <c r="AY36">
        <v>0</v>
      </c>
      <c r="BD36" t="s">
        <v>640</v>
      </c>
      <c r="BE36">
        <v>20</v>
      </c>
      <c r="BG36" t="s">
        <v>753</v>
      </c>
      <c r="BH36">
        <v>164684</v>
      </c>
      <c r="BI36" t="s">
        <v>757</v>
      </c>
      <c r="BJ36">
        <v>10033</v>
      </c>
      <c r="BL36" t="s">
        <v>254</v>
      </c>
      <c r="BM36" t="s">
        <v>463</v>
      </c>
      <c r="BN36" t="s">
        <v>796</v>
      </c>
      <c r="BO36" t="s">
        <v>890</v>
      </c>
      <c r="BP36" t="s">
        <v>951</v>
      </c>
      <c r="BS36" t="s">
        <v>968</v>
      </c>
      <c r="BT36" t="s">
        <v>462</v>
      </c>
      <c r="BU36" t="s">
        <v>462</v>
      </c>
      <c r="BV36" t="s">
        <v>989</v>
      </c>
      <c r="BZ36">
        <v>0</v>
      </c>
      <c r="CA36">
        <v>0</v>
      </c>
    </row>
    <row r="37" spans="1:79">
      <c r="A37" s="1">
        <f>HYPERLINK("https://lsnyc.legalserver.org/matter/dynamic-profile/view/1863942","18-1863942")</f>
        <v>0</v>
      </c>
      <c r="B37" t="s">
        <v>110</v>
      </c>
      <c r="D37" t="s">
        <v>201</v>
      </c>
      <c r="E37" t="s">
        <v>254</v>
      </c>
      <c r="F37" t="s">
        <v>255</v>
      </c>
      <c r="G37" t="s">
        <v>287</v>
      </c>
      <c r="H37" t="s">
        <v>344</v>
      </c>
      <c r="I37" t="s">
        <v>351</v>
      </c>
      <c r="J37" t="s">
        <v>352</v>
      </c>
      <c r="K37" t="s">
        <v>354</v>
      </c>
      <c r="L37" t="s">
        <v>358</v>
      </c>
      <c r="M37" t="s">
        <v>387</v>
      </c>
      <c r="N37" t="s">
        <v>410</v>
      </c>
      <c r="S37" t="s">
        <v>442</v>
      </c>
      <c r="T37">
        <v>82.81999999999999</v>
      </c>
      <c r="U37">
        <v>0</v>
      </c>
      <c r="V37" t="s">
        <v>462</v>
      </c>
      <c r="W37" t="s">
        <v>463</v>
      </c>
      <c r="X37" t="s">
        <v>464</v>
      </c>
      <c r="Y37" t="s">
        <v>463</v>
      </c>
      <c r="Z37" t="s">
        <v>466</v>
      </c>
      <c r="AA37" t="s">
        <v>495</v>
      </c>
      <c r="AB37" t="s">
        <v>463</v>
      </c>
      <c r="AC37" t="s">
        <v>464</v>
      </c>
      <c r="AD37" t="s">
        <v>464</v>
      </c>
      <c r="AE37" t="s">
        <v>543</v>
      </c>
      <c r="AG37" t="s">
        <v>550</v>
      </c>
      <c r="AH37" t="s">
        <v>463</v>
      </c>
      <c r="AI37" t="s">
        <v>464</v>
      </c>
      <c r="AJ37">
        <v>66</v>
      </c>
      <c r="AK37">
        <v>67</v>
      </c>
      <c r="AL37" t="s">
        <v>464</v>
      </c>
      <c r="AM37">
        <v>2</v>
      </c>
      <c r="AN37">
        <v>0</v>
      </c>
      <c r="AO37">
        <v>2</v>
      </c>
      <c r="AQ37" t="s">
        <v>555</v>
      </c>
      <c r="AR37" t="s">
        <v>574</v>
      </c>
      <c r="AT37" t="s">
        <v>593</v>
      </c>
      <c r="AU37" t="s">
        <v>600</v>
      </c>
      <c r="AV37">
        <v>0</v>
      </c>
      <c r="AW37">
        <v>0</v>
      </c>
      <c r="AX37">
        <v>0</v>
      </c>
      <c r="AY37">
        <v>0</v>
      </c>
      <c r="BD37" t="s">
        <v>613</v>
      </c>
      <c r="BE37">
        <v>309</v>
      </c>
      <c r="BG37" t="s">
        <v>753</v>
      </c>
      <c r="BH37">
        <v>164684</v>
      </c>
      <c r="BI37" t="s">
        <v>757</v>
      </c>
      <c r="BJ37">
        <v>10029</v>
      </c>
      <c r="BL37" t="s">
        <v>254</v>
      </c>
      <c r="BM37" t="s">
        <v>463</v>
      </c>
      <c r="BN37" t="s">
        <v>797</v>
      </c>
      <c r="BO37" t="s">
        <v>891</v>
      </c>
      <c r="BP37" t="s">
        <v>952</v>
      </c>
      <c r="BQ37" t="s">
        <v>962</v>
      </c>
      <c r="BS37" t="s">
        <v>968</v>
      </c>
      <c r="BT37" t="s">
        <v>988</v>
      </c>
      <c r="BU37" t="s">
        <v>462</v>
      </c>
      <c r="BV37" t="s">
        <v>990</v>
      </c>
      <c r="BW37" t="s">
        <v>1002</v>
      </c>
      <c r="BX37" t="s">
        <v>1010</v>
      </c>
      <c r="BY37" t="s">
        <v>1017</v>
      </c>
      <c r="BZ37">
        <v>29</v>
      </c>
      <c r="CA37">
        <v>263</v>
      </c>
    </row>
    <row r="38" spans="1:79">
      <c r="A38" s="1">
        <f>HYPERLINK("https://lsnyc.legalserver.org/matter/dynamic-profile/view/0787770","15-0787770")</f>
        <v>0</v>
      </c>
      <c r="B38" t="s">
        <v>90</v>
      </c>
      <c r="D38" t="s">
        <v>202</v>
      </c>
      <c r="E38" t="s">
        <v>254</v>
      </c>
      <c r="F38" t="s">
        <v>255</v>
      </c>
      <c r="G38" t="s">
        <v>288</v>
      </c>
      <c r="H38" t="s">
        <v>344</v>
      </c>
      <c r="I38" t="s">
        <v>351</v>
      </c>
      <c r="K38" t="s">
        <v>356</v>
      </c>
      <c r="L38" t="s">
        <v>361</v>
      </c>
      <c r="M38" t="s">
        <v>361</v>
      </c>
      <c r="N38" t="s">
        <v>418</v>
      </c>
      <c r="O38" t="s">
        <v>432</v>
      </c>
      <c r="S38" t="s">
        <v>442</v>
      </c>
      <c r="T38">
        <v>55.22</v>
      </c>
      <c r="U38">
        <v>0</v>
      </c>
      <c r="V38" t="s">
        <v>463</v>
      </c>
      <c r="W38" t="s">
        <v>463</v>
      </c>
      <c r="X38" t="s">
        <v>464</v>
      </c>
      <c r="Y38" t="s">
        <v>463</v>
      </c>
      <c r="Z38" t="s">
        <v>466</v>
      </c>
      <c r="AA38" t="s">
        <v>496</v>
      </c>
      <c r="AB38" t="s">
        <v>463</v>
      </c>
      <c r="AC38" t="s">
        <v>464</v>
      </c>
      <c r="AD38" t="s">
        <v>463</v>
      </c>
      <c r="AE38" t="s">
        <v>543</v>
      </c>
      <c r="AG38" t="s">
        <v>550</v>
      </c>
      <c r="AH38" t="s">
        <v>463</v>
      </c>
      <c r="AI38" t="s">
        <v>464</v>
      </c>
      <c r="AJ38">
        <v>53</v>
      </c>
      <c r="AK38">
        <v>57</v>
      </c>
      <c r="AL38" t="s">
        <v>464</v>
      </c>
      <c r="AM38">
        <v>1</v>
      </c>
      <c r="AN38">
        <v>1</v>
      </c>
      <c r="AO38">
        <v>2</v>
      </c>
      <c r="AQ38" t="s">
        <v>566</v>
      </c>
      <c r="AR38" t="s">
        <v>585</v>
      </c>
      <c r="AT38" t="s">
        <v>592</v>
      </c>
      <c r="AU38" t="s">
        <v>599</v>
      </c>
      <c r="AV38">
        <v>0</v>
      </c>
      <c r="AW38">
        <v>0</v>
      </c>
      <c r="AX38">
        <v>0</v>
      </c>
      <c r="AY38">
        <v>0</v>
      </c>
      <c r="BD38" t="s">
        <v>641</v>
      </c>
      <c r="BE38">
        <v>425</v>
      </c>
      <c r="BG38" t="s">
        <v>753</v>
      </c>
      <c r="BH38">
        <v>164684</v>
      </c>
      <c r="BI38" t="s">
        <v>757</v>
      </c>
      <c r="BJ38">
        <v>10034</v>
      </c>
      <c r="BL38" t="s">
        <v>254</v>
      </c>
      <c r="BM38" t="s">
        <v>463</v>
      </c>
      <c r="BN38" t="s">
        <v>798</v>
      </c>
      <c r="BO38" t="s">
        <v>892</v>
      </c>
      <c r="BP38" t="s">
        <v>951</v>
      </c>
      <c r="BS38" t="s">
        <v>968</v>
      </c>
      <c r="BT38" t="s">
        <v>462</v>
      </c>
      <c r="BU38" t="s">
        <v>462</v>
      </c>
      <c r="BV38" t="s">
        <v>989</v>
      </c>
      <c r="BZ38">
        <v>0</v>
      </c>
      <c r="CA38">
        <v>0</v>
      </c>
    </row>
    <row r="39" spans="1:79">
      <c r="A39" s="1">
        <f>HYPERLINK("https://lsnyc.legalserver.org/matter/dynamic-profile/view/1908166","19-1908166")</f>
        <v>0</v>
      </c>
      <c r="B39" t="s">
        <v>111</v>
      </c>
      <c r="D39" t="s">
        <v>203</v>
      </c>
      <c r="E39" t="s">
        <v>254</v>
      </c>
      <c r="F39" t="s">
        <v>255</v>
      </c>
      <c r="G39" t="s">
        <v>289</v>
      </c>
      <c r="H39" t="s">
        <v>344</v>
      </c>
      <c r="I39" t="s">
        <v>351</v>
      </c>
      <c r="J39" t="s">
        <v>351</v>
      </c>
      <c r="K39" t="s">
        <v>355</v>
      </c>
      <c r="L39" t="s">
        <v>359</v>
      </c>
      <c r="M39" t="s">
        <v>376</v>
      </c>
      <c r="N39" t="s">
        <v>419</v>
      </c>
      <c r="S39" t="s">
        <v>442</v>
      </c>
      <c r="T39">
        <v>56.77</v>
      </c>
      <c r="U39">
        <v>0</v>
      </c>
      <c r="V39" t="s">
        <v>462</v>
      </c>
      <c r="W39" t="s">
        <v>463</v>
      </c>
      <c r="X39" t="s">
        <v>464</v>
      </c>
      <c r="Y39" t="s">
        <v>463</v>
      </c>
      <c r="Z39" t="s">
        <v>466</v>
      </c>
      <c r="AA39" t="s">
        <v>497</v>
      </c>
      <c r="AB39" t="s">
        <v>463</v>
      </c>
      <c r="AC39" t="s">
        <v>463</v>
      </c>
      <c r="AD39" t="s">
        <v>464</v>
      </c>
      <c r="AE39" t="s">
        <v>544</v>
      </c>
      <c r="AG39" t="s">
        <v>550</v>
      </c>
      <c r="AH39" t="s">
        <v>463</v>
      </c>
      <c r="AI39" t="s">
        <v>464</v>
      </c>
      <c r="AJ39">
        <v>54</v>
      </c>
      <c r="AK39">
        <v>54</v>
      </c>
      <c r="AL39" t="s">
        <v>463</v>
      </c>
      <c r="AM39">
        <v>2</v>
      </c>
      <c r="AN39">
        <v>0</v>
      </c>
      <c r="AO39">
        <v>2</v>
      </c>
      <c r="AQ39" t="s">
        <v>556</v>
      </c>
      <c r="AR39" t="s">
        <v>575</v>
      </c>
      <c r="AT39" t="s">
        <v>592</v>
      </c>
      <c r="AU39" t="s">
        <v>599</v>
      </c>
      <c r="AV39">
        <v>0</v>
      </c>
      <c r="AW39">
        <v>0</v>
      </c>
      <c r="AX39">
        <v>0</v>
      </c>
      <c r="AY39">
        <v>0</v>
      </c>
      <c r="BD39" t="s">
        <v>642</v>
      </c>
      <c r="BE39" t="s">
        <v>718</v>
      </c>
      <c r="BG39" t="s">
        <v>753</v>
      </c>
      <c r="BH39">
        <v>164684</v>
      </c>
      <c r="BI39" t="s">
        <v>757</v>
      </c>
      <c r="BJ39">
        <v>10037</v>
      </c>
      <c r="BL39" t="s">
        <v>762</v>
      </c>
      <c r="BM39" t="s">
        <v>464</v>
      </c>
      <c r="BN39" t="s">
        <v>799</v>
      </c>
      <c r="BO39" t="s">
        <v>893</v>
      </c>
      <c r="BP39" t="s">
        <v>952</v>
      </c>
      <c r="BS39" t="s">
        <v>976</v>
      </c>
      <c r="BT39" t="s">
        <v>463</v>
      </c>
      <c r="BU39" t="s">
        <v>464</v>
      </c>
      <c r="BV39" t="s">
        <v>991</v>
      </c>
      <c r="BZ39">
        <v>0</v>
      </c>
      <c r="CA39">
        <v>0</v>
      </c>
    </row>
    <row r="40" spans="1:79">
      <c r="A40" s="1">
        <f>HYPERLINK("https://lsnyc.legalserver.org/matter/dynamic-profile/view/1878529","18-1878529")</f>
        <v>0</v>
      </c>
      <c r="B40" t="s">
        <v>112</v>
      </c>
      <c r="D40" t="s">
        <v>204</v>
      </c>
      <c r="E40" t="s">
        <v>254</v>
      </c>
      <c r="F40" t="s">
        <v>255</v>
      </c>
      <c r="G40" t="s">
        <v>290</v>
      </c>
      <c r="H40" t="s">
        <v>345</v>
      </c>
      <c r="I40" t="s">
        <v>351</v>
      </c>
      <c r="J40" t="s">
        <v>351</v>
      </c>
      <c r="K40" t="s">
        <v>354</v>
      </c>
      <c r="L40" t="s">
        <v>358</v>
      </c>
      <c r="M40" t="s">
        <v>388</v>
      </c>
      <c r="N40" t="s">
        <v>411</v>
      </c>
      <c r="O40" t="s">
        <v>424</v>
      </c>
      <c r="S40" t="s">
        <v>442</v>
      </c>
      <c r="T40">
        <v>54.68</v>
      </c>
      <c r="U40">
        <v>0</v>
      </c>
      <c r="V40" t="s">
        <v>462</v>
      </c>
      <c r="W40" t="s">
        <v>463</v>
      </c>
      <c r="X40" t="s">
        <v>464</v>
      </c>
      <c r="Y40" t="s">
        <v>463</v>
      </c>
      <c r="Z40" t="s">
        <v>466</v>
      </c>
      <c r="AA40" t="s">
        <v>498</v>
      </c>
      <c r="AB40" t="s">
        <v>463</v>
      </c>
      <c r="AC40" t="s">
        <v>463</v>
      </c>
      <c r="AD40" t="s">
        <v>464</v>
      </c>
      <c r="AE40" t="s">
        <v>543</v>
      </c>
      <c r="AG40" t="s">
        <v>550</v>
      </c>
      <c r="AH40" t="s">
        <v>463</v>
      </c>
      <c r="AI40" t="s">
        <v>464</v>
      </c>
      <c r="AJ40">
        <v>68</v>
      </c>
      <c r="AK40">
        <v>69</v>
      </c>
      <c r="AL40" t="s">
        <v>464</v>
      </c>
      <c r="AM40">
        <v>2</v>
      </c>
      <c r="AN40">
        <v>0</v>
      </c>
      <c r="AO40">
        <v>2</v>
      </c>
      <c r="AQ40" t="s">
        <v>555</v>
      </c>
      <c r="AR40" t="s">
        <v>574</v>
      </c>
      <c r="AT40" t="s">
        <v>594</v>
      </c>
      <c r="AU40" t="s">
        <v>604</v>
      </c>
      <c r="AV40">
        <v>0</v>
      </c>
      <c r="AW40">
        <v>0</v>
      </c>
      <c r="AX40">
        <v>0</v>
      </c>
      <c r="AY40">
        <v>0</v>
      </c>
      <c r="BD40" t="s">
        <v>643</v>
      </c>
      <c r="BE40">
        <v>65</v>
      </c>
      <c r="BG40" t="s">
        <v>753</v>
      </c>
      <c r="BH40">
        <v>164684</v>
      </c>
      <c r="BI40" t="s">
        <v>757</v>
      </c>
      <c r="BJ40">
        <v>10029</v>
      </c>
      <c r="BL40" t="s">
        <v>254</v>
      </c>
      <c r="BM40" t="s">
        <v>463</v>
      </c>
      <c r="BN40" t="s">
        <v>800</v>
      </c>
      <c r="BO40" t="s">
        <v>894</v>
      </c>
      <c r="BP40" t="s">
        <v>952</v>
      </c>
      <c r="BQ40" t="s">
        <v>966</v>
      </c>
      <c r="BS40" t="s">
        <v>969</v>
      </c>
      <c r="BT40" t="s">
        <v>463</v>
      </c>
      <c r="BU40" t="s">
        <v>464</v>
      </c>
      <c r="BV40" t="s">
        <v>991</v>
      </c>
      <c r="BW40" t="s">
        <v>1003</v>
      </c>
      <c r="BX40" t="s">
        <v>1009</v>
      </c>
      <c r="BZ40">
        <v>21</v>
      </c>
      <c r="CA40">
        <v>1029.07</v>
      </c>
    </row>
    <row r="41" spans="1:79">
      <c r="A41" s="1">
        <f>HYPERLINK("https://lsnyc.legalserver.org/matter/dynamic-profile/view/1875944","18-1875944")</f>
        <v>0</v>
      </c>
      <c r="B41" t="s">
        <v>113</v>
      </c>
      <c r="D41" t="s">
        <v>205</v>
      </c>
      <c r="E41" t="s">
        <v>254</v>
      </c>
      <c r="F41" t="s">
        <v>255</v>
      </c>
      <c r="G41" t="s">
        <v>291</v>
      </c>
      <c r="H41" t="s">
        <v>344</v>
      </c>
      <c r="I41" t="s">
        <v>351</v>
      </c>
      <c r="K41" t="s">
        <v>355</v>
      </c>
      <c r="L41" t="s">
        <v>375</v>
      </c>
      <c r="M41" t="s">
        <v>389</v>
      </c>
      <c r="N41" t="s">
        <v>412</v>
      </c>
      <c r="S41" t="s">
        <v>442</v>
      </c>
      <c r="T41">
        <v>72.90000000000001</v>
      </c>
      <c r="U41">
        <v>0</v>
      </c>
      <c r="V41" t="s">
        <v>462</v>
      </c>
      <c r="W41" t="s">
        <v>463</v>
      </c>
      <c r="X41" t="s">
        <v>464</v>
      </c>
      <c r="Y41" t="s">
        <v>463</v>
      </c>
      <c r="Z41" t="s">
        <v>466</v>
      </c>
      <c r="AA41" t="s">
        <v>494</v>
      </c>
      <c r="AB41" t="s">
        <v>463</v>
      </c>
      <c r="AC41" t="s">
        <v>464</v>
      </c>
      <c r="AD41" t="s">
        <v>464</v>
      </c>
      <c r="AE41" t="s">
        <v>543</v>
      </c>
      <c r="AG41" t="s">
        <v>550</v>
      </c>
      <c r="AH41" t="s">
        <v>463</v>
      </c>
      <c r="AI41" t="s">
        <v>464</v>
      </c>
      <c r="AJ41">
        <v>62</v>
      </c>
      <c r="AK41">
        <v>64</v>
      </c>
      <c r="AL41" t="s">
        <v>462</v>
      </c>
      <c r="AM41">
        <v>2</v>
      </c>
      <c r="AN41">
        <v>0</v>
      </c>
      <c r="AO41">
        <v>2</v>
      </c>
      <c r="AQ41" t="s">
        <v>556</v>
      </c>
      <c r="AR41" t="s">
        <v>575</v>
      </c>
      <c r="AT41" t="s">
        <v>592</v>
      </c>
      <c r="AU41" t="s">
        <v>599</v>
      </c>
      <c r="AV41">
        <v>0</v>
      </c>
      <c r="AW41">
        <v>0</v>
      </c>
      <c r="AX41">
        <v>0</v>
      </c>
      <c r="AY41">
        <v>0</v>
      </c>
      <c r="BD41" t="s">
        <v>644</v>
      </c>
      <c r="BE41" t="s">
        <v>719</v>
      </c>
      <c r="BG41" t="s">
        <v>753</v>
      </c>
      <c r="BH41">
        <v>164684</v>
      </c>
      <c r="BI41" t="s">
        <v>757</v>
      </c>
      <c r="BJ41">
        <v>10025</v>
      </c>
      <c r="BL41" t="s">
        <v>762</v>
      </c>
      <c r="BM41" t="s">
        <v>464</v>
      </c>
      <c r="BN41" t="s">
        <v>801</v>
      </c>
      <c r="BO41" t="s">
        <v>895</v>
      </c>
      <c r="BP41" t="s">
        <v>954</v>
      </c>
      <c r="BS41" t="s">
        <v>968</v>
      </c>
      <c r="BT41" t="s">
        <v>462</v>
      </c>
      <c r="BU41" t="s">
        <v>463</v>
      </c>
      <c r="BV41" t="s">
        <v>992</v>
      </c>
      <c r="BZ41">
        <v>0</v>
      </c>
      <c r="CA41">
        <v>0</v>
      </c>
    </row>
    <row r="42" spans="1:79">
      <c r="A42" s="1">
        <f>HYPERLINK("https://lsnyc.legalserver.org/matter/dynamic-profile/view/1880950","18-1880950")</f>
        <v>0</v>
      </c>
      <c r="B42" t="s">
        <v>114</v>
      </c>
      <c r="D42" t="s">
        <v>206</v>
      </c>
      <c r="E42" t="s">
        <v>254</v>
      </c>
      <c r="F42" t="s">
        <v>255</v>
      </c>
      <c r="G42" t="s">
        <v>292</v>
      </c>
      <c r="H42" t="s">
        <v>346</v>
      </c>
      <c r="I42" t="s">
        <v>351</v>
      </c>
      <c r="J42" t="s">
        <v>351</v>
      </c>
      <c r="K42" t="s">
        <v>355</v>
      </c>
      <c r="L42" t="s">
        <v>369</v>
      </c>
      <c r="M42" t="s">
        <v>389</v>
      </c>
      <c r="N42" t="s">
        <v>413</v>
      </c>
      <c r="S42" t="s">
        <v>442</v>
      </c>
      <c r="T42">
        <v>74.63</v>
      </c>
      <c r="U42">
        <v>0</v>
      </c>
      <c r="V42" t="s">
        <v>462</v>
      </c>
      <c r="W42" t="s">
        <v>463</v>
      </c>
      <c r="X42" t="s">
        <v>464</v>
      </c>
      <c r="Y42" t="s">
        <v>463</v>
      </c>
      <c r="Z42" t="s">
        <v>466</v>
      </c>
      <c r="AA42" t="s">
        <v>499</v>
      </c>
      <c r="AB42" t="s">
        <v>463</v>
      </c>
      <c r="AC42" t="s">
        <v>463</v>
      </c>
      <c r="AD42" t="s">
        <v>464</v>
      </c>
      <c r="AE42" t="s">
        <v>546</v>
      </c>
      <c r="AG42" t="s">
        <v>550</v>
      </c>
      <c r="AH42" t="s">
        <v>463</v>
      </c>
      <c r="AI42" t="s">
        <v>464</v>
      </c>
      <c r="AJ42">
        <v>36</v>
      </c>
      <c r="AK42">
        <v>37</v>
      </c>
      <c r="AL42" t="s">
        <v>462</v>
      </c>
      <c r="AM42">
        <v>1</v>
      </c>
      <c r="AN42">
        <v>0</v>
      </c>
      <c r="AO42">
        <v>1</v>
      </c>
      <c r="AQ42" t="s">
        <v>556</v>
      </c>
      <c r="AR42" t="s">
        <v>575</v>
      </c>
      <c r="AT42" t="s">
        <v>592</v>
      </c>
      <c r="AU42" t="s">
        <v>603</v>
      </c>
      <c r="AV42">
        <v>0</v>
      </c>
      <c r="AW42">
        <v>0</v>
      </c>
      <c r="AX42">
        <v>0</v>
      </c>
      <c r="AY42">
        <v>0</v>
      </c>
      <c r="BD42" t="s">
        <v>645</v>
      </c>
      <c r="BE42" t="s">
        <v>720</v>
      </c>
      <c r="BG42" t="s">
        <v>753</v>
      </c>
      <c r="BH42">
        <v>164684</v>
      </c>
      <c r="BI42" t="s">
        <v>757</v>
      </c>
      <c r="BJ42">
        <v>10003</v>
      </c>
      <c r="BL42" t="s">
        <v>762</v>
      </c>
      <c r="BM42" t="s">
        <v>464</v>
      </c>
      <c r="BN42" t="s">
        <v>802</v>
      </c>
      <c r="BO42" t="s">
        <v>896</v>
      </c>
      <c r="BP42" t="s">
        <v>956</v>
      </c>
      <c r="BS42" t="s">
        <v>970</v>
      </c>
      <c r="BT42" t="s">
        <v>462</v>
      </c>
      <c r="BU42" t="s">
        <v>462</v>
      </c>
      <c r="BV42" t="s">
        <v>994</v>
      </c>
      <c r="BZ42">
        <v>0</v>
      </c>
      <c r="CA42">
        <v>0</v>
      </c>
    </row>
    <row r="43" spans="1:79">
      <c r="A43" s="1">
        <f>HYPERLINK("https://lsnyc.legalserver.org/matter/dynamic-profile/view/1853683","17-1853683")</f>
        <v>0</v>
      </c>
      <c r="B43" t="s">
        <v>115</v>
      </c>
      <c r="D43" t="s">
        <v>207</v>
      </c>
      <c r="E43" t="s">
        <v>254</v>
      </c>
      <c r="F43" t="s">
        <v>255</v>
      </c>
      <c r="G43" t="s">
        <v>293</v>
      </c>
      <c r="H43" t="s">
        <v>344</v>
      </c>
      <c r="I43" t="s">
        <v>351</v>
      </c>
      <c r="J43" t="s">
        <v>352</v>
      </c>
      <c r="L43" t="s">
        <v>361</v>
      </c>
      <c r="M43" t="s">
        <v>391</v>
      </c>
      <c r="N43" t="s">
        <v>415</v>
      </c>
      <c r="O43" t="s">
        <v>429</v>
      </c>
      <c r="Q43" t="s">
        <v>439</v>
      </c>
      <c r="S43" t="s">
        <v>449</v>
      </c>
      <c r="T43">
        <v>153.94</v>
      </c>
      <c r="U43">
        <v>153.94</v>
      </c>
      <c r="V43" t="s">
        <v>462</v>
      </c>
      <c r="W43" t="s">
        <v>463</v>
      </c>
      <c r="X43" t="s">
        <v>464</v>
      </c>
      <c r="Y43" t="s">
        <v>463</v>
      </c>
      <c r="Z43" t="s">
        <v>465</v>
      </c>
      <c r="AA43" t="s">
        <v>493</v>
      </c>
      <c r="AB43" t="s">
        <v>463</v>
      </c>
      <c r="AC43" t="s">
        <v>464</v>
      </c>
      <c r="AD43" t="s">
        <v>464</v>
      </c>
      <c r="AE43" t="s">
        <v>547</v>
      </c>
      <c r="AG43" t="s">
        <v>550</v>
      </c>
      <c r="AH43" t="s">
        <v>463</v>
      </c>
      <c r="AI43" t="s">
        <v>464</v>
      </c>
      <c r="AJ43">
        <v>43</v>
      </c>
      <c r="AK43">
        <v>45</v>
      </c>
      <c r="AL43" t="s">
        <v>464</v>
      </c>
      <c r="AM43">
        <v>1</v>
      </c>
      <c r="AN43">
        <v>1</v>
      </c>
      <c r="AO43">
        <v>2</v>
      </c>
      <c r="AQ43" t="s">
        <v>557</v>
      </c>
      <c r="AR43" t="s">
        <v>576</v>
      </c>
      <c r="AT43" t="s">
        <v>592</v>
      </c>
      <c r="AU43" t="s">
        <v>599</v>
      </c>
      <c r="AV43">
        <v>0</v>
      </c>
      <c r="AW43">
        <v>0</v>
      </c>
      <c r="AX43">
        <v>0</v>
      </c>
      <c r="AY43">
        <v>0</v>
      </c>
      <c r="BD43" t="s">
        <v>646</v>
      </c>
      <c r="BG43" t="s">
        <v>755</v>
      </c>
      <c r="BH43">
        <v>164687</v>
      </c>
      <c r="BI43" t="s">
        <v>757</v>
      </c>
      <c r="BJ43">
        <v>10304</v>
      </c>
      <c r="BK43" t="s">
        <v>759</v>
      </c>
      <c r="BL43" t="s">
        <v>254</v>
      </c>
      <c r="BM43" t="s">
        <v>462</v>
      </c>
      <c r="BN43" t="s">
        <v>803</v>
      </c>
      <c r="BO43" t="s">
        <v>897</v>
      </c>
      <c r="BP43" t="s">
        <v>959</v>
      </c>
      <c r="BS43" t="s">
        <v>968</v>
      </c>
      <c r="BT43" t="s">
        <v>988</v>
      </c>
      <c r="BU43" t="s">
        <v>464</v>
      </c>
      <c r="BV43" t="s">
        <v>997</v>
      </c>
      <c r="BZ43">
        <v>0</v>
      </c>
      <c r="CA43">
        <v>0</v>
      </c>
    </row>
    <row r="44" spans="1:79">
      <c r="A44" s="1">
        <f>HYPERLINK("https://lsnyc.legalserver.org/matter/dynamic-profile/view/1876507","18-1876507")</f>
        <v>0</v>
      </c>
      <c r="B44" t="s">
        <v>116</v>
      </c>
      <c r="D44" t="s">
        <v>208</v>
      </c>
      <c r="E44" t="s">
        <v>254</v>
      </c>
      <c r="F44" t="s">
        <v>255</v>
      </c>
      <c r="G44" t="s">
        <v>294</v>
      </c>
      <c r="H44" t="s">
        <v>345</v>
      </c>
      <c r="I44" t="s">
        <v>351</v>
      </c>
      <c r="J44" t="s">
        <v>351</v>
      </c>
      <c r="K44" t="s">
        <v>354</v>
      </c>
      <c r="L44" t="s">
        <v>361</v>
      </c>
      <c r="M44" t="s">
        <v>400</v>
      </c>
      <c r="N44" t="s">
        <v>410</v>
      </c>
      <c r="O44" t="s">
        <v>427</v>
      </c>
      <c r="S44" t="s">
        <v>442</v>
      </c>
      <c r="T44">
        <v>85.73999999999999</v>
      </c>
      <c r="U44">
        <v>0</v>
      </c>
      <c r="V44" t="s">
        <v>462</v>
      </c>
      <c r="W44" t="s">
        <v>463</v>
      </c>
      <c r="X44" t="s">
        <v>464</v>
      </c>
      <c r="Y44" t="s">
        <v>463</v>
      </c>
      <c r="Z44" t="s">
        <v>466</v>
      </c>
      <c r="AA44" t="s">
        <v>500</v>
      </c>
      <c r="AB44" t="s">
        <v>463</v>
      </c>
      <c r="AC44" t="s">
        <v>464</v>
      </c>
      <c r="AD44" t="s">
        <v>464</v>
      </c>
      <c r="AE44" t="s">
        <v>543</v>
      </c>
      <c r="AG44" t="s">
        <v>551</v>
      </c>
      <c r="AH44" t="s">
        <v>463</v>
      </c>
      <c r="AI44" t="s">
        <v>464</v>
      </c>
      <c r="AJ44">
        <v>58</v>
      </c>
      <c r="AK44">
        <v>60</v>
      </c>
      <c r="AL44" t="s">
        <v>464</v>
      </c>
      <c r="AM44">
        <v>2</v>
      </c>
      <c r="AN44">
        <v>0</v>
      </c>
      <c r="AO44">
        <v>2</v>
      </c>
      <c r="AQ44" t="s">
        <v>554</v>
      </c>
      <c r="AR44" t="s">
        <v>573</v>
      </c>
      <c r="AT44" t="s">
        <v>594</v>
      </c>
      <c r="AU44" t="s">
        <v>600</v>
      </c>
      <c r="AV44">
        <v>0</v>
      </c>
      <c r="AW44">
        <v>0</v>
      </c>
      <c r="AX44">
        <v>0</v>
      </c>
      <c r="AY44">
        <v>0</v>
      </c>
      <c r="BD44" t="s">
        <v>647</v>
      </c>
      <c r="BE44" t="s">
        <v>721</v>
      </c>
      <c r="BG44" t="s">
        <v>753</v>
      </c>
      <c r="BH44">
        <v>164684</v>
      </c>
      <c r="BI44" t="s">
        <v>757</v>
      </c>
      <c r="BJ44">
        <v>10002</v>
      </c>
      <c r="BL44" t="s">
        <v>254</v>
      </c>
      <c r="BM44" t="s">
        <v>463</v>
      </c>
      <c r="BN44" t="s">
        <v>804</v>
      </c>
      <c r="BO44" t="s">
        <v>898</v>
      </c>
      <c r="BP44" t="s">
        <v>956</v>
      </c>
      <c r="BQ44" t="s">
        <v>966</v>
      </c>
      <c r="BS44" t="s">
        <v>978</v>
      </c>
      <c r="BT44" t="s">
        <v>463</v>
      </c>
      <c r="BU44" t="s">
        <v>464</v>
      </c>
      <c r="BV44" t="s">
        <v>993</v>
      </c>
      <c r="BW44" t="s">
        <v>1005</v>
      </c>
      <c r="BX44" t="s">
        <v>1011</v>
      </c>
      <c r="BY44" t="s">
        <v>1023</v>
      </c>
      <c r="BZ44">
        <v>0</v>
      </c>
      <c r="CA44">
        <v>695.85</v>
      </c>
    </row>
    <row r="45" spans="1:79">
      <c r="A45" s="1">
        <f>HYPERLINK("https://lsnyc.legalserver.org/matter/dynamic-profile/view/1843193","17-1843193")</f>
        <v>0</v>
      </c>
      <c r="B45" t="s">
        <v>117</v>
      </c>
      <c r="D45" t="s">
        <v>209</v>
      </c>
      <c r="E45" t="s">
        <v>254</v>
      </c>
      <c r="F45" t="s">
        <v>255</v>
      </c>
      <c r="G45" t="s">
        <v>295</v>
      </c>
      <c r="H45" t="s">
        <v>344</v>
      </c>
      <c r="I45" t="s">
        <v>351</v>
      </c>
      <c r="K45" t="s">
        <v>354</v>
      </c>
      <c r="L45" t="s">
        <v>376</v>
      </c>
      <c r="M45" t="s">
        <v>392</v>
      </c>
      <c r="N45" t="s">
        <v>410</v>
      </c>
      <c r="O45" t="s">
        <v>433</v>
      </c>
      <c r="S45" t="s">
        <v>442</v>
      </c>
      <c r="T45">
        <v>122.43</v>
      </c>
      <c r="U45">
        <v>0</v>
      </c>
      <c r="V45" t="s">
        <v>462</v>
      </c>
      <c r="W45" t="s">
        <v>463</v>
      </c>
      <c r="X45" t="s">
        <v>464</v>
      </c>
      <c r="Y45" t="s">
        <v>463</v>
      </c>
      <c r="Z45" t="s">
        <v>466</v>
      </c>
      <c r="AA45" t="s">
        <v>493</v>
      </c>
      <c r="AB45" t="s">
        <v>463</v>
      </c>
      <c r="AC45" t="s">
        <v>464</v>
      </c>
      <c r="AD45" t="s">
        <v>464</v>
      </c>
      <c r="AE45" t="s">
        <v>543</v>
      </c>
      <c r="AG45" t="s">
        <v>550</v>
      </c>
      <c r="AH45" t="s">
        <v>463</v>
      </c>
      <c r="AI45" t="s">
        <v>464</v>
      </c>
      <c r="AJ45">
        <v>59</v>
      </c>
      <c r="AK45">
        <v>61</v>
      </c>
      <c r="AL45" t="s">
        <v>464</v>
      </c>
      <c r="AM45">
        <v>3</v>
      </c>
      <c r="AN45">
        <v>0</v>
      </c>
      <c r="AO45">
        <v>3</v>
      </c>
      <c r="AQ45" t="s">
        <v>554</v>
      </c>
      <c r="AR45" t="s">
        <v>573</v>
      </c>
      <c r="AT45" t="s">
        <v>593</v>
      </c>
      <c r="AU45" t="s">
        <v>600</v>
      </c>
      <c r="AV45">
        <v>0</v>
      </c>
      <c r="AW45">
        <v>0</v>
      </c>
      <c r="AX45">
        <v>0</v>
      </c>
      <c r="AY45">
        <v>0</v>
      </c>
      <c r="BD45" t="s">
        <v>648</v>
      </c>
      <c r="BE45" t="s">
        <v>722</v>
      </c>
      <c r="BG45" t="s">
        <v>753</v>
      </c>
      <c r="BH45">
        <v>164684</v>
      </c>
      <c r="BI45" t="s">
        <v>757</v>
      </c>
      <c r="BJ45">
        <v>10032</v>
      </c>
      <c r="BL45" t="s">
        <v>254</v>
      </c>
      <c r="BM45" t="s">
        <v>463</v>
      </c>
      <c r="BN45" t="s">
        <v>805</v>
      </c>
      <c r="BO45" t="s">
        <v>899</v>
      </c>
      <c r="BP45" t="s">
        <v>951</v>
      </c>
      <c r="BQ45" t="s">
        <v>963</v>
      </c>
      <c r="BS45" t="s">
        <v>968</v>
      </c>
      <c r="BT45" t="s">
        <v>988</v>
      </c>
      <c r="BU45" t="s">
        <v>462</v>
      </c>
      <c r="BV45" t="s">
        <v>989</v>
      </c>
      <c r="BW45" t="s">
        <v>1004</v>
      </c>
      <c r="BX45" t="s">
        <v>1014</v>
      </c>
      <c r="BZ45">
        <v>17</v>
      </c>
      <c r="CA45">
        <v>0</v>
      </c>
    </row>
    <row r="46" spans="1:79">
      <c r="A46" s="1">
        <f>HYPERLINK("https://lsnyc.legalserver.org/matter/dynamic-profile/view/1872570","18-1872570")</f>
        <v>0</v>
      </c>
      <c r="B46" t="s">
        <v>118</v>
      </c>
      <c r="D46" t="s">
        <v>210</v>
      </c>
      <c r="E46" t="s">
        <v>254</v>
      </c>
      <c r="F46" t="s">
        <v>255</v>
      </c>
      <c r="G46" t="s">
        <v>296</v>
      </c>
      <c r="H46" t="s">
        <v>344</v>
      </c>
      <c r="I46" t="s">
        <v>351</v>
      </c>
      <c r="K46" t="s">
        <v>356</v>
      </c>
      <c r="L46" t="s">
        <v>376</v>
      </c>
      <c r="M46" t="s">
        <v>389</v>
      </c>
      <c r="N46" t="s">
        <v>412</v>
      </c>
      <c r="O46" t="s">
        <v>434</v>
      </c>
      <c r="S46" t="s">
        <v>450</v>
      </c>
      <c r="T46">
        <v>152.01</v>
      </c>
      <c r="U46">
        <v>152.01</v>
      </c>
      <c r="V46" t="s">
        <v>462</v>
      </c>
      <c r="W46" t="s">
        <v>463</v>
      </c>
      <c r="X46" t="s">
        <v>464</v>
      </c>
      <c r="Y46" t="s">
        <v>463</v>
      </c>
      <c r="Z46" t="s">
        <v>466</v>
      </c>
      <c r="AA46" t="s">
        <v>501</v>
      </c>
      <c r="AB46" t="s">
        <v>463</v>
      </c>
      <c r="AC46" t="s">
        <v>464</v>
      </c>
      <c r="AD46" t="s">
        <v>464</v>
      </c>
      <c r="AE46" t="s">
        <v>544</v>
      </c>
      <c r="AG46" t="s">
        <v>550</v>
      </c>
      <c r="AH46" t="s">
        <v>463</v>
      </c>
      <c r="AI46" t="s">
        <v>464</v>
      </c>
      <c r="AJ46">
        <v>48</v>
      </c>
      <c r="AK46">
        <v>50</v>
      </c>
      <c r="AL46" t="s">
        <v>464</v>
      </c>
      <c r="AM46">
        <v>3</v>
      </c>
      <c r="AN46">
        <v>2</v>
      </c>
      <c r="AO46">
        <v>5</v>
      </c>
      <c r="AQ46" t="s">
        <v>566</v>
      </c>
      <c r="AR46" t="s">
        <v>585</v>
      </c>
      <c r="AT46" t="s">
        <v>592</v>
      </c>
      <c r="AU46" t="s">
        <v>599</v>
      </c>
      <c r="AV46">
        <v>0</v>
      </c>
      <c r="AW46">
        <v>0</v>
      </c>
      <c r="AX46">
        <v>0</v>
      </c>
      <c r="AY46">
        <v>0</v>
      </c>
      <c r="BD46" t="s">
        <v>649</v>
      </c>
      <c r="BE46" t="s">
        <v>710</v>
      </c>
      <c r="BG46" t="s">
        <v>753</v>
      </c>
      <c r="BH46">
        <v>164684</v>
      </c>
      <c r="BI46" t="s">
        <v>757</v>
      </c>
      <c r="BJ46">
        <v>10026</v>
      </c>
      <c r="BL46" t="s">
        <v>254</v>
      </c>
      <c r="BM46" t="s">
        <v>463</v>
      </c>
      <c r="BN46" t="s">
        <v>806</v>
      </c>
      <c r="BO46" t="s">
        <v>900</v>
      </c>
      <c r="BP46" t="s">
        <v>955</v>
      </c>
      <c r="BS46" t="s">
        <v>968</v>
      </c>
      <c r="BT46" t="s">
        <v>462</v>
      </c>
      <c r="BU46" t="s">
        <v>462</v>
      </c>
      <c r="BV46" t="s">
        <v>991</v>
      </c>
      <c r="BZ46">
        <v>0</v>
      </c>
      <c r="CA46">
        <v>0</v>
      </c>
    </row>
    <row r="47" spans="1:79">
      <c r="A47" s="1">
        <f>HYPERLINK("https://lsnyc.legalserver.org/matter/dynamic-profile/view/1914090","19-1914090")</f>
        <v>0</v>
      </c>
      <c r="B47" t="s">
        <v>119</v>
      </c>
      <c r="D47" t="s">
        <v>211</v>
      </c>
      <c r="E47" t="s">
        <v>254</v>
      </c>
      <c r="F47" t="s">
        <v>255</v>
      </c>
      <c r="G47" t="s">
        <v>297</v>
      </c>
      <c r="H47" t="s">
        <v>348</v>
      </c>
      <c r="I47" t="s">
        <v>351</v>
      </c>
      <c r="J47" t="s">
        <v>351</v>
      </c>
      <c r="K47" t="s">
        <v>356</v>
      </c>
      <c r="L47" t="s">
        <v>360</v>
      </c>
      <c r="M47" t="s">
        <v>360</v>
      </c>
      <c r="N47" t="s">
        <v>410</v>
      </c>
      <c r="S47" t="s">
        <v>442</v>
      </c>
      <c r="T47">
        <v>57.07</v>
      </c>
      <c r="U47">
        <v>0</v>
      </c>
      <c r="V47" t="s">
        <v>462</v>
      </c>
      <c r="W47" t="s">
        <v>463</v>
      </c>
      <c r="X47" t="s">
        <v>464</v>
      </c>
      <c r="Y47" t="s">
        <v>463</v>
      </c>
      <c r="Z47" t="s">
        <v>466</v>
      </c>
      <c r="AA47" t="s">
        <v>502</v>
      </c>
      <c r="AB47" t="s">
        <v>463</v>
      </c>
      <c r="AC47" t="s">
        <v>464</v>
      </c>
      <c r="AD47" t="s">
        <v>464</v>
      </c>
      <c r="AE47" t="s">
        <v>548</v>
      </c>
      <c r="AG47" t="s">
        <v>550</v>
      </c>
      <c r="AH47" t="s">
        <v>463</v>
      </c>
      <c r="AI47" t="s">
        <v>464</v>
      </c>
      <c r="AJ47">
        <v>45</v>
      </c>
      <c r="AK47">
        <v>45</v>
      </c>
      <c r="AL47" t="s">
        <v>462</v>
      </c>
      <c r="AM47">
        <v>1</v>
      </c>
      <c r="AN47">
        <v>0</v>
      </c>
      <c r="AO47">
        <v>1</v>
      </c>
      <c r="AQ47" t="s">
        <v>567</v>
      </c>
      <c r="AR47" t="s">
        <v>586</v>
      </c>
      <c r="AT47" t="s">
        <v>592</v>
      </c>
      <c r="AU47" t="s">
        <v>599</v>
      </c>
      <c r="AV47">
        <v>0</v>
      </c>
      <c r="AW47">
        <v>0</v>
      </c>
      <c r="AX47">
        <v>0</v>
      </c>
      <c r="AY47">
        <v>0</v>
      </c>
      <c r="BD47" t="s">
        <v>650</v>
      </c>
      <c r="BE47" t="s">
        <v>723</v>
      </c>
      <c r="BG47" t="s">
        <v>753</v>
      </c>
      <c r="BH47">
        <v>164684</v>
      </c>
      <c r="BI47" t="s">
        <v>757</v>
      </c>
      <c r="BJ47">
        <v>10001</v>
      </c>
      <c r="BL47" t="s">
        <v>254</v>
      </c>
      <c r="BM47" t="s">
        <v>463</v>
      </c>
      <c r="BN47" t="s">
        <v>807</v>
      </c>
      <c r="BO47" t="s">
        <v>901</v>
      </c>
      <c r="BP47" t="s">
        <v>957</v>
      </c>
      <c r="BQ47" t="s">
        <v>967</v>
      </c>
      <c r="BS47" t="s">
        <v>971</v>
      </c>
      <c r="BT47" t="s">
        <v>463</v>
      </c>
      <c r="BU47" t="s">
        <v>463</v>
      </c>
      <c r="BV47" t="s">
        <v>995</v>
      </c>
      <c r="BZ47">
        <v>4</v>
      </c>
      <c r="CA47">
        <v>2800</v>
      </c>
    </row>
    <row r="48" spans="1:79">
      <c r="A48" s="1">
        <f>HYPERLINK("https://lsnyc.legalserver.org/matter/dynamic-profile/view/1912419","19-1912419")</f>
        <v>0</v>
      </c>
      <c r="B48" t="s">
        <v>120</v>
      </c>
      <c r="D48" t="s">
        <v>212</v>
      </c>
      <c r="E48" t="s">
        <v>254</v>
      </c>
      <c r="F48" t="s">
        <v>255</v>
      </c>
      <c r="G48" t="s">
        <v>298</v>
      </c>
      <c r="H48" t="s">
        <v>347</v>
      </c>
      <c r="I48" t="s">
        <v>351</v>
      </c>
      <c r="K48" t="s">
        <v>354</v>
      </c>
      <c r="L48" t="s">
        <v>376</v>
      </c>
      <c r="M48" t="s">
        <v>392</v>
      </c>
      <c r="N48" t="s">
        <v>414</v>
      </c>
      <c r="O48" t="s">
        <v>435</v>
      </c>
      <c r="S48" t="s">
        <v>451</v>
      </c>
      <c r="T48">
        <v>192.15</v>
      </c>
      <c r="U48">
        <v>192.15</v>
      </c>
      <c r="V48" t="s">
        <v>463</v>
      </c>
      <c r="W48" t="s">
        <v>463</v>
      </c>
      <c r="X48" t="s">
        <v>464</v>
      </c>
      <c r="Y48" t="s">
        <v>463</v>
      </c>
      <c r="Z48" t="s">
        <v>466</v>
      </c>
      <c r="AA48" t="s">
        <v>503</v>
      </c>
      <c r="AB48" t="s">
        <v>463</v>
      </c>
      <c r="AC48" t="s">
        <v>464</v>
      </c>
      <c r="AD48" t="s">
        <v>464</v>
      </c>
      <c r="AE48" t="s">
        <v>543</v>
      </c>
      <c r="AG48" t="s">
        <v>551</v>
      </c>
      <c r="AH48" t="s">
        <v>463</v>
      </c>
      <c r="AI48" t="s">
        <v>464</v>
      </c>
      <c r="AJ48">
        <v>36</v>
      </c>
      <c r="AK48">
        <v>36</v>
      </c>
      <c r="AL48" t="s">
        <v>464</v>
      </c>
      <c r="AM48">
        <v>1</v>
      </c>
      <c r="AN48">
        <v>0</v>
      </c>
      <c r="AO48">
        <v>1</v>
      </c>
      <c r="AQ48" t="s">
        <v>556</v>
      </c>
      <c r="AR48" t="s">
        <v>575</v>
      </c>
      <c r="AT48" t="s">
        <v>592</v>
      </c>
      <c r="AV48">
        <v>0</v>
      </c>
      <c r="AW48">
        <v>0</v>
      </c>
      <c r="AX48">
        <v>0</v>
      </c>
      <c r="AY48">
        <v>0</v>
      </c>
      <c r="BD48" t="s">
        <v>651</v>
      </c>
      <c r="BE48" t="s">
        <v>724</v>
      </c>
      <c r="BG48" t="s">
        <v>753</v>
      </c>
      <c r="BH48">
        <v>164684</v>
      </c>
      <c r="BI48" t="s">
        <v>757</v>
      </c>
      <c r="BJ48">
        <v>10010</v>
      </c>
      <c r="BL48" t="s">
        <v>254</v>
      </c>
      <c r="BM48" t="s">
        <v>463</v>
      </c>
      <c r="BN48" t="s">
        <v>808</v>
      </c>
      <c r="BO48" t="s">
        <v>902</v>
      </c>
      <c r="BP48" t="s">
        <v>960</v>
      </c>
      <c r="BS48" t="s">
        <v>976</v>
      </c>
      <c r="BU48" t="s">
        <v>462</v>
      </c>
      <c r="BV48" t="s">
        <v>994</v>
      </c>
      <c r="BZ48">
        <v>0</v>
      </c>
      <c r="CA48">
        <v>0</v>
      </c>
    </row>
    <row r="49" spans="1:79">
      <c r="A49" s="1">
        <f>HYPERLINK("https://lsnyc.legalserver.org/matter/dynamic-profile/view/1879271","18-1879271")</f>
        <v>0</v>
      </c>
      <c r="B49" t="s">
        <v>121</v>
      </c>
      <c r="D49" t="s">
        <v>213</v>
      </c>
      <c r="E49" t="s">
        <v>254</v>
      </c>
      <c r="F49" t="s">
        <v>255</v>
      </c>
      <c r="G49" t="s">
        <v>299</v>
      </c>
      <c r="H49" t="s">
        <v>344</v>
      </c>
      <c r="I49" t="s">
        <v>351</v>
      </c>
      <c r="J49" t="s">
        <v>352</v>
      </c>
      <c r="L49" t="s">
        <v>361</v>
      </c>
      <c r="M49" t="s">
        <v>391</v>
      </c>
      <c r="N49" t="s">
        <v>413</v>
      </c>
      <c r="O49" t="s">
        <v>426</v>
      </c>
      <c r="S49" t="s">
        <v>442</v>
      </c>
      <c r="T49">
        <v>0</v>
      </c>
      <c r="U49">
        <v>0</v>
      </c>
      <c r="V49" t="s">
        <v>462</v>
      </c>
      <c r="W49" t="s">
        <v>463</v>
      </c>
      <c r="X49" t="s">
        <v>464</v>
      </c>
      <c r="Y49" t="s">
        <v>463</v>
      </c>
      <c r="Z49" t="s">
        <v>465</v>
      </c>
      <c r="AA49" t="s">
        <v>442</v>
      </c>
      <c r="AB49" t="s">
        <v>463</v>
      </c>
      <c r="AC49" t="s">
        <v>464</v>
      </c>
      <c r="AD49" t="s">
        <v>464</v>
      </c>
      <c r="AE49" t="s">
        <v>543</v>
      </c>
      <c r="AG49" t="s">
        <v>550</v>
      </c>
      <c r="AH49" t="s">
        <v>463</v>
      </c>
      <c r="AI49" t="s">
        <v>464</v>
      </c>
      <c r="AJ49">
        <v>31</v>
      </c>
      <c r="AK49">
        <v>33</v>
      </c>
      <c r="AL49" t="s">
        <v>464</v>
      </c>
      <c r="AM49">
        <v>1</v>
      </c>
      <c r="AN49">
        <v>0</v>
      </c>
      <c r="AO49">
        <v>1</v>
      </c>
      <c r="AQ49" t="s">
        <v>568</v>
      </c>
      <c r="AR49" t="s">
        <v>587</v>
      </c>
      <c r="AT49" t="s">
        <v>592</v>
      </c>
      <c r="AU49" t="s">
        <v>599</v>
      </c>
      <c r="AV49">
        <v>0</v>
      </c>
      <c r="AW49">
        <v>0</v>
      </c>
      <c r="AX49">
        <v>0</v>
      </c>
      <c r="AY49">
        <v>0</v>
      </c>
      <c r="BD49" t="s">
        <v>652</v>
      </c>
      <c r="BG49" t="s">
        <v>754</v>
      </c>
      <c r="BH49">
        <v>164685</v>
      </c>
      <c r="BI49" t="s">
        <v>757</v>
      </c>
      <c r="BJ49">
        <v>10455</v>
      </c>
      <c r="BK49" t="s">
        <v>760</v>
      </c>
      <c r="BL49" t="s">
        <v>254</v>
      </c>
      <c r="BM49" t="s">
        <v>462</v>
      </c>
      <c r="BN49" t="s">
        <v>768</v>
      </c>
      <c r="BO49" t="s">
        <v>862</v>
      </c>
      <c r="BS49" t="s">
        <v>968</v>
      </c>
      <c r="BT49" t="s">
        <v>462</v>
      </c>
      <c r="BU49" t="s">
        <v>464</v>
      </c>
      <c r="BZ49">
        <v>0</v>
      </c>
      <c r="CA49">
        <v>0</v>
      </c>
    </row>
    <row r="50" spans="1:79">
      <c r="A50" s="1">
        <f>HYPERLINK("https://lsnyc.legalserver.org/matter/dynamic-profile/view/1863708","18-1863708")</f>
        <v>0</v>
      </c>
      <c r="B50" t="s">
        <v>122</v>
      </c>
      <c r="D50" t="s">
        <v>214</v>
      </c>
      <c r="E50" t="s">
        <v>254</v>
      </c>
      <c r="F50" t="s">
        <v>255</v>
      </c>
      <c r="G50" t="s">
        <v>300</v>
      </c>
      <c r="H50" t="s">
        <v>344</v>
      </c>
      <c r="I50" t="s">
        <v>351</v>
      </c>
      <c r="J50" t="s">
        <v>352</v>
      </c>
      <c r="K50" t="s">
        <v>354</v>
      </c>
      <c r="L50" t="s">
        <v>358</v>
      </c>
      <c r="M50" t="s">
        <v>387</v>
      </c>
      <c r="N50" t="s">
        <v>410</v>
      </c>
      <c r="S50" t="s">
        <v>442</v>
      </c>
      <c r="T50">
        <v>65.39</v>
      </c>
      <c r="U50">
        <v>0</v>
      </c>
      <c r="V50" t="s">
        <v>462</v>
      </c>
      <c r="W50" t="s">
        <v>463</v>
      </c>
      <c r="X50" t="s">
        <v>464</v>
      </c>
      <c r="Y50" t="s">
        <v>463</v>
      </c>
      <c r="Z50" t="s">
        <v>466</v>
      </c>
      <c r="AA50" t="s">
        <v>504</v>
      </c>
      <c r="AB50" t="s">
        <v>463</v>
      </c>
      <c r="AC50" t="s">
        <v>464</v>
      </c>
      <c r="AD50" t="s">
        <v>464</v>
      </c>
      <c r="AE50" t="s">
        <v>543</v>
      </c>
      <c r="AG50" t="s">
        <v>550</v>
      </c>
      <c r="AH50" t="s">
        <v>463</v>
      </c>
      <c r="AI50" t="s">
        <v>464</v>
      </c>
      <c r="AJ50">
        <v>61</v>
      </c>
      <c r="AK50">
        <v>62</v>
      </c>
      <c r="AL50" t="s">
        <v>464</v>
      </c>
      <c r="AM50">
        <v>2</v>
      </c>
      <c r="AN50">
        <v>0</v>
      </c>
      <c r="AO50">
        <v>2</v>
      </c>
      <c r="AQ50" t="s">
        <v>555</v>
      </c>
      <c r="AR50" t="s">
        <v>574</v>
      </c>
      <c r="AT50" t="s">
        <v>593</v>
      </c>
      <c r="AU50" t="s">
        <v>600</v>
      </c>
      <c r="AV50">
        <v>0</v>
      </c>
      <c r="AW50">
        <v>0</v>
      </c>
      <c r="AX50">
        <v>0</v>
      </c>
      <c r="AY50">
        <v>0</v>
      </c>
      <c r="BD50" t="s">
        <v>613</v>
      </c>
      <c r="BE50">
        <v>504</v>
      </c>
      <c r="BG50" t="s">
        <v>753</v>
      </c>
      <c r="BH50">
        <v>164684</v>
      </c>
      <c r="BI50" t="s">
        <v>757</v>
      </c>
      <c r="BJ50">
        <v>10029</v>
      </c>
      <c r="BL50" t="s">
        <v>254</v>
      </c>
      <c r="BM50" t="s">
        <v>463</v>
      </c>
      <c r="BN50" t="s">
        <v>809</v>
      </c>
      <c r="BO50" t="s">
        <v>903</v>
      </c>
      <c r="BP50" t="s">
        <v>952</v>
      </c>
      <c r="BQ50" t="s">
        <v>963</v>
      </c>
      <c r="BS50" t="s">
        <v>968</v>
      </c>
      <c r="BT50" t="s">
        <v>988</v>
      </c>
      <c r="BU50" t="s">
        <v>462</v>
      </c>
      <c r="BV50" t="s">
        <v>990</v>
      </c>
      <c r="BW50" t="s">
        <v>1002</v>
      </c>
      <c r="BX50" t="s">
        <v>1010</v>
      </c>
      <c r="BZ50">
        <v>26</v>
      </c>
      <c r="CA50">
        <v>292</v>
      </c>
    </row>
    <row r="51" spans="1:79">
      <c r="A51" s="1">
        <f>HYPERLINK("https://lsnyc.legalserver.org/matter/dynamic-profile/view/1864109","18-1864109")</f>
        <v>0</v>
      </c>
      <c r="B51" t="s">
        <v>123</v>
      </c>
      <c r="D51" t="s">
        <v>214</v>
      </c>
      <c r="E51" t="s">
        <v>254</v>
      </c>
      <c r="F51" t="s">
        <v>255</v>
      </c>
      <c r="G51" t="s">
        <v>301</v>
      </c>
      <c r="H51" t="s">
        <v>344</v>
      </c>
      <c r="I51" t="s">
        <v>351</v>
      </c>
      <c r="K51" t="s">
        <v>355</v>
      </c>
      <c r="L51" t="s">
        <v>377</v>
      </c>
      <c r="M51" t="s">
        <v>389</v>
      </c>
      <c r="N51" t="s">
        <v>412</v>
      </c>
      <c r="S51" t="s">
        <v>442</v>
      </c>
      <c r="T51">
        <v>80.65000000000001</v>
      </c>
      <c r="U51">
        <v>0</v>
      </c>
      <c r="V51" t="s">
        <v>462</v>
      </c>
      <c r="W51" t="s">
        <v>463</v>
      </c>
      <c r="X51" t="s">
        <v>464</v>
      </c>
      <c r="Y51" t="s">
        <v>463</v>
      </c>
      <c r="Z51" t="s">
        <v>466</v>
      </c>
      <c r="AA51" t="s">
        <v>505</v>
      </c>
      <c r="AB51" t="s">
        <v>463</v>
      </c>
      <c r="AC51" t="s">
        <v>464</v>
      </c>
      <c r="AD51" t="s">
        <v>464</v>
      </c>
      <c r="AE51" t="s">
        <v>549</v>
      </c>
      <c r="AG51" t="s">
        <v>550</v>
      </c>
      <c r="AH51" t="s">
        <v>463</v>
      </c>
      <c r="AI51" t="s">
        <v>464</v>
      </c>
      <c r="AJ51">
        <v>36</v>
      </c>
      <c r="AK51">
        <v>38</v>
      </c>
      <c r="AL51" t="s">
        <v>462</v>
      </c>
      <c r="AM51">
        <v>1</v>
      </c>
      <c r="AN51">
        <v>3</v>
      </c>
      <c r="AO51">
        <v>4</v>
      </c>
      <c r="AQ51" t="s">
        <v>556</v>
      </c>
      <c r="AR51" t="s">
        <v>575</v>
      </c>
      <c r="AT51" t="s">
        <v>592</v>
      </c>
      <c r="AU51" t="s">
        <v>599</v>
      </c>
      <c r="AV51">
        <v>0</v>
      </c>
      <c r="AW51">
        <v>0</v>
      </c>
      <c r="AX51">
        <v>0</v>
      </c>
      <c r="AY51">
        <v>0</v>
      </c>
      <c r="BD51" t="s">
        <v>653</v>
      </c>
      <c r="BE51">
        <v>504</v>
      </c>
      <c r="BG51" t="s">
        <v>753</v>
      </c>
      <c r="BH51">
        <v>164684</v>
      </c>
      <c r="BI51" t="s">
        <v>757</v>
      </c>
      <c r="BJ51">
        <v>10018</v>
      </c>
      <c r="BL51" t="s">
        <v>762</v>
      </c>
      <c r="BM51" t="s">
        <v>464</v>
      </c>
      <c r="BN51" t="s">
        <v>810</v>
      </c>
      <c r="BO51" t="s">
        <v>904</v>
      </c>
      <c r="BP51" t="s">
        <v>957</v>
      </c>
      <c r="BS51" t="s">
        <v>968</v>
      </c>
      <c r="BT51" t="s">
        <v>462</v>
      </c>
      <c r="BU51" t="s">
        <v>463</v>
      </c>
      <c r="BV51" t="s">
        <v>995</v>
      </c>
      <c r="BZ51">
        <v>0</v>
      </c>
      <c r="CA51">
        <v>0</v>
      </c>
    </row>
    <row r="52" spans="1:79">
      <c r="A52" s="1">
        <f>HYPERLINK("https://lsnyc.legalserver.org/matter/dynamic-profile/view/1873797","18-1873797")</f>
        <v>0</v>
      </c>
      <c r="B52" t="s">
        <v>124</v>
      </c>
      <c r="D52" t="s">
        <v>214</v>
      </c>
      <c r="E52" t="s">
        <v>254</v>
      </c>
      <c r="F52" t="s">
        <v>255</v>
      </c>
      <c r="G52" t="s">
        <v>302</v>
      </c>
      <c r="H52" t="s">
        <v>344</v>
      </c>
      <c r="I52" t="s">
        <v>351</v>
      </c>
      <c r="J52" t="s">
        <v>352</v>
      </c>
      <c r="K52" t="s">
        <v>355</v>
      </c>
      <c r="L52" t="s">
        <v>365</v>
      </c>
      <c r="M52" t="s">
        <v>389</v>
      </c>
      <c r="N52" t="s">
        <v>415</v>
      </c>
      <c r="S52" t="s">
        <v>442</v>
      </c>
      <c r="T52">
        <v>10.97</v>
      </c>
      <c r="U52">
        <v>0</v>
      </c>
      <c r="V52" t="s">
        <v>462</v>
      </c>
      <c r="W52" t="s">
        <v>463</v>
      </c>
      <c r="X52" t="s">
        <v>464</v>
      </c>
      <c r="Y52" t="s">
        <v>463</v>
      </c>
      <c r="Z52" t="s">
        <v>466</v>
      </c>
      <c r="AA52" t="s">
        <v>506</v>
      </c>
      <c r="AB52" t="s">
        <v>463</v>
      </c>
      <c r="AC52" t="s">
        <v>464</v>
      </c>
      <c r="AD52" t="s">
        <v>464</v>
      </c>
      <c r="AE52" t="s">
        <v>543</v>
      </c>
      <c r="AG52" t="s">
        <v>550</v>
      </c>
      <c r="AH52" t="s">
        <v>463</v>
      </c>
      <c r="AI52" t="s">
        <v>464</v>
      </c>
      <c r="AJ52">
        <v>25</v>
      </c>
      <c r="AK52">
        <v>26</v>
      </c>
      <c r="AL52" t="s">
        <v>463</v>
      </c>
      <c r="AM52">
        <v>2</v>
      </c>
      <c r="AN52">
        <v>1</v>
      </c>
      <c r="AO52">
        <v>3</v>
      </c>
      <c r="AQ52" t="s">
        <v>556</v>
      </c>
      <c r="AR52" t="s">
        <v>575</v>
      </c>
      <c r="AT52" t="s">
        <v>592</v>
      </c>
      <c r="AU52" t="s">
        <v>599</v>
      </c>
      <c r="AV52">
        <v>0</v>
      </c>
      <c r="AW52">
        <v>0</v>
      </c>
      <c r="AX52">
        <v>0</v>
      </c>
      <c r="AY52">
        <v>0</v>
      </c>
      <c r="BD52" t="s">
        <v>654</v>
      </c>
      <c r="BE52" t="s">
        <v>719</v>
      </c>
      <c r="BG52" t="s">
        <v>753</v>
      </c>
      <c r="BH52">
        <v>164684</v>
      </c>
      <c r="BI52" t="s">
        <v>757</v>
      </c>
      <c r="BJ52">
        <v>10040</v>
      </c>
      <c r="BL52" t="s">
        <v>762</v>
      </c>
      <c r="BM52" t="s">
        <v>464</v>
      </c>
      <c r="BN52" t="s">
        <v>774</v>
      </c>
      <c r="BO52" t="s">
        <v>868</v>
      </c>
      <c r="BP52" t="s">
        <v>951</v>
      </c>
      <c r="BS52" t="s">
        <v>968</v>
      </c>
      <c r="BT52" t="s">
        <v>462</v>
      </c>
      <c r="BU52" t="s">
        <v>464</v>
      </c>
      <c r="BV52" t="s">
        <v>989</v>
      </c>
      <c r="BZ52">
        <v>0</v>
      </c>
      <c r="CA52">
        <v>0</v>
      </c>
    </row>
    <row r="53" spans="1:79">
      <c r="A53" s="1">
        <f>HYPERLINK("https://lsnyc.legalserver.org/matter/dynamic-profile/view/1906239","19-1906239")</f>
        <v>0</v>
      </c>
      <c r="B53" t="s">
        <v>125</v>
      </c>
      <c r="D53" t="s">
        <v>214</v>
      </c>
      <c r="E53" t="s">
        <v>254</v>
      </c>
      <c r="F53" t="s">
        <v>255</v>
      </c>
      <c r="G53" t="s">
        <v>303</v>
      </c>
      <c r="H53" t="s">
        <v>347</v>
      </c>
      <c r="I53" t="s">
        <v>351</v>
      </c>
      <c r="J53" t="s">
        <v>351</v>
      </c>
      <c r="L53" t="s">
        <v>361</v>
      </c>
      <c r="M53" t="s">
        <v>401</v>
      </c>
      <c r="N53" t="s">
        <v>412</v>
      </c>
      <c r="O53" t="s">
        <v>434</v>
      </c>
      <c r="S53" t="s">
        <v>442</v>
      </c>
      <c r="T53">
        <v>46.88</v>
      </c>
      <c r="U53">
        <v>0</v>
      </c>
      <c r="V53" t="s">
        <v>462</v>
      </c>
      <c r="W53" t="s">
        <v>463</v>
      </c>
      <c r="X53" t="s">
        <v>464</v>
      </c>
      <c r="Y53" t="s">
        <v>463</v>
      </c>
      <c r="Z53" t="s">
        <v>466</v>
      </c>
      <c r="AA53" t="s">
        <v>507</v>
      </c>
      <c r="AB53" t="s">
        <v>463</v>
      </c>
      <c r="AC53" t="s">
        <v>464</v>
      </c>
      <c r="AD53" t="s">
        <v>464</v>
      </c>
      <c r="AE53" t="s">
        <v>543</v>
      </c>
      <c r="AG53" t="s">
        <v>550</v>
      </c>
      <c r="AH53" t="s">
        <v>463</v>
      </c>
      <c r="AI53" t="s">
        <v>464</v>
      </c>
      <c r="AJ53">
        <v>25</v>
      </c>
      <c r="AK53">
        <v>25</v>
      </c>
      <c r="AL53" t="s">
        <v>464</v>
      </c>
      <c r="AM53">
        <v>1</v>
      </c>
      <c r="AN53">
        <v>2</v>
      </c>
      <c r="AO53">
        <v>3</v>
      </c>
      <c r="AQ53" t="s">
        <v>569</v>
      </c>
      <c r="AR53" t="s">
        <v>588</v>
      </c>
      <c r="AT53" t="s">
        <v>592</v>
      </c>
      <c r="AU53" t="s">
        <v>599</v>
      </c>
      <c r="AV53">
        <v>0</v>
      </c>
      <c r="AW53">
        <v>0</v>
      </c>
      <c r="AX53">
        <v>0</v>
      </c>
      <c r="AY53">
        <v>0</v>
      </c>
      <c r="BD53" t="s">
        <v>655</v>
      </c>
      <c r="BE53" t="s">
        <v>725</v>
      </c>
      <c r="BG53" t="s">
        <v>753</v>
      </c>
      <c r="BH53">
        <v>164684</v>
      </c>
      <c r="BI53" t="s">
        <v>757</v>
      </c>
      <c r="BJ53">
        <v>10033</v>
      </c>
      <c r="BK53" t="s">
        <v>552</v>
      </c>
      <c r="BL53" t="s">
        <v>254</v>
      </c>
      <c r="BM53" t="s">
        <v>462</v>
      </c>
      <c r="BN53" t="s">
        <v>811</v>
      </c>
      <c r="BO53" t="s">
        <v>905</v>
      </c>
      <c r="BP53" t="s">
        <v>951</v>
      </c>
      <c r="BS53" t="s">
        <v>979</v>
      </c>
      <c r="BT53" t="s">
        <v>463</v>
      </c>
      <c r="BU53" t="s">
        <v>464</v>
      </c>
      <c r="BV53" t="s">
        <v>989</v>
      </c>
      <c r="BZ53">
        <v>0</v>
      </c>
      <c r="CA53">
        <v>0</v>
      </c>
    </row>
    <row r="54" spans="1:79">
      <c r="A54" s="1">
        <f>HYPERLINK("https://lsnyc.legalserver.org/matter/dynamic-profile/view/1904612","19-1904612")</f>
        <v>0</v>
      </c>
      <c r="B54" t="s">
        <v>126</v>
      </c>
      <c r="D54" t="s">
        <v>215</v>
      </c>
      <c r="E54" t="s">
        <v>254</v>
      </c>
      <c r="F54" t="s">
        <v>255</v>
      </c>
      <c r="G54" t="s">
        <v>304</v>
      </c>
      <c r="H54" t="s">
        <v>344</v>
      </c>
      <c r="I54" t="s">
        <v>351</v>
      </c>
      <c r="K54" t="s">
        <v>354</v>
      </c>
      <c r="L54" t="s">
        <v>371</v>
      </c>
      <c r="M54" t="s">
        <v>397</v>
      </c>
      <c r="N54" t="s">
        <v>411</v>
      </c>
      <c r="S54" t="s">
        <v>442</v>
      </c>
      <c r="T54">
        <v>108.25</v>
      </c>
      <c r="U54">
        <v>0</v>
      </c>
      <c r="V54" t="s">
        <v>463</v>
      </c>
      <c r="W54" t="s">
        <v>463</v>
      </c>
      <c r="X54" t="s">
        <v>464</v>
      </c>
      <c r="Y54" t="s">
        <v>463</v>
      </c>
      <c r="Z54" t="s">
        <v>466</v>
      </c>
      <c r="AA54" t="s">
        <v>508</v>
      </c>
      <c r="AB54" t="s">
        <v>463</v>
      </c>
      <c r="AC54" t="s">
        <v>464</v>
      </c>
      <c r="AD54" t="s">
        <v>464</v>
      </c>
      <c r="AE54" t="s">
        <v>544</v>
      </c>
      <c r="AG54" t="s">
        <v>550</v>
      </c>
      <c r="AH54" t="s">
        <v>463</v>
      </c>
      <c r="AI54" t="s">
        <v>464</v>
      </c>
      <c r="AJ54">
        <v>63</v>
      </c>
      <c r="AK54">
        <v>63</v>
      </c>
      <c r="AL54" t="s">
        <v>464</v>
      </c>
      <c r="AM54">
        <v>1</v>
      </c>
      <c r="AN54">
        <v>0</v>
      </c>
      <c r="AO54">
        <v>1</v>
      </c>
      <c r="AQ54" t="s">
        <v>558</v>
      </c>
      <c r="AR54" t="s">
        <v>577</v>
      </c>
      <c r="AT54" t="s">
        <v>592</v>
      </c>
      <c r="AU54" t="s">
        <v>599</v>
      </c>
      <c r="AV54">
        <v>0</v>
      </c>
      <c r="AW54">
        <v>0</v>
      </c>
      <c r="AX54">
        <v>0</v>
      </c>
      <c r="AY54">
        <v>0</v>
      </c>
      <c r="BD54" t="s">
        <v>656</v>
      </c>
      <c r="BE54" t="s">
        <v>716</v>
      </c>
      <c r="BG54" t="s">
        <v>753</v>
      </c>
      <c r="BH54">
        <v>164684</v>
      </c>
      <c r="BI54" t="s">
        <v>757</v>
      </c>
      <c r="BJ54">
        <v>10027</v>
      </c>
      <c r="BL54" t="s">
        <v>254</v>
      </c>
      <c r="BM54" t="s">
        <v>463</v>
      </c>
      <c r="BN54" t="s">
        <v>812</v>
      </c>
      <c r="BO54" t="s">
        <v>906</v>
      </c>
      <c r="BP54" t="s">
        <v>955</v>
      </c>
      <c r="BS54" t="s">
        <v>968</v>
      </c>
      <c r="BU54" t="s">
        <v>464</v>
      </c>
      <c r="BV54" t="s">
        <v>991</v>
      </c>
      <c r="BZ54">
        <v>0</v>
      </c>
      <c r="CA54">
        <v>0</v>
      </c>
    </row>
    <row r="55" spans="1:79">
      <c r="A55" s="1">
        <f>HYPERLINK("https://lsnyc.legalserver.org/matter/dynamic-profile/view/1886548","18-1886548")</f>
        <v>0</v>
      </c>
      <c r="B55" t="s">
        <v>127</v>
      </c>
      <c r="D55" t="s">
        <v>216</v>
      </c>
      <c r="E55" t="s">
        <v>254</v>
      </c>
      <c r="F55" t="s">
        <v>255</v>
      </c>
      <c r="G55" t="s">
        <v>305</v>
      </c>
      <c r="H55" t="s">
        <v>346</v>
      </c>
      <c r="I55" t="s">
        <v>351</v>
      </c>
      <c r="J55" t="s">
        <v>351</v>
      </c>
      <c r="K55" t="s">
        <v>355</v>
      </c>
      <c r="L55" t="s">
        <v>375</v>
      </c>
      <c r="M55" t="s">
        <v>396</v>
      </c>
      <c r="N55" t="s">
        <v>420</v>
      </c>
      <c r="S55" t="s">
        <v>442</v>
      </c>
      <c r="T55">
        <v>0</v>
      </c>
      <c r="U55">
        <v>0</v>
      </c>
      <c r="V55" t="s">
        <v>462</v>
      </c>
      <c r="W55" t="s">
        <v>463</v>
      </c>
      <c r="X55" t="s">
        <v>464</v>
      </c>
      <c r="Y55" t="s">
        <v>463</v>
      </c>
      <c r="Z55" t="s">
        <v>466</v>
      </c>
      <c r="AA55" t="s">
        <v>442</v>
      </c>
      <c r="AB55" t="s">
        <v>463</v>
      </c>
      <c r="AC55" t="s">
        <v>464</v>
      </c>
      <c r="AD55" t="s">
        <v>464</v>
      </c>
      <c r="AE55" t="s">
        <v>549</v>
      </c>
      <c r="AG55" t="s">
        <v>550</v>
      </c>
      <c r="AH55" t="s">
        <v>463</v>
      </c>
      <c r="AI55" t="s">
        <v>464</v>
      </c>
      <c r="AJ55">
        <v>56</v>
      </c>
      <c r="AK55">
        <v>57</v>
      </c>
      <c r="AL55" t="s">
        <v>463</v>
      </c>
      <c r="AM55">
        <v>1</v>
      </c>
      <c r="AN55">
        <v>0</v>
      </c>
      <c r="AO55">
        <v>1</v>
      </c>
      <c r="AQ55" t="s">
        <v>556</v>
      </c>
      <c r="AR55" t="s">
        <v>575</v>
      </c>
      <c r="AT55" t="s">
        <v>593</v>
      </c>
      <c r="AU55" t="s">
        <v>599</v>
      </c>
      <c r="AV55">
        <v>0</v>
      </c>
      <c r="AW55">
        <v>0</v>
      </c>
      <c r="AX55">
        <v>0</v>
      </c>
      <c r="AY55">
        <v>0</v>
      </c>
      <c r="BD55" t="s">
        <v>657</v>
      </c>
      <c r="BE55" t="s">
        <v>726</v>
      </c>
      <c r="BG55" t="s">
        <v>753</v>
      </c>
      <c r="BH55">
        <v>164684</v>
      </c>
      <c r="BI55" t="s">
        <v>757</v>
      </c>
      <c r="BJ55">
        <v>10039</v>
      </c>
      <c r="BL55" t="s">
        <v>762</v>
      </c>
      <c r="BM55" t="s">
        <v>464</v>
      </c>
      <c r="BN55" t="s">
        <v>813</v>
      </c>
      <c r="BO55" t="s">
        <v>907</v>
      </c>
      <c r="BP55" t="s">
        <v>955</v>
      </c>
      <c r="BS55" t="s">
        <v>974</v>
      </c>
      <c r="BT55" t="s">
        <v>463</v>
      </c>
      <c r="BU55" t="s">
        <v>464</v>
      </c>
      <c r="BV55" t="s">
        <v>991</v>
      </c>
      <c r="BZ55">
        <v>0</v>
      </c>
      <c r="CA55">
        <v>0</v>
      </c>
    </row>
    <row r="56" spans="1:79">
      <c r="A56" s="1">
        <f>HYPERLINK("https://lsnyc.legalserver.org/matter/dynamic-profile/view/1862483","18-1862483")</f>
        <v>0</v>
      </c>
      <c r="B56" t="s">
        <v>128</v>
      </c>
      <c r="D56" t="s">
        <v>217</v>
      </c>
      <c r="E56" t="s">
        <v>254</v>
      </c>
      <c r="F56" t="s">
        <v>255</v>
      </c>
      <c r="G56" t="s">
        <v>306</v>
      </c>
      <c r="H56" t="s">
        <v>344</v>
      </c>
      <c r="I56" t="s">
        <v>351</v>
      </c>
      <c r="J56" t="s">
        <v>353</v>
      </c>
      <c r="K56" t="s">
        <v>355</v>
      </c>
      <c r="L56" t="s">
        <v>378</v>
      </c>
      <c r="M56" t="s">
        <v>389</v>
      </c>
      <c r="N56" t="s">
        <v>412</v>
      </c>
      <c r="S56" t="s">
        <v>451</v>
      </c>
      <c r="T56">
        <v>197.69</v>
      </c>
      <c r="U56">
        <v>197.69</v>
      </c>
      <c r="V56" t="s">
        <v>462</v>
      </c>
      <c r="W56" t="s">
        <v>463</v>
      </c>
      <c r="X56" t="s">
        <v>464</v>
      </c>
      <c r="Y56" t="s">
        <v>463</v>
      </c>
      <c r="Z56" t="s">
        <v>466</v>
      </c>
      <c r="AA56" t="s">
        <v>503</v>
      </c>
      <c r="AB56" t="s">
        <v>463</v>
      </c>
      <c r="AC56" t="s">
        <v>464</v>
      </c>
      <c r="AD56" t="s">
        <v>464</v>
      </c>
      <c r="AE56" t="s">
        <v>547</v>
      </c>
      <c r="AG56" t="s">
        <v>550</v>
      </c>
      <c r="AH56" t="s">
        <v>463</v>
      </c>
      <c r="AI56" t="s">
        <v>464</v>
      </c>
      <c r="AJ56">
        <v>56</v>
      </c>
      <c r="AK56">
        <v>58</v>
      </c>
      <c r="AL56" t="s">
        <v>462</v>
      </c>
      <c r="AM56">
        <v>1</v>
      </c>
      <c r="AN56">
        <v>0</v>
      </c>
      <c r="AO56">
        <v>1</v>
      </c>
      <c r="AQ56" t="s">
        <v>556</v>
      </c>
      <c r="AR56" t="s">
        <v>575</v>
      </c>
      <c r="AT56" t="s">
        <v>592</v>
      </c>
      <c r="AU56" t="s">
        <v>599</v>
      </c>
      <c r="AV56">
        <v>0</v>
      </c>
      <c r="AW56">
        <v>0</v>
      </c>
      <c r="AX56">
        <v>0</v>
      </c>
      <c r="AY56">
        <v>0</v>
      </c>
      <c r="BD56" t="s">
        <v>658</v>
      </c>
      <c r="BE56" t="s">
        <v>727</v>
      </c>
      <c r="BG56" t="s">
        <v>753</v>
      </c>
      <c r="BH56">
        <v>164684</v>
      </c>
      <c r="BI56" t="s">
        <v>757</v>
      </c>
      <c r="BJ56">
        <v>10009</v>
      </c>
      <c r="BL56" t="s">
        <v>762</v>
      </c>
      <c r="BM56" t="s">
        <v>464</v>
      </c>
      <c r="BN56" t="s">
        <v>814</v>
      </c>
      <c r="BO56" t="s">
        <v>908</v>
      </c>
      <c r="BP56" t="s">
        <v>956</v>
      </c>
      <c r="BS56" t="s">
        <v>968</v>
      </c>
      <c r="BT56" t="s">
        <v>462</v>
      </c>
      <c r="BU56" t="s">
        <v>463</v>
      </c>
      <c r="BV56" t="s">
        <v>994</v>
      </c>
      <c r="BZ56">
        <v>0</v>
      </c>
      <c r="CA56">
        <v>0</v>
      </c>
    </row>
    <row r="57" spans="1:79">
      <c r="A57" s="1">
        <f>HYPERLINK("https://lsnyc.legalserver.org/matter/dynamic-profile/view/0831144","17-0831144")</f>
        <v>0</v>
      </c>
      <c r="B57" t="s">
        <v>129</v>
      </c>
      <c r="D57" t="s">
        <v>218</v>
      </c>
      <c r="E57" t="s">
        <v>254</v>
      </c>
      <c r="F57" t="s">
        <v>255</v>
      </c>
      <c r="G57" t="s">
        <v>307</v>
      </c>
      <c r="H57" t="s">
        <v>349</v>
      </c>
      <c r="I57" t="s">
        <v>351</v>
      </c>
      <c r="K57" t="s">
        <v>354</v>
      </c>
      <c r="L57" t="s">
        <v>367</v>
      </c>
      <c r="M57" t="s">
        <v>402</v>
      </c>
      <c r="N57" t="s">
        <v>414</v>
      </c>
      <c r="S57" t="s">
        <v>442</v>
      </c>
      <c r="T57">
        <v>42.86</v>
      </c>
      <c r="U57">
        <v>0</v>
      </c>
      <c r="V57" t="s">
        <v>462</v>
      </c>
      <c r="W57" t="s">
        <v>463</v>
      </c>
      <c r="X57" t="s">
        <v>464</v>
      </c>
      <c r="Y57" t="s">
        <v>463</v>
      </c>
      <c r="Z57" t="s">
        <v>466</v>
      </c>
      <c r="AA57" t="s">
        <v>509</v>
      </c>
      <c r="AB57" t="s">
        <v>463</v>
      </c>
      <c r="AC57" t="s">
        <v>464</v>
      </c>
      <c r="AD57" t="s">
        <v>464</v>
      </c>
      <c r="AE57" t="s">
        <v>543</v>
      </c>
      <c r="AG57" t="s">
        <v>551</v>
      </c>
      <c r="AH57" t="s">
        <v>463</v>
      </c>
      <c r="AI57" t="s">
        <v>464</v>
      </c>
      <c r="AJ57">
        <v>72</v>
      </c>
      <c r="AK57">
        <v>75</v>
      </c>
      <c r="AL57" t="s">
        <v>464</v>
      </c>
      <c r="AM57">
        <v>2</v>
      </c>
      <c r="AN57">
        <v>0</v>
      </c>
      <c r="AO57">
        <v>2</v>
      </c>
      <c r="AQ57" t="s">
        <v>562</v>
      </c>
      <c r="AR57" t="s">
        <v>580</v>
      </c>
      <c r="AT57" t="s">
        <v>595</v>
      </c>
      <c r="AU57" t="s">
        <v>607</v>
      </c>
      <c r="AV57">
        <v>0</v>
      </c>
      <c r="AW57">
        <v>0</v>
      </c>
      <c r="AX57">
        <v>0</v>
      </c>
      <c r="AY57">
        <v>0</v>
      </c>
      <c r="BD57" t="s">
        <v>659</v>
      </c>
      <c r="BE57" t="s">
        <v>728</v>
      </c>
      <c r="BG57" t="s">
        <v>753</v>
      </c>
      <c r="BH57">
        <v>164684</v>
      </c>
      <c r="BI57" t="s">
        <v>757</v>
      </c>
      <c r="BJ57">
        <v>10009</v>
      </c>
      <c r="BL57" t="s">
        <v>254</v>
      </c>
      <c r="BM57" t="s">
        <v>463</v>
      </c>
      <c r="BN57" t="s">
        <v>815</v>
      </c>
      <c r="BO57" t="s">
        <v>909</v>
      </c>
      <c r="BP57" t="s">
        <v>956</v>
      </c>
      <c r="BQ57" t="s">
        <v>964</v>
      </c>
      <c r="BS57" t="s">
        <v>980</v>
      </c>
      <c r="BT57" t="s">
        <v>988</v>
      </c>
      <c r="BU57" t="s">
        <v>464</v>
      </c>
      <c r="BV57" t="s">
        <v>994</v>
      </c>
      <c r="BX57" t="s">
        <v>1009</v>
      </c>
      <c r="BZ57">
        <v>0</v>
      </c>
      <c r="CA57">
        <v>0</v>
      </c>
    </row>
    <row r="58" spans="1:79">
      <c r="A58" s="1">
        <f>HYPERLINK("https://lsnyc.legalserver.org/matter/dynamic-profile/view/1899035","19-1899035")</f>
        <v>0</v>
      </c>
      <c r="B58" t="s">
        <v>130</v>
      </c>
      <c r="D58" t="s">
        <v>219</v>
      </c>
      <c r="E58" t="s">
        <v>254</v>
      </c>
      <c r="F58" t="s">
        <v>255</v>
      </c>
      <c r="G58" t="s">
        <v>308</v>
      </c>
      <c r="H58" t="s">
        <v>345</v>
      </c>
      <c r="I58" t="s">
        <v>351</v>
      </c>
      <c r="K58" t="s">
        <v>355</v>
      </c>
      <c r="L58" t="s">
        <v>375</v>
      </c>
      <c r="M58" t="s">
        <v>395</v>
      </c>
      <c r="N58" t="s">
        <v>414</v>
      </c>
      <c r="S58" t="s">
        <v>442</v>
      </c>
      <c r="T58">
        <v>17.29</v>
      </c>
      <c r="U58">
        <v>0</v>
      </c>
      <c r="V58" t="s">
        <v>462</v>
      </c>
      <c r="W58" t="s">
        <v>463</v>
      </c>
      <c r="X58" t="s">
        <v>464</v>
      </c>
      <c r="Y58" t="s">
        <v>463</v>
      </c>
      <c r="Z58" t="s">
        <v>466</v>
      </c>
      <c r="AA58" t="s">
        <v>510</v>
      </c>
      <c r="AB58" t="s">
        <v>463</v>
      </c>
      <c r="AC58" t="s">
        <v>464</v>
      </c>
      <c r="AD58" t="s">
        <v>464</v>
      </c>
      <c r="AE58" t="s">
        <v>545</v>
      </c>
      <c r="AG58" t="s">
        <v>551</v>
      </c>
      <c r="AH58" t="s">
        <v>462</v>
      </c>
      <c r="AI58" t="s">
        <v>464</v>
      </c>
      <c r="AJ58">
        <v>61</v>
      </c>
      <c r="AK58">
        <v>61</v>
      </c>
      <c r="AL58" t="s">
        <v>463</v>
      </c>
      <c r="AM58">
        <v>1</v>
      </c>
      <c r="AN58">
        <v>0</v>
      </c>
      <c r="AO58">
        <v>1</v>
      </c>
      <c r="AQ58" t="s">
        <v>556</v>
      </c>
      <c r="AR58" t="s">
        <v>575</v>
      </c>
      <c r="AT58" t="s">
        <v>592</v>
      </c>
      <c r="AU58" t="s">
        <v>599</v>
      </c>
      <c r="AV58">
        <v>0</v>
      </c>
      <c r="AW58">
        <v>0</v>
      </c>
      <c r="AX58">
        <v>0</v>
      </c>
      <c r="AY58">
        <v>0</v>
      </c>
      <c r="BD58" t="s">
        <v>660</v>
      </c>
      <c r="BE58" t="s">
        <v>729</v>
      </c>
      <c r="BG58" t="s">
        <v>753</v>
      </c>
      <c r="BH58">
        <v>164684</v>
      </c>
      <c r="BI58" t="s">
        <v>757</v>
      </c>
      <c r="BJ58">
        <v>10035</v>
      </c>
      <c r="BL58" t="s">
        <v>762</v>
      </c>
      <c r="BM58" t="s">
        <v>464</v>
      </c>
      <c r="BN58" t="s">
        <v>816</v>
      </c>
      <c r="BO58" t="s">
        <v>910</v>
      </c>
      <c r="BP58" t="s">
        <v>952</v>
      </c>
      <c r="BS58" t="s">
        <v>973</v>
      </c>
      <c r="BT58" t="s">
        <v>988</v>
      </c>
      <c r="BU58" t="s">
        <v>464</v>
      </c>
      <c r="BV58" t="s">
        <v>990</v>
      </c>
      <c r="BX58" t="s">
        <v>1012</v>
      </c>
      <c r="BZ58">
        <v>62</v>
      </c>
      <c r="CA58">
        <v>215</v>
      </c>
    </row>
    <row r="59" spans="1:79">
      <c r="A59" s="1">
        <f>HYPERLINK("https://lsnyc.legalserver.org/matter/dynamic-profile/view/1836319","17-1836319")</f>
        <v>0</v>
      </c>
      <c r="B59" t="s">
        <v>131</v>
      </c>
      <c r="D59" t="s">
        <v>220</v>
      </c>
      <c r="E59" t="s">
        <v>254</v>
      </c>
      <c r="F59" t="s">
        <v>255</v>
      </c>
      <c r="G59" t="s">
        <v>309</v>
      </c>
      <c r="H59" t="s">
        <v>344</v>
      </c>
      <c r="I59" t="s">
        <v>351</v>
      </c>
      <c r="J59" t="s">
        <v>352</v>
      </c>
      <c r="K59" t="s">
        <v>354</v>
      </c>
      <c r="L59" t="s">
        <v>379</v>
      </c>
      <c r="M59" t="s">
        <v>401</v>
      </c>
      <c r="N59" t="s">
        <v>410</v>
      </c>
      <c r="S59" t="s">
        <v>442</v>
      </c>
      <c r="T59">
        <v>48.7</v>
      </c>
      <c r="U59">
        <v>0</v>
      </c>
      <c r="V59" t="s">
        <v>463</v>
      </c>
      <c r="W59" t="s">
        <v>463</v>
      </c>
      <c r="X59" t="s">
        <v>464</v>
      </c>
      <c r="Y59" t="s">
        <v>463</v>
      </c>
      <c r="Z59" t="s">
        <v>466</v>
      </c>
      <c r="AA59" t="s">
        <v>511</v>
      </c>
      <c r="AB59" t="s">
        <v>463</v>
      </c>
      <c r="AC59" t="s">
        <v>464</v>
      </c>
      <c r="AD59" t="s">
        <v>464</v>
      </c>
      <c r="AE59" t="s">
        <v>545</v>
      </c>
      <c r="AG59" t="s">
        <v>550</v>
      </c>
      <c r="AH59" t="s">
        <v>463</v>
      </c>
      <c r="AI59" t="s">
        <v>464</v>
      </c>
      <c r="AJ59">
        <v>51</v>
      </c>
      <c r="AK59">
        <v>53</v>
      </c>
      <c r="AL59" t="s">
        <v>464</v>
      </c>
      <c r="AM59">
        <v>3</v>
      </c>
      <c r="AN59">
        <v>2</v>
      </c>
      <c r="AO59">
        <v>5</v>
      </c>
      <c r="AQ59" t="s">
        <v>555</v>
      </c>
      <c r="AR59" t="s">
        <v>574</v>
      </c>
      <c r="AT59" t="s">
        <v>592</v>
      </c>
      <c r="AU59" t="s">
        <v>599</v>
      </c>
      <c r="AV59">
        <v>0</v>
      </c>
      <c r="AW59">
        <v>0</v>
      </c>
      <c r="AX59">
        <v>0</v>
      </c>
      <c r="AY59">
        <v>0</v>
      </c>
      <c r="BD59" t="s">
        <v>661</v>
      </c>
      <c r="BE59" t="s">
        <v>703</v>
      </c>
      <c r="BG59" t="s">
        <v>753</v>
      </c>
      <c r="BH59">
        <v>164684</v>
      </c>
      <c r="BI59" t="s">
        <v>757</v>
      </c>
      <c r="BJ59">
        <v>10029</v>
      </c>
      <c r="BL59" t="s">
        <v>254</v>
      </c>
      <c r="BM59" t="s">
        <v>463</v>
      </c>
      <c r="BN59" t="s">
        <v>817</v>
      </c>
      <c r="BO59" t="s">
        <v>911</v>
      </c>
      <c r="BP59" t="s">
        <v>952</v>
      </c>
      <c r="BQ59" t="s">
        <v>965</v>
      </c>
      <c r="BS59" t="s">
        <v>968</v>
      </c>
      <c r="BU59" t="s">
        <v>462</v>
      </c>
      <c r="BV59" t="s">
        <v>990</v>
      </c>
      <c r="BW59" t="s">
        <v>1001</v>
      </c>
      <c r="BX59" t="s">
        <v>1011</v>
      </c>
      <c r="BY59" t="s">
        <v>1024</v>
      </c>
      <c r="BZ59">
        <v>22</v>
      </c>
      <c r="CA59">
        <v>465</v>
      </c>
    </row>
    <row r="60" spans="1:79">
      <c r="A60" s="1">
        <f>HYPERLINK("https://lsnyc.legalserver.org/matter/dynamic-profile/view/1878828","18-1878828")</f>
        <v>0</v>
      </c>
      <c r="B60" t="s">
        <v>132</v>
      </c>
      <c r="D60" t="s">
        <v>221</v>
      </c>
      <c r="E60" t="s">
        <v>254</v>
      </c>
      <c r="F60" t="s">
        <v>255</v>
      </c>
      <c r="G60" t="s">
        <v>310</v>
      </c>
      <c r="H60" t="s">
        <v>344</v>
      </c>
      <c r="I60" t="s">
        <v>351</v>
      </c>
      <c r="J60" t="s">
        <v>352</v>
      </c>
      <c r="K60" t="s">
        <v>356</v>
      </c>
      <c r="L60" t="s">
        <v>358</v>
      </c>
      <c r="M60" t="s">
        <v>388</v>
      </c>
      <c r="N60" t="s">
        <v>411</v>
      </c>
      <c r="O60" t="s">
        <v>424</v>
      </c>
      <c r="S60" t="s">
        <v>442</v>
      </c>
      <c r="T60">
        <v>79.08</v>
      </c>
      <c r="U60">
        <v>0</v>
      </c>
      <c r="V60" t="s">
        <v>462</v>
      </c>
      <c r="W60" t="s">
        <v>463</v>
      </c>
      <c r="X60" t="s">
        <v>464</v>
      </c>
      <c r="Y60" t="s">
        <v>463</v>
      </c>
      <c r="Z60" t="s">
        <v>466</v>
      </c>
      <c r="AA60" t="s">
        <v>497</v>
      </c>
      <c r="AB60" t="s">
        <v>463</v>
      </c>
      <c r="AC60" t="s">
        <v>464</v>
      </c>
      <c r="AD60" t="s">
        <v>464</v>
      </c>
      <c r="AE60" t="s">
        <v>544</v>
      </c>
      <c r="AG60" t="s">
        <v>550</v>
      </c>
      <c r="AH60" t="s">
        <v>463</v>
      </c>
      <c r="AI60" t="s">
        <v>464</v>
      </c>
      <c r="AJ60">
        <v>69</v>
      </c>
      <c r="AK60">
        <v>70</v>
      </c>
      <c r="AL60" t="s">
        <v>463</v>
      </c>
      <c r="AM60">
        <v>1</v>
      </c>
      <c r="AN60">
        <v>0</v>
      </c>
      <c r="AO60">
        <v>1</v>
      </c>
      <c r="AQ60" t="s">
        <v>555</v>
      </c>
      <c r="AR60" t="s">
        <v>574</v>
      </c>
      <c r="AT60" t="s">
        <v>593</v>
      </c>
      <c r="AU60" t="s">
        <v>606</v>
      </c>
      <c r="AV60">
        <v>0</v>
      </c>
      <c r="AW60">
        <v>0</v>
      </c>
      <c r="AX60">
        <v>0</v>
      </c>
      <c r="AY60">
        <v>0</v>
      </c>
      <c r="BD60" t="s">
        <v>662</v>
      </c>
      <c r="BE60" t="s">
        <v>730</v>
      </c>
      <c r="BG60" t="s">
        <v>753</v>
      </c>
      <c r="BH60">
        <v>164684</v>
      </c>
      <c r="BI60" t="s">
        <v>757</v>
      </c>
      <c r="BJ60">
        <v>10029</v>
      </c>
      <c r="BL60" t="s">
        <v>254</v>
      </c>
      <c r="BM60" t="s">
        <v>463</v>
      </c>
      <c r="BN60" t="s">
        <v>800</v>
      </c>
      <c r="BO60" t="s">
        <v>894</v>
      </c>
      <c r="BP60" t="s">
        <v>952</v>
      </c>
      <c r="BQ60" t="s">
        <v>966</v>
      </c>
      <c r="BS60" t="s">
        <v>968</v>
      </c>
      <c r="BT60" t="s">
        <v>988</v>
      </c>
      <c r="BU60" t="s">
        <v>462</v>
      </c>
      <c r="BV60" t="s">
        <v>991</v>
      </c>
      <c r="BW60" t="s">
        <v>1003</v>
      </c>
      <c r="BX60" t="s">
        <v>1015</v>
      </c>
      <c r="BZ60">
        <v>41</v>
      </c>
      <c r="CA60">
        <v>1146</v>
      </c>
    </row>
    <row r="61" spans="1:79">
      <c r="A61" s="1">
        <f>HYPERLINK("https://lsnyc.legalserver.org/matter/dynamic-profile/view/1890906","19-1890906")</f>
        <v>0</v>
      </c>
      <c r="B61" t="s">
        <v>102</v>
      </c>
      <c r="D61" t="s">
        <v>222</v>
      </c>
      <c r="E61" t="s">
        <v>254</v>
      </c>
      <c r="F61" t="s">
        <v>255</v>
      </c>
      <c r="G61" t="s">
        <v>311</v>
      </c>
      <c r="H61" t="s">
        <v>350</v>
      </c>
      <c r="I61" t="s">
        <v>351</v>
      </c>
      <c r="J61" t="s">
        <v>351</v>
      </c>
      <c r="K61" t="s">
        <v>356</v>
      </c>
      <c r="L61" t="s">
        <v>357</v>
      </c>
      <c r="M61" t="s">
        <v>385</v>
      </c>
      <c r="N61" t="s">
        <v>414</v>
      </c>
      <c r="S61" t="s">
        <v>442</v>
      </c>
      <c r="T61">
        <v>34.72</v>
      </c>
      <c r="U61">
        <v>0</v>
      </c>
      <c r="V61" t="s">
        <v>462</v>
      </c>
      <c r="W61" t="s">
        <v>463</v>
      </c>
      <c r="X61" t="s">
        <v>464</v>
      </c>
      <c r="Y61" t="s">
        <v>463</v>
      </c>
      <c r="Z61" t="s">
        <v>466</v>
      </c>
      <c r="AA61" t="s">
        <v>512</v>
      </c>
      <c r="AB61" t="s">
        <v>463</v>
      </c>
      <c r="AC61" t="s">
        <v>462</v>
      </c>
      <c r="AD61" t="s">
        <v>464</v>
      </c>
      <c r="AE61" t="s">
        <v>544</v>
      </c>
      <c r="AG61" t="s">
        <v>550</v>
      </c>
      <c r="AH61" t="s">
        <v>463</v>
      </c>
      <c r="AI61" t="s">
        <v>464</v>
      </c>
      <c r="AJ61">
        <v>50</v>
      </c>
      <c r="AK61">
        <v>50</v>
      </c>
      <c r="AL61" t="s">
        <v>464</v>
      </c>
      <c r="AM61">
        <v>2</v>
      </c>
      <c r="AN61">
        <v>2</v>
      </c>
      <c r="AO61">
        <v>4</v>
      </c>
      <c r="AQ61" t="s">
        <v>554</v>
      </c>
      <c r="AR61" t="s">
        <v>573</v>
      </c>
      <c r="AT61" t="s">
        <v>596</v>
      </c>
      <c r="AU61" t="s">
        <v>608</v>
      </c>
      <c r="AV61">
        <v>0</v>
      </c>
      <c r="AW61">
        <v>0</v>
      </c>
      <c r="AX61">
        <v>0</v>
      </c>
      <c r="AY61">
        <v>0</v>
      </c>
      <c r="BD61" t="s">
        <v>663</v>
      </c>
      <c r="BE61" t="s">
        <v>731</v>
      </c>
      <c r="BG61" t="s">
        <v>753</v>
      </c>
      <c r="BH61">
        <v>164684</v>
      </c>
      <c r="BI61" t="s">
        <v>757</v>
      </c>
      <c r="BJ61">
        <v>10025</v>
      </c>
      <c r="BL61" t="s">
        <v>254</v>
      </c>
      <c r="BM61" t="s">
        <v>463</v>
      </c>
      <c r="BN61" t="s">
        <v>818</v>
      </c>
      <c r="BO61" t="s">
        <v>912</v>
      </c>
      <c r="BP61" t="s">
        <v>958</v>
      </c>
      <c r="BQ61" t="s">
        <v>963</v>
      </c>
      <c r="BS61" t="s">
        <v>981</v>
      </c>
      <c r="BT61" t="s">
        <v>463</v>
      </c>
      <c r="BU61" t="s">
        <v>464</v>
      </c>
      <c r="BV61" t="s">
        <v>992</v>
      </c>
      <c r="BW61" t="s">
        <v>1004</v>
      </c>
      <c r="BX61" t="s">
        <v>1012</v>
      </c>
      <c r="BZ61">
        <v>45</v>
      </c>
      <c r="CA61">
        <v>250</v>
      </c>
    </row>
    <row r="62" spans="1:79">
      <c r="A62" s="1">
        <f>HYPERLINK("https://lsnyc.legalserver.org/matter/dynamic-profile/view/0809828","16-0809828")</f>
        <v>0</v>
      </c>
      <c r="B62" t="s">
        <v>133</v>
      </c>
      <c r="D62" t="s">
        <v>223</v>
      </c>
      <c r="E62" t="s">
        <v>254</v>
      </c>
      <c r="F62" t="s">
        <v>255</v>
      </c>
      <c r="G62" t="s">
        <v>312</v>
      </c>
      <c r="H62" t="s">
        <v>345</v>
      </c>
      <c r="I62" t="s">
        <v>351</v>
      </c>
      <c r="J62" t="s">
        <v>351</v>
      </c>
      <c r="K62" t="s">
        <v>356</v>
      </c>
      <c r="L62" t="s">
        <v>380</v>
      </c>
      <c r="M62" t="s">
        <v>387</v>
      </c>
      <c r="N62" t="s">
        <v>410</v>
      </c>
      <c r="S62" t="s">
        <v>452</v>
      </c>
      <c r="T62">
        <v>82.36</v>
      </c>
      <c r="U62">
        <v>0</v>
      </c>
      <c r="V62" t="s">
        <v>462</v>
      </c>
      <c r="W62" t="s">
        <v>463</v>
      </c>
      <c r="X62" t="s">
        <v>464</v>
      </c>
      <c r="Y62" t="s">
        <v>463</v>
      </c>
      <c r="Z62" t="s">
        <v>466</v>
      </c>
      <c r="AA62" t="s">
        <v>513</v>
      </c>
      <c r="AB62" t="s">
        <v>463</v>
      </c>
      <c r="AC62" t="s">
        <v>463</v>
      </c>
      <c r="AD62" t="s">
        <v>464</v>
      </c>
      <c r="AE62" t="s">
        <v>544</v>
      </c>
      <c r="AG62" t="s">
        <v>550</v>
      </c>
      <c r="AH62" t="s">
        <v>463</v>
      </c>
      <c r="AI62" t="s">
        <v>462</v>
      </c>
      <c r="AJ62">
        <v>81</v>
      </c>
      <c r="AK62">
        <v>85</v>
      </c>
      <c r="AL62" t="s">
        <v>463</v>
      </c>
      <c r="AM62">
        <v>5</v>
      </c>
      <c r="AN62">
        <v>1</v>
      </c>
      <c r="AO62">
        <v>6</v>
      </c>
      <c r="AQ62" t="s">
        <v>555</v>
      </c>
      <c r="AR62" t="s">
        <v>574</v>
      </c>
      <c r="AT62" t="s">
        <v>597</v>
      </c>
      <c r="AU62" t="s">
        <v>609</v>
      </c>
      <c r="AV62">
        <v>0</v>
      </c>
      <c r="AW62">
        <v>0</v>
      </c>
      <c r="AX62">
        <v>0</v>
      </c>
      <c r="AY62">
        <v>0</v>
      </c>
      <c r="BD62" t="s">
        <v>664</v>
      </c>
      <c r="BE62" t="s">
        <v>725</v>
      </c>
      <c r="BG62" t="s">
        <v>753</v>
      </c>
      <c r="BH62">
        <v>164684</v>
      </c>
      <c r="BI62" t="s">
        <v>757</v>
      </c>
      <c r="BJ62">
        <v>10035</v>
      </c>
      <c r="BL62" t="s">
        <v>254</v>
      </c>
      <c r="BM62" t="s">
        <v>463</v>
      </c>
      <c r="BN62" t="s">
        <v>819</v>
      </c>
      <c r="BO62" t="s">
        <v>913</v>
      </c>
      <c r="BP62" t="s">
        <v>952</v>
      </c>
      <c r="BQ62" t="s">
        <v>962</v>
      </c>
      <c r="BS62" t="s">
        <v>969</v>
      </c>
      <c r="BT62" t="s">
        <v>463</v>
      </c>
      <c r="BU62" t="s">
        <v>464</v>
      </c>
      <c r="BV62" t="s">
        <v>990</v>
      </c>
      <c r="BW62" t="s">
        <v>1005</v>
      </c>
      <c r="BX62" t="s">
        <v>1010</v>
      </c>
      <c r="BY62" t="s">
        <v>1025</v>
      </c>
      <c r="BZ62">
        <v>40</v>
      </c>
      <c r="CA62">
        <v>0</v>
      </c>
    </row>
    <row r="63" spans="1:79">
      <c r="A63" s="1">
        <f>HYPERLINK("https://lsnyc.legalserver.org/matter/dynamic-profile/view/0826544","17-0826544")</f>
        <v>0</v>
      </c>
      <c r="B63" t="s">
        <v>134</v>
      </c>
      <c r="D63" t="s">
        <v>224</v>
      </c>
      <c r="E63" t="s">
        <v>254</v>
      </c>
      <c r="F63" t="s">
        <v>255</v>
      </c>
      <c r="G63" t="s">
        <v>313</v>
      </c>
      <c r="H63" t="s">
        <v>344</v>
      </c>
      <c r="I63" t="s">
        <v>351</v>
      </c>
      <c r="J63" t="s">
        <v>351</v>
      </c>
      <c r="K63" t="s">
        <v>356</v>
      </c>
      <c r="L63" t="s">
        <v>361</v>
      </c>
      <c r="M63" t="s">
        <v>361</v>
      </c>
      <c r="N63" t="s">
        <v>413</v>
      </c>
      <c r="O63" t="s">
        <v>436</v>
      </c>
      <c r="S63" t="s">
        <v>442</v>
      </c>
      <c r="T63">
        <v>54.16</v>
      </c>
      <c r="U63">
        <v>0</v>
      </c>
      <c r="V63" t="s">
        <v>463</v>
      </c>
      <c r="W63" t="s">
        <v>463</v>
      </c>
      <c r="X63" t="s">
        <v>464</v>
      </c>
      <c r="Y63" t="s">
        <v>463</v>
      </c>
      <c r="Z63" t="s">
        <v>466</v>
      </c>
      <c r="AA63" t="s">
        <v>496</v>
      </c>
      <c r="AB63" t="s">
        <v>463</v>
      </c>
      <c r="AC63" t="s">
        <v>464</v>
      </c>
      <c r="AD63" t="s">
        <v>463</v>
      </c>
      <c r="AE63" t="s">
        <v>543</v>
      </c>
      <c r="AG63" t="s">
        <v>550</v>
      </c>
      <c r="AH63" t="s">
        <v>463</v>
      </c>
      <c r="AI63" t="s">
        <v>464</v>
      </c>
      <c r="AJ63">
        <v>27</v>
      </c>
      <c r="AK63">
        <v>30</v>
      </c>
      <c r="AL63" t="s">
        <v>464</v>
      </c>
      <c r="AM63">
        <v>1</v>
      </c>
      <c r="AN63">
        <v>1</v>
      </c>
      <c r="AO63">
        <v>2</v>
      </c>
      <c r="AQ63" t="s">
        <v>563</v>
      </c>
      <c r="AR63" t="s">
        <v>581</v>
      </c>
      <c r="AT63" t="s">
        <v>592</v>
      </c>
      <c r="AV63">
        <v>0</v>
      </c>
      <c r="AW63">
        <v>0</v>
      </c>
      <c r="AX63">
        <v>0</v>
      </c>
      <c r="AY63">
        <v>0</v>
      </c>
      <c r="BD63" t="s">
        <v>665</v>
      </c>
      <c r="BE63" t="s">
        <v>732</v>
      </c>
      <c r="BG63" t="s">
        <v>753</v>
      </c>
      <c r="BH63">
        <v>164684</v>
      </c>
      <c r="BI63" t="s">
        <v>757</v>
      </c>
      <c r="BJ63">
        <v>10029</v>
      </c>
      <c r="BL63" t="s">
        <v>254</v>
      </c>
      <c r="BM63" t="s">
        <v>463</v>
      </c>
      <c r="BN63" t="s">
        <v>820</v>
      </c>
      <c r="BO63" t="s">
        <v>914</v>
      </c>
      <c r="BP63" t="s">
        <v>952</v>
      </c>
      <c r="BS63" t="s">
        <v>977</v>
      </c>
      <c r="BU63" t="s">
        <v>464</v>
      </c>
      <c r="BV63" t="s">
        <v>990</v>
      </c>
      <c r="BZ63">
        <v>0</v>
      </c>
      <c r="CA63">
        <v>0</v>
      </c>
    </row>
    <row r="64" spans="1:79">
      <c r="A64" s="1">
        <f>HYPERLINK("https://lsnyc.legalserver.org/matter/dynamic-profile/view/1864519","18-1864519")</f>
        <v>0</v>
      </c>
      <c r="B64" t="s">
        <v>92</v>
      </c>
      <c r="D64" t="s">
        <v>225</v>
      </c>
      <c r="E64" t="s">
        <v>254</v>
      </c>
      <c r="F64" t="s">
        <v>255</v>
      </c>
      <c r="G64" t="s">
        <v>257</v>
      </c>
      <c r="H64" t="s">
        <v>344</v>
      </c>
      <c r="I64" t="s">
        <v>351</v>
      </c>
      <c r="J64" t="s">
        <v>352</v>
      </c>
      <c r="K64" t="s">
        <v>354</v>
      </c>
      <c r="L64" t="s">
        <v>358</v>
      </c>
      <c r="M64" t="s">
        <v>387</v>
      </c>
      <c r="N64" t="s">
        <v>410</v>
      </c>
      <c r="S64" t="s">
        <v>442</v>
      </c>
      <c r="T64">
        <v>93.90000000000001</v>
      </c>
      <c r="U64">
        <v>0</v>
      </c>
      <c r="V64" t="s">
        <v>462</v>
      </c>
      <c r="W64" t="s">
        <v>463</v>
      </c>
      <c r="X64" t="s">
        <v>464</v>
      </c>
      <c r="Y64" t="s">
        <v>463</v>
      </c>
      <c r="Z64" t="s">
        <v>466</v>
      </c>
      <c r="AA64" t="s">
        <v>514</v>
      </c>
      <c r="AB64" t="s">
        <v>463</v>
      </c>
      <c r="AC64" t="s">
        <v>464</v>
      </c>
      <c r="AD64" t="s">
        <v>464</v>
      </c>
      <c r="AE64" t="s">
        <v>543</v>
      </c>
      <c r="AG64" t="s">
        <v>550</v>
      </c>
      <c r="AH64" t="s">
        <v>463</v>
      </c>
      <c r="AI64" t="s">
        <v>464</v>
      </c>
      <c r="AJ64">
        <v>87</v>
      </c>
      <c r="AK64">
        <v>89</v>
      </c>
      <c r="AL64" t="s">
        <v>464</v>
      </c>
      <c r="AM64">
        <v>1</v>
      </c>
      <c r="AN64">
        <v>0</v>
      </c>
      <c r="AO64">
        <v>1</v>
      </c>
      <c r="AQ64" t="s">
        <v>555</v>
      </c>
      <c r="AR64" t="s">
        <v>574</v>
      </c>
      <c r="AT64" t="s">
        <v>593</v>
      </c>
      <c r="AU64" t="s">
        <v>600</v>
      </c>
      <c r="AV64">
        <v>0</v>
      </c>
      <c r="AW64">
        <v>0</v>
      </c>
      <c r="AX64">
        <v>0</v>
      </c>
      <c r="AY64">
        <v>0</v>
      </c>
      <c r="BD64" t="s">
        <v>613</v>
      </c>
      <c r="BE64">
        <v>203</v>
      </c>
      <c r="BG64" t="s">
        <v>753</v>
      </c>
      <c r="BH64">
        <v>164684</v>
      </c>
      <c r="BI64" t="s">
        <v>757</v>
      </c>
      <c r="BJ64">
        <v>10029</v>
      </c>
      <c r="BL64" t="s">
        <v>254</v>
      </c>
      <c r="BM64" t="s">
        <v>463</v>
      </c>
      <c r="BN64" t="s">
        <v>821</v>
      </c>
      <c r="BO64" t="s">
        <v>915</v>
      </c>
      <c r="BP64" t="s">
        <v>952</v>
      </c>
      <c r="BQ64" t="s">
        <v>963</v>
      </c>
      <c r="BS64" t="s">
        <v>968</v>
      </c>
      <c r="BT64" t="s">
        <v>988</v>
      </c>
      <c r="BU64" t="s">
        <v>464</v>
      </c>
      <c r="BV64" t="s">
        <v>990</v>
      </c>
      <c r="BW64" t="s">
        <v>1002</v>
      </c>
      <c r="BX64" t="s">
        <v>1010</v>
      </c>
      <c r="BY64" t="s">
        <v>1017</v>
      </c>
      <c r="BZ64">
        <v>33</v>
      </c>
      <c r="CA64">
        <v>269</v>
      </c>
    </row>
    <row r="65" spans="1:79">
      <c r="A65" s="1">
        <f>HYPERLINK("https://lsnyc.legalserver.org/matter/dynamic-profile/view/1877020","18-1877020")</f>
        <v>0</v>
      </c>
      <c r="B65" t="s">
        <v>135</v>
      </c>
      <c r="D65" t="s">
        <v>226</v>
      </c>
      <c r="E65" t="s">
        <v>254</v>
      </c>
      <c r="F65" t="s">
        <v>255</v>
      </c>
      <c r="G65" t="s">
        <v>314</v>
      </c>
      <c r="H65" t="s">
        <v>345</v>
      </c>
      <c r="I65" t="s">
        <v>351</v>
      </c>
      <c r="J65" t="s">
        <v>351</v>
      </c>
      <c r="K65" t="s">
        <v>354</v>
      </c>
      <c r="L65" t="s">
        <v>357</v>
      </c>
      <c r="M65" t="s">
        <v>400</v>
      </c>
      <c r="N65" t="s">
        <v>410</v>
      </c>
      <c r="S65" t="s">
        <v>442</v>
      </c>
      <c r="T65">
        <v>37.56</v>
      </c>
      <c r="U65">
        <v>0</v>
      </c>
      <c r="V65" t="s">
        <v>462</v>
      </c>
      <c r="W65" t="s">
        <v>463</v>
      </c>
      <c r="X65" t="s">
        <v>464</v>
      </c>
      <c r="Y65" t="s">
        <v>463</v>
      </c>
      <c r="Z65" t="s">
        <v>466</v>
      </c>
      <c r="AA65" t="s">
        <v>481</v>
      </c>
      <c r="AB65" t="s">
        <v>463</v>
      </c>
      <c r="AC65" t="s">
        <v>464</v>
      </c>
      <c r="AD65" t="s">
        <v>464</v>
      </c>
      <c r="AE65" t="s">
        <v>546</v>
      </c>
      <c r="AG65" t="s">
        <v>551</v>
      </c>
      <c r="AH65" t="s">
        <v>463</v>
      </c>
      <c r="AI65" t="s">
        <v>464</v>
      </c>
      <c r="AJ65">
        <v>51</v>
      </c>
      <c r="AK65">
        <v>52</v>
      </c>
      <c r="AL65" t="s">
        <v>464</v>
      </c>
      <c r="AM65">
        <v>1</v>
      </c>
      <c r="AN65">
        <v>0</v>
      </c>
      <c r="AO65">
        <v>1</v>
      </c>
      <c r="AQ65" t="s">
        <v>555</v>
      </c>
      <c r="AR65" t="s">
        <v>574</v>
      </c>
      <c r="AT65" t="s">
        <v>594</v>
      </c>
      <c r="AU65" t="s">
        <v>600</v>
      </c>
      <c r="AV65">
        <v>0</v>
      </c>
      <c r="AW65">
        <v>0</v>
      </c>
      <c r="AX65">
        <v>0</v>
      </c>
      <c r="AY65">
        <v>0</v>
      </c>
      <c r="BD65" t="s">
        <v>666</v>
      </c>
      <c r="BE65" t="s">
        <v>716</v>
      </c>
      <c r="BG65" t="s">
        <v>753</v>
      </c>
      <c r="BH65">
        <v>164684</v>
      </c>
      <c r="BI65" t="s">
        <v>757</v>
      </c>
      <c r="BJ65">
        <v>10011</v>
      </c>
      <c r="BL65" t="s">
        <v>254</v>
      </c>
      <c r="BM65" t="s">
        <v>463</v>
      </c>
      <c r="BN65" t="s">
        <v>822</v>
      </c>
      <c r="BO65" t="s">
        <v>916</v>
      </c>
      <c r="BQ65" t="s">
        <v>966</v>
      </c>
      <c r="BS65" t="s">
        <v>978</v>
      </c>
      <c r="BT65" t="s">
        <v>988</v>
      </c>
      <c r="BU65" t="s">
        <v>464</v>
      </c>
      <c r="BW65" t="s">
        <v>1001</v>
      </c>
      <c r="BX65" t="s">
        <v>1011</v>
      </c>
      <c r="BY65" t="s">
        <v>1026</v>
      </c>
      <c r="BZ65">
        <v>22</v>
      </c>
      <c r="CA65">
        <v>1608</v>
      </c>
    </row>
    <row r="66" spans="1:79">
      <c r="A66" s="1">
        <f>HYPERLINK("https://lsnyc.legalserver.org/matter/dynamic-profile/view/1914978","19-1914978")</f>
        <v>0</v>
      </c>
      <c r="B66" t="s">
        <v>136</v>
      </c>
      <c r="D66" t="s">
        <v>227</v>
      </c>
      <c r="E66" t="s">
        <v>254</v>
      </c>
      <c r="F66" t="s">
        <v>255</v>
      </c>
      <c r="G66" t="s">
        <v>315</v>
      </c>
      <c r="H66" t="s">
        <v>344</v>
      </c>
      <c r="I66" t="s">
        <v>351</v>
      </c>
      <c r="J66" t="s">
        <v>351</v>
      </c>
      <c r="K66" t="s">
        <v>356</v>
      </c>
      <c r="L66" t="s">
        <v>381</v>
      </c>
      <c r="M66" t="s">
        <v>403</v>
      </c>
      <c r="N66" t="s">
        <v>421</v>
      </c>
      <c r="S66" t="s">
        <v>442</v>
      </c>
      <c r="T66">
        <v>58.43</v>
      </c>
      <c r="U66">
        <v>0</v>
      </c>
      <c r="V66" t="s">
        <v>462</v>
      </c>
      <c r="W66" t="s">
        <v>463</v>
      </c>
      <c r="X66" t="s">
        <v>464</v>
      </c>
      <c r="Y66" t="s">
        <v>463</v>
      </c>
      <c r="Z66" t="s">
        <v>466</v>
      </c>
      <c r="AA66" t="s">
        <v>515</v>
      </c>
      <c r="AB66" t="s">
        <v>463</v>
      </c>
      <c r="AC66" t="s">
        <v>463</v>
      </c>
      <c r="AD66" t="s">
        <v>464</v>
      </c>
      <c r="AE66" t="s">
        <v>545</v>
      </c>
      <c r="AG66" t="s">
        <v>551</v>
      </c>
      <c r="AH66" t="s">
        <v>463</v>
      </c>
      <c r="AI66" t="s">
        <v>464</v>
      </c>
      <c r="AJ66">
        <v>22</v>
      </c>
      <c r="AK66">
        <v>22</v>
      </c>
      <c r="AL66" t="s">
        <v>464</v>
      </c>
      <c r="AM66">
        <v>2</v>
      </c>
      <c r="AN66">
        <v>0</v>
      </c>
      <c r="AO66">
        <v>2</v>
      </c>
      <c r="AQ66" t="s">
        <v>561</v>
      </c>
      <c r="AR66" t="s">
        <v>584</v>
      </c>
      <c r="AT66" t="s">
        <v>592</v>
      </c>
      <c r="AU66" t="s">
        <v>599</v>
      </c>
      <c r="AV66">
        <v>0</v>
      </c>
      <c r="AW66">
        <v>0</v>
      </c>
      <c r="AX66">
        <v>0</v>
      </c>
      <c r="AY66">
        <v>0</v>
      </c>
      <c r="BD66" t="s">
        <v>667</v>
      </c>
      <c r="BE66" t="s">
        <v>713</v>
      </c>
      <c r="BG66" t="s">
        <v>754</v>
      </c>
      <c r="BH66">
        <v>164685</v>
      </c>
      <c r="BI66" t="s">
        <v>757</v>
      </c>
      <c r="BJ66">
        <v>10455</v>
      </c>
      <c r="BL66" t="s">
        <v>254</v>
      </c>
      <c r="BM66" t="s">
        <v>463</v>
      </c>
      <c r="BN66" t="s">
        <v>823</v>
      </c>
      <c r="BO66" t="s">
        <v>917</v>
      </c>
      <c r="BP66" t="s">
        <v>953</v>
      </c>
      <c r="BS66" t="s">
        <v>982</v>
      </c>
      <c r="BT66" t="s">
        <v>988</v>
      </c>
      <c r="BU66" t="s">
        <v>462</v>
      </c>
      <c r="BV66" t="s">
        <v>990</v>
      </c>
      <c r="BZ66">
        <v>0</v>
      </c>
      <c r="CA66">
        <v>0</v>
      </c>
    </row>
    <row r="67" spans="1:79">
      <c r="A67" s="1">
        <f>HYPERLINK("https://lsnyc.legalserver.org/matter/dynamic-profile/view/1893932","19-1893932")</f>
        <v>0</v>
      </c>
      <c r="B67" t="s">
        <v>137</v>
      </c>
      <c r="D67" t="s">
        <v>228</v>
      </c>
      <c r="E67" t="s">
        <v>254</v>
      </c>
      <c r="F67" t="s">
        <v>255</v>
      </c>
      <c r="G67" t="s">
        <v>275</v>
      </c>
      <c r="H67" t="s">
        <v>347</v>
      </c>
      <c r="I67" t="s">
        <v>351</v>
      </c>
      <c r="J67" t="s">
        <v>351</v>
      </c>
      <c r="L67" t="s">
        <v>361</v>
      </c>
      <c r="M67" t="s">
        <v>401</v>
      </c>
      <c r="N67" t="s">
        <v>413</v>
      </c>
      <c r="O67" t="s">
        <v>426</v>
      </c>
      <c r="S67" t="s">
        <v>442</v>
      </c>
      <c r="T67">
        <v>0</v>
      </c>
      <c r="U67">
        <v>0</v>
      </c>
      <c r="V67" t="s">
        <v>462</v>
      </c>
      <c r="W67" t="s">
        <v>463</v>
      </c>
      <c r="X67" t="s">
        <v>464</v>
      </c>
      <c r="Y67" t="s">
        <v>463</v>
      </c>
      <c r="Z67" t="s">
        <v>466</v>
      </c>
      <c r="AA67" t="s">
        <v>442</v>
      </c>
      <c r="AB67" t="s">
        <v>463</v>
      </c>
      <c r="AC67" t="s">
        <v>464</v>
      </c>
      <c r="AD67" t="s">
        <v>464</v>
      </c>
      <c r="AE67" t="s">
        <v>543</v>
      </c>
      <c r="AG67" t="s">
        <v>550</v>
      </c>
      <c r="AH67" t="s">
        <v>463</v>
      </c>
      <c r="AI67" t="s">
        <v>464</v>
      </c>
      <c r="AJ67">
        <v>26</v>
      </c>
      <c r="AK67">
        <v>27</v>
      </c>
      <c r="AL67" t="s">
        <v>464</v>
      </c>
      <c r="AM67">
        <v>1</v>
      </c>
      <c r="AN67">
        <v>2</v>
      </c>
      <c r="AO67">
        <v>3</v>
      </c>
      <c r="AQ67" t="s">
        <v>569</v>
      </c>
      <c r="AR67" t="s">
        <v>588</v>
      </c>
      <c r="AT67" t="s">
        <v>592</v>
      </c>
      <c r="AU67" t="s">
        <v>599</v>
      </c>
      <c r="AV67">
        <v>0</v>
      </c>
      <c r="AW67">
        <v>0</v>
      </c>
      <c r="AX67">
        <v>0</v>
      </c>
      <c r="AY67">
        <v>0</v>
      </c>
      <c r="BD67" t="s">
        <v>668</v>
      </c>
      <c r="BE67" t="s">
        <v>733</v>
      </c>
      <c r="BG67" t="s">
        <v>753</v>
      </c>
      <c r="BH67">
        <v>164684</v>
      </c>
      <c r="BI67" t="s">
        <v>757</v>
      </c>
      <c r="BJ67">
        <v>10009</v>
      </c>
      <c r="BK67" t="s">
        <v>761</v>
      </c>
      <c r="BL67" t="s">
        <v>254</v>
      </c>
      <c r="BM67" t="s">
        <v>462</v>
      </c>
      <c r="BN67" t="s">
        <v>824</v>
      </c>
      <c r="BO67" t="s">
        <v>918</v>
      </c>
      <c r="BS67" t="s">
        <v>979</v>
      </c>
      <c r="BT67" t="s">
        <v>462</v>
      </c>
      <c r="BU67" t="s">
        <v>464</v>
      </c>
      <c r="BZ67">
        <v>0</v>
      </c>
      <c r="CA67">
        <v>0</v>
      </c>
    </row>
    <row r="68" spans="1:79">
      <c r="A68" s="1">
        <f>HYPERLINK("https://lsnyc.legalserver.org/matter/dynamic-profile/view/1893934","19-1893934")</f>
        <v>0</v>
      </c>
      <c r="B68" t="s">
        <v>137</v>
      </c>
      <c r="D68" t="s">
        <v>228</v>
      </c>
      <c r="E68" t="s">
        <v>254</v>
      </c>
      <c r="F68" t="s">
        <v>255</v>
      </c>
      <c r="G68" t="s">
        <v>275</v>
      </c>
      <c r="H68" t="s">
        <v>347</v>
      </c>
      <c r="I68" t="s">
        <v>351</v>
      </c>
      <c r="J68" t="s">
        <v>351</v>
      </c>
      <c r="L68" t="s">
        <v>361</v>
      </c>
      <c r="M68" t="s">
        <v>401</v>
      </c>
      <c r="N68" t="s">
        <v>422</v>
      </c>
      <c r="O68" t="s">
        <v>437</v>
      </c>
      <c r="S68" t="s">
        <v>442</v>
      </c>
      <c r="T68">
        <v>0</v>
      </c>
      <c r="U68">
        <v>0</v>
      </c>
      <c r="V68" t="s">
        <v>462</v>
      </c>
      <c r="W68" t="s">
        <v>463</v>
      </c>
      <c r="X68" t="s">
        <v>464</v>
      </c>
      <c r="Y68" t="s">
        <v>463</v>
      </c>
      <c r="Z68" t="s">
        <v>466</v>
      </c>
      <c r="AA68" t="s">
        <v>442</v>
      </c>
      <c r="AB68" t="s">
        <v>463</v>
      </c>
      <c r="AC68" t="s">
        <v>464</v>
      </c>
      <c r="AD68" t="s">
        <v>464</v>
      </c>
      <c r="AE68" t="s">
        <v>543</v>
      </c>
      <c r="AG68" t="s">
        <v>550</v>
      </c>
      <c r="AH68" t="s">
        <v>463</v>
      </c>
      <c r="AI68" t="s">
        <v>464</v>
      </c>
      <c r="AJ68">
        <v>26</v>
      </c>
      <c r="AK68">
        <v>27</v>
      </c>
      <c r="AL68" t="s">
        <v>464</v>
      </c>
      <c r="AM68">
        <v>1</v>
      </c>
      <c r="AN68">
        <v>2</v>
      </c>
      <c r="AO68">
        <v>3</v>
      </c>
      <c r="AQ68" t="s">
        <v>569</v>
      </c>
      <c r="AR68" t="s">
        <v>588</v>
      </c>
      <c r="AT68" t="s">
        <v>592</v>
      </c>
      <c r="AU68" t="s">
        <v>599</v>
      </c>
      <c r="AV68">
        <v>0</v>
      </c>
      <c r="AW68">
        <v>0</v>
      </c>
      <c r="AX68">
        <v>0</v>
      </c>
      <c r="AY68">
        <v>0</v>
      </c>
      <c r="BD68" t="s">
        <v>669</v>
      </c>
      <c r="BE68" t="s">
        <v>733</v>
      </c>
      <c r="BG68" t="s">
        <v>753</v>
      </c>
      <c r="BH68">
        <v>164684</v>
      </c>
      <c r="BI68" t="s">
        <v>757</v>
      </c>
      <c r="BJ68">
        <v>10002</v>
      </c>
      <c r="BK68" t="s">
        <v>761</v>
      </c>
      <c r="BL68" t="s">
        <v>254</v>
      </c>
      <c r="BM68" t="s">
        <v>462</v>
      </c>
      <c r="BN68" t="s">
        <v>824</v>
      </c>
      <c r="BO68" t="s">
        <v>918</v>
      </c>
      <c r="BP68" t="s">
        <v>956</v>
      </c>
      <c r="BS68" t="s">
        <v>979</v>
      </c>
      <c r="BT68" t="s">
        <v>462</v>
      </c>
      <c r="BU68" t="s">
        <v>464</v>
      </c>
      <c r="BV68" t="s">
        <v>994</v>
      </c>
      <c r="BZ68">
        <v>0</v>
      </c>
      <c r="CA68">
        <v>0</v>
      </c>
    </row>
    <row r="69" spans="1:79">
      <c r="A69" s="1">
        <f>HYPERLINK("https://lsnyc.legalserver.org/matter/dynamic-profile/view/1893976","19-1893976")</f>
        <v>0</v>
      </c>
      <c r="B69" t="s">
        <v>137</v>
      </c>
      <c r="D69" t="s">
        <v>228</v>
      </c>
      <c r="E69" t="s">
        <v>254</v>
      </c>
      <c r="F69" t="s">
        <v>255</v>
      </c>
      <c r="G69" t="s">
        <v>275</v>
      </c>
      <c r="H69" t="s">
        <v>347</v>
      </c>
      <c r="I69" t="s">
        <v>351</v>
      </c>
      <c r="J69" t="s">
        <v>351</v>
      </c>
      <c r="K69" t="s">
        <v>354</v>
      </c>
      <c r="L69" t="s">
        <v>361</v>
      </c>
      <c r="M69" t="s">
        <v>401</v>
      </c>
      <c r="N69" t="s">
        <v>413</v>
      </c>
      <c r="O69" t="s">
        <v>436</v>
      </c>
      <c r="S69" t="s">
        <v>442</v>
      </c>
      <c r="T69">
        <v>0</v>
      </c>
      <c r="U69">
        <v>0</v>
      </c>
      <c r="V69" t="s">
        <v>462</v>
      </c>
      <c r="W69" t="s">
        <v>463</v>
      </c>
      <c r="X69" t="s">
        <v>464</v>
      </c>
      <c r="Y69" t="s">
        <v>463</v>
      </c>
      <c r="Z69" t="s">
        <v>466</v>
      </c>
      <c r="AA69" t="s">
        <v>442</v>
      </c>
      <c r="AB69" t="s">
        <v>463</v>
      </c>
      <c r="AC69" t="s">
        <v>464</v>
      </c>
      <c r="AD69" t="s">
        <v>464</v>
      </c>
      <c r="AE69" t="s">
        <v>543</v>
      </c>
      <c r="AG69" t="s">
        <v>550</v>
      </c>
      <c r="AH69" t="s">
        <v>463</v>
      </c>
      <c r="AI69" t="s">
        <v>464</v>
      </c>
      <c r="AJ69">
        <v>26</v>
      </c>
      <c r="AK69">
        <v>27</v>
      </c>
      <c r="AL69" t="s">
        <v>464</v>
      </c>
      <c r="AM69">
        <v>1</v>
      </c>
      <c r="AN69">
        <v>2</v>
      </c>
      <c r="AO69">
        <v>3</v>
      </c>
      <c r="AQ69" t="s">
        <v>569</v>
      </c>
      <c r="AR69" t="s">
        <v>588</v>
      </c>
      <c r="AT69" t="s">
        <v>592</v>
      </c>
      <c r="AU69" t="s">
        <v>599</v>
      </c>
      <c r="AV69">
        <v>0</v>
      </c>
      <c r="AW69">
        <v>0</v>
      </c>
      <c r="AX69">
        <v>0</v>
      </c>
      <c r="AY69">
        <v>0</v>
      </c>
      <c r="BD69" t="s">
        <v>669</v>
      </c>
      <c r="BE69" t="s">
        <v>733</v>
      </c>
      <c r="BG69" t="s">
        <v>753</v>
      </c>
      <c r="BH69">
        <v>164684</v>
      </c>
      <c r="BI69" t="s">
        <v>757</v>
      </c>
      <c r="BJ69">
        <v>10002</v>
      </c>
      <c r="BK69" t="s">
        <v>761</v>
      </c>
      <c r="BL69" t="s">
        <v>254</v>
      </c>
      <c r="BM69" t="s">
        <v>463</v>
      </c>
      <c r="BN69" t="s">
        <v>811</v>
      </c>
      <c r="BO69" t="s">
        <v>905</v>
      </c>
      <c r="BP69" t="s">
        <v>956</v>
      </c>
      <c r="BS69" t="s">
        <v>979</v>
      </c>
      <c r="BT69" t="s">
        <v>462</v>
      </c>
      <c r="BU69" t="s">
        <v>464</v>
      </c>
      <c r="BV69" t="s">
        <v>994</v>
      </c>
      <c r="BZ69">
        <v>0</v>
      </c>
      <c r="CA69">
        <v>0</v>
      </c>
    </row>
    <row r="70" spans="1:79">
      <c r="A70" s="1">
        <f>HYPERLINK("https://lsnyc.legalserver.org/matter/dynamic-profile/view/1834629","17-1834629")</f>
        <v>0</v>
      </c>
      <c r="B70" t="s">
        <v>138</v>
      </c>
      <c r="D70" t="s">
        <v>229</v>
      </c>
      <c r="E70" t="s">
        <v>254</v>
      </c>
      <c r="F70" t="s">
        <v>255</v>
      </c>
      <c r="G70" t="s">
        <v>316</v>
      </c>
      <c r="H70" t="s">
        <v>349</v>
      </c>
      <c r="I70" t="s">
        <v>351</v>
      </c>
      <c r="J70" t="s">
        <v>351</v>
      </c>
      <c r="K70" t="s">
        <v>354</v>
      </c>
      <c r="L70" t="s">
        <v>358</v>
      </c>
      <c r="M70" t="s">
        <v>385</v>
      </c>
      <c r="N70" t="s">
        <v>410</v>
      </c>
      <c r="S70" t="s">
        <v>442</v>
      </c>
      <c r="T70">
        <v>54.43</v>
      </c>
      <c r="U70">
        <v>0</v>
      </c>
      <c r="V70" t="s">
        <v>463</v>
      </c>
      <c r="W70" t="s">
        <v>463</v>
      </c>
      <c r="X70" t="s">
        <v>464</v>
      </c>
      <c r="Y70" t="s">
        <v>463</v>
      </c>
      <c r="Z70" t="s">
        <v>466</v>
      </c>
      <c r="AA70" t="s">
        <v>516</v>
      </c>
      <c r="AB70" t="s">
        <v>463</v>
      </c>
      <c r="AC70" t="s">
        <v>463</v>
      </c>
      <c r="AD70" t="s">
        <v>464</v>
      </c>
      <c r="AE70" t="s">
        <v>543</v>
      </c>
      <c r="AG70" t="s">
        <v>550</v>
      </c>
      <c r="AH70" t="s">
        <v>463</v>
      </c>
      <c r="AI70" t="s">
        <v>464</v>
      </c>
      <c r="AJ70">
        <v>60</v>
      </c>
      <c r="AK70">
        <v>63</v>
      </c>
      <c r="AL70" t="s">
        <v>464</v>
      </c>
      <c r="AM70">
        <v>1</v>
      </c>
      <c r="AN70">
        <v>0</v>
      </c>
      <c r="AO70">
        <v>1</v>
      </c>
      <c r="AQ70" t="s">
        <v>555</v>
      </c>
      <c r="AR70" t="s">
        <v>574</v>
      </c>
      <c r="AT70" t="s">
        <v>595</v>
      </c>
      <c r="AU70" t="s">
        <v>608</v>
      </c>
      <c r="AV70">
        <v>0</v>
      </c>
      <c r="AW70">
        <v>0</v>
      </c>
      <c r="AX70">
        <v>0</v>
      </c>
      <c r="AY70">
        <v>0</v>
      </c>
      <c r="BD70" t="s">
        <v>670</v>
      </c>
      <c r="BE70" t="s">
        <v>734</v>
      </c>
      <c r="BG70" t="s">
        <v>753</v>
      </c>
      <c r="BH70">
        <v>164684</v>
      </c>
      <c r="BI70" t="s">
        <v>757</v>
      </c>
      <c r="BJ70">
        <v>10033</v>
      </c>
      <c r="BL70" t="s">
        <v>254</v>
      </c>
      <c r="BM70" t="s">
        <v>463</v>
      </c>
      <c r="BN70" t="s">
        <v>825</v>
      </c>
      <c r="BO70" t="s">
        <v>919</v>
      </c>
      <c r="BP70" t="s">
        <v>951</v>
      </c>
      <c r="BQ70" t="s">
        <v>964</v>
      </c>
      <c r="BS70" t="s">
        <v>981</v>
      </c>
      <c r="BT70" t="s">
        <v>463</v>
      </c>
      <c r="BU70" t="s">
        <v>464</v>
      </c>
      <c r="BV70" t="s">
        <v>989</v>
      </c>
      <c r="BW70" t="s">
        <v>1006</v>
      </c>
      <c r="BX70" t="s">
        <v>1011</v>
      </c>
      <c r="BY70" t="s">
        <v>1027</v>
      </c>
      <c r="BZ70">
        <v>40</v>
      </c>
      <c r="CA70">
        <v>0</v>
      </c>
    </row>
    <row r="71" spans="1:79">
      <c r="A71" s="1">
        <f>HYPERLINK("https://lsnyc.legalserver.org/matter/dynamic-profile/view/1847161","17-1847161")</f>
        <v>0</v>
      </c>
      <c r="B71" t="s">
        <v>139</v>
      </c>
      <c r="D71" t="s">
        <v>230</v>
      </c>
      <c r="E71" t="s">
        <v>254</v>
      </c>
      <c r="F71" t="s">
        <v>255</v>
      </c>
      <c r="G71" t="s">
        <v>317</v>
      </c>
      <c r="H71" t="s">
        <v>344</v>
      </c>
      <c r="I71" t="s">
        <v>351</v>
      </c>
      <c r="J71" t="s">
        <v>352</v>
      </c>
      <c r="K71" t="s">
        <v>354</v>
      </c>
      <c r="L71" t="s">
        <v>360</v>
      </c>
      <c r="M71" t="s">
        <v>387</v>
      </c>
      <c r="N71" t="s">
        <v>410</v>
      </c>
      <c r="S71" t="s">
        <v>453</v>
      </c>
      <c r="T71">
        <v>138.81</v>
      </c>
      <c r="U71">
        <v>138.81</v>
      </c>
      <c r="V71" t="s">
        <v>462</v>
      </c>
      <c r="W71" t="s">
        <v>463</v>
      </c>
      <c r="X71" t="s">
        <v>464</v>
      </c>
      <c r="Y71" t="s">
        <v>463</v>
      </c>
      <c r="Z71" t="s">
        <v>466</v>
      </c>
      <c r="AA71" t="s">
        <v>517</v>
      </c>
      <c r="AB71" t="s">
        <v>463</v>
      </c>
      <c r="AC71" t="s">
        <v>464</v>
      </c>
      <c r="AD71" t="s">
        <v>464</v>
      </c>
      <c r="AE71" t="s">
        <v>543</v>
      </c>
      <c r="AG71" t="s">
        <v>550</v>
      </c>
      <c r="AH71" t="s">
        <v>463</v>
      </c>
      <c r="AI71" t="s">
        <v>464</v>
      </c>
      <c r="AJ71">
        <v>66</v>
      </c>
      <c r="AK71">
        <v>68</v>
      </c>
      <c r="AL71" t="s">
        <v>464</v>
      </c>
      <c r="AM71">
        <v>1</v>
      </c>
      <c r="AN71">
        <v>0</v>
      </c>
      <c r="AO71">
        <v>1</v>
      </c>
      <c r="AQ71" t="s">
        <v>555</v>
      </c>
      <c r="AR71" t="s">
        <v>574</v>
      </c>
      <c r="AT71" t="s">
        <v>594</v>
      </c>
      <c r="AU71" t="s">
        <v>600</v>
      </c>
      <c r="AV71">
        <v>0</v>
      </c>
      <c r="AW71">
        <v>0</v>
      </c>
      <c r="AX71">
        <v>0</v>
      </c>
      <c r="AY71">
        <v>0</v>
      </c>
      <c r="BD71" t="s">
        <v>671</v>
      </c>
      <c r="BE71" t="s">
        <v>735</v>
      </c>
      <c r="BG71" t="s">
        <v>753</v>
      </c>
      <c r="BH71">
        <v>164684</v>
      </c>
      <c r="BI71" t="s">
        <v>757</v>
      </c>
      <c r="BJ71">
        <v>10040</v>
      </c>
      <c r="BL71" t="s">
        <v>254</v>
      </c>
      <c r="BM71" t="s">
        <v>463</v>
      </c>
      <c r="BN71" t="s">
        <v>826</v>
      </c>
      <c r="BO71" t="s">
        <v>920</v>
      </c>
      <c r="BP71" t="s">
        <v>951</v>
      </c>
      <c r="BQ71" t="s">
        <v>965</v>
      </c>
      <c r="BS71" t="s">
        <v>968</v>
      </c>
      <c r="BT71" t="s">
        <v>988</v>
      </c>
      <c r="BU71" t="s">
        <v>462</v>
      </c>
      <c r="BV71" t="s">
        <v>989</v>
      </c>
      <c r="BW71" t="s">
        <v>1007</v>
      </c>
      <c r="BX71" t="s">
        <v>1011</v>
      </c>
      <c r="BY71" t="s">
        <v>1028</v>
      </c>
      <c r="BZ71">
        <v>11</v>
      </c>
      <c r="CA71">
        <v>1323</v>
      </c>
    </row>
    <row r="72" spans="1:79">
      <c r="A72" s="1">
        <f>HYPERLINK("https://lsnyc.legalserver.org/matter/dynamic-profile/view/1857165","18-1857165")</f>
        <v>0</v>
      </c>
      <c r="B72" t="s">
        <v>140</v>
      </c>
      <c r="D72" t="s">
        <v>230</v>
      </c>
      <c r="E72" t="s">
        <v>254</v>
      </c>
      <c r="F72" t="s">
        <v>255</v>
      </c>
      <c r="G72" t="s">
        <v>318</v>
      </c>
      <c r="H72" t="s">
        <v>344</v>
      </c>
      <c r="I72" t="s">
        <v>351</v>
      </c>
      <c r="J72" t="s">
        <v>353</v>
      </c>
      <c r="K72" t="s">
        <v>355</v>
      </c>
      <c r="L72" t="s">
        <v>364</v>
      </c>
      <c r="M72" t="s">
        <v>389</v>
      </c>
      <c r="N72" t="s">
        <v>418</v>
      </c>
      <c r="S72" t="s">
        <v>442</v>
      </c>
      <c r="T72">
        <v>17.04</v>
      </c>
      <c r="U72">
        <v>0</v>
      </c>
      <c r="V72" t="s">
        <v>462</v>
      </c>
      <c r="W72" t="s">
        <v>463</v>
      </c>
      <c r="X72" t="s">
        <v>464</v>
      </c>
      <c r="Y72" t="s">
        <v>463</v>
      </c>
      <c r="Z72" t="s">
        <v>466</v>
      </c>
      <c r="AA72" t="s">
        <v>518</v>
      </c>
      <c r="AB72" t="s">
        <v>463</v>
      </c>
      <c r="AC72" t="s">
        <v>464</v>
      </c>
      <c r="AD72" t="s">
        <v>464</v>
      </c>
      <c r="AE72" t="s">
        <v>548</v>
      </c>
      <c r="AG72" t="s">
        <v>551</v>
      </c>
      <c r="AH72" t="s">
        <v>463</v>
      </c>
      <c r="AI72" t="s">
        <v>464</v>
      </c>
      <c r="AJ72">
        <v>41</v>
      </c>
      <c r="AK72">
        <v>43</v>
      </c>
      <c r="AL72" t="s">
        <v>462</v>
      </c>
      <c r="AM72">
        <v>2</v>
      </c>
      <c r="AN72">
        <v>1</v>
      </c>
      <c r="AO72">
        <v>3</v>
      </c>
      <c r="AQ72" t="s">
        <v>556</v>
      </c>
      <c r="AR72" t="s">
        <v>575</v>
      </c>
      <c r="AT72" t="s">
        <v>592</v>
      </c>
      <c r="AU72" t="s">
        <v>599</v>
      </c>
      <c r="AV72">
        <v>0</v>
      </c>
      <c r="AW72">
        <v>0</v>
      </c>
      <c r="AX72">
        <v>0</v>
      </c>
      <c r="AY72">
        <v>0</v>
      </c>
      <c r="BD72" t="s">
        <v>672</v>
      </c>
      <c r="BE72">
        <v>1</v>
      </c>
      <c r="BG72" t="s">
        <v>756</v>
      </c>
      <c r="BH72">
        <v>164844</v>
      </c>
      <c r="BI72" t="s">
        <v>757</v>
      </c>
      <c r="BJ72">
        <v>11418</v>
      </c>
      <c r="BL72" t="s">
        <v>762</v>
      </c>
      <c r="BM72" t="s">
        <v>464</v>
      </c>
      <c r="BN72" t="s">
        <v>791</v>
      </c>
      <c r="BO72" t="s">
        <v>885</v>
      </c>
      <c r="BP72" t="s">
        <v>961</v>
      </c>
      <c r="BS72" t="s">
        <v>968</v>
      </c>
      <c r="BT72" t="s">
        <v>462</v>
      </c>
      <c r="BU72" t="s">
        <v>462</v>
      </c>
      <c r="BV72" t="s">
        <v>998</v>
      </c>
      <c r="BZ72">
        <v>0</v>
      </c>
      <c r="CA72">
        <v>0</v>
      </c>
    </row>
    <row r="73" spans="1:79">
      <c r="A73" s="1">
        <f>HYPERLINK("https://lsnyc.legalserver.org/matter/dynamic-profile/view/1860272","18-1860272")</f>
        <v>0</v>
      </c>
      <c r="B73" t="s">
        <v>141</v>
      </c>
      <c r="D73" t="s">
        <v>230</v>
      </c>
      <c r="E73" t="s">
        <v>254</v>
      </c>
      <c r="F73" t="s">
        <v>255</v>
      </c>
      <c r="G73" t="s">
        <v>319</v>
      </c>
      <c r="H73" t="s">
        <v>346</v>
      </c>
      <c r="I73" t="s">
        <v>351</v>
      </c>
      <c r="J73" t="s">
        <v>351</v>
      </c>
      <c r="K73" t="s">
        <v>356</v>
      </c>
      <c r="L73" t="s">
        <v>360</v>
      </c>
      <c r="M73" t="s">
        <v>385</v>
      </c>
      <c r="N73" t="s">
        <v>410</v>
      </c>
      <c r="S73" t="s">
        <v>454</v>
      </c>
      <c r="T73">
        <v>67.75</v>
      </c>
      <c r="U73">
        <v>0</v>
      </c>
      <c r="V73" t="s">
        <v>462</v>
      </c>
      <c r="W73" t="s">
        <v>463</v>
      </c>
      <c r="X73" t="s">
        <v>464</v>
      </c>
      <c r="Y73" t="s">
        <v>463</v>
      </c>
      <c r="Z73" t="s">
        <v>466</v>
      </c>
      <c r="AA73" t="s">
        <v>519</v>
      </c>
      <c r="AB73" t="s">
        <v>463</v>
      </c>
      <c r="AC73" t="s">
        <v>464</v>
      </c>
      <c r="AD73" t="s">
        <v>464</v>
      </c>
      <c r="AE73" t="s">
        <v>545</v>
      </c>
      <c r="AG73" t="s">
        <v>550</v>
      </c>
      <c r="AH73" t="s">
        <v>463</v>
      </c>
      <c r="AI73" t="s">
        <v>464</v>
      </c>
      <c r="AJ73">
        <v>66</v>
      </c>
      <c r="AK73">
        <v>68</v>
      </c>
      <c r="AL73" t="s">
        <v>464</v>
      </c>
      <c r="AM73">
        <v>4</v>
      </c>
      <c r="AN73">
        <v>2</v>
      </c>
      <c r="AO73">
        <v>6</v>
      </c>
      <c r="AP73" t="s">
        <v>552</v>
      </c>
      <c r="AQ73" t="s">
        <v>555</v>
      </c>
      <c r="AR73" t="s">
        <v>574</v>
      </c>
      <c r="AT73" t="s">
        <v>594</v>
      </c>
      <c r="AU73" t="s">
        <v>602</v>
      </c>
      <c r="AV73">
        <v>0</v>
      </c>
      <c r="AW73">
        <v>0</v>
      </c>
      <c r="AX73">
        <v>0</v>
      </c>
      <c r="AY73">
        <v>0</v>
      </c>
      <c r="BD73" t="s">
        <v>673</v>
      </c>
      <c r="BE73" t="s">
        <v>736</v>
      </c>
      <c r="BG73" t="s">
        <v>753</v>
      </c>
      <c r="BH73">
        <v>164684</v>
      </c>
      <c r="BI73" t="s">
        <v>757</v>
      </c>
      <c r="BJ73">
        <v>10034</v>
      </c>
      <c r="BL73" t="s">
        <v>254</v>
      </c>
      <c r="BM73" t="s">
        <v>463</v>
      </c>
      <c r="BN73" t="s">
        <v>827</v>
      </c>
      <c r="BO73" t="s">
        <v>921</v>
      </c>
      <c r="BP73" t="s">
        <v>951</v>
      </c>
      <c r="BQ73" t="s">
        <v>965</v>
      </c>
      <c r="BS73" t="s">
        <v>971</v>
      </c>
      <c r="BT73" t="s">
        <v>463</v>
      </c>
      <c r="BU73" t="s">
        <v>462</v>
      </c>
      <c r="BV73" t="s">
        <v>989</v>
      </c>
      <c r="BW73" t="s">
        <v>1004</v>
      </c>
      <c r="BX73" t="s">
        <v>1011</v>
      </c>
      <c r="BZ73">
        <v>22</v>
      </c>
      <c r="CA73">
        <v>986</v>
      </c>
    </row>
    <row r="74" spans="1:79">
      <c r="A74" s="1">
        <f>HYPERLINK("https://lsnyc.legalserver.org/matter/dynamic-profile/view/1898974","19-1898974")</f>
        <v>0</v>
      </c>
      <c r="B74" t="s">
        <v>142</v>
      </c>
      <c r="C74" t="s">
        <v>169</v>
      </c>
      <c r="D74" t="s">
        <v>230</v>
      </c>
      <c r="E74" t="s">
        <v>254</v>
      </c>
      <c r="F74" t="s">
        <v>255</v>
      </c>
      <c r="G74" t="s">
        <v>308</v>
      </c>
      <c r="H74" t="s">
        <v>345</v>
      </c>
      <c r="I74" t="s">
        <v>351</v>
      </c>
      <c r="K74" t="s">
        <v>355</v>
      </c>
      <c r="L74" t="s">
        <v>382</v>
      </c>
      <c r="M74" t="s">
        <v>395</v>
      </c>
      <c r="N74" t="s">
        <v>414</v>
      </c>
      <c r="S74" t="s">
        <v>442</v>
      </c>
      <c r="T74">
        <v>81.86</v>
      </c>
      <c r="U74">
        <v>0</v>
      </c>
      <c r="V74" t="s">
        <v>462</v>
      </c>
      <c r="W74" t="s">
        <v>463</v>
      </c>
      <c r="X74" t="s">
        <v>464</v>
      </c>
      <c r="Y74" t="s">
        <v>463</v>
      </c>
      <c r="Z74" t="s">
        <v>466</v>
      </c>
      <c r="AA74" t="s">
        <v>520</v>
      </c>
      <c r="AB74" t="s">
        <v>463</v>
      </c>
      <c r="AC74" t="s">
        <v>464</v>
      </c>
      <c r="AD74" t="s">
        <v>464</v>
      </c>
      <c r="AE74" t="s">
        <v>545</v>
      </c>
      <c r="AG74" t="s">
        <v>551</v>
      </c>
      <c r="AH74" t="s">
        <v>462</v>
      </c>
      <c r="AI74" t="s">
        <v>464</v>
      </c>
      <c r="AJ74">
        <v>62</v>
      </c>
      <c r="AK74">
        <v>63</v>
      </c>
      <c r="AL74" t="s">
        <v>463</v>
      </c>
      <c r="AM74">
        <v>1</v>
      </c>
      <c r="AN74">
        <v>0</v>
      </c>
      <c r="AO74">
        <v>1</v>
      </c>
      <c r="AQ74" t="s">
        <v>556</v>
      </c>
      <c r="AR74" t="s">
        <v>575</v>
      </c>
      <c r="AT74" t="s">
        <v>592</v>
      </c>
      <c r="AU74" t="s">
        <v>599</v>
      </c>
      <c r="AV74">
        <v>0</v>
      </c>
      <c r="AW74">
        <v>0</v>
      </c>
      <c r="AX74">
        <v>0</v>
      </c>
      <c r="AY74">
        <v>0</v>
      </c>
      <c r="BD74" t="s">
        <v>674</v>
      </c>
      <c r="BE74" t="s">
        <v>737</v>
      </c>
      <c r="BG74" t="s">
        <v>753</v>
      </c>
      <c r="BH74">
        <v>164684</v>
      </c>
      <c r="BI74" t="s">
        <v>757</v>
      </c>
      <c r="BJ74">
        <v>10002</v>
      </c>
      <c r="BL74" t="s">
        <v>762</v>
      </c>
      <c r="BM74" t="s">
        <v>464</v>
      </c>
      <c r="BN74" t="s">
        <v>828</v>
      </c>
      <c r="BO74" t="s">
        <v>922</v>
      </c>
      <c r="BP74" t="s">
        <v>956</v>
      </c>
      <c r="BQ74" t="s">
        <v>963</v>
      </c>
      <c r="BS74" t="s">
        <v>973</v>
      </c>
      <c r="BT74" t="s">
        <v>988</v>
      </c>
      <c r="BU74" t="s">
        <v>464</v>
      </c>
      <c r="BV74" t="s">
        <v>994</v>
      </c>
      <c r="BX74" t="s">
        <v>1014</v>
      </c>
      <c r="BZ74">
        <v>11</v>
      </c>
      <c r="CA74">
        <v>255.6</v>
      </c>
    </row>
    <row r="75" spans="1:79">
      <c r="A75" s="1">
        <f>HYPERLINK("https://lsnyc.legalserver.org/matter/dynamic-profile/view/1915418","19-1915418")</f>
        <v>0</v>
      </c>
      <c r="B75" t="s">
        <v>143</v>
      </c>
      <c r="D75" t="s">
        <v>230</v>
      </c>
      <c r="E75" t="s">
        <v>254</v>
      </c>
      <c r="F75" t="s">
        <v>255</v>
      </c>
      <c r="G75" t="s">
        <v>320</v>
      </c>
      <c r="H75" t="s">
        <v>345</v>
      </c>
      <c r="I75" t="s">
        <v>351</v>
      </c>
      <c r="J75" t="s">
        <v>351</v>
      </c>
      <c r="K75" t="s">
        <v>354</v>
      </c>
      <c r="L75" t="s">
        <v>358</v>
      </c>
      <c r="M75" t="s">
        <v>404</v>
      </c>
      <c r="N75" t="s">
        <v>410</v>
      </c>
      <c r="S75" t="s">
        <v>442</v>
      </c>
      <c r="T75">
        <v>68.94</v>
      </c>
      <c r="U75">
        <v>0</v>
      </c>
      <c r="V75" t="s">
        <v>462</v>
      </c>
      <c r="W75" t="s">
        <v>463</v>
      </c>
      <c r="X75" t="s">
        <v>464</v>
      </c>
      <c r="Y75" t="s">
        <v>463</v>
      </c>
      <c r="Z75" t="s">
        <v>465</v>
      </c>
      <c r="AA75" t="s">
        <v>521</v>
      </c>
      <c r="AB75" t="s">
        <v>463</v>
      </c>
      <c r="AC75" t="s">
        <v>463</v>
      </c>
      <c r="AD75" t="s">
        <v>464</v>
      </c>
      <c r="AE75" t="s">
        <v>545</v>
      </c>
      <c r="AG75" t="s">
        <v>550</v>
      </c>
      <c r="AH75" t="s">
        <v>463</v>
      </c>
      <c r="AI75" t="s">
        <v>464</v>
      </c>
      <c r="AJ75">
        <v>43</v>
      </c>
      <c r="AK75">
        <v>43</v>
      </c>
      <c r="AL75" t="s">
        <v>464</v>
      </c>
      <c r="AM75">
        <v>4</v>
      </c>
      <c r="AN75">
        <v>1</v>
      </c>
      <c r="AO75">
        <v>5</v>
      </c>
      <c r="AQ75" t="s">
        <v>555</v>
      </c>
      <c r="AR75" t="s">
        <v>574</v>
      </c>
      <c r="AT75" t="s">
        <v>598</v>
      </c>
      <c r="AU75" t="s">
        <v>600</v>
      </c>
      <c r="AV75">
        <v>0</v>
      </c>
      <c r="AW75">
        <v>0</v>
      </c>
      <c r="AX75">
        <v>0</v>
      </c>
      <c r="AY75">
        <v>0</v>
      </c>
      <c r="BD75" t="s">
        <v>675</v>
      </c>
      <c r="BE75" t="s">
        <v>738</v>
      </c>
      <c r="BG75" t="s">
        <v>753</v>
      </c>
      <c r="BH75">
        <v>164684</v>
      </c>
      <c r="BI75" t="s">
        <v>757</v>
      </c>
      <c r="BJ75">
        <v>10029</v>
      </c>
      <c r="BL75" t="s">
        <v>254</v>
      </c>
      <c r="BM75" t="s">
        <v>463</v>
      </c>
      <c r="BN75" t="s">
        <v>829</v>
      </c>
      <c r="BO75" t="s">
        <v>923</v>
      </c>
      <c r="BP75" t="s">
        <v>952</v>
      </c>
      <c r="BQ75" t="s">
        <v>964</v>
      </c>
      <c r="BS75" t="s">
        <v>983</v>
      </c>
      <c r="BT75" t="s">
        <v>463</v>
      </c>
      <c r="BU75" t="s">
        <v>463</v>
      </c>
      <c r="BV75" t="s">
        <v>991</v>
      </c>
      <c r="BW75" t="s">
        <v>1006</v>
      </c>
      <c r="BX75" t="s">
        <v>1011</v>
      </c>
      <c r="BZ75">
        <v>21</v>
      </c>
      <c r="CA75">
        <v>1085</v>
      </c>
    </row>
    <row r="76" spans="1:79">
      <c r="A76" s="1">
        <f>HYPERLINK("https://lsnyc.legalserver.org/matter/dynamic-profile/view/1878805","18-1878805")</f>
        <v>0</v>
      </c>
      <c r="B76" t="s">
        <v>144</v>
      </c>
      <c r="D76" t="s">
        <v>231</v>
      </c>
      <c r="E76" t="s">
        <v>254</v>
      </c>
      <c r="F76" t="s">
        <v>255</v>
      </c>
      <c r="G76" t="s">
        <v>310</v>
      </c>
      <c r="H76" t="s">
        <v>344</v>
      </c>
      <c r="I76" t="s">
        <v>351</v>
      </c>
      <c r="J76" t="s">
        <v>351</v>
      </c>
      <c r="K76" t="s">
        <v>354</v>
      </c>
      <c r="L76" t="s">
        <v>361</v>
      </c>
      <c r="M76" t="s">
        <v>405</v>
      </c>
      <c r="N76" t="s">
        <v>410</v>
      </c>
      <c r="O76" t="s">
        <v>427</v>
      </c>
      <c r="S76" t="s">
        <v>442</v>
      </c>
      <c r="T76">
        <v>94.78</v>
      </c>
      <c r="U76">
        <v>0</v>
      </c>
      <c r="V76" t="s">
        <v>462</v>
      </c>
      <c r="W76" t="s">
        <v>463</v>
      </c>
      <c r="X76" t="s">
        <v>464</v>
      </c>
      <c r="Y76" t="s">
        <v>463</v>
      </c>
      <c r="Z76" t="s">
        <v>466</v>
      </c>
      <c r="AA76" t="s">
        <v>522</v>
      </c>
      <c r="AB76" t="s">
        <v>463</v>
      </c>
      <c r="AC76" t="s">
        <v>464</v>
      </c>
      <c r="AD76" t="s">
        <v>464</v>
      </c>
      <c r="AE76" t="s">
        <v>544</v>
      </c>
      <c r="AG76" t="s">
        <v>551</v>
      </c>
      <c r="AH76" t="s">
        <v>463</v>
      </c>
      <c r="AI76" t="s">
        <v>464</v>
      </c>
      <c r="AJ76">
        <v>87</v>
      </c>
      <c r="AK76">
        <v>88</v>
      </c>
      <c r="AL76" t="s">
        <v>464</v>
      </c>
      <c r="AM76">
        <v>2</v>
      </c>
      <c r="AN76">
        <v>0</v>
      </c>
      <c r="AO76">
        <v>2</v>
      </c>
      <c r="AQ76" t="s">
        <v>570</v>
      </c>
      <c r="AR76" t="s">
        <v>589</v>
      </c>
      <c r="AT76" t="s">
        <v>593</v>
      </c>
      <c r="AU76" t="s">
        <v>600</v>
      </c>
      <c r="AV76">
        <v>0</v>
      </c>
      <c r="AW76">
        <v>0</v>
      </c>
      <c r="AX76">
        <v>0</v>
      </c>
      <c r="AY76">
        <v>0</v>
      </c>
      <c r="BD76" t="s">
        <v>676</v>
      </c>
      <c r="BE76" t="s">
        <v>739</v>
      </c>
      <c r="BG76" t="s">
        <v>753</v>
      </c>
      <c r="BH76">
        <v>164684</v>
      </c>
      <c r="BI76" t="s">
        <v>757</v>
      </c>
      <c r="BJ76">
        <v>10031</v>
      </c>
      <c r="BL76" t="s">
        <v>254</v>
      </c>
      <c r="BM76" t="s">
        <v>463</v>
      </c>
      <c r="BN76" t="s">
        <v>830</v>
      </c>
      <c r="BO76" t="s">
        <v>924</v>
      </c>
      <c r="BP76" t="s">
        <v>954</v>
      </c>
      <c r="BQ76" t="s">
        <v>963</v>
      </c>
      <c r="BS76" t="s">
        <v>978</v>
      </c>
      <c r="BT76" t="s">
        <v>988</v>
      </c>
      <c r="BU76" t="s">
        <v>464</v>
      </c>
      <c r="BV76" t="s">
        <v>992</v>
      </c>
      <c r="BW76" t="s">
        <v>1001</v>
      </c>
      <c r="BY76" t="s">
        <v>1029</v>
      </c>
      <c r="BZ76">
        <v>42</v>
      </c>
      <c r="CA76">
        <v>1750</v>
      </c>
    </row>
    <row r="77" spans="1:79">
      <c r="A77" s="1">
        <f>HYPERLINK("https://lsnyc.legalserver.org/matter/dynamic-profile/view/1907395","19-1907395")</f>
        <v>0</v>
      </c>
      <c r="B77" t="s">
        <v>145</v>
      </c>
      <c r="D77" t="s">
        <v>232</v>
      </c>
      <c r="E77" t="s">
        <v>254</v>
      </c>
      <c r="F77" t="s">
        <v>255</v>
      </c>
      <c r="G77" t="s">
        <v>321</v>
      </c>
      <c r="H77" t="s">
        <v>345</v>
      </c>
      <c r="I77" t="s">
        <v>351</v>
      </c>
      <c r="J77" t="s">
        <v>351</v>
      </c>
      <c r="K77" t="s">
        <v>356</v>
      </c>
      <c r="L77" t="s">
        <v>383</v>
      </c>
      <c r="M77" t="s">
        <v>406</v>
      </c>
      <c r="N77" t="s">
        <v>419</v>
      </c>
      <c r="S77" t="s">
        <v>442</v>
      </c>
      <c r="T77">
        <v>0</v>
      </c>
      <c r="U77">
        <v>0</v>
      </c>
      <c r="V77" t="s">
        <v>463</v>
      </c>
      <c r="W77" t="s">
        <v>463</v>
      </c>
      <c r="X77" t="s">
        <v>464</v>
      </c>
      <c r="Y77" t="s">
        <v>463</v>
      </c>
      <c r="Z77" t="s">
        <v>465</v>
      </c>
      <c r="AA77" t="s">
        <v>442</v>
      </c>
      <c r="AB77" t="s">
        <v>463</v>
      </c>
      <c r="AC77" t="s">
        <v>464</v>
      </c>
      <c r="AD77" t="s">
        <v>464</v>
      </c>
      <c r="AE77" t="s">
        <v>546</v>
      </c>
      <c r="AG77" t="s">
        <v>550</v>
      </c>
      <c r="AH77" t="s">
        <v>463</v>
      </c>
      <c r="AI77" t="s">
        <v>464</v>
      </c>
      <c r="AJ77">
        <v>40</v>
      </c>
      <c r="AK77">
        <v>40</v>
      </c>
      <c r="AL77" t="s">
        <v>462</v>
      </c>
      <c r="AM77">
        <v>1</v>
      </c>
      <c r="AN77">
        <v>2</v>
      </c>
      <c r="AO77">
        <v>3</v>
      </c>
      <c r="AP77" t="s">
        <v>553</v>
      </c>
      <c r="AQ77" t="s">
        <v>556</v>
      </c>
      <c r="AR77" t="s">
        <v>575</v>
      </c>
      <c r="AT77" t="s">
        <v>594</v>
      </c>
      <c r="AU77" t="s">
        <v>610</v>
      </c>
      <c r="AV77">
        <v>0</v>
      </c>
      <c r="AW77">
        <v>0</v>
      </c>
      <c r="AX77">
        <v>0</v>
      </c>
      <c r="AY77">
        <v>0</v>
      </c>
      <c r="BD77" t="s">
        <v>677</v>
      </c>
      <c r="BE77" t="s">
        <v>740</v>
      </c>
      <c r="BG77" t="s">
        <v>753</v>
      </c>
      <c r="BH77">
        <v>164684</v>
      </c>
      <c r="BI77" t="s">
        <v>757</v>
      </c>
      <c r="BJ77">
        <v>10026</v>
      </c>
      <c r="BL77" t="s">
        <v>254</v>
      </c>
      <c r="BM77" t="s">
        <v>464</v>
      </c>
      <c r="BN77" t="s">
        <v>831</v>
      </c>
      <c r="BO77" t="s">
        <v>925</v>
      </c>
      <c r="BS77" t="s">
        <v>984</v>
      </c>
      <c r="BT77" t="s">
        <v>462</v>
      </c>
      <c r="BU77" t="s">
        <v>464</v>
      </c>
      <c r="BZ77">
        <v>0</v>
      </c>
      <c r="CA77">
        <v>0</v>
      </c>
    </row>
    <row r="78" spans="1:79">
      <c r="A78" s="1">
        <f>HYPERLINK("https://lsnyc.legalserver.org/matter/dynamic-profile/view/1856506","18-1856506")</f>
        <v>0</v>
      </c>
      <c r="B78" t="s">
        <v>146</v>
      </c>
      <c r="D78" t="s">
        <v>233</v>
      </c>
      <c r="E78" t="s">
        <v>254</v>
      </c>
      <c r="F78" t="s">
        <v>255</v>
      </c>
      <c r="G78" t="s">
        <v>322</v>
      </c>
      <c r="H78" t="s">
        <v>346</v>
      </c>
      <c r="I78" t="s">
        <v>351</v>
      </c>
      <c r="J78" t="s">
        <v>351</v>
      </c>
      <c r="K78" t="s">
        <v>355</v>
      </c>
      <c r="L78" t="s">
        <v>377</v>
      </c>
      <c r="M78" t="s">
        <v>396</v>
      </c>
      <c r="N78" t="s">
        <v>416</v>
      </c>
      <c r="S78" t="s">
        <v>455</v>
      </c>
      <c r="T78">
        <v>165.57</v>
      </c>
      <c r="U78">
        <v>165.57</v>
      </c>
      <c r="V78" t="s">
        <v>462</v>
      </c>
      <c r="W78" t="s">
        <v>463</v>
      </c>
      <c r="X78" t="s">
        <v>464</v>
      </c>
      <c r="Y78" t="s">
        <v>463</v>
      </c>
      <c r="Z78" t="s">
        <v>466</v>
      </c>
      <c r="AA78" t="s">
        <v>523</v>
      </c>
      <c r="AB78" t="s">
        <v>463</v>
      </c>
      <c r="AC78" t="s">
        <v>464</v>
      </c>
      <c r="AD78" t="s">
        <v>464</v>
      </c>
      <c r="AE78" t="s">
        <v>549</v>
      </c>
      <c r="AG78" t="s">
        <v>551</v>
      </c>
      <c r="AH78" t="s">
        <v>463</v>
      </c>
      <c r="AI78" t="s">
        <v>464</v>
      </c>
      <c r="AJ78">
        <v>38</v>
      </c>
      <c r="AK78">
        <v>40</v>
      </c>
      <c r="AL78" t="s">
        <v>463</v>
      </c>
      <c r="AM78">
        <v>1</v>
      </c>
      <c r="AN78">
        <v>0</v>
      </c>
      <c r="AO78">
        <v>1</v>
      </c>
      <c r="AQ78" t="s">
        <v>556</v>
      </c>
      <c r="AR78" t="s">
        <v>575</v>
      </c>
      <c r="AT78" t="s">
        <v>592</v>
      </c>
      <c r="AU78" t="s">
        <v>599</v>
      </c>
      <c r="AV78">
        <v>0</v>
      </c>
      <c r="AW78">
        <v>0</v>
      </c>
      <c r="AX78">
        <v>0</v>
      </c>
      <c r="AY78">
        <v>0</v>
      </c>
      <c r="BD78" t="s">
        <v>678</v>
      </c>
      <c r="BE78">
        <v>64</v>
      </c>
      <c r="BG78" t="s">
        <v>753</v>
      </c>
      <c r="BH78">
        <v>164684</v>
      </c>
      <c r="BI78" t="s">
        <v>757</v>
      </c>
      <c r="BJ78">
        <v>10033</v>
      </c>
      <c r="BL78" t="s">
        <v>762</v>
      </c>
      <c r="BM78" t="s">
        <v>464</v>
      </c>
      <c r="BN78" t="s">
        <v>832</v>
      </c>
      <c r="BO78" t="s">
        <v>926</v>
      </c>
      <c r="BP78" t="s">
        <v>951</v>
      </c>
      <c r="BS78" t="s">
        <v>974</v>
      </c>
      <c r="BT78" t="s">
        <v>463</v>
      </c>
      <c r="BU78" t="s">
        <v>464</v>
      </c>
      <c r="BV78" t="s">
        <v>989</v>
      </c>
      <c r="BZ78">
        <v>0</v>
      </c>
      <c r="CA78">
        <v>0</v>
      </c>
    </row>
    <row r="79" spans="1:79">
      <c r="A79" s="1">
        <f>HYPERLINK("https://lsnyc.legalserver.org/matter/dynamic-profile/view/1847272","17-1847272")</f>
        <v>0</v>
      </c>
      <c r="B79" t="s">
        <v>147</v>
      </c>
      <c r="D79" t="s">
        <v>234</v>
      </c>
      <c r="E79" t="s">
        <v>254</v>
      </c>
      <c r="F79" t="s">
        <v>255</v>
      </c>
      <c r="G79" t="s">
        <v>323</v>
      </c>
      <c r="H79" t="s">
        <v>349</v>
      </c>
      <c r="I79" t="s">
        <v>351</v>
      </c>
      <c r="J79" t="s">
        <v>351</v>
      </c>
      <c r="K79" t="s">
        <v>354</v>
      </c>
      <c r="L79" t="s">
        <v>360</v>
      </c>
      <c r="M79" t="s">
        <v>387</v>
      </c>
      <c r="N79" t="s">
        <v>410</v>
      </c>
      <c r="S79" t="s">
        <v>442</v>
      </c>
      <c r="T79">
        <v>84.38</v>
      </c>
      <c r="U79">
        <v>0</v>
      </c>
      <c r="V79" t="s">
        <v>462</v>
      </c>
      <c r="W79" t="s">
        <v>463</v>
      </c>
      <c r="X79" t="s">
        <v>464</v>
      </c>
      <c r="Y79" t="s">
        <v>463</v>
      </c>
      <c r="Z79" t="s">
        <v>466</v>
      </c>
      <c r="AA79" t="s">
        <v>524</v>
      </c>
      <c r="AB79" t="s">
        <v>463</v>
      </c>
      <c r="AC79" t="s">
        <v>463</v>
      </c>
      <c r="AD79" t="s">
        <v>464</v>
      </c>
      <c r="AE79" t="s">
        <v>543</v>
      </c>
      <c r="AG79" t="s">
        <v>550</v>
      </c>
      <c r="AH79" t="s">
        <v>463</v>
      </c>
      <c r="AI79" t="s">
        <v>464</v>
      </c>
      <c r="AJ79">
        <v>70</v>
      </c>
      <c r="AK79">
        <v>72</v>
      </c>
      <c r="AL79" t="s">
        <v>464</v>
      </c>
      <c r="AM79">
        <v>1</v>
      </c>
      <c r="AN79">
        <v>0</v>
      </c>
      <c r="AO79">
        <v>1</v>
      </c>
      <c r="AQ79" t="s">
        <v>555</v>
      </c>
      <c r="AR79" t="s">
        <v>574</v>
      </c>
      <c r="AT79" t="s">
        <v>595</v>
      </c>
      <c r="AU79" t="s">
        <v>611</v>
      </c>
      <c r="AV79">
        <v>0</v>
      </c>
      <c r="AW79">
        <v>0</v>
      </c>
      <c r="AX79">
        <v>0</v>
      </c>
      <c r="AY79">
        <v>0</v>
      </c>
      <c r="BD79" t="s">
        <v>671</v>
      </c>
      <c r="BE79" t="s">
        <v>698</v>
      </c>
      <c r="BG79" t="s">
        <v>753</v>
      </c>
      <c r="BH79">
        <v>164684</v>
      </c>
      <c r="BI79" t="s">
        <v>757</v>
      </c>
      <c r="BJ79">
        <v>10040</v>
      </c>
      <c r="BL79" t="s">
        <v>254</v>
      </c>
      <c r="BM79" t="s">
        <v>463</v>
      </c>
      <c r="BN79" t="s">
        <v>833</v>
      </c>
      <c r="BO79" t="s">
        <v>927</v>
      </c>
      <c r="BP79" t="s">
        <v>951</v>
      </c>
      <c r="BQ79" t="s">
        <v>965</v>
      </c>
      <c r="BS79" t="s">
        <v>981</v>
      </c>
      <c r="BT79" t="s">
        <v>463</v>
      </c>
      <c r="BU79" t="s">
        <v>462</v>
      </c>
      <c r="BV79" t="s">
        <v>989</v>
      </c>
      <c r="BW79" t="s">
        <v>1007</v>
      </c>
      <c r="BX79" t="s">
        <v>1011</v>
      </c>
      <c r="BY79" t="s">
        <v>1030</v>
      </c>
      <c r="BZ79">
        <v>34</v>
      </c>
      <c r="CA79">
        <v>0</v>
      </c>
    </row>
    <row r="80" spans="1:79">
      <c r="A80" s="1">
        <f>HYPERLINK("https://lsnyc.legalserver.org/matter/dynamic-profile/view/1906470","19-1906470")</f>
        <v>0</v>
      </c>
      <c r="B80" t="s">
        <v>92</v>
      </c>
      <c r="D80" t="s">
        <v>235</v>
      </c>
      <c r="E80" t="s">
        <v>254</v>
      </c>
      <c r="F80" t="s">
        <v>255</v>
      </c>
      <c r="G80" t="s">
        <v>282</v>
      </c>
      <c r="H80" t="s">
        <v>344</v>
      </c>
      <c r="I80" t="s">
        <v>351</v>
      </c>
      <c r="J80" t="s">
        <v>352</v>
      </c>
      <c r="K80" t="s">
        <v>354</v>
      </c>
      <c r="L80" t="s">
        <v>371</v>
      </c>
      <c r="M80" t="s">
        <v>386</v>
      </c>
      <c r="N80" t="s">
        <v>411</v>
      </c>
      <c r="S80" t="s">
        <v>442</v>
      </c>
      <c r="T80">
        <v>71.29000000000001</v>
      </c>
      <c r="U80">
        <v>0</v>
      </c>
      <c r="V80" t="s">
        <v>463</v>
      </c>
      <c r="W80" t="s">
        <v>463</v>
      </c>
      <c r="X80" t="s">
        <v>464</v>
      </c>
      <c r="Y80" t="s">
        <v>463</v>
      </c>
      <c r="Z80" t="s">
        <v>466</v>
      </c>
      <c r="AA80" t="s">
        <v>525</v>
      </c>
      <c r="AB80" t="s">
        <v>463</v>
      </c>
      <c r="AC80" t="s">
        <v>464</v>
      </c>
      <c r="AD80" t="s">
        <v>464</v>
      </c>
      <c r="AE80" t="s">
        <v>543</v>
      </c>
      <c r="AG80" t="s">
        <v>550</v>
      </c>
      <c r="AH80" t="s">
        <v>463</v>
      </c>
      <c r="AI80" t="s">
        <v>464</v>
      </c>
      <c r="AJ80">
        <v>56</v>
      </c>
      <c r="AK80">
        <v>56</v>
      </c>
      <c r="AL80" t="s">
        <v>464</v>
      </c>
      <c r="AM80">
        <v>1</v>
      </c>
      <c r="AN80">
        <v>0</v>
      </c>
      <c r="AO80">
        <v>1</v>
      </c>
      <c r="AQ80" t="s">
        <v>558</v>
      </c>
      <c r="AR80" t="s">
        <v>577</v>
      </c>
      <c r="AT80" t="s">
        <v>592</v>
      </c>
      <c r="AU80" t="s">
        <v>599</v>
      </c>
      <c r="AV80">
        <v>0</v>
      </c>
      <c r="AW80">
        <v>0</v>
      </c>
      <c r="AX80">
        <v>0</v>
      </c>
      <c r="AY80">
        <v>0</v>
      </c>
      <c r="BD80" t="s">
        <v>679</v>
      </c>
      <c r="BE80" t="s">
        <v>741</v>
      </c>
      <c r="BG80" t="s">
        <v>753</v>
      </c>
      <c r="BH80">
        <v>164684</v>
      </c>
      <c r="BI80" t="s">
        <v>757</v>
      </c>
      <c r="BJ80">
        <v>10039</v>
      </c>
      <c r="BL80" t="s">
        <v>254</v>
      </c>
      <c r="BM80" t="s">
        <v>463</v>
      </c>
      <c r="BN80" t="s">
        <v>834</v>
      </c>
      <c r="BO80" t="s">
        <v>928</v>
      </c>
      <c r="BP80" t="s">
        <v>955</v>
      </c>
      <c r="BS80" t="s">
        <v>968</v>
      </c>
      <c r="BU80" t="s">
        <v>464</v>
      </c>
      <c r="BV80" t="s">
        <v>991</v>
      </c>
      <c r="BZ80">
        <v>0</v>
      </c>
      <c r="CA80">
        <v>0</v>
      </c>
    </row>
    <row r="81" spans="1:79">
      <c r="A81" s="1">
        <f>HYPERLINK("https://lsnyc.legalserver.org/matter/dynamic-profile/view/1897910","19-1897910")</f>
        <v>0</v>
      </c>
      <c r="B81" t="s">
        <v>113</v>
      </c>
      <c r="D81" t="s">
        <v>236</v>
      </c>
      <c r="E81" t="s">
        <v>254</v>
      </c>
      <c r="F81" t="s">
        <v>255</v>
      </c>
      <c r="G81" t="s">
        <v>324</v>
      </c>
      <c r="H81" t="s">
        <v>344</v>
      </c>
      <c r="I81" t="s">
        <v>351</v>
      </c>
      <c r="J81" t="s">
        <v>352</v>
      </c>
      <c r="K81" t="s">
        <v>354</v>
      </c>
      <c r="L81" t="s">
        <v>384</v>
      </c>
      <c r="M81" t="s">
        <v>405</v>
      </c>
      <c r="N81" t="s">
        <v>410</v>
      </c>
      <c r="S81" t="s">
        <v>442</v>
      </c>
      <c r="T81">
        <v>113.27</v>
      </c>
      <c r="U81">
        <v>0</v>
      </c>
      <c r="V81" t="s">
        <v>462</v>
      </c>
      <c r="W81" t="s">
        <v>463</v>
      </c>
      <c r="X81" t="s">
        <v>464</v>
      </c>
      <c r="Y81" t="s">
        <v>463</v>
      </c>
      <c r="Z81" t="s">
        <v>466</v>
      </c>
      <c r="AA81" t="s">
        <v>526</v>
      </c>
      <c r="AB81" t="s">
        <v>463</v>
      </c>
      <c r="AC81" t="s">
        <v>464</v>
      </c>
      <c r="AD81" t="s">
        <v>464</v>
      </c>
      <c r="AE81" t="s">
        <v>545</v>
      </c>
      <c r="AG81" t="s">
        <v>550</v>
      </c>
      <c r="AH81" t="s">
        <v>463</v>
      </c>
      <c r="AI81" t="s">
        <v>464</v>
      </c>
      <c r="AJ81">
        <v>65</v>
      </c>
      <c r="AK81">
        <v>65</v>
      </c>
      <c r="AL81" t="s">
        <v>464</v>
      </c>
      <c r="AM81">
        <v>1</v>
      </c>
      <c r="AN81">
        <v>0</v>
      </c>
      <c r="AO81">
        <v>1</v>
      </c>
      <c r="AQ81" t="s">
        <v>570</v>
      </c>
      <c r="AR81" t="s">
        <v>589</v>
      </c>
      <c r="AT81" t="s">
        <v>592</v>
      </c>
      <c r="AU81" t="s">
        <v>599</v>
      </c>
      <c r="AV81">
        <v>0</v>
      </c>
      <c r="AW81">
        <v>0</v>
      </c>
      <c r="AX81">
        <v>0</v>
      </c>
      <c r="AY81">
        <v>0</v>
      </c>
      <c r="BD81" t="s">
        <v>680</v>
      </c>
      <c r="BE81" t="s">
        <v>742</v>
      </c>
      <c r="BG81" t="s">
        <v>753</v>
      </c>
      <c r="BH81">
        <v>164684</v>
      </c>
      <c r="BI81" t="s">
        <v>757</v>
      </c>
      <c r="BJ81">
        <v>10031</v>
      </c>
      <c r="BL81" t="s">
        <v>254</v>
      </c>
      <c r="BM81" t="s">
        <v>463</v>
      </c>
      <c r="BN81" t="s">
        <v>835</v>
      </c>
      <c r="BO81" t="s">
        <v>929</v>
      </c>
      <c r="BP81" t="s">
        <v>954</v>
      </c>
      <c r="BQ81" t="s">
        <v>962</v>
      </c>
      <c r="BS81" t="s">
        <v>968</v>
      </c>
      <c r="BT81" t="s">
        <v>988</v>
      </c>
      <c r="BU81" t="s">
        <v>462</v>
      </c>
      <c r="BV81" t="s">
        <v>992</v>
      </c>
      <c r="BW81" t="s">
        <v>1001</v>
      </c>
      <c r="BX81" t="s">
        <v>1011</v>
      </c>
      <c r="BY81" t="s">
        <v>1031</v>
      </c>
      <c r="BZ81">
        <v>35</v>
      </c>
      <c r="CA81">
        <v>843.28</v>
      </c>
    </row>
    <row r="82" spans="1:79">
      <c r="A82" s="1">
        <f>HYPERLINK("https://lsnyc.legalserver.org/matter/dynamic-profile/view/1912870","19-1912870")</f>
        <v>0</v>
      </c>
      <c r="B82" t="s">
        <v>148</v>
      </c>
      <c r="D82" t="s">
        <v>236</v>
      </c>
      <c r="E82" t="s">
        <v>254</v>
      </c>
      <c r="F82" t="s">
        <v>255</v>
      </c>
      <c r="G82" t="s">
        <v>325</v>
      </c>
      <c r="H82" t="s">
        <v>350</v>
      </c>
      <c r="I82" t="s">
        <v>351</v>
      </c>
      <c r="J82" t="s">
        <v>352</v>
      </c>
      <c r="K82" t="s">
        <v>354</v>
      </c>
      <c r="L82" t="s">
        <v>384</v>
      </c>
      <c r="M82" t="s">
        <v>386</v>
      </c>
      <c r="N82" t="s">
        <v>414</v>
      </c>
      <c r="S82" t="s">
        <v>442</v>
      </c>
      <c r="T82">
        <v>85.33</v>
      </c>
      <c r="U82">
        <v>0</v>
      </c>
      <c r="V82" t="s">
        <v>462</v>
      </c>
      <c r="W82" t="s">
        <v>463</v>
      </c>
      <c r="X82" t="s">
        <v>464</v>
      </c>
      <c r="Y82" t="s">
        <v>463</v>
      </c>
      <c r="Z82" t="s">
        <v>465</v>
      </c>
      <c r="AA82" t="s">
        <v>527</v>
      </c>
      <c r="AB82" t="s">
        <v>463</v>
      </c>
      <c r="AC82" t="s">
        <v>463</v>
      </c>
      <c r="AD82" t="s">
        <v>464</v>
      </c>
      <c r="AE82" t="s">
        <v>543</v>
      </c>
      <c r="AG82" t="s">
        <v>550</v>
      </c>
      <c r="AH82" t="s">
        <v>463</v>
      </c>
      <c r="AI82" t="s">
        <v>464</v>
      </c>
      <c r="AJ82">
        <v>61</v>
      </c>
      <c r="AK82">
        <v>61</v>
      </c>
      <c r="AL82" t="s">
        <v>464</v>
      </c>
      <c r="AM82">
        <v>1</v>
      </c>
      <c r="AN82">
        <v>2</v>
      </c>
      <c r="AO82">
        <v>3</v>
      </c>
      <c r="AQ82" t="s">
        <v>570</v>
      </c>
      <c r="AR82" t="s">
        <v>589</v>
      </c>
      <c r="AT82" t="s">
        <v>594</v>
      </c>
      <c r="AU82" t="s">
        <v>600</v>
      </c>
      <c r="AV82">
        <v>0</v>
      </c>
      <c r="AW82">
        <v>0</v>
      </c>
      <c r="AX82">
        <v>0</v>
      </c>
      <c r="AY82">
        <v>0</v>
      </c>
      <c r="BD82" t="s">
        <v>681</v>
      </c>
      <c r="BE82" t="s">
        <v>743</v>
      </c>
      <c r="BG82" t="s">
        <v>753</v>
      </c>
      <c r="BH82">
        <v>164684</v>
      </c>
      <c r="BI82" t="s">
        <v>757</v>
      </c>
      <c r="BJ82">
        <v>10027</v>
      </c>
      <c r="BL82" t="s">
        <v>254</v>
      </c>
      <c r="BM82" t="s">
        <v>463</v>
      </c>
      <c r="BN82" t="s">
        <v>836</v>
      </c>
      <c r="BO82" t="s">
        <v>930</v>
      </c>
      <c r="BP82" t="s">
        <v>954</v>
      </c>
      <c r="BQ82" t="s">
        <v>966</v>
      </c>
      <c r="BS82" t="s">
        <v>985</v>
      </c>
      <c r="BT82" t="s">
        <v>463</v>
      </c>
      <c r="BU82" t="s">
        <v>462</v>
      </c>
      <c r="BV82" t="s">
        <v>992</v>
      </c>
      <c r="BW82" t="s">
        <v>1001</v>
      </c>
      <c r="BX82" t="s">
        <v>1014</v>
      </c>
      <c r="BY82" t="s">
        <v>1032</v>
      </c>
      <c r="BZ82">
        <v>40</v>
      </c>
      <c r="CA82">
        <v>1469</v>
      </c>
    </row>
    <row r="83" spans="1:79">
      <c r="A83" s="1">
        <f>HYPERLINK("https://lsnyc.legalserver.org/matter/dynamic-profile/view/1904010","19-1904010")</f>
        <v>0</v>
      </c>
      <c r="B83" t="s">
        <v>119</v>
      </c>
      <c r="D83" t="s">
        <v>237</v>
      </c>
      <c r="E83" t="s">
        <v>254</v>
      </c>
      <c r="F83" t="s">
        <v>255</v>
      </c>
      <c r="G83" t="s">
        <v>326</v>
      </c>
      <c r="H83" t="s">
        <v>345</v>
      </c>
      <c r="I83" t="s">
        <v>351</v>
      </c>
      <c r="J83" t="s">
        <v>351</v>
      </c>
      <c r="K83" t="s">
        <v>354</v>
      </c>
      <c r="L83" t="s">
        <v>358</v>
      </c>
      <c r="M83" t="s">
        <v>404</v>
      </c>
      <c r="N83" t="s">
        <v>410</v>
      </c>
      <c r="S83" t="s">
        <v>456</v>
      </c>
      <c r="T83">
        <v>166.99</v>
      </c>
      <c r="U83">
        <v>166.99</v>
      </c>
      <c r="V83" t="s">
        <v>462</v>
      </c>
      <c r="W83" t="s">
        <v>463</v>
      </c>
      <c r="X83" t="s">
        <v>464</v>
      </c>
      <c r="Y83" t="s">
        <v>463</v>
      </c>
      <c r="Z83" t="s">
        <v>466</v>
      </c>
      <c r="AA83" t="s">
        <v>528</v>
      </c>
      <c r="AB83" t="s">
        <v>463</v>
      </c>
      <c r="AC83" t="s">
        <v>463</v>
      </c>
      <c r="AD83" t="s">
        <v>464</v>
      </c>
      <c r="AE83" t="s">
        <v>543</v>
      </c>
      <c r="AG83" t="s">
        <v>550</v>
      </c>
      <c r="AH83" t="s">
        <v>463</v>
      </c>
      <c r="AI83" t="s">
        <v>464</v>
      </c>
      <c r="AJ83">
        <v>49</v>
      </c>
      <c r="AK83">
        <v>49</v>
      </c>
      <c r="AL83" t="s">
        <v>464</v>
      </c>
      <c r="AM83">
        <v>4</v>
      </c>
      <c r="AN83">
        <v>0</v>
      </c>
      <c r="AO83">
        <v>4</v>
      </c>
      <c r="AQ83" t="s">
        <v>555</v>
      </c>
      <c r="AR83" t="s">
        <v>574</v>
      </c>
      <c r="AT83" t="s">
        <v>594</v>
      </c>
      <c r="AU83" t="s">
        <v>600</v>
      </c>
      <c r="AV83">
        <v>0</v>
      </c>
      <c r="AW83">
        <v>0</v>
      </c>
      <c r="AX83">
        <v>0</v>
      </c>
      <c r="AY83">
        <v>0</v>
      </c>
      <c r="BD83" t="s">
        <v>682</v>
      </c>
      <c r="BE83" t="s">
        <v>744</v>
      </c>
      <c r="BG83" t="s">
        <v>753</v>
      </c>
      <c r="BH83">
        <v>164684</v>
      </c>
      <c r="BI83" t="s">
        <v>757</v>
      </c>
      <c r="BJ83">
        <v>10024</v>
      </c>
      <c r="BL83" t="s">
        <v>254</v>
      </c>
      <c r="BM83" t="s">
        <v>463</v>
      </c>
      <c r="BN83" t="s">
        <v>837</v>
      </c>
      <c r="BO83" t="s">
        <v>931</v>
      </c>
      <c r="BP83" t="s">
        <v>958</v>
      </c>
      <c r="BQ83" t="s">
        <v>966</v>
      </c>
      <c r="BS83" t="s">
        <v>983</v>
      </c>
      <c r="BT83" t="s">
        <v>463</v>
      </c>
      <c r="BU83" t="s">
        <v>462</v>
      </c>
      <c r="BV83" t="s">
        <v>996</v>
      </c>
      <c r="BW83" t="s">
        <v>1002</v>
      </c>
      <c r="BX83" t="s">
        <v>1013</v>
      </c>
      <c r="BZ83">
        <v>31</v>
      </c>
      <c r="CA83">
        <v>495</v>
      </c>
    </row>
    <row r="84" spans="1:79">
      <c r="A84" s="1">
        <f>HYPERLINK("https://lsnyc.legalserver.org/matter/dynamic-profile/view/0750376","14-0750376")</f>
        <v>0</v>
      </c>
      <c r="B84" t="s">
        <v>149</v>
      </c>
      <c r="D84" t="s">
        <v>238</v>
      </c>
      <c r="E84" t="s">
        <v>254</v>
      </c>
      <c r="F84" t="s">
        <v>255</v>
      </c>
      <c r="G84" t="s">
        <v>327</v>
      </c>
      <c r="H84" t="s">
        <v>344</v>
      </c>
      <c r="I84" t="s">
        <v>351</v>
      </c>
      <c r="J84" t="s">
        <v>351</v>
      </c>
      <c r="K84" t="s">
        <v>356</v>
      </c>
      <c r="L84" t="s">
        <v>361</v>
      </c>
      <c r="M84" t="s">
        <v>361</v>
      </c>
      <c r="N84" t="s">
        <v>413</v>
      </c>
      <c r="O84" t="s">
        <v>426</v>
      </c>
      <c r="S84" t="s">
        <v>442</v>
      </c>
      <c r="T84">
        <v>0</v>
      </c>
      <c r="U84">
        <v>0</v>
      </c>
      <c r="V84" t="s">
        <v>463</v>
      </c>
      <c r="W84" t="s">
        <v>463</v>
      </c>
      <c r="X84" t="s">
        <v>464</v>
      </c>
      <c r="Y84" t="s">
        <v>463</v>
      </c>
      <c r="Z84" t="s">
        <v>465</v>
      </c>
      <c r="AA84" t="s">
        <v>442</v>
      </c>
      <c r="AB84" t="s">
        <v>463</v>
      </c>
      <c r="AC84" t="s">
        <v>464</v>
      </c>
      <c r="AD84" t="s">
        <v>463</v>
      </c>
      <c r="AE84" t="s">
        <v>543</v>
      </c>
      <c r="AG84" t="s">
        <v>550</v>
      </c>
      <c r="AH84" t="s">
        <v>463</v>
      </c>
      <c r="AI84" t="s">
        <v>464</v>
      </c>
      <c r="AJ84">
        <v>34</v>
      </c>
      <c r="AK84">
        <v>39</v>
      </c>
      <c r="AL84" t="s">
        <v>464</v>
      </c>
      <c r="AM84">
        <v>1</v>
      </c>
      <c r="AN84">
        <v>0</v>
      </c>
      <c r="AO84">
        <v>1</v>
      </c>
      <c r="AQ84" t="s">
        <v>563</v>
      </c>
      <c r="AR84" t="s">
        <v>581</v>
      </c>
      <c r="AT84" t="s">
        <v>592</v>
      </c>
      <c r="AV84">
        <v>0</v>
      </c>
      <c r="AW84">
        <v>0</v>
      </c>
      <c r="AX84">
        <v>0</v>
      </c>
      <c r="AY84">
        <v>0</v>
      </c>
      <c r="BD84" t="s">
        <v>683</v>
      </c>
      <c r="BE84" t="s">
        <v>715</v>
      </c>
      <c r="BG84" t="s">
        <v>753</v>
      </c>
      <c r="BH84">
        <v>164684</v>
      </c>
      <c r="BI84" t="s">
        <v>757</v>
      </c>
      <c r="BJ84">
        <v>10026</v>
      </c>
      <c r="BL84" t="s">
        <v>254</v>
      </c>
      <c r="BM84" t="s">
        <v>463</v>
      </c>
      <c r="BN84" t="s">
        <v>782</v>
      </c>
      <c r="BO84" t="s">
        <v>876</v>
      </c>
      <c r="BP84" t="s">
        <v>955</v>
      </c>
      <c r="BS84" t="s">
        <v>977</v>
      </c>
      <c r="BU84" t="s">
        <v>462</v>
      </c>
      <c r="BV84" t="s">
        <v>991</v>
      </c>
      <c r="BZ84">
        <v>0</v>
      </c>
      <c r="CA84">
        <v>0</v>
      </c>
    </row>
    <row r="85" spans="1:79">
      <c r="A85" s="1">
        <f>HYPERLINK("https://lsnyc.legalserver.org/matter/dynamic-profile/view/1849198","17-1849198")</f>
        <v>0</v>
      </c>
      <c r="B85" t="s">
        <v>150</v>
      </c>
      <c r="D85" t="s">
        <v>97</v>
      </c>
      <c r="E85" t="s">
        <v>254</v>
      </c>
      <c r="F85" t="s">
        <v>255</v>
      </c>
      <c r="G85" t="s">
        <v>328</v>
      </c>
      <c r="H85" t="s">
        <v>344</v>
      </c>
      <c r="I85" t="s">
        <v>351</v>
      </c>
      <c r="K85" t="s">
        <v>354</v>
      </c>
      <c r="L85" t="s">
        <v>357</v>
      </c>
      <c r="M85" t="s">
        <v>392</v>
      </c>
      <c r="N85" t="s">
        <v>414</v>
      </c>
      <c r="S85" t="s">
        <v>442</v>
      </c>
      <c r="T85">
        <v>84.04000000000001</v>
      </c>
      <c r="U85">
        <v>0</v>
      </c>
      <c r="V85" t="s">
        <v>462</v>
      </c>
      <c r="W85" t="s">
        <v>463</v>
      </c>
      <c r="X85" t="s">
        <v>464</v>
      </c>
      <c r="Y85" t="s">
        <v>463</v>
      </c>
      <c r="Z85" t="s">
        <v>466</v>
      </c>
      <c r="AA85" t="s">
        <v>529</v>
      </c>
      <c r="AB85" t="s">
        <v>463</v>
      </c>
      <c r="AC85" t="s">
        <v>464</v>
      </c>
      <c r="AD85" t="s">
        <v>464</v>
      </c>
      <c r="AE85" t="s">
        <v>543</v>
      </c>
      <c r="AG85" t="s">
        <v>550</v>
      </c>
      <c r="AH85" t="s">
        <v>463</v>
      </c>
      <c r="AI85" t="s">
        <v>464</v>
      </c>
      <c r="AJ85">
        <v>51</v>
      </c>
      <c r="AK85">
        <v>54</v>
      </c>
      <c r="AL85" t="s">
        <v>464</v>
      </c>
      <c r="AM85">
        <v>3</v>
      </c>
      <c r="AN85">
        <v>0</v>
      </c>
      <c r="AO85">
        <v>3</v>
      </c>
      <c r="AQ85" t="s">
        <v>570</v>
      </c>
      <c r="AR85" t="s">
        <v>589</v>
      </c>
      <c r="AT85" t="s">
        <v>593</v>
      </c>
      <c r="AU85" t="s">
        <v>600</v>
      </c>
      <c r="AV85">
        <v>0</v>
      </c>
      <c r="AW85">
        <v>0</v>
      </c>
      <c r="AX85">
        <v>0</v>
      </c>
      <c r="AY85">
        <v>0</v>
      </c>
      <c r="BD85" t="s">
        <v>684</v>
      </c>
      <c r="BE85" t="s">
        <v>745</v>
      </c>
      <c r="BG85" t="s">
        <v>753</v>
      </c>
      <c r="BH85">
        <v>164684</v>
      </c>
      <c r="BI85" t="s">
        <v>757</v>
      </c>
      <c r="BJ85">
        <v>10026</v>
      </c>
      <c r="BL85" t="s">
        <v>254</v>
      </c>
      <c r="BM85" t="s">
        <v>463</v>
      </c>
      <c r="BN85" t="s">
        <v>838</v>
      </c>
      <c r="BO85" t="s">
        <v>932</v>
      </c>
      <c r="BP85" t="s">
        <v>955</v>
      </c>
      <c r="BQ85" t="s">
        <v>963</v>
      </c>
      <c r="BS85" t="s">
        <v>968</v>
      </c>
      <c r="BT85" t="s">
        <v>988</v>
      </c>
      <c r="BU85" t="s">
        <v>464</v>
      </c>
      <c r="BV85" t="s">
        <v>991</v>
      </c>
      <c r="BW85" t="s">
        <v>1008</v>
      </c>
      <c r="BX85" t="s">
        <v>1012</v>
      </c>
      <c r="BY85" t="s">
        <v>1033</v>
      </c>
      <c r="BZ85">
        <v>12</v>
      </c>
      <c r="CA85">
        <v>700</v>
      </c>
    </row>
    <row r="86" spans="1:79">
      <c r="A86" s="1">
        <f>HYPERLINK("https://lsnyc.legalserver.org/matter/dynamic-profile/view/1863845","18-1863845")</f>
        <v>0</v>
      </c>
      <c r="B86" t="s">
        <v>92</v>
      </c>
      <c r="D86" t="s">
        <v>239</v>
      </c>
      <c r="E86" t="s">
        <v>254</v>
      </c>
      <c r="F86" t="s">
        <v>255</v>
      </c>
      <c r="G86" t="s">
        <v>329</v>
      </c>
      <c r="H86" t="s">
        <v>344</v>
      </c>
      <c r="I86" t="s">
        <v>351</v>
      </c>
      <c r="J86" t="s">
        <v>352</v>
      </c>
      <c r="K86" t="s">
        <v>354</v>
      </c>
      <c r="L86" t="s">
        <v>358</v>
      </c>
      <c r="M86" t="s">
        <v>387</v>
      </c>
      <c r="N86" t="s">
        <v>410</v>
      </c>
      <c r="S86" t="s">
        <v>442</v>
      </c>
      <c r="T86">
        <v>115.5</v>
      </c>
      <c r="U86">
        <v>0</v>
      </c>
      <c r="V86" t="s">
        <v>462</v>
      </c>
      <c r="W86" t="s">
        <v>463</v>
      </c>
      <c r="X86" t="s">
        <v>464</v>
      </c>
      <c r="Y86" t="s">
        <v>463</v>
      </c>
      <c r="Z86" t="s">
        <v>466</v>
      </c>
      <c r="AA86" t="s">
        <v>503</v>
      </c>
      <c r="AB86" t="s">
        <v>463</v>
      </c>
      <c r="AC86" t="s">
        <v>464</v>
      </c>
      <c r="AD86" t="s">
        <v>464</v>
      </c>
      <c r="AE86" t="s">
        <v>543</v>
      </c>
      <c r="AG86" t="s">
        <v>550</v>
      </c>
      <c r="AH86" t="s">
        <v>463</v>
      </c>
      <c r="AI86" t="s">
        <v>464</v>
      </c>
      <c r="AJ86">
        <v>32</v>
      </c>
      <c r="AK86">
        <v>33</v>
      </c>
      <c r="AL86" t="s">
        <v>464</v>
      </c>
      <c r="AM86">
        <v>1</v>
      </c>
      <c r="AN86">
        <v>2</v>
      </c>
      <c r="AO86">
        <v>3</v>
      </c>
      <c r="AQ86" t="s">
        <v>555</v>
      </c>
      <c r="AR86" t="s">
        <v>574</v>
      </c>
      <c r="AT86" t="s">
        <v>593</v>
      </c>
      <c r="AU86" t="s">
        <v>600</v>
      </c>
      <c r="AV86">
        <v>0</v>
      </c>
      <c r="AW86">
        <v>0</v>
      </c>
      <c r="AX86">
        <v>0</v>
      </c>
      <c r="AY86">
        <v>0</v>
      </c>
      <c r="BD86" t="s">
        <v>613</v>
      </c>
      <c r="BE86">
        <v>814</v>
      </c>
      <c r="BG86" t="s">
        <v>753</v>
      </c>
      <c r="BH86">
        <v>164684</v>
      </c>
      <c r="BI86" t="s">
        <v>757</v>
      </c>
      <c r="BJ86">
        <v>10029</v>
      </c>
      <c r="BL86" t="s">
        <v>254</v>
      </c>
      <c r="BM86" t="s">
        <v>463</v>
      </c>
      <c r="BN86" t="s">
        <v>839</v>
      </c>
      <c r="BO86" t="s">
        <v>933</v>
      </c>
      <c r="BP86" t="s">
        <v>952</v>
      </c>
      <c r="BQ86" t="s">
        <v>963</v>
      </c>
      <c r="BS86" t="s">
        <v>968</v>
      </c>
      <c r="BT86" t="s">
        <v>988</v>
      </c>
      <c r="BU86" t="s">
        <v>462</v>
      </c>
      <c r="BV86" t="s">
        <v>990</v>
      </c>
      <c r="BW86" t="s">
        <v>1002</v>
      </c>
      <c r="BX86" t="s">
        <v>1010</v>
      </c>
      <c r="BZ86">
        <v>2</v>
      </c>
      <c r="CA86">
        <v>286</v>
      </c>
    </row>
    <row r="87" spans="1:79">
      <c r="A87" s="1">
        <f>HYPERLINK("https://lsnyc.legalserver.org/matter/dynamic-profile/view/1908725","19-1908725")</f>
        <v>0</v>
      </c>
      <c r="B87" t="s">
        <v>151</v>
      </c>
      <c r="D87" t="s">
        <v>240</v>
      </c>
      <c r="E87" t="s">
        <v>254</v>
      </c>
      <c r="F87" t="s">
        <v>255</v>
      </c>
      <c r="G87" t="s">
        <v>330</v>
      </c>
      <c r="H87" t="s">
        <v>344</v>
      </c>
      <c r="I87" t="s">
        <v>351</v>
      </c>
      <c r="J87" t="s">
        <v>351</v>
      </c>
      <c r="K87" t="s">
        <v>355</v>
      </c>
      <c r="L87" t="s">
        <v>359</v>
      </c>
      <c r="M87" t="s">
        <v>407</v>
      </c>
      <c r="N87" t="s">
        <v>423</v>
      </c>
      <c r="S87" t="s">
        <v>442</v>
      </c>
      <c r="T87">
        <v>0</v>
      </c>
      <c r="U87">
        <v>0</v>
      </c>
      <c r="V87" t="s">
        <v>462</v>
      </c>
      <c r="W87" t="s">
        <v>463</v>
      </c>
      <c r="X87" t="s">
        <v>464</v>
      </c>
      <c r="Y87" t="s">
        <v>463</v>
      </c>
      <c r="Z87" t="s">
        <v>465</v>
      </c>
      <c r="AA87" t="s">
        <v>442</v>
      </c>
      <c r="AB87" t="s">
        <v>463</v>
      </c>
      <c r="AC87" t="s">
        <v>464</v>
      </c>
      <c r="AD87" t="s">
        <v>464</v>
      </c>
      <c r="AE87" t="s">
        <v>543</v>
      </c>
      <c r="AG87" t="s">
        <v>551</v>
      </c>
      <c r="AH87" t="s">
        <v>463</v>
      </c>
      <c r="AI87" t="s">
        <v>464</v>
      </c>
      <c r="AJ87">
        <v>30</v>
      </c>
      <c r="AK87">
        <v>30</v>
      </c>
      <c r="AL87" t="s">
        <v>463</v>
      </c>
      <c r="AM87">
        <v>1</v>
      </c>
      <c r="AN87">
        <v>0</v>
      </c>
      <c r="AO87">
        <v>1</v>
      </c>
      <c r="AQ87" t="s">
        <v>571</v>
      </c>
      <c r="AR87" t="s">
        <v>590</v>
      </c>
      <c r="AT87" t="s">
        <v>592</v>
      </c>
      <c r="AU87" t="s">
        <v>599</v>
      </c>
      <c r="AV87">
        <v>0</v>
      </c>
      <c r="AW87">
        <v>0</v>
      </c>
      <c r="AX87">
        <v>0</v>
      </c>
      <c r="AY87">
        <v>0</v>
      </c>
      <c r="BD87" t="s">
        <v>685</v>
      </c>
      <c r="BE87">
        <v>2</v>
      </c>
      <c r="BG87" t="s">
        <v>753</v>
      </c>
      <c r="BH87">
        <v>164684</v>
      </c>
      <c r="BI87" t="s">
        <v>757</v>
      </c>
      <c r="BJ87">
        <v>10030</v>
      </c>
      <c r="BL87" t="s">
        <v>762</v>
      </c>
      <c r="BM87" t="s">
        <v>464</v>
      </c>
      <c r="BN87" t="s">
        <v>840</v>
      </c>
      <c r="BO87" t="s">
        <v>934</v>
      </c>
      <c r="BP87" t="s">
        <v>955</v>
      </c>
      <c r="BS87" t="s">
        <v>986</v>
      </c>
      <c r="BT87" t="s">
        <v>988</v>
      </c>
      <c r="BU87" t="s">
        <v>464</v>
      </c>
      <c r="BV87" t="s">
        <v>991</v>
      </c>
      <c r="BZ87">
        <v>0</v>
      </c>
      <c r="CA87">
        <v>0</v>
      </c>
    </row>
    <row r="88" spans="1:79">
      <c r="A88" s="1">
        <f>HYPERLINK("https://lsnyc.legalserver.org/matter/dynamic-profile/view/1877122","18-1877122")</f>
        <v>0</v>
      </c>
      <c r="B88" t="s">
        <v>152</v>
      </c>
      <c r="D88" t="s">
        <v>241</v>
      </c>
      <c r="E88" t="s">
        <v>254</v>
      </c>
      <c r="F88" t="s">
        <v>255</v>
      </c>
      <c r="G88" t="s">
        <v>314</v>
      </c>
      <c r="H88" t="s">
        <v>344</v>
      </c>
      <c r="I88" t="s">
        <v>351</v>
      </c>
      <c r="J88" t="s">
        <v>353</v>
      </c>
      <c r="K88" t="s">
        <v>355</v>
      </c>
      <c r="L88" t="s">
        <v>364</v>
      </c>
      <c r="M88" t="s">
        <v>389</v>
      </c>
      <c r="N88" t="s">
        <v>412</v>
      </c>
      <c r="S88" t="s">
        <v>442</v>
      </c>
      <c r="T88">
        <v>0</v>
      </c>
      <c r="U88">
        <v>0</v>
      </c>
      <c r="V88" t="s">
        <v>462</v>
      </c>
      <c r="W88" t="s">
        <v>463</v>
      </c>
      <c r="X88" t="s">
        <v>464</v>
      </c>
      <c r="Y88" t="s">
        <v>463</v>
      </c>
      <c r="Z88" t="s">
        <v>466</v>
      </c>
      <c r="AA88" t="s">
        <v>442</v>
      </c>
      <c r="AB88" t="s">
        <v>463</v>
      </c>
      <c r="AC88" t="s">
        <v>464</v>
      </c>
      <c r="AD88" t="s">
        <v>464</v>
      </c>
      <c r="AE88" t="s">
        <v>546</v>
      </c>
      <c r="AG88" t="s">
        <v>550</v>
      </c>
      <c r="AH88" t="s">
        <v>463</v>
      </c>
      <c r="AI88" t="s">
        <v>464</v>
      </c>
      <c r="AJ88">
        <v>29</v>
      </c>
      <c r="AK88">
        <v>30</v>
      </c>
      <c r="AL88" t="s">
        <v>462</v>
      </c>
      <c r="AM88">
        <v>1</v>
      </c>
      <c r="AN88">
        <v>0</v>
      </c>
      <c r="AO88">
        <v>1</v>
      </c>
      <c r="AQ88" t="s">
        <v>556</v>
      </c>
      <c r="AR88" t="s">
        <v>575</v>
      </c>
      <c r="AT88" t="s">
        <v>593</v>
      </c>
      <c r="AU88" t="s">
        <v>599</v>
      </c>
      <c r="AV88">
        <v>0</v>
      </c>
      <c r="AW88">
        <v>0</v>
      </c>
      <c r="AX88">
        <v>0</v>
      </c>
      <c r="AY88">
        <v>0</v>
      </c>
      <c r="BD88" t="s">
        <v>686</v>
      </c>
      <c r="BE88">
        <v>37</v>
      </c>
      <c r="BG88" t="s">
        <v>753</v>
      </c>
      <c r="BH88">
        <v>164684</v>
      </c>
      <c r="BI88" t="s">
        <v>757</v>
      </c>
      <c r="BJ88">
        <v>10022</v>
      </c>
      <c r="BL88" t="s">
        <v>762</v>
      </c>
      <c r="BM88" t="s">
        <v>464</v>
      </c>
      <c r="BN88" t="s">
        <v>841</v>
      </c>
      <c r="BO88" t="s">
        <v>935</v>
      </c>
      <c r="BP88" t="s">
        <v>960</v>
      </c>
      <c r="BS88" t="s">
        <v>968</v>
      </c>
      <c r="BT88" t="s">
        <v>462</v>
      </c>
      <c r="BU88" t="s">
        <v>463</v>
      </c>
      <c r="BV88" t="s">
        <v>999</v>
      </c>
      <c r="BZ88">
        <v>0</v>
      </c>
      <c r="CA88">
        <v>0</v>
      </c>
    </row>
    <row r="89" spans="1:79">
      <c r="A89" s="1">
        <f>HYPERLINK("https://lsnyc.legalserver.org/matter/dynamic-profile/view/1846562","17-1846562")</f>
        <v>0</v>
      </c>
      <c r="B89" t="s">
        <v>153</v>
      </c>
      <c r="D89" t="s">
        <v>242</v>
      </c>
      <c r="E89" t="s">
        <v>254</v>
      </c>
      <c r="F89" t="s">
        <v>255</v>
      </c>
      <c r="G89" t="s">
        <v>331</v>
      </c>
      <c r="H89" t="s">
        <v>344</v>
      </c>
      <c r="I89" t="s">
        <v>351</v>
      </c>
      <c r="K89" t="s">
        <v>354</v>
      </c>
      <c r="L89" t="s">
        <v>357</v>
      </c>
      <c r="M89" t="s">
        <v>370</v>
      </c>
      <c r="N89" t="s">
        <v>410</v>
      </c>
      <c r="S89" t="s">
        <v>442</v>
      </c>
      <c r="T89">
        <v>69.65000000000001</v>
      </c>
      <c r="U89">
        <v>0</v>
      </c>
      <c r="V89" t="s">
        <v>462</v>
      </c>
      <c r="W89" t="s">
        <v>463</v>
      </c>
      <c r="X89" t="s">
        <v>464</v>
      </c>
      <c r="Y89" t="s">
        <v>463</v>
      </c>
      <c r="Z89" t="s">
        <v>466</v>
      </c>
      <c r="AA89" t="s">
        <v>530</v>
      </c>
      <c r="AB89" t="s">
        <v>463</v>
      </c>
      <c r="AC89" t="s">
        <v>464</v>
      </c>
      <c r="AD89" t="s">
        <v>464</v>
      </c>
      <c r="AE89" t="s">
        <v>544</v>
      </c>
      <c r="AG89" t="s">
        <v>550</v>
      </c>
      <c r="AH89" t="s">
        <v>463</v>
      </c>
      <c r="AI89" t="s">
        <v>464</v>
      </c>
      <c r="AJ89">
        <v>68</v>
      </c>
      <c r="AK89">
        <v>70</v>
      </c>
      <c r="AL89" t="s">
        <v>464</v>
      </c>
      <c r="AM89">
        <v>1</v>
      </c>
      <c r="AN89">
        <v>0</v>
      </c>
      <c r="AO89">
        <v>1</v>
      </c>
      <c r="AQ89" t="s">
        <v>554</v>
      </c>
      <c r="AR89" t="s">
        <v>573</v>
      </c>
      <c r="AT89" t="s">
        <v>593</v>
      </c>
      <c r="AU89" t="s">
        <v>600</v>
      </c>
      <c r="AV89">
        <v>0</v>
      </c>
      <c r="AW89">
        <v>0</v>
      </c>
      <c r="AX89">
        <v>0</v>
      </c>
      <c r="AY89">
        <v>0</v>
      </c>
      <c r="BD89" t="s">
        <v>687</v>
      </c>
      <c r="BE89">
        <v>61</v>
      </c>
      <c r="BG89" t="s">
        <v>753</v>
      </c>
      <c r="BH89">
        <v>164684</v>
      </c>
      <c r="BI89" t="s">
        <v>757</v>
      </c>
      <c r="BJ89">
        <v>10039</v>
      </c>
      <c r="BL89" t="s">
        <v>254</v>
      </c>
      <c r="BM89" t="s">
        <v>463</v>
      </c>
      <c r="BN89" t="s">
        <v>842</v>
      </c>
      <c r="BO89" t="s">
        <v>936</v>
      </c>
      <c r="BP89" t="s">
        <v>955</v>
      </c>
      <c r="BQ89" t="s">
        <v>963</v>
      </c>
      <c r="BS89" t="s">
        <v>968</v>
      </c>
      <c r="BT89" t="s">
        <v>988</v>
      </c>
      <c r="BU89" t="s">
        <v>464</v>
      </c>
      <c r="BV89" t="s">
        <v>991</v>
      </c>
      <c r="BW89" t="s">
        <v>1001</v>
      </c>
      <c r="BX89" t="s">
        <v>1011</v>
      </c>
      <c r="BY89" t="s">
        <v>1034</v>
      </c>
      <c r="BZ89">
        <v>34</v>
      </c>
      <c r="CA89">
        <v>817.0599999999999</v>
      </c>
    </row>
    <row r="90" spans="1:79">
      <c r="A90" s="1">
        <f>HYPERLINK("https://lsnyc.legalserver.org/matter/dynamic-profile/view/1857957","18-1857957")</f>
        <v>0</v>
      </c>
      <c r="B90" t="s">
        <v>154</v>
      </c>
      <c r="D90" t="s">
        <v>242</v>
      </c>
      <c r="E90" t="s">
        <v>254</v>
      </c>
      <c r="F90" t="s">
        <v>255</v>
      </c>
      <c r="G90" t="s">
        <v>332</v>
      </c>
      <c r="H90" t="s">
        <v>344</v>
      </c>
      <c r="I90" t="s">
        <v>351</v>
      </c>
      <c r="J90" t="s">
        <v>352</v>
      </c>
      <c r="K90" t="s">
        <v>356</v>
      </c>
      <c r="L90" t="s">
        <v>363</v>
      </c>
      <c r="M90" t="s">
        <v>370</v>
      </c>
      <c r="N90" t="s">
        <v>414</v>
      </c>
      <c r="S90" t="s">
        <v>442</v>
      </c>
      <c r="T90">
        <v>64.14</v>
      </c>
      <c r="U90">
        <v>0</v>
      </c>
      <c r="V90" t="s">
        <v>462</v>
      </c>
      <c r="W90" t="s">
        <v>463</v>
      </c>
      <c r="X90" t="s">
        <v>464</v>
      </c>
      <c r="Y90" t="s">
        <v>463</v>
      </c>
      <c r="Z90" t="s">
        <v>466</v>
      </c>
      <c r="AA90" t="s">
        <v>531</v>
      </c>
      <c r="AB90" t="s">
        <v>463</v>
      </c>
      <c r="AC90" t="s">
        <v>464</v>
      </c>
      <c r="AD90" t="s">
        <v>464</v>
      </c>
      <c r="AE90" t="s">
        <v>544</v>
      </c>
      <c r="AG90" t="s">
        <v>550</v>
      </c>
      <c r="AH90" t="s">
        <v>463</v>
      </c>
      <c r="AI90" t="s">
        <v>464</v>
      </c>
      <c r="AJ90">
        <v>48</v>
      </c>
      <c r="AK90">
        <v>50</v>
      </c>
      <c r="AL90" t="s">
        <v>464</v>
      </c>
      <c r="AM90">
        <v>1</v>
      </c>
      <c r="AN90">
        <v>1</v>
      </c>
      <c r="AO90">
        <v>2</v>
      </c>
      <c r="AQ90" t="s">
        <v>570</v>
      </c>
      <c r="AR90" t="s">
        <v>589</v>
      </c>
      <c r="AT90" t="s">
        <v>593</v>
      </c>
      <c r="AU90" t="s">
        <v>600</v>
      </c>
      <c r="AV90">
        <v>0</v>
      </c>
      <c r="AW90">
        <v>0</v>
      </c>
      <c r="AX90">
        <v>0</v>
      </c>
      <c r="AY90">
        <v>0</v>
      </c>
      <c r="BD90" t="s">
        <v>688</v>
      </c>
      <c r="BE90" t="s">
        <v>746</v>
      </c>
      <c r="BG90" t="s">
        <v>753</v>
      </c>
      <c r="BH90">
        <v>164684</v>
      </c>
      <c r="BI90" t="s">
        <v>757</v>
      </c>
      <c r="BJ90">
        <v>10025</v>
      </c>
      <c r="BL90" t="s">
        <v>254</v>
      </c>
      <c r="BM90" t="s">
        <v>463</v>
      </c>
      <c r="BN90" t="s">
        <v>843</v>
      </c>
      <c r="BO90" t="s">
        <v>937</v>
      </c>
      <c r="BP90" t="s">
        <v>958</v>
      </c>
      <c r="BQ90" t="s">
        <v>963</v>
      </c>
      <c r="BS90" t="s">
        <v>968</v>
      </c>
      <c r="BT90" t="s">
        <v>988</v>
      </c>
      <c r="BU90" t="s">
        <v>462</v>
      </c>
      <c r="BV90" t="s">
        <v>992</v>
      </c>
      <c r="BW90" t="s">
        <v>1001</v>
      </c>
      <c r="BX90" t="s">
        <v>1014</v>
      </c>
      <c r="BZ90">
        <v>1</v>
      </c>
      <c r="CA90">
        <v>278</v>
      </c>
    </row>
    <row r="91" spans="1:79">
      <c r="A91" s="1">
        <f>HYPERLINK("https://lsnyc.legalserver.org/matter/dynamic-profile/view/1882726","18-1882726")</f>
        <v>0</v>
      </c>
      <c r="B91" t="s">
        <v>155</v>
      </c>
      <c r="D91" t="s">
        <v>243</v>
      </c>
      <c r="E91" t="s">
        <v>254</v>
      </c>
      <c r="F91" t="s">
        <v>255</v>
      </c>
      <c r="G91" t="s">
        <v>333</v>
      </c>
      <c r="H91" t="s">
        <v>346</v>
      </c>
      <c r="I91" t="s">
        <v>351</v>
      </c>
      <c r="J91" t="s">
        <v>351</v>
      </c>
      <c r="K91" t="s">
        <v>355</v>
      </c>
      <c r="L91" t="s">
        <v>365</v>
      </c>
      <c r="M91" t="s">
        <v>389</v>
      </c>
      <c r="N91" t="s">
        <v>413</v>
      </c>
      <c r="S91" t="s">
        <v>457</v>
      </c>
      <c r="T91">
        <v>182.26</v>
      </c>
      <c r="U91">
        <v>182.26</v>
      </c>
      <c r="V91" t="s">
        <v>462</v>
      </c>
      <c r="W91" t="s">
        <v>463</v>
      </c>
      <c r="X91" t="s">
        <v>464</v>
      </c>
      <c r="Y91" t="s">
        <v>463</v>
      </c>
      <c r="Z91" t="s">
        <v>465</v>
      </c>
      <c r="AA91" t="s">
        <v>532</v>
      </c>
      <c r="AB91" t="s">
        <v>463</v>
      </c>
      <c r="AC91" t="s">
        <v>463</v>
      </c>
      <c r="AD91" t="s">
        <v>464</v>
      </c>
      <c r="AE91" t="s">
        <v>546</v>
      </c>
      <c r="AG91" t="s">
        <v>550</v>
      </c>
      <c r="AH91" t="s">
        <v>463</v>
      </c>
      <c r="AI91" t="s">
        <v>464</v>
      </c>
      <c r="AJ91">
        <v>21</v>
      </c>
      <c r="AK91">
        <v>22</v>
      </c>
      <c r="AL91" t="s">
        <v>463</v>
      </c>
      <c r="AM91">
        <v>1</v>
      </c>
      <c r="AN91">
        <v>1</v>
      </c>
      <c r="AO91">
        <v>2</v>
      </c>
      <c r="AQ91" t="s">
        <v>556</v>
      </c>
      <c r="AR91" t="s">
        <v>575</v>
      </c>
      <c r="AT91" t="s">
        <v>592</v>
      </c>
      <c r="AU91" t="s">
        <v>599</v>
      </c>
      <c r="AV91">
        <v>0</v>
      </c>
      <c r="AW91">
        <v>0</v>
      </c>
      <c r="AX91">
        <v>0</v>
      </c>
      <c r="AY91">
        <v>0</v>
      </c>
      <c r="BD91" t="s">
        <v>689</v>
      </c>
      <c r="BE91" t="s">
        <v>721</v>
      </c>
      <c r="BG91" t="s">
        <v>753</v>
      </c>
      <c r="BH91">
        <v>164684</v>
      </c>
      <c r="BI91" t="s">
        <v>757</v>
      </c>
      <c r="BJ91">
        <v>10029</v>
      </c>
      <c r="BL91" t="s">
        <v>762</v>
      </c>
      <c r="BM91" t="s">
        <v>464</v>
      </c>
      <c r="BN91" t="s">
        <v>844</v>
      </c>
      <c r="BO91" t="s">
        <v>938</v>
      </c>
      <c r="BP91" t="s">
        <v>952</v>
      </c>
      <c r="BS91" t="s">
        <v>970</v>
      </c>
      <c r="BT91" t="s">
        <v>462</v>
      </c>
      <c r="BU91" t="s">
        <v>464</v>
      </c>
      <c r="BV91" t="s">
        <v>990</v>
      </c>
      <c r="BZ91">
        <v>0</v>
      </c>
      <c r="CA91">
        <v>0</v>
      </c>
    </row>
    <row r="92" spans="1:79">
      <c r="A92" s="1">
        <f>HYPERLINK("https://lsnyc.legalserver.org/matter/dynamic-profile/view/1862236","18-1862236")</f>
        <v>0</v>
      </c>
      <c r="B92" t="s">
        <v>156</v>
      </c>
      <c r="D92" t="s">
        <v>244</v>
      </c>
      <c r="E92" t="s">
        <v>254</v>
      </c>
      <c r="F92" t="s">
        <v>255</v>
      </c>
      <c r="G92" t="s">
        <v>334</v>
      </c>
      <c r="H92" t="s">
        <v>347</v>
      </c>
      <c r="I92" t="s">
        <v>351</v>
      </c>
      <c r="J92" t="s">
        <v>351</v>
      </c>
      <c r="K92" t="s">
        <v>354</v>
      </c>
      <c r="L92" t="s">
        <v>360</v>
      </c>
      <c r="M92" t="s">
        <v>387</v>
      </c>
      <c r="N92" t="s">
        <v>410</v>
      </c>
      <c r="S92" t="s">
        <v>442</v>
      </c>
      <c r="T92">
        <v>71.70999999999999</v>
      </c>
      <c r="U92">
        <v>0</v>
      </c>
      <c r="V92" t="s">
        <v>462</v>
      </c>
      <c r="W92" t="s">
        <v>463</v>
      </c>
      <c r="X92" t="s">
        <v>464</v>
      </c>
      <c r="Y92" t="s">
        <v>463</v>
      </c>
      <c r="Z92" t="s">
        <v>466</v>
      </c>
      <c r="AA92" t="s">
        <v>488</v>
      </c>
      <c r="AB92" t="s">
        <v>463</v>
      </c>
      <c r="AC92" t="s">
        <v>463</v>
      </c>
      <c r="AD92" t="s">
        <v>464</v>
      </c>
      <c r="AE92" t="s">
        <v>548</v>
      </c>
      <c r="AG92" t="s">
        <v>551</v>
      </c>
      <c r="AH92" t="s">
        <v>463</v>
      </c>
      <c r="AI92" t="s">
        <v>464</v>
      </c>
      <c r="AJ92">
        <v>62</v>
      </c>
      <c r="AK92">
        <v>63</v>
      </c>
      <c r="AL92" t="s">
        <v>464</v>
      </c>
      <c r="AM92">
        <v>2</v>
      </c>
      <c r="AN92">
        <v>2</v>
      </c>
      <c r="AO92">
        <v>4</v>
      </c>
      <c r="AQ92" t="s">
        <v>555</v>
      </c>
      <c r="AR92" t="s">
        <v>574</v>
      </c>
      <c r="AT92" t="s">
        <v>597</v>
      </c>
      <c r="AU92" t="s">
        <v>608</v>
      </c>
      <c r="AV92">
        <v>0</v>
      </c>
      <c r="AW92">
        <v>0</v>
      </c>
      <c r="AX92">
        <v>0</v>
      </c>
      <c r="AY92">
        <v>0</v>
      </c>
      <c r="BD92" t="s">
        <v>690</v>
      </c>
      <c r="BE92" t="s">
        <v>747</v>
      </c>
      <c r="BG92" t="s">
        <v>753</v>
      </c>
      <c r="BH92">
        <v>164684</v>
      </c>
      <c r="BI92" t="s">
        <v>757</v>
      </c>
      <c r="BJ92">
        <v>10034</v>
      </c>
      <c r="BL92" t="s">
        <v>254</v>
      </c>
      <c r="BM92" t="s">
        <v>463</v>
      </c>
      <c r="BN92" t="s">
        <v>845</v>
      </c>
      <c r="BO92" t="s">
        <v>939</v>
      </c>
      <c r="BP92" t="s">
        <v>951</v>
      </c>
      <c r="BQ92" t="s">
        <v>962</v>
      </c>
      <c r="BS92" t="s">
        <v>969</v>
      </c>
      <c r="BT92" t="s">
        <v>463</v>
      </c>
      <c r="BU92" t="s">
        <v>462</v>
      </c>
      <c r="BV92" t="s">
        <v>989</v>
      </c>
      <c r="BW92" t="s">
        <v>1002</v>
      </c>
      <c r="BX92" t="s">
        <v>1011</v>
      </c>
      <c r="BY92" t="s">
        <v>1035</v>
      </c>
      <c r="BZ92">
        <v>36</v>
      </c>
      <c r="CA92">
        <v>820</v>
      </c>
    </row>
    <row r="93" spans="1:79">
      <c r="A93" s="1">
        <f>HYPERLINK("https://lsnyc.legalserver.org/matter/dynamic-profile/view/1867877","18-1867877")</f>
        <v>0</v>
      </c>
      <c r="B93" t="s">
        <v>157</v>
      </c>
      <c r="D93" t="s">
        <v>245</v>
      </c>
      <c r="E93" t="s">
        <v>254</v>
      </c>
      <c r="F93" t="s">
        <v>255</v>
      </c>
      <c r="G93" t="s">
        <v>335</v>
      </c>
      <c r="H93" t="s">
        <v>344</v>
      </c>
      <c r="I93" t="s">
        <v>351</v>
      </c>
      <c r="J93" t="s">
        <v>352</v>
      </c>
      <c r="K93" t="s">
        <v>354</v>
      </c>
      <c r="L93" t="s">
        <v>358</v>
      </c>
      <c r="M93" t="s">
        <v>387</v>
      </c>
      <c r="N93" t="s">
        <v>410</v>
      </c>
      <c r="S93" t="s">
        <v>442</v>
      </c>
      <c r="T93">
        <v>108.87</v>
      </c>
      <c r="U93">
        <v>0</v>
      </c>
      <c r="V93" t="s">
        <v>462</v>
      </c>
      <c r="W93" t="s">
        <v>463</v>
      </c>
      <c r="X93" t="s">
        <v>464</v>
      </c>
      <c r="Y93" t="s">
        <v>463</v>
      </c>
      <c r="Z93" t="s">
        <v>466</v>
      </c>
      <c r="AA93" t="s">
        <v>533</v>
      </c>
      <c r="AB93" t="s">
        <v>463</v>
      </c>
      <c r="AC93" t="s">
        <v>464</v>
      </c>
      <c r="AD93" t="s">
        <v>464</v>
      </c>
      <c r="AE93" t="s">
        <v>543</v>
      </c>
      <c r="AG93" t="s">
        <v>550</v>
      </c>
      <c r="AH93" t="s">
        <v>463</v>
      </c>
      <c r="AI93" t="s">
        <v>464</v>
      </c>
      <c r="AJ93">
        <v>59</v>
      </c>
      <c r="AK93">
        <v>60</v>
      </c>
      <c r="AL93" t="s">
        <v>464</v>
      </c>
      <c r="AM93">
        <v>1</v>
      </c>
      <c r="AN93">
        <v>0</v>
      </c>
      <c r="AO93">
        <v>1</v>
      </c>
      <c r="AQ93" t="s">
        <v>555</v>
      </c>
      <c r="AR93" t="s">
        <v>574</v>
      </c>
      <c r="AT93" t="s">
        <v>593</v>
      </c>
      <c r="AU93" t="s">
        <v>600</v>
      </c>
      <c r="AV93">
        <v>0</v>
      </c>
      <c r="AW93">
        <v>0</v>
      </c>
      <c r="AX93">
        <v>0</v>
      </c>
      <c r="AY93">
        <v>0</v>
      </c>
      <c r="BD93" t="s">
        <v>613</v>
      </c>
      <c r="BE93">
        <v>214</v>
      </c>
      <c r="BG93" t="s">
        <v>753</v>
      </c>
      <c r="BH93">
        <v>164684</v>
      </c>
      <c r="BI93" t="s">
        <v>757</v>
      </c>
      <c r="BJ93">
        <v>10029</v>
      </c>
      <c r="BL93" t="s">
        <v>254</v>
      </c>
      <c r="BM93" t="s">
        <v>463</v>
      </c>
      <c r="BN93" t="s">
        <v>846</v>
      </c>
      <c r="BO93" t="s">
        <v>940</v>
      </c>
      <c r="BP93" t="s">
        <v>952</v>
      </c>
      <c r="BQ93" t="s">
        <v>963</v>
      </c>
      <c r="BS93" t="s">
        <v>968</v>
      </c>
      <c r="BT93" t="s">
        <v>988</v>
      </c>
      <c r="BU93" t="s">
        <v>462</v>
      </c>
      <c r="BV93" t="s">
        <v>990</v>
      </c>
      <c r="BW93" t="s">
        <v>1002</v>
      </c>
      <c r="BX93" t="s">
        <v>1010</v>
      </c>
      <c r="BZ93">
        <v>12</v>
      </c>
      <c r="CA93">
        <v>1917</v>
      </c>
    </row>
    <row r="94" spans="1:79">
      <c r="A94" s="1">
        <f>HYPERLINK("https://lsnyc.legalserver.org/matter/dynamic-profile/view/1893247","19-1893247")</f>
        <v>0</v>
      </c>
      <c r="B94" t="s">
        <v>158</v>
      </c>
      <c r="D94" t="s">
        <v>246</v>
      </c>
      <c r="E94" t="s">
        <v>254</v>
      </c>
      <c r="F94" t="s">
        <v>255</v>
      </c>
      <c r="G94" t="s">
        <v>283</v>
      </c>
      <c r="H94" t="s">
        <v>346</v>
      </c>
      <c r="I94" t="s">
        <v>351</v>
      </c>
      <c r="J94" t="s">
        <v>351</v>
      </c>
      <c r="K94" t="s">
        <v>355</v>
      </c>
      <c r="L94" t="s">
        <v>377</v>
      </c>
      <c r="M94" t="s">
        <v>389</v>
      </c>
      <c r="N94" t="s">
        <v>415</v>
      </c>
      <c r="S94" t="s">
        <v>458</v>
      </c>
      <c r="T94">
        <v>138.64</v>
      </c>
      <c r="U94">
        <v>138.64</v>
      </c>
      <c r="V94" t="s">
        <v>462</v>
      </c>
      <c r="W94" t="s">
        <v>463</v>
      </c>
      <c r="X94" t="s">
        <v>464</v>
      </c>
      <c r="Y94" t="s">
        <v>463</v>
      </c>
      <c r="Z94" t="s">
        <v>466</v>
      </c>
      <c r="AA94" t="s">
        <v>534</v>
      </c>
      <c r="AB94" t="s">
        <v>463</v>
      </c>
      <c r="AC94" t="s">
        <v>463</v>
      </c>
      <c r="AD94" t="s">
        <v>464</v>
      </c>
      <c r="AE94" t="s">
        <v>549</v>
      </c>
      <c r="AG94" t="s">
        <v>551</v>
      </c>
      <c r="AH94" t="s">
        <v>463</v>
      </c>
      <c r="AI94" t="s">
        <v>464</v>
      </c>
      <c r="AJ94">
        <v>63</v>
      </c>
      <c r="AK94">
        <v>64</v>
      </c>
      <c r="AL94" t="s">
        <v>462</v>
      </c>
      <c r="AM94">
        <v>1</v>
      </c>
      <c r="AN94">
        <v>0</v>
      </c>
      <c r="AO94">
        <v>1</v>
      </c>
      <c r="AQ94" t="s">
        <v>556</v>
      </c>
      <c r="AR94" t="s">
        <v>575</v>
      </c>
      <c r="AT94" t="s">
        <v>592</v>
      </c>
      <c r="AU94" t="s">
        <v>599</v>
      </c>
      <c r="AV94">
        <v>0</v>
      </c>
      <c r="AW94">
        <v>0</v>
      </c>
      <c r="AX94">
        <v>0</v>
      </c>
      <c r="AY94">
        <v>0</v>
      </c>
      <c r="BD94" t="s">
        <v>691</v>
      </c>
      <c r="BE94" t="s">
        <v>748</v>
      </c>
      <c r="BG94" t="s">
        <v>753</v>
      </c>
      <c r="BH94">
        <v>164684</v>
      </c>
      <c r="BI94" t="s">
        <v>757</v>
      </c>
      <c r="BJ94">
        <v>10029</v>
      </c>
      <c r="BL94" t="s">
        <v>762</v>
      </c>
      <c r="BM94" t="s">
        <v>464</v>
      </c>
      <c r="BN94" t="s">
        <v>810</v>
      </c>
      <c r="BO94" t="s">
        <v>904</v>
      </c>
      <c r="BP94" t="s">
        <v>952</v>
      </c>
      <c r="BS94" t="s">
        <v>970</v>
      </c>
      <c r="BT94" t="s">
        <v>988</v>
      </c>
      <c r="BU94" t="s">
        <v>462</v>
      </c>
      <c r="BV94" t="s">
        <v>991</v>
      </c>
      <c r="BZ94">
        <v>0</v>
      </c>
      <c r="CA94">
        <v>0</v>
      </c>
    </row>
    <row r="95" spans="1:79">
      <c r="A95" s="1">
        <f>HYPERLINK("https://lsnyc.legalserver.org/matter/dynamic-profile/view/1905908","19-1905908")</f>
        <v>0</v>
      </c>
      <c r="B95" t="s">
        <v>130</v>
      </c>
      <c r="D95" t="s">
        <v>246</v>
      </c>
      <c r="E95" t="s">
        <v>254</v>
      </c>
      <c r="F95" t="s">
        <v>255</v>
      </c>
      <c r="G95" t="s">
        <v>336</v>
      </c>
      <c r="H95" t="s">
        <v>347</v>
      </c>
      <c r="I95" t="s">
        <v>351</v>
      </c>
      <c r="L95" t="s">
        <v>376</v>
      </c>
      <c r="M95" t="s">
        <v>399</v>
      </c>
      <c r="N95" t="s">
        <v>417</v>
      </c>
      <c r="O95" t="s">
        <v>438</v>
      </c>
      <c r="S95" t="s">
        <v>459</v>
      </c>
      <c r="T95">
        <v>184.15</v>
      </c>
      <c r="U95">
        <v>184.15</v>
      </c>
      <c r="V95" t="s">
        <v>463</v>
      </c>
      <c r="W95" t="s">
        <v>463</v>
      </c>
      <c r="X95" t="s">
        <v>464</v>
      </c>
      <c r="Y95" t="s">
        <v>463</v>
      </c>
      <c r="Z95" t="s">
        <v>466</v>
      </c>
      <c r="AA95" t="s">
        <v>535</v>
      </c>
      <c r="AB95" t="s">
        <v>463</v>
      </c>
      <c r="AC95" t="s">
        <v>464</v>
      </c>
      <c r="AD95" t="s">
        <v>464</v>
      </c>
      <c r="AE95" t="s">
        <v>543</v>
      </c>
      <c r="AG95" t="s">
        <v>551</v>
      </c>
      <c r="AH95" t="s">
        <v>463</v>
      </c>
      <c r="AI95" t="s">
        <v>464</v>
      </c>
      <c r="AJ95">
        <v>66</v>
      </c>
      <c r="AK95">
        <v>66</v>
      </c>
      <c r="AL95" t="s">
        <v>464</v>
      </c>
      <c r="AM95">
        <v>1</v>
      </c>
      <c r="AN95">
        <v>0</v>
      </c>
      <c r="AO95">
        <v>1</v>
      </c>
      <c r="AQ95" t="s">
        <v>559</v>
      </c>
      <c r="AR95" t="s">
        <v>578</v>
      </c>
      <c r="AT95" t="s">
        <v>592</v>
      </c>
      <c r="AU95" t="s">
        <v>599</v>
      </c>
      <c r="AV95">
        <v>0</v>
      </c>
      <c r="AW95">
        <v>0</v>
      </c>
      <c r="AX95">
        <v>0</v>
      </c>
      <c r="AY95">
        <v>0</v>
      </c>
      <c r="BD95" t="s">
        <v>676</v>
      </c>
      <c r="BE95" t="s">
        <v>749</v>
      </c>
      <c r="BG95" t="s">
        <v>753</v>
      </c>
      <c r="BH95">
        <v>164684</v>
      </c>
      <c r="BI95" t="s">
        <v>757</v>
      </c>
      <c r="BJ95">
        <v>10031</v>
      </c>
      <c r="BK95" t="s">
        <v>758</v>
      </c>
      <c r="BL95" t="s">
        <v>254</v>
      </c>
      <c r="BM95" t="s">
        <v>462</v>
      </c>
      <c r="BN95" t="s">
        <v>847</v>
      </c>
      <c r="BO95" t="s">
        <v>941</v>
      </c>
      <c r="BP95" t="s">
        <v>954</v>
      </c>
      <c r="BS95" t="s">
        <v>968</v>
      </c>
      <c r="BU95" t="s">
        <v>462</v>
      </c>
      <c r="BV95" t="s">
        <v>992</v>
      </c>
      <c r="BZ95">
        <v>0</v>
      </c>
      <c r="CA95">
        <v>0</v>
      </c>
    </row>
    <row r="96" spans="1:79">
      <c r="A96" s="1">
        <f>HYPERLINK("https://lsnyc.legalserver.org/matter/dynamic-profile/view/1864141","18-1864141")</f>
        <v>0</v>
      </c>
      <c r="B96" t="s">
        <v>159</v>
      </c>
      <c r="D96" t="s">
        <v>247</v>
      </c>
      <c r="E96" t="s">
        <v>254</v>
      </c>
      <c r="F96" t="s">
        <v>255</v>
      </c>
      <c r="G96" t="s">
        <v>301</v>
      </c>
      <c r="H96" t="s">
        <v>344</v>
      </c>
      <c r="I96" t="s">
        <v>351</v>
      </c>
      <c r="J96" t="s">
        <v>352</v>
      </c>
      <c r="K96" t="s">
        <v>354</v>
      </c>
      <c r="L96" t="s">
        <v>358</v>
      </c>
      <c r="M96" t="s">
        <v>387</v>
      </c>
      <c r="N96" t="s">
        <v>410</v>
      </c>
      <c r="S96" t="s">
        <v>460</v>
      </c>
      <c r="T96">
        <v>170.11</v>
      </c>
      <c r="U96">
        <v>170.11</v>
      </c>
      <c r="V96" t="s">
        <v>462</v>
      </c>
      <c r="W96" t="s">
        <v>463</v>
      </c>
      <c r="X96" t="s">
        <v>464</v>
      </c>
      <c r="Y96" t="s">
        <v>463</v>
      </c>
      <c r="Z96" t="s">
        <v>466</v>
      </c>
      <c r="AA96" t="s">
        <v>536</v>
      </c>
      <c r="AB96" t="s">
        <v>463</v>
      </c>
      <c r="AC96" t="s">
        <v>464</v>
      </c>
      <c r="AD96" t="s">
        <v>464</v>
      </c>
      <c r="AE96" t="s">
        <v>544</v>
      </c>
      <c r="AG96" t="s">
        <v>550</v>
      </c>
      <c r="AH96" t="s">
        <v>463</v>
      </c>
      <c r="AI96" t="s">
        <v>464</v>
      </c>
      <c r="AJ96">
        <v>39</v>
      </c>
      <c r="AK96">
        <v>40</v>
      </c>
      <c r="AL96" t="s">
        <v>464</v>
      </c>
      <c r="AM96">
        <v>1</v>
      </c>
      <c r="AN96">
        <v>1</v>
      </c>
      <c r="AO96">
        <v>2</v>
      </c>
      <c r="AQ96" t="s">
        <v>555</v>
      </c>
      <c r="AR96" t="s">
        <v>574</v>
      </c>
      <c r="AT96" t="s">
        <v>593</v>
      </c>
      <c r="AU96" t="s">
        <v>600</v>
      </c>
      <c r="AV96">
        <v>0</v>
      </c>
      <c r="AW96">
        <v>0</v>
      </c>
      <c r="AX96">
        <v>0</v>
      </c>
      <c r="AY96">
        <v>0</v>
      </c>
      <c r="BD96" t="s">
        <v>613</v>
      </c>
      <c r="BE96">
        <v>506</v>
      </c>
      <c r="BG96" t="s">
        <v>753</v>
      </c>
      <c r="BH96">
        <v>164684</v>
      </c>
      <c r="BI96" t="s">
        <v>757</v>
      </c>
      <c r="BJ96">
        <v>10029</v>
      </c>
      <c r="BL96" t="s">
        <v>254</v>
      </c>
      <c r="BM96" t="s">
        <v>463</v>
      </c>
      <c r="BN96" t="s">
        <v>848</v>
      </c>
      <c r="BO96" t="s">
        <v>942</v>
      </c>
      <c r="BP96" t="s">
        <v>952</v>
      </c>
      <c r="BQ96" t="s">
        <v>963</v>
      </c>
      <c r="BS96" t="s">
        <v>968</v>
      </c>
      <c r="BT96" t="s">
        <v>988</v>
      </c>
      <c r="BU96" t="s">
        <v>464</v>
      </c>
      <c r="BV96" t="s">
        <v>990</v>
      </c>
      <c r="BW96" t="s">
        <v>1002</v>
      </c>
      <c r="BX96" t="s">
        <v>1010</v>
      </c>
      <c r="BZ96">
        <v>-1</v>
      </c>
      <c r="CA96">
        <v>535</v>
      </c>
    </row>
    <row r="97" spans="1:79">
      <c r="A97" s="1">
        <f>HYPERLINK("https://lsnyc.legalserver.org/matter/dynamic-profile/view/1881577","18-1881577")</f>
        <v>0</v>
      </c>
      <c r="B97" t="s">
        <v>160</v>
      </c>
      <c r="D97" t="s">
        <v>248</v>
      </c>
      <c r="E97" t="s">
        <v>254</v>
      </c>
      <c r="F97" t="s">
        <v>255</v>
      </c>
      <c r="G97" t="s">
        <v>337</v>
      </c>
      <c r="H97" t="s">
        <v>344</v>
      </c>
      <c r="I97" t="s">
        <v>351</v>
      </c>
      <c r="J97" t="s">
        <v>351</v>
      </c>
      <c r="K97" t="s">
        <v>354</v>
      </c>
      <c r="L97" t="s">
        <v>357</v>
      </c>
      <c r="M97" t="s">
        <v>405</v>
      </c>
      <c r="N97" t="s">
        <v>410</v>
      </c>
      <c r="S97" t="s">
        <v>442</v>
      </c>
      <c r="T97">
        <v>0</v>
      </c>
      <c r="U97">
        <v>0</v>
      </c>
      <c r="V97" t="s">
        <v>463</v>
      </c>
      <c r="W97" t="s">
        <v>463</v>
      </c>
      <c r="X97" t="s">
        <v>464</v>
      </c>
      <c r="Y97" t="s">
        <v>463</v>
      </c>
      <c r="Z97" t="s">
        <v>466</v>
      </c>
      <c r="AA97" t="s">
        <v>442</v>
      </c>
      <c r="AB97" t="s">
        <v>463</v>
      </c>
      <c r="AC97" t="s">
        <v>464</v>
      </c>
      <c r="AD97" t="s">
        <v>464</v>
      </c>
      <c r="AE97" t="s">
        <v>546</v>
      </c>
      <c r="AG97" t="s">
        <v>551</v>
      </c>
      <c r="AH97" t="s">
        <v>463</v>
      </c>
      <c r="AI97" t="s">
        <v>464</v>
      </c>
      <c r="AJ97">
        <v>52</v>
      </c>
      <c r="AK97">
        <v>53</v>
      </c>
      <c r="AL97" t="s">
        <v>464</v>
      </c>
      <c r="AM97">
        <v>1</v>
      </c>
      <c r="AN97">
        <v>0</v>
      </c>
      <c r="AO97">
        <v>1</v>
      </c>
      <c r="AQ97" t="s">
        <v>555</v>
      </c>
      <c r="AR97" t="s">
        <v>574</v>
      </c>
      <c r="AT97" t="s">
        <v>592</v>
      </c>
      <c r="AU97" t="s">
        <v>599</v>
      </c>
      <c r="AV97">
        <v>0</v>
      </c>
      <c r="AW97">
        <v>0</v>
      </c>
      <c r="AX97">
        <v>0</v>
      </c>
      <c r="AY97">
        <v>0</v>
      </c>
      <c r="BD97" t="s">
        <v>692</v>
      </c>
      <c r="BE97">
        <v>3</v>
      </c>
      <c r="BG97" t="s">
        <v>753</v>
      </c>
      <c r="BH97">
        <v>164684</v>
      </c>
      <c r="BI97" t="s">
        <v>757</v>
      </c>
      <c r="BJ97">
        <v>10027</v>
      </c>
      <c r="BL97" t="s">
        <v>254</v>
      </c>
      <c r="BM97" t="s">
        <v>463</v>
      </c>
      <c r="BN97" t="s">
        <v>849</v>
      </c>
      <c r="BO97" t="s">
        <v>943</v>
      </c>
      <c r="BP97" t="s">
        <v>955</v>
      </c>
      <c r="BQ97" t="s">
        <v>963</v>
      </c>
      <c r="BS97" t="s">
        <v>978</v>
      </c>
      <c r="BU97" t="s">
        <v>464</v>
      </c>
      <c r="BV97" t="s">
        <v>991</v>
      </c>
      <c r="BW97" t="s">
        <v>1004</v>
      </c>
      <c r="BX97" t="s">
        <v>1011</v>
      </c>
      <c r="BZ97">
        <v>5</v>
      </c>
      <c r="CA97">
        <v>1428</v>
      </c>
    </row>
    <row r="98" spans="1:79">
      <c r="A98" s="1">
        <f>HYPERLINK("https://lsnyc.legalserver.org/matter/dynamic-profile/view/1834870","17-1834870")</f>
        <v>0</v>
      </c>
      <c r="B98" t="s">
        <v>161</v>
      </c>
      <c r="D98" t="s">
        <v>249</v>
      </c>
      <c r="E98" t="s">
        <v>254</v>
      </c>
      <c r="F98" t="s">
        <v>255</v>
      </c>
      <c r="G98" t="s">
        <v>338</v>
      </c>
      <c r="H98" t="s">
        <v>344</v>
      </c>
      <c r="I98" t="s">
        <v>351</v>
      </c>
      <c r="J98" t="s">
        <v>352</v>
      </c>
      <c r="K98" t="s">
        <v>356</v>
      </c>
      <c r="L98" t="s">
        <v>361</v>
      </c>
      <c r="M98" t="s">
        <v>408</v>
      </c>
      <c r="N98" t="s">
        <v>418</v>
      </c>
      <c r="O98" t="s">
        <v>431</v>
      </c>
      <c r="S98" t="s">
        <v>442</v>
      </c>
      <c r="T98">
        <v>20.08</v>
      </c>
      <c r="U98">
        <v>0</v>
      </c>
      <c r="V98" t="s">
        <v>463</v>
      </c>
      <c r="W98" t="s">
        <v>463</v>
      </c>
      <c r="X98" t="s">
        <v>464</v>
      </c>
      <c r="Y98" t="s">
        <v>463</v>
      </c>
      <c r="Z98" t="s">
        <v>466</v>
      </c>
      <c r="AA98" t="s">
        <v>537</v>
      </c>
      <c r="AB98" t="s">
        <v>463</v>
      </c>
      <c r="AC98" t="s">
        <v>464</v>
      </c>
      <c r="AD98" t="s">
        <v>464</v>
      </c>
      <c r="AE98" t="s">
        <v>544</v>
      </c>
      <c r="AG98" t="s">
        <v>550</v>
      </c>
      <c r="AH98" t="s">
        <v>463</v>
      </c>
      <c r="AI98" t="s">
        <v>464</v>
      </c>
      <c r="AJ98">
        <v>51</v>
      </c>
      <c r="AK98">
        <v>54</v>
      </c>
      <c r="AL98" t="s">
        <v>464</v>
      </c>
      <c r="AM98">
        <v>3</v>
      </c>
      <c r="AN98">
        <v>1</v>
      </c>
      <c r="AO98">
        <v>4</v>
      </c>
      <c r="AQ98" t="s">
        <v>568</v>
      </c>
      <c r="AR98" t="s">
        <v>587</v>
      </c>
      <c r="AT98" t="s">
        <v>592</v>
      </c>
      <c r="AU98" t="s">
        <v>599</v>
      </c>
      <c r="AV98">
        <v>0</v>
      </c>
      <c r="AW98">
        <v>0</v>
      </c>
      <c r="AX98">
        <v>0</v>
      </c>
      <c r="AY98">
        <v>0</v>
      </c>
      <c r="BD98" t="s">
        <v>693</v>
      </c>
      <c r="BE98" t="s">
        <v>750</v>
      </c>
      <c r="BG98" t="s">
        <v>753</v>
      </c>
      <c r="BH98">
        <v>164684</v>
      </c>
      <c r="BI98" t="s">
        <v>757</v>
      </c>
      <c r="BJ98">
        <v>10011</v>
      </c>
      <c r="BL98" t="s">
        <v>254</v>
      </c>
      <c r="BM98" t="s">
        <v>463</v>
      </c>
      <c r="BN98" t="s">
        <v>850</v>
      </c>
      <c r="BO98" t="s">
        <v>944</v>
      </c>
      <c r="BP98" t="s">
        <v>957</v>
      </c>
      <c r="BS98" t="s">
        <v>968</v>
      </c>
      <c r="BT98" t="s">
        <v>462</v>
      </c>
      <c r="BU98" t="s">
        <v>464</v>
      </c>
      <c r="BV98" t="s">
        <v>995</v>
      </c>
      <c r="BZ98">
        <v>0</v>
      </c>
      <c r="CA98">
        <v>0</v>
      </c>
    </row>
    <row r="99" spans="1:79">
      <c r="A99" s="1">
        <f>HYPERLINK("https://lsnyc.legalserver.org/matter/dynamic-profile/view/1875334","18-1875334")</f>
        <v>0</v>
      </c>
      <c r="B99" t="s">
        <v>102</v>
      </c>
      <c r="D99" t="s">
        <v>250</v>
      </c>
      <c r="E99" t="s">
        <v>254</v>
      </c>
      <c r="F99" t="s">
        <v>255</v>
      </c>
      <c r="G99" t="s">
        <v>339</v>
      </c>
      <c r="H99" t="s">
        <v>344</v>
      </c>
      <c r="I99" t="s">
        <v>351</v>
      </c>
      <c r="K99" t="s">
        <v>355</v>
      </c>
      <c r="L99" t="s">
        <v>359</v>
      </c>
      <c r="M99" t="s">
        <v>389</v>
      </c>
      <c r="N99" t="s">
        <v>412</v>
      </c>
      <c r="S99" t="s">
        <v>442</v>
      </c>
      <c r="T99">
        <v>18.23</v>
      </c>
      <c r="U99">
        <v>0</v>
      </c>
      <c r="V99" t="s">
        <v>462</v>
      </c>
      <c r="W99" t="s">
        <v>463</v>
      </c>
      <c r="X99" t="s">
        <v>464</v>
      </c>
      <c r="Y99" t="s">
        <v>463</v>
      </c>
      <c r="Z99" t="s">
        <v>466</v>
      </c>
      <c r="AA99" t="s">
        <v>538</v>
      </c>
      <c r="AB99" t="s">
        <v>463</v>
      </c>
      <c r="AC99" t="s">
        <v>464</v>
      </c>
      <c r="AD99" t="s">
        <v>464</v>
      </c>
      <c r="AE99" t="s">
        <v>544</v>
      </c>
      <c r="AG99" t="s">
        <v>550</v>
      </c>
      <c r="AH99" t="s">
        <v>463</v>
      </c>
      <c r="AI99" t="s">
        <v>464</v>
      </c>
      <c r="AJ99">
        <v>37</v>
      </c>
      <c r="AK99">
        <v>39</v>
      </c>
      <c r="AL99" t="s">
        <v>462</v>
      </c>
      <c r="AM99">
        <v>1</v>
      </c>
      <c r="AN99">
        <v>1</v>
      </c>
      <c r="AO99">
        <v>2</v>
      </c>
      <c r="AQ99" t="s">
        <v>572</v>
      </c>
      <c r="AR99" t="s">
        <v>591</v>
      </c>
      <c r="AT99" t="s">
        <v>592</v>
      </c>
      <c r="AU99" t="s">
        <v>599</v>
      </c>
      <c r="AV99">
        <v>0</v>
      </c>
      <c r="AW99">
        <v>0</v>
      </c>
      <c r="AX99">
        <v>0</v>
      </c>
      <c r="AY99">
        <v>0</v>
      </c>
      <c r="BD99" t="s">
        <v>694</v>
      </c>
      <c r="BE99">
        <v>1603</v>
      </c>
      <c r="BG99" t="s">
        <v>753</v>
      </c>
      <c r="BH99">
        <v>164684</v>
      </c>
      <c r="BI99" t="s">
        <v>757</v>
      </c>
      <c r="BJ99">
        <v>10016</v>
      </c>
      <c r="BL99" t="s">
        <v>762</v>
      </c>
      <c r="BM99" t="s">
        <v>464</v>
      </c>
      <c r="BN99" t="s">
        <v>851</v>
      </c>
      <c r="BO99" t="s">
        <v>945</v>
      </c>
      <c r="BP99" t="s">
        <v>960</v>
      </c>
      <c r="BS99" t="s">
        <v>968</v>
      </c>
      <c r="BT99" t="s">
        <v>988</v>
      </c>
      <c r="BU99" t="s">
        <v>462</v>
      </c>
      <c r="BV99" t="s">
        <v>1000</v>
      </c>
      <c r="BZ99">
        <v>0</v>
      </c>
      <c r="CA99">
        <v>0</v>
      </c>
    </row>
    <row r="100" spans="1:79">
      <c r="A100" s="1">
        <f>HYPERLINK("https://lsnyc.legalserver.org/matter/dynamic-profile/view/1875356","18-1875356")</f>
        <v>0</v>
      </c>
      <c r="B100" t="s">
        <v>102</v>
      </c>
      <c r="D100" t="s">
        <v>250</v>
      </c>
      <c r="E100" t="s">
        <v>254</v>
      </c>
      <c r="F100" t="s">
        <v>255</v>
      </c>
      <c r="G100" t="s">
        <v>339</v>
      </c>
      <c r="H100" t="s">
        <v>344</v>
      </c>
      <c r="I100" t="s">
        <v>351</v>
      </c>
      <c r="K100" t="s">
        <v>355</v>
      </c>
      <c r="L100" t="s">
        <v>359</v>
      </c>
      <c r="M100" t="s">
        <v>389</v>
      </c>
      <c r="N100" t="s">
        <v>413</v>
      </c>
      <c r="S100" t="s">
        <v>461</v>
      </c>
      <c r="T100">
        <v>18.23</v>
      </c>
      <c r="U100">
        <v>0</v>
      </c>
      <c r="V100" t="s">
        <v>462</v>
      </c>
      <c r="W100" t="s">
        <v>463</v>
      </c>
      <c r="X100" t="s">
        <v>464</v>
      </c>
      <c r="Y100" t="s">
        <v>463</v>
      </c>
      <c r="Z100" t="s">
        <v>466</v>
      </c>
      <c r="AA100" t="s">
        <v>538</v>
      </c>
      <c r="AB100" t="s">
        <v>463</v>
      </c>
      <c r="AC100" t="s">
        <v>464</v>
      </c>
      <c r="AD100" t="s">
        <v>464</v>
      </c>
      <c r="AE100" t="s">
        <v>544</v>
      </c>
      <c r="AG100" t="s">
        <v>550</v>
      </c>
      <c r="AH100" t="s">
        <v>463</v>
      </c>
      <c r="AI100" t="s">
        <v>464</v>
      </c>
      <c r="AJ100">
        <v>37</v>
      </c>
      <c r="AK100">
        <v>39</v>
      </c>
      <c r="AL100" t="s">
        <v>462</v>
      </c>
      <c r="AM100">
        <v>1</v>
      </c>
      <c r="AN100">
        <v>1</v>
      </c>
      <c r="AO100">
        <v>2</v>
      </c>
      <c r="AQ100" t="s">
        <v>556</v>
      </c>
      <c r="AR100" t="s">
        <v>575</v>
      </c>
      <c r="AT100" t="s">
        <v>592</v>
      </c>
      <c r="AU100" t="s">
        <v>599</v>
      </c>
      <c r="AV100">
        <v>0</v>
      </c>
      <c r="AW100">
        <v>0</v>
      </c>
      <c r="AX100">
        <v>0</v>
      </c>
      <c r="AY100">
        <v>0</v>
      </c>
      <c r="BD100" t="s">
        <v>694</v>
      </c>
      <c r="BE100">
        <v>1603</v>
      </c>
      <c r="BG100" t="s">
        <v>753</v>
      </c>
      <c r="BH100">
        <v>164684</v>
      </c>
      <c r="BI100" t="s">
        <v>757</v>
      </c>
      <c r="BJ100">
        <v>10016</v>
      </c>
      <c r="BL100" t="s">
        <v>762</v>
      </c>
      <c r="BM100" t="s">
        <v>464</v>
      </c>
      <c r="BN100" t="s">
        <v>851</v>
      </c>
      <c r="BO100" t="s">
        <v>945</v>
      </c>
      <c r="BS100" t="s">
        <v>968</v>
      </c>
      <c r="BT100" t="s">
        <v>462</v>
      </c>
      <c r="BU100" t="s">
        <v>462</v>
      </c>
      <c r="BZ100">
        <v>0</v>
      </c>
      <c r="CA100">
        <v>0</v>
      </c>
    </row>
    <row r="101" spans="1:79">
      <c r="A101" s="1">
        <f>HYPERLINK("https://lsnyc.legalserver.org/matter/dynamic-profile/view/1886198","18-1886198")</f>
        <v>0</v>
      </c>
      <c r="B101" t="s">
        <v>162</v>
      </c>
      <c r="D101" t="s">
        <v>250</v>
      </c>
      <c r="E101" t="s">
        <v>254</v>
      </c>
      <c r="F101" t="s">
        <v>255</v>
      </c>
      <c r="G101" t="s">
        <v>340</v>
      </c>
      <c r="H101" t="s">
        <v>350</v>
      </c>
      <c r="I101" t="s">
        <v>351</v>
      </c>
      <c r="J101" t="s">
        <v>351</v>
      </c>
      <c r="K101" t="s">
        <v>354</v>
      </c>
      <c r="L101" t="s">
        <v>357</v>
      </c>
      <c r="M101" t="s">
        <v>409</v>
      </c>
      <c r="N101" t="s">
        <v>410</v>
      </c>
      <c r="S101" t="s">
        <v>442</v>
      </c>
      <c r="T101">
        <v>68.31</v>
      </c>
      <c r="U101">
        <v>0</v>
      </c>
      <c r="V101" t="s">
        <v>462</v>
      </c>
      <c r="W101" t="s">
        <v>463</v>
      </c>
      <c r="X101" t="s">
        <v>464</v>
      </c>
      <c r="Y101" t="s">
        <v>463</v>
      </c>
      <c r="Z101" t="s">
        <v>466</v>
      </c>
      <c r="AA101" t="s">
        <v>539</v>
      </c>
      <c r="AB101" t="s">
        <v>463</v>
      </c>
      <c r="AC101" t="s">
        <v>463</v>
      </c>
      <c r="AD101" t="s">
        <v>464</v>
      </c>
      <c r="AE101" t="s">
        <v>544</v>
      </c>
      <c r="AG101" t="s">
        <v>550</v>
      </c>
      <c r="AH101" t="s">
        <v>463</v>
      </c>
      <c r="AI101" t="s">
        <v>464</v>
      </c>
      <c r="AJ101">
        <v>75</v>
      </c>
      <c r="AK101">
        <v>76</v>
      </c>
      <c r="AL101" t="s">
        <v>463</v>
      </c>
      <c r="AM101">
        <v>2</v>
      </c>
      <c r="AN101">
        <v>0</v>
      </c>
      <c r="AO101">
        <v>2</v>
      </c>
      <c r="AQ101" t="s">
        <v>570</v>
      </c>
      <c r="AR101" t="s">
        <v>589</v>
      </c>
      <c r="AT101" t="s">
        <v>597</v>
      </c>
      <c r="AU101" t="s">
        <v>609</v>
      </c>
      <c r="AV101">
        <v>0</v>
      </c>
      <c r="AW101">
        <v>0</v>
      </c>
      <c r="AX101">
        <v>0</v>
      </c>
      <c r="AY101">
        <v>0</v>
      </c>
      <c r="BD101" t="s">
        <v>676</v>
      </c>
      <c r="BE101" t="s">
        <v>751</v>
      </c>
      <c r="BG101" t="s">
        <v>753</v>
      </c>
      <c r="BH101">
        <v>164684</v>
      </c>
      <c r="BI101" t="s">
        <v>757</v>
      </c>
      <c r="BJ101">
        <v>10031</v>
      </c>
      <c r="BL101" t="s">
        <v>254</v>
      </c>
      <c r="BM101" t="s">
        <v>463</v>
      </c>
      <c r="BN101" t="s">
        <v>852</v>
      </c>
      <c r="BO101" t="s">
        <v>946</v>
      </c>
      <c r="BP101" t="s">
        <v>954</v>
      </c>
      <c r="BQ101" t="s">
        <v>962</v>
      </c>
      <c r="BS101" t="s">
        <v>987</v>
      </c>
      <c r="BT101" t="s">
        <v>463</v>
      </c>
      <c r="BU101" t="s">
        <v>464</v>
      </c>
      <c r="BV101" t="s">
        <v>992</v>
      </c>
      <c r="BW101" t="s">
        <v>1001</v>
      </c>
      <c r="BX101" t="s">
        <v>1015</v>
      </c>
      <c r="BY101" t="s">
        <v>1036</v>
      </c>
      <c r="BZ101">
        <v>43</v>
      </c>
      <c r="CA101">
        <v>200</v>
      </c>
    </row>
    <row r="102" spans="1:79">
      <c r="A102" s="1">
        <f>HYPERLINK("https://lsnyc.legalserver.org/matter/dynamic-profile/view/1914496","19-1914496")</f>
        <v>0</v>
      </c>
      <c r="B102" t="s">
        <v>163</v>
      </c>
      <c r="D102" t="s">
        <v>250</v>
      </c>
      <c r="E102" t="s">
        <v>254</v>
      </c>
      <c r="F102" t="s">
        <v>255</v>
      </c>
      <c r="G102" t="s">
        <v>341</v>
      </c>
      <c r="H102" t="s">
        <v>348</v>
      </c>
      <c r="I102" t="s">
        <v>351</v>
      </c>
      <c r="J102" t="s">
        <v>351</v>
      </c>
      <c r="K102" t="s">
        <v>355</v>
      </c>
      <c r="L102" t="s">
        <v>377</v>
      </c>
      <c r="M102" t="s">
        <v>360</v>
      </c>
      <c r="N102" t="s">
        <v>410</v>
      </c>
      <c r="S102" t="s">
        <v>442</v>
      </c>
      <c r="T102">
        <v>56.99</v>
      </c>
      <c r="U102">
        <v>0</v>
      </c>
      <c r="V102" t="s">
        <v>462</v>
      </c>
      <c r="W102" t="s">
        <v>463</v>
      </c>
      <c r="X102" t="s">
        <v>464</v>
      </c>
      <c r="Y102" t="s">
        <v>463</v>
      </c>
      <c r="Z102" t="s">
        <v>466</v>
      </c>
      <c r="AA102" t="s">
        <v>540</v>
      </c>
      <c r="AB102" t="s">
        <v>463</v>
      </c>
      <c r="AC102" t="s">
        <v>464</v>
      </c>
      <c r="AD102" t="s">
        <v>464</v>
      </c>
      <c r="AE102" t="s">
        <v>544</v>
      </c>
      <c r="AG102" t="s">
        <v>550</v>
      </c>
      <c r="AH102" t="s">
        <v>463</v>
      </c>
      <c r="AI102" t="s">
        <v>464</v>
      </c>
      <c r="AJ102">
        <v>51</v>
      </c>
      <c r="AK102">
        <v>51</v>
      </c>
      <c r="AL102" t="s">
        <v>463</v>
      </c>
      <c r="AM102">
        <v>2</v>
      </c>
      <c r="AN102">
        <v>1</v>
      </c>
      <c r="AO102">
        <v>3</v>
      </c>
      <c r="AQ102" t="s">
        <v>555</v>
      </c>
      <c r="AR102" t="s">
        <v>574</v>
      </c>
      <c r="AT102" t="s">
        <v>592</v>
      </c>
      <c r="AU102" t="s">
        <v>599</v>
      </c>
      <c r="AV102">
        <v>0</v>
      </c>
      <c r="AW102">
        <v>0</v>
      </c>
      <c r="AX102">
        <v>0</v>
      </c>
      <c r="AY102">
        <v>0</v>
      </c>
      <c r="BD102" t="s">
        <v>695</v>
      </c>
      <c r="BE102" t="s">
        <v>752</v>
      </c>
      <c r="BG102" t="s">
        <v>753</v>
      </c>
      <c r="BH102">
        <v>164684</v>
      </c>
      <c r="BI102" t="s">
        <v>757</v>
      </c>
      <c r="BJ102">
        <v>10034</v>
      </c>
      <c r="BL102" t="s">
        <v>762</v>
      </c>
      <c r="BM102" t="s">
        <v>464</v>
      </c>
      <c r="BN102" t="s">
        <v>853</v>
      </c>
      <c r="BO102" t="s">
        <v>947</v>
      </c>
      <c r="BP102" t="s">
        <v>951</v>
      </c>
      <c r="BS102" t="s">
        <v>971</v>
      </c>
      <c r="BT102" t="s">
        <v>463</v>
      </c>
      <c r="BU102" t="s">
        <v>464</v>
      </c>
      <c r="BV102" t="s">
        <v>989</v>
      </c>
      <c r="BW102" t="s">
        <v>1005</v>
      </c>
      <c r="BY102" t="s">
        <v>1037</v>
      </c>
      <c r="BZ102">
        <v>5</v>
      </c>
      <c r="CA102">
        <v>1204</v>
      </c>
    </row>
    <row r="103" spans="1:79">
      <c r="A103" s="1">
        <f>HYPERLINK("https://lsnyc.legalserver.org/matter/dynamic-profile/view/1835437","17-1835437")</f>
        <v>0</v>
      </c>
      <c r="B103" t="s">
        <v>164</v>
      </c>
      <c r="D103" t="s">
        <v>251</v>
      </c>
      <c r="E103" t="s">
        <v>254</v>
      </c>
      <c r="F103" t="s">
        <v>255</v>
      </c>
      <c r="G103" t="s">
        <v>342</v>
      </c>
      <c r="H103" t="s">
        <v>349</v>
      </c>
      <c r="I103" t="s">
        <v>351</v>
      </c>
      <c r="J103" t="s">
        <v>351</v>
      </c>
      <c r="K103" t="s">
        <v>354</v>
      </c>
      <c r="L103" t="s">
        <v>385</v>
      </c>
      <c r="M103" t="s">
        <v>385</v>
      </c>
      <c r="N103" t="s">
        <v>410</v>
      </c>
      <c r="S103" t="s">
        <v>442</v>
      </c>
      <c r="T103">
        <v>119.5</v>
      </c>
      <c r="U103">
        <v>0</v>
      </c>
      <c r="V103" t="s">
        <v>463</v>
      </c>
      <c r="W103" t="s">
        <v>463</v>
      </c>
      <c r="X103" t="s">
        <v>464</v>
      </c>
      <c r="Y103" t="s">
        <v>463</v>
      </c>
      <c r="Z103" t="s">
        <v>466</v>
      </c>
      <c r="AA103" t="s">
        <v>541</v>
      </c>
      <c r="AB103" t="s">
        <v>463</v>
      </c>
      <c r="AC103" t="s">
        <v>463</v>
      </c>
      <c r="AD103" t="s">
        <v>464</v>
      </c>
      <c r="AE103" t="s">
        <v>543</v>
      </c>
      <c r="AG103" t="s">
        <v>550</v>
      </c>
      <c r="AH103" t="s">
        <v>463</v>
      </c>
      <c r="AI103" t="s">
        <v>464</v>
      </c>
      <c r="AJ103">
        <v>69</v>
      </c>
      <c r="AK103">
        <v>72</v>
      </c>
      <c r="AL103" t="s">
        <v>464</v>
      </c>
      <c r="AM103">
        <v>1</v>
      </c>
      <c r="AN103">
        <v>0</v>
      </c>
      <c r="AO103">
        <v>1</v>
      </c>
      <c r="AQ103" t="s">
        <v>555</v>
      </c>
      <c r="AR103" t="s">
        <v>574</v>
      </c>
      <c r="AT103" t="s">
        <v>597</v>
      </c>
      <c r="AU103" t="s">
        <v>608</v>
      </c>
      <c r="AV103">
        <v>0</v>
      </c>
      <c r="AW103">
        <v>0</v>
      </c>
      <c r="AX103">
        <v>0</v>
      </c>
      <c r="AY103">
        <v>0</v>
      </c>
      <c r="BD103" t="s">
        <v>670</v>
      </c>
      <c r="BE103" t="s">
        <v>697</v>
      </c>
      <c r="BG103" t="s">
        <v>753</v>
      </c>
      <c r="BH103">
        <v>164684</v>
      </c>
      <c r="BI103" t="s">
        <v>757</v>
      </c>
      <c r="BJ103">
        <v>10033</v>
      </c>
      <c r="BL103" t="s">
        <v>254</v>
      </c>
      <c r="BM103" t="s">
        <v>463</v>
      </c>
      <c r="BN103" t="s">
        <v>854</v>
      </c>
      <c r="BO103" t="s">
        <v>948</v>
      </c>
      <c r="BP103" t="s">
        <v>951</v>
      </c>
      <c r="BQ103" t="s">
        <v>964</v>
      </c>
      <c r="BS103" t="s">
        <v>981</v>
      </c>
      <c r="BT103" t="s">
        <v>463</v>
      </c>
      <c r="BU103" t="s">
        <v>464</v>
      </c>
      <c r="BV103" t="s">
        <v>989</v>
      </c>
      <c r="BX103" t="s">
        <v>1011</v>
      </c>
      <c r="BY103" t="s">
        <v>1027</v>
      </c>
      <c r="BZ103">
        <v>44</v>
      </c>
      <c r="CA103">
        <v>830</v>
      </c>
    </row>
    <row r="104" spans="1:79">
      <c r="A104" s="1">
        <f>HYPERLINK("https://lsnyc.legalserver.org/matter/dynamic-profile/view/0827661","17-0827661")</f>
        <v>0</v>
      </c>
      <c r="B104" t="s">
        <v>165</v>
      </c>
      <c r="D104" t="s">
        <v>252</v>
      </c>
      <c r="E104" t="s">
        <v>254</v>
      </c>
      <c r="F104" t="s">
        <v>255</v>
      </c>
      <c r="G104" t="s">
        <v>343</v>
      </c>
      <c r="H104" t="s">
        <v>344</v>
      </c>
      <c r="I104" t="s">
        <v>351</v>
      </c>
      <c r="K104" t="s">
        <v>354</v>
      </c>
      <c r="L104" t="s">
        <v>367</v>
      </c>
      <c r="M104" t="s">
        <v>397</v>
      </c>
      <c r="N104" t="s">
        <v>410</v>
      </c>
      <c r="S104" t="s">
        <v>442</v>
      </c>
      <c r="T104">
        <v>79.59999999999999</v>
      </c>
      <c r="U104">
        <v>0</v>
      </c>
      <c r="V104" t="s">
        <v>463</v>
      </c>
      <c r="W104" t="s">
        <v>463</v>
      </c>
      <c r="X104" t="s">
        <v>464</v>
      </c>
      <c r="Y104" t="s">
        <v>463</v>
      </c>
      <c r="Z104" t="s">
        <v>466</v>
      </c>
      <c r="AA104" t="s">
        <v>497</v>
      </c>
      <c r="AB104" t="s">
        <v>463</v>
      </c>
      <c r="AC104" t="s">
        <v>464</v>
      </c>
      <c r="AD104" t="s">
        <v>464</v>
      </c>
      <c r="AE104" t="s">
        <v>546</v>
      </c>
      <c r="AG104" t="s">
        <v>551</v>
      </c>
      <c r="AH104" t="s">
        <v>463</v>
      </c>
      <c r="AI104" t="s">
        <v>464</v>
      </c>
      <c r="AJ104">
        <v>67</v>
      </c>
      <c r="AK104">
        <v>70</v>
      </c>
      <c r="AL104" t="s">
        <v>464</v>
      </c>
      <c r="AM104">
        <v>1</v>
      </c>
      <c r="AN104">
        <v>0</v>
      </c>
      <c r="AO104">
        <v>1</v>
      </c>
      <c r="AQ104" t="s">
        <v>562</v>
      </c>
      <c r="AR104" t="s">
        <v>580</v>
      </c>
      <c r="AT104" t="s">
        <v>592</v>
      </c>
      <c r="AU104" t="s">
        <v>599</v>
      </c>
      <c r="AV104">
        <v>0</v>
      </c>
      <c r="AW104">
        <v>0</v>
      </c>
      <c r="AX104">
        <v>0</v>
      </c>
      <c r="AY104">
        <v>0</v>
      </c>
      <c r="BD104" t="s">
        <v>696</v>
      </c>
      <c r="BE104" t="s">
        <v>716</v>
      </c>
      <c r="BG104" t="s">
        <v>753</v>
      </c>
      <c r="BH104">
        <v>164684</v>
      </c>
      <c r="BI104" t="s">
        <v>757</v>
      </c>
      <c r="BJ104">
        <v>10019</v>
      </c>
      <c r="BL104" t="s">
        <v>254</v>
      </c>
      <c r="BM104" t="s">
        <v>463</v>
      </c>
      <c r="BN104" t="s">
        <v>855</v>
      </c>
      <c r="BO104" t="s">
        <v>949</v>
      </c>
      <c r="BP104" t="s">
        <v>957</v>
      </c>
      <c r="BQ104" t="s">
        <v>967</v>
      </c>
      <c r="BS104" t="s">
        <v>968</v>
      </c>
      <c r="BU104" t="s">
        <v>464</v>
      </c>
      <c r="BV104" t="s">
        <v>995</v>
      </c>
      <c r="BX104" t="s">
        <v>1011</v>
      </c>
      <c r="BZ104">
        <v>40</v>
      </c>
      <c r="CA104">
        <v>711.5700000000001</v>
      </c>
    </row>
    <row r="105" spans="1:79">
      <c r="A105" s="1">
        <f>HYPERLINK("https://lsnyc.legalserver.org/matter/dynamic-profile/view/1867856","18-1867856")</f>
        <v>0</v>
      </c>
      <c r="B105" t="s">
        <v>166</v>
      </c>
      <c r="D105" t="s">
        <v>253</v>
      </c>
      <c r="E105" t="s">
        <v>254</v>
      </c>
      <c r="F105" t="s">
        <v>255</v>
      </c>
      <c r="G105" t="s">
        <v>335</v>
      </c>
      <c r="H105" t="s">
        <v>344</v>
      </c>
      <c r="I105" t="s">
        <v>351</v>
      </c>
      <c r="J105" t="s">
        <v>352</v>
      </c>
      <c r="K105" t="s">
        <v>354</v>
      </c>
      <c r="L105" t="s">
        <v>358</v>
      </c>
      <c r="M105" t="s">
        <v>387</v>
      </c>
      <c r="N105" t="s">
        <v>410</v>
      </c>
      <c r="S105" t="s">
        <v>442</v>
      </c>
      <c r="T105">
        <v>113.89</v>
      </c>
      <c r="U105">
        <v>0</v>
      </c>
      <c r="V105" t="s">
        <v>462</v>
      </c>
      <c r="W105" t="s">
        <v>463</v>
      </c>
      <c r="X105" t="s">
        <v>464</v>
      </c>
      <c r="Y105" t="s">
        <v>463</v>
      </c>
      <c r="Z105" t="s">
        <v>466</v>
      </c>
      <c r="AA105" t="s">
        <v>542</v>
      </c>
      <c r="AB105" t="s">
        <v>463</v>
      </c>
      <c r="AC105" t="s">
        <v>464</v>
      </c>
      <c r="AD105" t="s">
        <v>464</v>
      </c>
      <c r="AE105" t="s">
        <v>543</v>
      </c>
      <c r="AG105" t="s">
        <v>550</v>
      </c>
      <c r="AH105" t="s">
        <v>463</v>
      </c>
      <c r="AI105" t="s">
        <v>464</v>
      </c>
      <c r="AJ105">
        <v>39</v>
      </c>
      <c r="AK105">
        <v>41</v>
      </c>
      <c r="AL105" t="s">
        <v>464</v>
      </c>
      <c r="AM105">
        <v>3</v>
      </c>
      <c r="AN105">
        <v>3</v>
      </c>
      <c r="AO105">
        <v>6</v>
      </c>
      <c r="AQ105" t="s">
        <v>555</v>
      </c>
      <c r="AR105" t="s">
        <v>574</v>
      </c>
      <c r="AT105" t="s">
        <v>593</v>
      </c>
      <c r="AU105" t="s">
        <v>600</v>
      </c>
      <c r="AV105">
        <v>0</v>
      </c>
      <c r="AW105">
        <v>0</v>
      </c>
      <c r="AX105">
        <v>0</v>
      </c>
      <c r="AY105">
        <v>0</v>
      </c>
      <c r="BD105" t="s">
        <v>613</v>
      </c>
      <c r="BE105">
        <v>515</v>
      </c>
      <c r="BG105" t="s">
        <v>753</v>
      </c>
      <c r="BH105">
        <v>164684</v>
      </c>
      <c r="BI105" t="s">
        <v>757</v>
      </c>
      <c r="BJ105">
        <v>10029</v>
      </c>
      <c r="BL105" t="s">
        <v>254</v>
      </c>
      <c r="BM105" t="s">
        <v>463</v>
      </c>
      <c r="BN105" t="s">
        <v>856</v>
      </c>
      <c r="BO105" t="s">
        <v>950</v>
      </c>
      <c r="BP105" t="s">
        <v>952</v>
      </c>
      <c r="BQ105" t="s">
        <v>963</v>
      </c>
      <c r="BS105" t="s">
        <v>968</v>
      </c>
      <c r="BT105" t="s">
        <v>988</v>
      </c>
      <c r="BU105" t="s">
        <v>464</v>
      </c>
      <c r="BV105" t="s">
        <v>990</v>
      </c>
      <c r="BW105" t="s">
        <v>1002</v>
      </c>
      <c r="BX105" t="s">
        <v>1010</v>
      </c>
      <c r="BY105" t="s">
        <v>1038</v>
      </c>
      <c r="BZ105">
        <v>18</v>
      </c>
      <c r="CA105">
        <v>2240</v>
      </c>
    </row>
    <row r="106" spans="1:79">
      <c r="A106" s="1">
        <f>HYPERLINK("https://lsnyc.legalserver.org/matter/dynamic-profile/view/nan","nan")</f>
        <v>0</v>
      </c>
      <c r="AO106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MLS Big 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2019-12-19T18:08:19Z</dcterms:created>
  <dcterms:modified xsi:type="dcterms:W3CDTF">2019-12-19T18:08:19Z</dcterms:modified>
</cp:coreProperties>
</file>